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1"/>
  </bookViews>
  <sheets>
    <sheet name="Nhóm(1)" sheetId="8" r:id="rId1"/>
    <sheet name="Nhóm(5)" sheetId="5" r:id="rId2"/>
    <sheet name="Nhóm(4)" sheetId="7" r:id="rId3"/>
    <sheet name="Nhóm(3)" sheetId="3" r:id="rId4"/>
    <sheet name="Nhóm(2)" sheetId="2" r:id="rId5"/>
  </sheets>
  <definedNames>
    <definedName name="_xlnm._FilterDatabase" localSheetId="0" hidden="1">'Nhóm(1)'!$A$7:$AI$94</definedName>
    <definedName name="_xlnm._FilterDatabase" localSheetId="4" hidden="1">'Nhóm(2)'!$A$7:$AI$87</definedName>
    <definedName name="_xlnm._FilterDatabase" localSheetId="3" hidden="1">'Nhóm(3)'!$A$7:$AI$87</definedName>
    <definedName name="_xlnm._FilterDatabase" localSheetId="2" hidden="1">'Nhóm(4)'!$A$7:$AI$87</definedName>
    <definedName name="_xlnm._FilterDatabase" localSheetId="1" hidden="1">'Nhóm(5)'!$A$7:$AI$37</definedName>
    <definedName name="_xlnm.Print_Titles" localSheetId="0">'Nhóm(1)'!$3:$8</definedName>
    <definedName name="_xlnm.Print_Titles" localSheetId="4">'Nhóm(2)'!$3:$8</definedName>
    <definedName name="_xlnm.Print_Titles" localSheetId="3">'Nhóm(3)'!$3:$8</definedName>
    <definedName name="_xlnm.Print_Titles" localSheetId="2">'Nhóm(4)'!$3:$8</definedName>
    <definedName name="_xlnm.Print_Titles" localSheetId="1">'Nhóm(5)'!$3:$8</definedName>
  </definedNames>
  <calcPr calcId="162913"/>
</workbook>
</file>

<file path=xl/calcChain.xml><?xml version="1.0" encoding="utf-8"?>
<calcChain xmlns="http://schemas.openxmlformats.org/spreadsheetml/2006/main">
  <c r="T90" i="8" l="1"/>
  <c r="P74" i="8"/>
  <c r="T74" i="8" s="1"/>
  <c r="P70" i="8"/>
  <c r="T70" i="8" s="1"/>
  <c r="P41" i="8"/>
  <c r="T41" i="8" s="1"/>
  <c r="P34" i="8"/>
  <c r="T34" i="8" s="1"/>
  <c r="L8" i="8"/>
  <c r="V7" i="8"/>
  <c r="U7" i="8"/>
  <c r="M93" i="8" l="1"/>
  <c r="M88" i="8"/>
  <c r="M84" i="8"/>
  <c r="M80" i="8"/>
  <c r="M76" i="8"/>
  <c r="M72" i="8"/>
  <c r="M68" i="8"/>
  <c r="M64" i="8"/>
  <c r="M60" i="8"/>
  <c r="M56" i="8"/>
  <c r="M52" i="8"/>
  <c r="M48" i="8"/>
  <c r="M44" i="8"/>
  <c r="M40" i="8"/>
  <c r="M36" i="8"/>
  <c r="M32" i="8"/>
  <c r="M92" i="8"/>
  <c r="M87" i="8"/>
  <c r="M83" i="8"/>
  <c r="M79" i="8"/>
  <c r="M75" i="8"/>
  <c r="M71" i="8"/>
  <c r="M67" i="8"/>
  <c r="M63" i="8"/>
  <c r="M59" i="8"/>
  <c r="M55" i="8"/>
  <c r="M51" i="8"/>
  <c r="M47" i="8"/>
  <c r="M43" i="8"/>
  <c r="M39" i="8"/>
  <c r="M35" i="8"/>
  <c r="M31" i="8"/>
  <c r="M91" i="8"/>
  <c r="M90" i="8"/>
  <c r="M86" i="8"/>
  <c r="M82" i="8"/>
  <c r="M78" i="8"/>
  <c r="M74" i="8"/>
  <c r="M70" i="8"/>
  <c r="M66" i="8"/>
  <c r="M62" i="8"/>
  <c r="M58" i="8"/>
  <c r="M54" i="8"/>
  <c r="M50" i="8"/>
  <c r="M46" i="8"/>
  <c r="M42" i="8"/>
  <c r="M38" i="8"/>
  <c r="M34" i="8"/>
  <c r="M30" i="8"/>
  <c r="M89" i="8"/>
  <c r="M73" i="8"/>
  <c r="M22" i="8"/>
  <c r="M18" i="8"/>
  <c r="M81" i="8"/>
  <c r="M65" i="8"/>
  <c r="M49" i="8"/>
  <c r="M37" i="8"/>
  <c r="M16" i="8"/>
  <c r="M85" i="8"/>
  <c r="M69" i="8"/>
  <c r="M53" i="8"/>
  <c r="M41" i="8"/>
  <c r="M25" i="8"/>
  <c r="M21" i="8"/>
  <c r="M17" i="8"/>
  <c r="M9" i="8"/>
  <c r="M94" i="8"/>
  <c r="M28" i="8"/>
  <c r="M24" i="8"/>
  <c r="M77" i="8"/>
  <c r="M61" i="8"/>
  <c r="M45" i="8"/>
  <c r="M33" i="8"/>
  <c r="M29" i="8"/>
  <c r="M27" i="8"/>
  <c r="M23" i="8"/>
  <c r="M19" i="8"/>
  <c r="M15" i="8"/>
  <c r="M11" i="8"/>
  <c r="M57" i="8"/>
  <c r="M26" i="8"/>
  <c r="M14" i="8"/>
  <c r="M10" i="8"/>
  <c r="M13" i="8"/>
  <c r="M20" i="8"/>
  <c r="M12" i="8"/>
  <c r="L8" i="7"/>
  <c r="M64" i="7" s="1"/>
  <c r="P64" i="7" s="1"/>
  <c r="V7" i="7"/>
  <c r="U7" i="7"/>
  <c r="N27" i="8" l="1"/>
  <c r="O27" i="8"/>
  <c r="P27" i="8"/>
  <c r="T27" i="8" s="1"/>
  <c r="P85" i="8"/>
  <c r="T85" i="8" s="1"/>
  <c r="O85" i="8"/>
  <c r="N85" i="8"/>
  <c r="O38" i="8"/>
  <c r="N38" i="8"/>
  <c r="P38" i="8"/>
  <c r="T38" i="8" s="1"/>
  <c r="O70" i="8"/>
  <c r="N70" i="8"/>
  <c r="N51" i="8"/>
  <c r="P51" i="8"/>
  <c r="T51" i="8" s="1"/>
  <c r="O51" i="8"/>
  <c r="N83" i="8"/>
  <c r="P83" i="8"/>
  <c r="T83" i="8" s="1"/>
  <c r="O83" i="8"/>
  <c r="P68" i="8"/>
  <c r="T68" i="8" s="1"/>
  <c r="O68" i="8"/>
  <c r="N68" i="8"/>
  <c r="O12" i="8"/>
  <c r="N12" i="8"/>
  <c r="P12" i="8"/>
  <c r="T12" i="8" s="1"/>
  <c r="O29" i="8"/>
  <c r="N29" i="8"/>
  <c r="P29" i="8"/>
  <c r="T29" i="8" s="1"/>
  <c r="N9" i="8"/>
  <c r="O9" i="8"/>
  <c r="P9" i="8"/>
  <c r="O41" i="8"/>
  <c r="N41" i="8"/>
  <c r="P81" i="8"/>
  <c r="T81" i="8" s="1"/>
  <c r="O81" i="8"/>
  <c r="N81" i="8"/>
  <c r="O42" i="8"/>
  <c r="N42" i="8"/>
  <c r="P42" i="8"/>
  <c r="T42" i="8" s="1"/>
  <c r="O74" i="8"/>
  <c r="N74" i="8"/>
  <c r="N55" i="8"/>
  <c r="P55" i="8"/>
  <c r="T55" i="8" s="1"/>
  <c r="O55" i="8"/>
  <c r="N87" i="8"/>
  <c r="P87" i="8"/>
  <c r="T87" i="8" s="1"/>
  <c r="O87" i="8"/>
  <c r="P40" i="8"/>
  <c r="T40" i="8" s="1"/>
  <c r="O40" i="8"/>
  <c r="N40" i="8"/>
  <c r="P72" i="8"/>
  <c r="T72" i="8" s="1"/>
  <c r="O72" i="8"/>
  <c r="N72" i="8"/>
  <c r="P88" i="8"/>
  <c r="T88" i="8" s="1"/>
  <c r="O88" i="8"/>
  <c r="N88" i="8"/>
  <c r="P26" i="8"/>
  <c r="T26" i="8" s="1"/>
  <c r="N26" i="8"/>
  <c r="O26" i="8"/>
  <c r="N19" i="8"/>
  <c r="O19" i="8"/>
  <c r="P19" i="8"/>
  <c r="T19" i="8" s="1"/>
  <c r="P33" i="8"/>
  <c r="T33" i="8" s="1"/>
  <c r="O33" i="8"/>
  <c r="N33" i="8"/>
  <c r="O24" i="8"/>
  <c r="N24" i="8"/>
  <c r="P24" i="8"/>
  <c r="T24" i="8" s="1"/>
  <c r="P17" i="8"/>
  <c r="T17" i="8" s="1"/>
  <c r="O17" i="8"/>
  <c r="N17" i="8"/>
  <c r="P53" i="8"/>
  <c r="T53" i="8" s="1"/>
  <c r="O53" i="8"/>
  <c r="N53" i="8"/>
  <c r="P37" i="8"/>
  <c r="T37" i="8" s="1"/>
  <c r="O37" i="8"/>
  <c r="N37" i="8"/>
  <c r="N30" i="8"/>
  <c r="P30" i="8"/>
  <c r="T30" i="8" s="1"/>
  <c r="O30" i="8"/>
  <c r="O46" i="8"/>
  <c r="N46" i="8"/>
  <c r="P46" i="8"/>
  <c r="T46" i="8" s="1"/>
  <c r="O62" i="8"/>
  <c r="N62" i="8"/>
  <c r="P62" i="8"/>
  <c r="T62" i="8" s="1"/>
  <c r="O78" i="8"/>
  <c r="N78" i="8"/>
  <c r="P78" i="8"/>
  <c r="T78" i="8" s="1"/>
  <c r="O91" i="8"/>
  <c r="N91" i="8"/>
  <c r="P91" i="8"/>
  <c r="T91" i="8" s="1"/>
  <c r="N43" i="8"/>
  <c r="P43" i="8"/>
  <c r="T43" i="8" s="1"/>
  <c r="O43" i="8"/>
  <c r="N59" i="8"/>
  <c r="P59" i="8"/>
  <c r="T59" i="8" s="1"/>
  <c r="O59" i="8"/>
  <c r="N75" i="8"/>
  <c r="P75" i="8"/>
  <c r="T75" i="8" s="1"/>
  <c r="O75" i="8"/>
  <c r="N92" i="8"/>
  <c r="P92" i="8"/>
  <c r="T92" i="8" s="1"/>
  <c r="O92" i="8"/>
  <c r="P44" i="8"/>
  <c r="T44" i="8" s="1"/>
  <c r="O44" i="8"/>
  <c r="N44" i="8"/>
  <c r="P60" i="8"/>
  <c r="T60" i="8" s="1"/>
  <c r="O60" i="8"/>
  <c r="N60" i="8"/>
  <c r="P76" i="8"/>
  <c r="T76" i="8" s="1"/>
  <c r="O76" i="8"/>
  <c r="N76" i="8"/>
  <c r="P93" i="8"/>
  <c r="T93" i="8" s="1"/>
  <c r="O93" i="8"/>
  <c r="N93" i="8"/>
  <c r="N13" i="8"/>
  <c r="O13" i="8"/>
  <c r="P13" i="8"/>
  <c r="T13" i="8" s="1"/>
  <c r="P57" i="8"/>
  <c r="T57" i="8" s="1"/>
  <c r="O57" i="8"/>
  <c r="N57" i="8"/>
  <c r="P23" i="8"/>
  <c r="T23" i="8" s="1"/>
  <c r="N23" i="8"/>
  <c r="O23" i="8"/>
  <c r="P45" i="8"/>
  <c r="T45" i="8" s="1"/>
  <c r="O45" i="8"/>
  <c r="N45" i="8"/>
  <c r="P28" i="8"/>
  <c r="T28" i="8" s="1"/>
  <c r="O28" i="8"/>
  <c r="N28" i="8"/>
  <c r="P21" i="8"/>
  <c r="T21" i="8" s="1"/>
  <c r="O21" i="8"/>
  <c r="N21" i="8"/>
  <c r="P69" i="8"/>
  <c r="T69" i="8" s="1"/>
  <c r="O69" i="8"/>
  <c r="N69" i="8"/>
  <c r="P49" i="8"/>
  <c r="T49" i="8" s="1"/>
  <c r="O49" i="8"/>
  <c r="N49" i="8"/>
  <c r="P22" i="8"/>
  <c r="T22" i="8" s="1"/>
  <c r="N22" i="8"/>
  <c r="O22" i="8"/>
  <c r="O34" i="8"/>
  <c r="N34" i="8"/>
  <c r="O50" i="8"/>
  <c r="N50" i="8"/>
  <c r="P50" i="8"/>
  <c r="T50" i="8" s="1"/>
  <c r="O66" i="8"/>
  <c r="N66" i="8"/>
  <c r="P66" i="8"/>
  <c r="T66" i="8" s="1"/>
  <c r="O82" i="8"/>
  <c r="N82" i="8"/>
  <c r="P82" i="8"/>
  <c r="T82" i="8" s="1"/>
  <c r="P31" i="8"/>
  <c r="T31" i="8" s="1"/>
  <c r="O31" i="8"/>
  <c r="N31" i="8"/>
  <c r="N47" i="8"/>
  <c r="P47" i="8"/>
  <c r="T47" i="8" s="1"/>
  <c r="O47" i="8"/>
  <c r="N63" i="8"/>
  <c r="P63" i="8"/>
  <c r="T63" i="8" s="1"/>
  <c r="O63" i="8"/>
  <c r="N79" i="8"/>
  <c r="P79" i="8"/>
  <c r="T79" i="8" s="1"/>
  <c r="O79" i="8"/>
  <c r="P32" i="8"/>
  <c r="T32" i="8" s="1"/>
  <c r="O32" i="8"/>
  <c r="N32" i="8"/>
  <c r="P48" i="8"/>
  <c r="T48" i="8" s="1"/>
  <c r="O48" i="8"/>
  <c r="N48" i="8"/>
  <c r="P64" i="8"/>
  <c r="T64" i="8" s="1"/>
  <c r="O64" i="8"/>
  <c r="N64" i="8"/>
  <c r="P80" i="8"/>
  <c r="T80" i="8" s="1"/>
  <c r="O80" i="8"/>
  <c r="N80" i="8"/>
  <c r="P10" i="8"/>
  <c r="T10" i="8" s="1"/>
  <c r="N10" i="8"/>
  <c r="O10" i="8"/>
  <c r="P61" i="8"/>
  <c r="T61" i="8" s="1"/>
  <c r="O61" i="8"/>
  <c r="N61" i="8"/>
  <c r="P65" i="8"/>
  <c r="T65" i="8" s="1"/>
  <c r="O65" i="8"/>
  <c r="N65" i="8"/>
  <c r="O54" i="8"/>
  <c r="N54" i="8"/>
  <c r="P54" i="8"/>
  <c r="T54" i="8" s="1"/>
  <c r="N35" i="8"/>
  <c r="P35" i="8"/>
  <c r="T35" i="8" s="1"/>
  <c r="O35" i="8"/>
  <c r="P36" i="8"/>
  <c r="T36" i="8" s="1"/>
  <c r="O36" i="8"/>
  <c r="N36" i="8"/>
  <c r="P14" i="8"/>
  <c r="T14" i="8" s="1"/>
  <c r="N14" i="8"/>
  <c r="O14" i="8"/>
  <c r="N39" i="8"/>
  <c r="P39" i="8"/>
  <c r="T39" i="8" s="1"/>
  <c r="O39" i="8"/>
  <c r="P11" i="8"/>
  <c r="T11" i="8" s="1"/>
  <c r="O11" i="8"/>
  <c r="N11" i="8"/>
  <c r="P94" i="8"/>
  <c r="T94" i="8" s="1"/>
  <c r="O94" i="8"/>
  <c r="N94" i="8"/>
  <c r="N25" i="8"/>
  <c r="O25" i="8"/>
  <c r="P25" i="8"/>
  <c r="T25" i="8" s="1"/>
  <c r="P73" i="8"/>
  <c r="T73" i="8" s="1"/>
  <c r="O73" i="8"/>
  <c r="N73" i="8"/>
  <c r="O86" i="8"/>
  <c r="N86" i="8"/>
  <c r="P86" i="8"/>
  <c r="T86" i="8" s="1"/>
  <c r="N67" i="8"/>
  <c r="P67" i="8"/>
  <c r="T67" i="8" s="1"/>
  <c r="O67" i="8"/>
  <c r="P52" i="8"/>
  <c r="T52" i="8" s="1"/>
  <c r="O52" i="8"/>
  <c r="N52" i="8"/>
  <c r="P84" i="8"/>
  <c r="T84" i="8" s="1"/>
  <c r="O84" i="8"/>
  <c r="N84" i="8"/>
  <c r="N15" i="8"/>
  <c r="P15" i="8"/>
  <c r="T15" i="8" s="1"/>
  <c r="O15" i="8"/>
  <c r="P77" i="8"/>
  <c r="T77" i="8" s="1"/>
  <c r="O77" i="8"/>
  <c r="N77" i="8"/>
  <c r="N16" i="8"/>
  <c r="P16" i="8"/>
  <c r="T16" i="8" s="1"/>
  <c r="O16" i="8"/>
  <c r="P89" i="8"/>
  <c r="T89" i="8" s="1"/>
  <c r="O89" i="8"/>
  <c r="N89" i="8"/>
  <c r="O58" i="8"/>
  <c r="N58" i="8"/>
  <c r="P58" i="8"/>
  <c r="T58" i="8" s="1"/>
  <c r="O90" i="8"/>
  <c r="N90" i="8"/>
  <c r="N71" i="8"/>
  <c r="P71" i="8"/>
  <c r="T71" i="8" s="1"/>
  <c r="O71" i="8"/>
  <c r="P56" i="8"/>
  <c r="T56" i="8" s="1"/>
  <c r="O56" i="8"/>
  <c r="N56" i="8"/>
  <c r="N20" i="8"/>
  <c r="P20" i="8"/>
  <c r="T20" i="8" s="1"/>
  <c r="O20" i="8"/>
  <c r="O18" i="8"/>
  <c r="N18" i="8"/>
  <c r="P18" i="8"/>
  <c r="T18" i="8" s="1"/>
  <c r="M26" i="7"/>
  <c r="O26" i="7" s="1"/>
  <c r="M59" i="7"/>
  <c r="N59" i="7" s="1"/>
  <c r="M75" i="7"/>
  <c r="N75" i="7" s="1"/>
  <c r="M15" i="7"/>
  <c r="N15" i="7" s="1"/>
  <c r="M32" i="7"/>
  <c r="N32" i="7" s="1"/>
  <c r="M13" i="7"/>
  <c r="P13" i="7" s="1"/>
  <c r="M48" i="7"/>
  <c r="P48" i="7" s="1"/>
  <c r="M18" i="7"/>
  <c r="O18" i="7" s="1"/>
  <c r="M36" i="7"/>
  <c r="O36" i="7" s="1"/>
  <c r="M60" i="7"/>
  <c r="P60" i="7" s="1"/>
  <c r="M10" i="7"/>
  <c r="O10" i="7" s="1"/>
  <c r="M22" i="7"/>
  <c r="O22" i="7" s="1"/>
  <c r="M44" i="7"/>
  <c r="P44" i="7" s="1"/>
  <c r="M72" i="7"/>
  <c r="P72" i="7" s="1"/>
  <c r="M83" i="7"/>
  <c r="O83" i="7" s="1"/>
  <c r="M19" i="7"/>
  <c r="P19" i="7" s="1"/>
  <c r="M23" i="7"/>
  <c r="N23" i="7" s="1"/>
  <c r="M40" i="7"/>
  <c r="P40" i="7" s="1"/>
  <c r="M51" i="7"/>
  <c r="O51" i="7" s="1"/>
  <c r="M67" i="7"/>
  <c r="O67" i="7" s="1"/>
  <c r="M76" i="7"/>
  <c r="O76" i="7" s="1"/>
  <c r="M9" i="7"/>
  <c r="P9" i="7" s="1"/>
  <c r="M14" i="7"/>
  <c r="O14" i="7" s="1"/>
  <c r="M21" i="7"/>
  <c r="P21" i="7" s="1"/>
  <c r="M25" i="7"/>
  <c r="M43" i="7"/>
  <c r="N43" i="7" s="1"/>
  <c r="M52" i="7"/>
  <c r="P52" i="7" s="1"/>
  <c r="M68" i="7"/>
  <c r="N68" i="7" s="1"/>
  <c r="M80" i="7"/>
  <c r="P80" i="7" s="1"/>
  <c r="M84" i="7"/>
  <c r="P84" i="7" s="1"/>
  <c r="M11" i="7"/>
  <c r="M17" i="7"/>
  <c r="O17" i="7" s="1"/>
  <c r="M27" i="7"/>
  <c r="M35" i="7"/>
  <c r="N35" i="7" s="1"/>
  <c r="M56" i="7"/>
  <c r="N56" i="7" s="1"/>
  <c r="P43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86" i="7"/>
  <c r="M82" i="7"/>
  <c r="M78" i="7"/>
  <c r="M74" i="7"/>
  <c r="M70" i="7"/>
  <c r="M66" i="7"/>
  <c r="M62" i="7"/>
  <c r="M58" i="7"/>
  <c r="M54" i="7"/>
  <c r="M50" i="7"/>
  <c r="M46" i="7"/>
  <c r="M42" i="7"/>
  <c r="M38" i="7"/>
  <c r="M34" i="7"/>
  <c r="M30" i="7"/>
  <c r="M12" i="7"/>
  <c r="M16" i="7"/>
  <c r="M20" i="7"/>
  <c r="M24" i="7"/>
  <c r="M28" i="7"/>
  <c r="M31" i="7"/>
  <c r="M39" i="7"/>
  <c r="M47" i="7"/>
  <c r="M55" i="7"/>
  <c r="M63" i="7"/>
  <c r="M71" i="7"/>
  <c r="M79" i="7"/>
  <c r="M87" i="7"/>
  <c r="N64" i="7"/>
  <c r="O64" i="7"/>
  <c r="L8" i="5"/>
  <c r="M36" i="5" s="1"/>
  <c r="V7" i="5"/>
  <c r="U7" i="5"/>
  <c r="L8" i="3"/>
  <c r="M83" i="3" s="1"/>
  <c r="V7" i="3"/>
  <c r="U7" i="3"/>
  <c r="L8" i="2"/>
  <c r="M14" i="2" s="1"/>
  <c r="V7" i="2"/>
  <c r="U7" i="2"/>
  <c r="L99" i="8" l="1"/>
  <c r="L98" i="8"/>
  <c r="Y7" i="8"/>
  <c r="T9" i="8"/>
  <c r="Z7" i="8"/>
  <c r="AB7" i="8"/>
  <c r="X7" i="8"/>
  <c r="P26" i="7"/>
  <c r="O59" i="7"/>
  <c r="P59" i="7"/>
  <c r="O15" i="7"/>
  <c r="O13" i="7"/>
  <c r="O72" i="7"/>
  <c r="P36" i="7"/>
  <c r="O44" i="7"/>
  <c r="N67" i="7"/>
  <c r="N26" i="7"/>
  <c r="P32" i="7"/>
  <c r="N44" i="7"/>
  <c r="N36" i="7"/>
  <c r="N18" i="7"/>
  <c r="P15" i="7"/>
  <c r="N48" i="7"/>
  <c r="P23" i="7"/>
  <c r="O75" i="7"/>
  <c r="O48" i="7"/>
  <c r="P75" i="7"/>
  <c r="P56" i="7"/>
  <c r="O56" i="7"/>
  <c r="N83" i="7"/>
  <c r="P10" i="7"/>
  <c r="O80" i="7"/>
  <c r="O40" i="7"/>
  <c r="O60" i="7"/>
  <c r="O32" i="7"/>
  <c r="O68" i="7"/>
  <c r="N76" i="7"/>
  <c r="N72" i="7"/>
  <c r="N13" i="7"/>
  <c r="N80" i="7"/>
  <c r="N40" i="7"/>
  <c r="N60" i="7"/>
  <c r="N84" i="7"/>
  <c r="O52" i="7"/>
  <c r="P22" i="7"/>
  <c r="P67" i="7"/>
  <c r="P18" i="7"/>
  <c r="N9" i="7"/>
  <c r="O23" i="7"/>
  <c r="N22" i="7"/>
  <c r="N52" i="7"/>
  <c r="O21" i="7"/>
  <c r="N21" i="7"/>
  <c r="O9" i="7"/>
  <c r="M21" i="5"/>
  <c r="P21" i="5" s="1"/>
  <c r="O43" i="7"/>
  <c r="P83" i="7"/>
  <c r="N51" i="7"/>
  <c r="N14" i="7"/>
  <c r="P17" i="7"/>
  <c r="P35" i="7"/>
  <c r="P51" i="7"/>
  <c r="O19" i="7"/>
  <c r="N10" i="7"/>
  <c r="O35" i="7"/>
  <c r="N19" i="7"/>
  <c r="P14" i="7"/>
  <c r="P25" i="7"/>
  <c r="N25" i="7"/>
  <c r="P68" i="7"/>
  <c r="O84" i="7"/>
  <c r="P76" i="7"/>
  <c r="O25" i="7"/>
  <c r="N17" i="7"/>
  <c r="N27" i="7"/>
  <c r="P27" i="7"/>
  <c r="T84" i="7" s="1"/>
  <c r="O27" i="7"/>
  <c r="N11" i="7"/>
  <c r="P11" i="7"/>
  <c r="O11" i="7"/>
  <c r="O87" i="7"/>
  <c r="P87" i="7"/>
  <c r="T87" i="7" s="1"/>
  <c r="N87" i="7"/>
  <c r="O31" i="7"/>
  <c r="P31" i="7"/>
  <c r="N31" i="7"/>
  <c r="P38" i="7"/>
  <c r="O38" i="7"/>
  <c r="N38" i="7"/>
  <c r="P70" i="7"/>
  <c r="O70" i="7"/>
  <c r="N70" i="7"/>
  <c r="N33" i="7"/>
  <c r="P33" i="7"/>
  <c r="O33" i="7"/>
  <c r="N49" i="7"/>
  <c r="P49" i="7"/>
  <c r="T13" i="7" s="1"/>
  <c r="O49" i="7"/>
  <c r="N81" i="7"/>
  <c r="P81" i="7"/>
  <c r="T80" i="7" s="1"/>
  <c r="O81" i="7"/>
  <c r="O55" i="7"/>
  <c r="P55" i="7"/>
  <c r="N55" i="7"/>
  <c r="O12" i="7"/>
  <c r="N12" i="7"/>
  <c r="P12" i="7"/>
  <c r="P58" i="7"/>
  <c r="N58" i="7"/>
  <c r="O58" i="7"/>
  <c r="N53" i="7"/>
  <c r="O53" i="7"/>
  <c r="P53" i="7"/>
  <c r="N24" i="7"/>
  <c r="P24" i="7"/>
  <c r="O24" i="7"/>
  <c r="P78" i="7"/>
  <c r="O78" i="7"/>
  <c r="N78" i="7"/>
  <c r="P16" i="7"/>
  <c r="O16" i="7"/>
  <c r="N16" i="7"/>
  <c r="P54" i="7"/>
  <c r="O54" i="7"/>
  <c r="N54" i="7"/>
  <c r="P86" i="7"/>
  <c r="T86" i="7" s="1"/>
  <c r="O86" i="7"/>
  <c r="N86" i="7"/>
  <c r="N65" i="7"/>
  <c r="P65" i="7"/>
  <c r="O65" i="7"/>
  <c r="O79" i="7"/>
  <c r="P79" i="7"/>
  <c r="N79" i="7"/>
  <c r="O28" i="7"/>
  <c r="P28" i="7"/>
  <c r="N28" i="7"/>
  <c r="P42" i="7"/>
  <c r="T33" i="7" s="1"/>
  <c r="N42" i="7"/>
  <c r="O42" i="7"/>
  <c r="P74" i="7"/>
  <c r="T74" i="7" s="1"/>
  <c r="N74" i="7"/>
  <c r="O74" i="7"/>
  <c r="N37" i="7"/>
  <c r="O37" i="7"/>
  <c r="P37" i="7"/>
  <c r="N69" i="7"/>
  <c r="O69" i="7"/>
  <c r="P69" i="7"/>
  <c r="N85" i="7"/>
  <c r="O85" i="7"/>
  <c r="P85" i="7"/>
  <c r="O71" i="7"/>
  <c r="P71" i="7"/>
  <c r="N71" i="7"/>
  <c r="O47" i="7"/>
  <c r="P47" i="7"/>
  <c r="T28" i="7" s="1"/>
  <c r="N47" i="7"/>
  <c r="P30" i="7"/>
  <c r="T40" i="7" s="1"/>
  <c r="O30" i="7"/>
  <c r="N30" i="7"/>
  <c r="P46" i="7"/>
  <c r="O46" i="7"/>
  <c r="N46" i="7"/>
  <c r="P62" i="7"/>
  <c r="O62" i="7"/>
  <c r="N62" i="7"/>
  <c r="N41" i="7"/>
  <c r="P41" i="7"/>
  <c r="O41" i="7"/>
  <c r="N57" i="7"/>
  <c r="P57" i="7"/>
  <c r="T9" i="7" s="1"/>
  <c r="O57" i="7"/>
  <c r="N73" i="7"/>
  <c r="P73" i="7"/>
  <c r="T64" i="7" s="1"/>
  <c r="O73" i="7"/>
  <c r="O63" i="7"/>
  <c r="P63" i="7"/>
  <c r="T59" i="7" s="1"/>
  <c r="N63" i="7"/>
  <c r="O39" i="7"/>
  <c r="P39" i="7"/>
  <c r="N39" i="7"/>
  <c r="P20" i="7"/>
  <c r="O20" i="7"/>
  <c r="N20" i="7"/>
  <c r="P34" i="7"/>
  <c r="T44" i="7" s="1"/>
  <c r="N34" i="7"/>
  <c r="O34" i="7"/>
  <c r="P50" i="7"/>
  <c r="N50" i="7"/>
  <c r="O50" i="7"/>
  <c r="P66" i="7"/>
  <c r="N66" i="7"/>
  <c r="O66" i="7"/>
  <c r="P82" i="7"/>
  <c r="T73" i="7" s="1"/>
  <c r="N82" i="7"/>
  <c r="O82" i="7"/>
  <c r="N29" i="7"/>
  <c r="O29" i="7"/>
  <c r="P29" i="7"/>
  <c r="T85" i="7" s="1"/>
  <c r="N45" i="7"/>
  <c r="O45" i="7"/>
  <c r="P45" i="7"/>
  <c r="N61" i="7"/>
  <c r="O61" i="7"/>
  <c r="P61" i="7"/>
  <c r="N77" i="7"/>
  <c r="O77" i="7"/>
  <c r="P77" i="7"/>
  <c r="M79" i="2"/>
  <c r="P79" i="2" s="1"/>
  <c r="M15" i="5"/>
  <c r="N15" i="5" s="1"/>
  <c r="M22" i="5"/>
  <c r="O22" i="5" s="1"/>
  <c r="M9" i="5"/>
  <c r="P9" i="5" s="1"/>
  <c r="M25" i="5"/>
  <c r="P25" i="5" s="1"/>
  <c r="M20" i="2"/>
  <c r="N20" i="2" s="1"/>
  <c r="M18" i="5"/>
  <c r="O18" i="5" s="1"/>
  <c r="M30" i="5"/>
  <c r="O30" i="5" s="1"/>
  <c r="M11" i="5"/>
  <c r="O11" i="5" s="1"/>
  <c r="M14" i="5"/>
  <c r="O14" i="5" s="1"/>
  <c r="M19" i="5"/>
  <c r="N19" i="5" s="1"/>
  <c r="M23" i="5"/>
  <c r="M27" i="5"/>
  <c r="M10" i="5"/>
  <c r="N10" i="5" s="1"/>
  <c r="M13" i="5"/>
  <c r="P13" i="5" s="1"/>
  <c r="M17" i="5"/>
  <c r="P17" i="5" s="1"/>
  <c r="M26" i="5"/>
  <c r="N26" i="5" s="1"/>
  <c r="M31" i="5"/>
  <c r="N31" i="5" s="1"/>
  <c r="M29" i="5"/>
  <c r="P29" i="5" s="1"/>
  <c r="M14" i="3"/>
  <c r="O14" i="3" s="1"/>
  <c r="M19" i="3"/>
  <c r="M30" i="3"/>
  <c r="N30" i="3" s="1"/>
  <c r="M51" i="3"/>
  <c r="N51" i="3" s="1"/>
  <c r="M10" i="3"/>
  <c r="O10" i="3" s="1"/>
  <c r="M18" i="3"/>
  <c r="N18" i="3" s="1"/>
  <c r="M23" i="3"/>
  <c r="M13" i="3"/>
  <c r="O13" i="3" s="1"/>
  <c r="M21" i="3"/>
  <c r="O21" i="3" s="1"/>
  <c r="M29" i="3"/>
  <c r="P29" i="3" s="1"/>
  <c r="M47" i="3"/>
  <c r="O47" i="3" s="1"/>
  <c r="M67" i="3"/>
  <c r="P67" i="3" s="1"/>
  <c r="M87" i="3"/>
  <c r="N87" i="3" s="1"/>
  <c r="M11" i="3"/>
  <c r="M27" i="3"/>
  <c r="M71" i="3"/>
  <c r="O71" i="3" s="1"/>
  <c r="M9" i="3"/>
  <c r="O9" i="3" s="1"/>
  <c r="M17" i="3"/>
  <c r="P17" i="3" s="1"/>
  <c r="M25" i="3"/>
  <c r="O25" i="3" s="1"/>
  <c r="M35" i="3"/>
  <c r="N35" i="3" s="1"/>
  <c r="M55" i="3"/>
  <c r="O55" i="3" s="1"/>
  <c r="M79" i="3"/>
  <c r="P79" i="3" s="1"/>
  <c r="M22" i="3"/>
  <c r="O22" i="3" s="1"/>
  <c r="M15" i="3"/>
  <c r="M26" i="3"/>
  <c r="O26" i="3" s="1"/>
  <c r="M31" i="3"/>
  <c r="M39" i="3"/>
  <c r="P39" i="3" s="1"/>
  <c r="M63" i="3"/>
  <c r="O63" i="3" s="1"/>
  <c r="M47" i="2"/>
  <c r="N47" i="2" s="1"/>
  <c r="M28" i="2"/>
  <c r="O28" i="2" s="1"/>
  <c r="M33" i="2"/>
  <c r="N33" i="2" s="1"/>
  <c r="N36" i="5"/>
  <c r="O36" i="5"/>
  <c r="P36" i="5"/>
  <c r="M37" i="5"/>
  <c r="M33" i="5"/>
  <c r="M34" i="5"/>
  <c r="M12" i="5"/>
  <c r="M16" i="5"/>
  <c r="M20" i="5"/>
  <c r="M24" i="5"/>
  <c r="M28" i="5"/>
  <c r="M32" i="5"/>
  <c r="M35" i="5"/>
  <c r="M85" i="3"/>
  <c r="M81" i="3"/>
  <c r="M77" i="3"/>
  <c r="M73" i="3"/>
  <c r="M69" i="3"/>
  <c r="M65" i="3"/>
  <c r="M61" i="3"/>
  <c r="M57" i="3"/>
  <c r="M53" i="3"/>
  <c r="M49" i="3"/>
  <c r="M45" i="3"/>
  <c r="M41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12" i="3"/>
  <c r="M16" i="3"/>
  <c r="M20" i="3"/>
  <c r="M24" i="3"/>
  <c r="M28" i="3"/>
  <c r="M32" i="3"/>
  <c r="M33" i="3"/>
  <c r="M37" i="3"/>
  <c r="M43" i="3"/>
  <c r="M59" i="3"/>
  <c r="M75" i="3"/>
  <c r="O83" i="3"/>
  <c r="N83" i="3"/>
  <c r="P83" i="3"/>
  <c r="N14" i="2"/>
  <c r="P14" i="2"/>
  <c r="O14" i="2"/>
  <c r="M12" i="2"/>
  <c r="M13" i="2"/>
  <c r="M17" i="2"/>
  <c r="M67" i="2"/>
  <c r="M9" i="2"/>
  <c r="M10" i="2"/>
  <c r="M16" i="2"/>
  <c r="M24" i="2"/>
  <c r="M32" i="2"/>
  <c r="M63" i="2"/>
  <c r="M21" i="2"/>
  <c r="M29" i="2"/>
  <c r="M35" i="2"/>
  <c r="M51" i="2"/>
  <c r="M83" i="2"/>
  <c r="M85" i="2"/>
  <c r="M81" i="2"/>
  <c r="M77" i="2"/>
  <c r="M73" i="2"/>
  <c r="M69" i="2"/>
  <c r="M65" i="2"/>
  <c r="M61" i="2"/>
  <c r="M57" i="2"/>
  <c r="M53" i="2"/>
  <c r="M49" i="2"/>
  <c r="M45" i="2"/>
  <c r="M41" i="2"/>
  <c r="M84" i="2"/>
  <c r="M80" i="2"/>
  <c r="M76" i="2"/>
  <c r="M72" i="2"/>
  <c r="M68" i="2"/>
  <c r="M64" i="2"/>
  <c r="M60" i="2"/>
  <c r="M56" i="2"/>
  <c r="M52" i="2"/>
  <c r="M48" i="2"/>
  <c r="M44" i="2"/>
  <c r="M40" i="2"/>
  <c r="M36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7" i="2"/>
  <c r="M18" i="2"/>
  <c r="M75" i="2"/>
  <c r="M59" i="2"/>
  <c r="M43" i="2"/>
  <c r="M31" i="2"/>
  <c r="M27" i="2"/>
  <c r="M23" i="2"/>
  <c r="M19" i="2"/>
  <c r="M15" i="2"/>
  <c r="M11" i="2"/>
  <c r="M87" i="2"/>
  <c r="M71" i="2"/>
  <c r="M55" i="2"/>
  <c r="M39" i="2"/>
  <c r="M30" i="2"/>
  <c r="M26" i="2"/>
  <c r="M22" i="2"/>
  <c r="M25" i="2"/>
  <c r="D101" i="8" l="1"/>
  <c r="D99" i="8"/>
  <c r="AH7" i="8"/>
  <c r="AD7" i="8"/>
  <c r="AF7" i="8"/>
  <c r="T14" i="7"/>
  <c r="T24" i="7"/>
  <c r="T18" i="7"/>
  <c r="T12" i="7"/>
  <c r="T75" i="7"/>
  <c r="T55" i="7"/>
  <c r="T38" i="7"/>
  <c r="T71" i="7"/>
  <c r="T32" i="7"/>
  <c r="T65" i="7"/>
  <c r="T51" i="7"/>
  <c r="T82" i="7"/>
  <c r="T67" i="7"/>
  <c r="T20" i="7"/>
  <c r="T63" i="7"/>
  <c r="T69" i="7"/>
  <c r="T46" i="7"/>
  <c r="T79" i="7"/>
  <c r="T30" i="7"/>
  <c r="T53" i="7"/>
  <c r="T54" i="7"/>
  <c r="T22" i="7"/>
  <c r="T45" i="7"/>
  <c r="T34" i="7"/>
  <c r="T83" i="7"/>
  <c r="T49" i="7"/>
  <c r="T42" i="7"/>
  <c r="T47" i="7"/>
  <c r="T61" i="7"/>
  <c r="T25" i="7"/>
  <c r="T16" i="7"/>
  <c r="T19" i="7"/>
  <c r="T76" i="7"/>
  <c r="T66" i="7"/>
  <c r="T68" i="7"/>
  <c r="T35" i="7"/>
  <c r="T77" i="7"/>
  <c r="T10" i="7"/>
  <c r="T29" i="7"/>
  <c r="T52" i="7"/>
  <c r="T23" i="7"/>
  <c r="T17" i="7"/>
  <c r="T39" i="7"/>
  <c r="T56" i="7"/>
  <c r="T57" i="7"/>
  <c r="T27" i="7"/>
  <c r="T72" i="7"/>
  <c r="T15" i="7"/>
  <c r="T36" i="7"/>
  <c r="T11" i="7"/>
  <c r="T70" i="7"/>
  <c r="T62" i="7"/>
  <c r="T50" i="7"/>
  <c r="T81" i="7"/>
  <c r="T78" i="7"/>
  <c r="T58" i="7"/>
  <c r="T26" i="7"/>
  <c r="T43" i="7"/>
  <c r="T37" i="7"/>
  <c r="T31" i="7"/>
  <c r="T21" i="7"/>
  <c r="T48" i="7"/>
  <c r="T60" i="7"/>
  <c r="P47" i="3"/>
  <c r="N39" i="3"/>
  <c r="N21" i="5"/>
  <c r="O31" i="5"/>
  <c r="O21" i="5"/>
  <c r="O87" i="3"/>
  <c r="O79" i="2"/>
  <c r="N71" i="3"/>
  <c r="P20" i="2"/>
  <c r="P47" i="2"/>
  <c r="P9" i="3"/>
  <c r="P55" i="3"/>
  <c r="O47" i="2"/>
  <c r="P87" i="3"/>
  <c r="N21" i="3"/>
  <c r="N55" i="3"/>
  <c r="N9" i="3"/>
  <c r="P21" i="3"/>
  <c r="P30" i="5"/>
  <c r="N9" i="5"/>
  <c r="N17" i="5"/>
  <c r="N79" i="2"/>
  <c r="N63" i="3"/>
  <c r="O39" i="3"/>
  <c r="O35" i="3"/>
  <c r="O67" i="3"/>
  <c r="P18" i="5"/>
  <c r="T30" i="5" s="1"/>
  <c r="T41" i="7"/>
  <c r="Y7" i="7"/>
  <c r="L92" i="7"/>
  <c r="Z7" i="7"/>
  <c r="AB7" i="7"/>
  <c r="X7" i="7"/>
  <c r="L91" i="7"/>
  <c r="O29" i="5"/>
  <c r="P31" i="5"/>
  <c r="N13" i="5"/>
  <c r="N18" i="5"/>
  <c r="N25" i="5"/>
  <c r="O15" i="5"/>
  <c r="N30" i="5"/>
  <c r="P15" i="5"/>
  <c r="O17" i="5"/>
  <c r="O9" i="5"/>
  <c r="O25" i="5"/>
  <c r="P28" i="2"/>
  <c r="P14" i="5"/>
  <c r="T21" i="5" s="1"/>
  <c r="N22" i="5"/>
  <c r="P22" i="5"/>
  <c r="N28" i="2"/>
  <c r="O20" i="2"/>
  <c r="N29" i="3"/>
  <c r="N14" i="5"/>
  <c r="O79" i="3"/>
  <c r="N29" i="5"/>
  <c r="N13" i="3"/>
  <c r="P71" i="3"/>
  <c r="P63" i="3"/>
  <c r="N67" i="3"/>
  <c r="O51" i="3"/>
  <c r="P13" i="3"/>
  <c r="O29" i="3"/>
  <c r="N79" i="3"/>
  <c r="P51" i="3"/>
  <c r="P35" i="3"/>
  <c r="O17" i="3"/>
  <c r="O13" i="5"/>
  <c r="O19" i="5"/>
  <c r="N11" i="5"/>
  <c r="P11" i="5"/>
  <c r="O26" i="5"/>
  <c r="P26" i="5"/>
  <c r="N23" i="5"/>
  <c r="P23" i="5"/>
  <c r="O23" i="5"/>
  <c r="O10" i="5"/>
  <c r="P10" i="5"/>
  <c r="P19" i="5"/>
  <c r="N27" i="5"/>
  <c r="P27" i="5"/>
  <c r="O27" i="5"/>
  <c r="N25" i="3"/>
  <c r="N15" i="3"/>
  <c r="P15" i="3"/>
  <c r="O15" i="3"/>
  <c r="N23" i="3"/>
  <c r="P23" i="3"/>
  <c r="O23" i="3"/>
  <c r="N31" i="3"/>
  <c r="P31" i="3"/>
  <c r="O31" i="3"/>
  <c r="N11" i="3"/>
  <c r="P11" i="3"/>
  <c r="O11" i="3"/>
  <c r="O18" i="3"/>
  <c r="P18" i="3"/>
  <c r="N19" i="3"/>
  <c r="P19" i="3"/>
  <c r="O19" i="3"/>
  <c r="N22" i="3"/>
  <c r="P22" i="3"/>
  <c r="T29" i="3" s="1"/>
  <c r="N27" i="3"/>
  <c r="P27" i="3"/>
  <c r="O27" i="3"/>
  <c r="O30" i="3"/>
  <c r="P30" i="3"/>
  <c r="T30" i="3" s="1"/>
  <c r="N47" i="3"/>
  <c r="P25" i="3"/>
  <c r="T25" i="3" s="1"/>
  <c r="N17" i="3"/>
  <c r="N26" i="3"/>
  <c r="P26" i="3"/>
  <c r="N10" i="3"/>
  <c r="P10" i="3"/>
  <c r="N14" i="3"/>
  <c r="P14" i="3"/>
  <c r="O33" i="2"/>
  <c r="P33" i="2"/>
  <c r="P20" i="5"/>
  <c r="O20" i="5"/>
  <c r="N20" i="5"/>
  <c r="N33" i="5"/>
  <c r="O33" i="5"/>
  <c r="P33" i="5"/>
  <c r="O32" i="5"/>
  <c r="N32" i="5"/>
  <c r="P32" i="5"/>
  <c r="N37" i="5"/>
  <c r="O37" i="5"/>
  <c r="P37" i="5"/>
  <c r="N24" i="5"/>
  <c r="P24" i="5"/>
  <c r="T9" i="5" s="1"/>
  <c r="O24" i="5"/>
  <c r="P34" i="5"/>
  <c r="N34" i="5"/>
  <c r="O34" i="5"/>
  <c r="O35" i="5"/>
  <c r="P35" i="5"/>
  <c r="T26" i="5" s="1"/>
  <c r="N35" i="5"/>
  <c r="P16" i="5"/>
  <c r="O16" i="5"/>
  <c r="N16" i="5"/>
  <c r="O28" i="5"/>
  <c r="N28" i="5"/>
  <c r="P28" i="5"/>
  <c r="O12" i="5"/>
  <c r="N12" i="5"/>
  <c r="P12" i="5"/>
  <c r="T14" i="5" s="1"/>
  <c r="P37" i="3"/>
  <c r="N37" i="3"/>
  <c r="O37" i="3"/>
  <c r="P46" i="3"/>
  <c r="O46" i="3"/>
  <c r="N46" i="3"/>
  <c r="N60" i="3"/>
  <c r="O60" i="3"/>
  <c r="P60" i="3"/>
  <c r="P49" i="3"/>
  <c r="N49" i="3"/>
  <c r="O49" i="3"/>
  <c r="O75" i="3"/>
  <c r="N75" i="3"/>
  <c r="P75" i="3"/>
  <c r="P34" i="3"/>
  <c r="N34" i="3"/>
  <c r="O34" i="3"/>
  <c r="P82" i="3"/>
  <c r="O82" i="3"/>
  <c r="N82" i="3"/>
  <c r="N48" i="3"/>
  <c r="O48" i="3"/>
  <c r="P48" i="3"/>
  <c r="N64" i="3"/>
  <c r="O64" i="3"/>
  <c r="P64" i="3"/>
  <c r="T63" i="3" s="1"/>
  <c r="N80" i="3"/>
  <c r="O80" i="3"/>
  <c r="P80" i="3"/>
  <c r="T87" i="3" s="1"/>
  <c r="P69" i="3"/>
  <c r="N69" i="3"/>
  <c r="O69" i="3"/>
  <c r="P85" i="3"/>
  <c r="N85" i="3"/>
  <c r="O85" i="3"/>
  <c r="O59" i="3"/>
  <c r="N59" i="3"/>
  <c r="P59" i="3"/>
  <c r="N33" i="3"/>
  <c r="P33" i="3"/>
  <c r="O33" i="3"/>
  <c r="P12" i="3"/>
  <c r="O12" i="3"/>
  <c r="N12" i="3"/>
  <c r="O38" i="3"/>
  <c r="P38" i="3"/>
  <c r="N38" i="3"/>
  <c r="P54" i="3"/>
  <c r="O54" i="3"/>
  <c r="N54" i="3"/>
  <c r="P70" i="3"/>
  <c r="O70" i="3"/>
  <c r="N70" i="3"/>
  <c r="P86" i="3"/>
  <c r="O86" i="3"/>
  <c r="N86" i="3"/>
  <c r="O36" i="3"/>
  <c r="N36" i="3"/>
  <c r="N52" i="3"/>
  <c r="O52" i="3"/>
  <c r="P52" i="3"/>
  <c r="N68" i="3"/>
  <c r="O68" i="3"/>
  <c r="P68" i="3"/>
  <c r="N84" i="3"/>
  <c r="O84" i="3"/>
  <c r="P84" i="3"/>
  <c r="P41" i="3"/>
  <c r="T36" i="3" s="1"/>
  <c r="N41" i="3"/>
  <c r="O41" i="3"/>
  <c r="P57" i="3"/>
  <c r="N57" i="3"/>
  <c r="O57" i="3"/>
  <c r="P73" i="3"/>
  <c r="N73" i="3"/>
  <c r="O73" i="3"/>
  <c r="O43" i="3"/>
  <c r="N43" i="3"/>
  <c r="P43" i="3"/>
  <c r="O32" i="3"/>
  <c r="N32" i="3"/>
  <c r="P32" i="3"/>
  <c r="T19" i="3" s="1"/>
  <c r="P24" i="3"/>
  <c r="O24" i="3"/>
  <c r="N24" i="3"/>
  <c r="O16" i="3"/>
  <c r="N16" i="3"/>
  <c r="P16" i="3"/>
  <c r="P42" i="3"/>
  <c r="O42" i="3"/>
  <c r="N42" i="3"/>
  <c r="P58" i="3"/>
  <c r="O58" i="3"/>
  <c r="N58" i="3"/>
  <c r="P74" i="3"/>
  <c r="O74" i="3"/>
  <c r="N74" i="3"/>
  <c r="O40" i="3"/>
  <c r="N40" i="3"/>
  <c r="P40" i="3"/>
  <c r="N56" i="3"/>
  <c r="O56" i="3"/>
  <c r="P56" i="3"/>
  <c r="N72" i="3"/>
  <c r="O72" i="3"/>
  <c r="P72" i="3"/>
  <c r="P45" i="3"/>
  <c r="N45" i="3"/>
  <c r="O45" i="3"/>
  <c r="P61" i="3"/>
  <c r="N61" i="3"/>
  <c r="O61" i="3"/>
  <c r="P77" i="3"/>
  <c r="N77" i="3"/>
  <c r="O77" i="3"/>
  <c r="P78" i="3"/>
  <c r="T82" i="3" s="1"/>
  <c r="O78" i="3"/>
  <c r="N78" i="3"/>
  <c r="N76" i="3"/>
  <c r="O76" i="3"/>
  <c r="P76" i="3"/>
  <c r="P65" i="3"/>
  <c r="N65" i="3"/>
  <c r="O65" i="3"/>
  <c r="P50" i="3"/>
  <c r="O50" i="3"/>
  <c r="N50" i="3"/>
  <c r="P53" i="3"/>
  <c r="N53" i="3"/>
  <c r="O53" i="3"/>
  <c r="P28" i="3"/>
  <c r="O28" i="3"/>
  <c r="N28" i="3"/>
  <c r="P62" i="3"/>
  <c r="O62" i="3"/>
  <c r="N62" i="3"/>
  <c r="N44" i="3"/>
  <c r="O44" i="3"/>
  <c r="P44" i="3"/>
  <c r="P81" i="3"/>
  <c r="N81" i="3"/>
  <c r="O81" i="3"/>
  <c r="P66" i="3"/>
  <c r="O66" i="3"/>
  <c r="N66" i="3"/>
  <c r="P20" i="3"/>
  <c r="O20" i="3"/>
  <c r="N20" i="3"/>
  <c r="N25" i="2"/>
  <c r="O25" i="2"/>
  <c r="P25" i="2"/>
  <c r="O39" i="2"/>
  <c r="N39" i="2"/>
  <c r="P39" i="2"/>
  <c r="O75" i="2"/>
  <c r="N75" i="2"/>
  <c r="P75" i="2"/>
  <c r="P50" i="2"/>
  <c r="O50" i="2"/>
  <c r="N50" i="2"/>
  <c r="P82" i="2"/>
  <c r="O82" i="2"/>
  <c r="N82" i="2"/>
  <c r="N48" i="2"/>
  <c r="O48" i="2"/>
  <c r="P48" i="2"/>
  <c r="N80" i="2"/>
  <c r="O80" i="2"/>
  <c r="P80" i="2"/>
  <c r="N22" i="2"/>
  <c r="P22" i="2"/>
  <c r="O22" i="2"/>
  <c r="P15" i="2"/>
  <c r="N15" i="2"/>
  <c r="O15" i="2"/>
  <c r="P70" i="2"/>
  <c r="O70" i="2"/>
  <c r="N70" i="2"/>
  <c r="N52" i="2"/>
  <c r="O52" i="2"/>
  <c r="P52" i="2"/>
  <c r="T52" i="2" s="1"/>
  <c r="N21" i="2"/>
  <c r="O21" i="2"/>
  <c r="P21" i="2"/>
  <c r="T20" i="2" s="1"/>
  <c r="O71" i="2"/>
  <c r="N71" i="2"/>
  <c r="P71" i="2"/>
  <c r="O43" i="2"/>
  <c r="N43" i="2"/>
  <c r="P43" i="2"/>
  <c r="P42" i="2"/>
  <c r="O42" i="2"/>
  <c r="N42" i="2"/>
  <c r="P58" i="2"/>
  <c r="O58" i="2"/>
  <c r="N58" i="2"/>
  <c r="N40" i="2"/>
  <c r="O40" i="2"/>
  <c r="P40" i="2"/>
  <c r="N72" i="2"/>
  <c r="O72" i="2"/>
  <c r="P72" i="2"/>
  <c r="P45" i="2"/>
  <c r="N45" i="2"/>
  <c r="O45" i="2"/>
  <c r="P61" i="2"/>
  <c r="N61" i="2"/>
  <c r="O61" i="2"/>
  <c r="P77" i="2"/>
  <c r="N77" i="2"/>
  <c r="O77" i="2"/>
  <c r="O51" i="2"/>
  <c r="N51" i="2"/>
  <c r="P51" i="2"/>
  <c r="O63" i="2"/>
  <c r="N63" i="2"/>
  <c r="P63" i="2"/>
  <c r="N10" i="2"/>
  <c r="P10" i="2"/>
  <c r="O10" i="2"/>
  <c r="O17" i="2"/>
  <c r="N17" i="2"/>
  <c r="P17" i="2"/>
  <c r="N30" i="2"/>
  <c r="P30" i="2"/>
  <c r="O30" i="2"/>
  <c r="O87" i="2"/>
  <c r="N87" i="2"/>
  <c r="P87" i="2"/>
  <c r="P23" i="2"/>
  <c r="N23" i="2"/>
  <c r="O23" i="2"/>
  <c r="O59" i="2"/>
  <c r="N59" i="2"/>
  <c r="P59" i="2"/>
  <c r="P37" i="2"/>
  <c r="N37" i="2"/>
  <c r="O37" i="2"/>
  <c r="P46" i="2"/>
  <c r="O46" i="2"/>
  <c r="N46" i="2"/>
  <c r="P62" i="2"/>
  <c r="O62" i="2"/>
  <c r="N62" i="2"/>
  <c r="P78" i="2"/>
  <c r="O78" i="2"/>
  <c r="N78" i="2"/>
  <c r="N44" i="2"/>
  <c r="O44" i="2"/>
  <c r="P44" i="2"/>
  <c r="N60" i="2"/>
  <c r="O60" i="2"/>
  <c r="P60" i="2"/>
  <c r="N76" i="2"/>
  <c r="O76" i="2"/>
  <c r="P76" i="2"/>
  <c r="P49" i="2"/>
  <c r="N49" i="2"/>
  <c r="O49" i="2"/>
  <c r="P65" i="2"/>
  <c r="N65" i="2"/>
  <c r="O65" i="2"/>
  <c r="P81" i="2"/>
  <c r="N81" i="2"/>
  <c r="O81" i="2"/>
  <c r="N35" i="2"/>
  <c r="P35" i="2"/>
  <c r="O35" i="2"/>
  <c r="P32" i="2"/>
  <c r="O32" i="2"/>
  <c r="N32" i="2"/>
  <c r="O9" i="2"/>
  <c r="N9" i="2"/>
  <c r="P9" i="2"/>
  <c r="O13" i="2"/>
  <c r="P13" i="2"/>
  <c r="N13" i="2"/>
  <c r="P11" i="2"/>
  <c r="O11" i="2"/>
  <c r="N11" i="2"/>
  <c r="O34" i="2"/>
  <c r="N34" i="2"/>
  <c r="P34" i="2"/>
  <c r="P66" i="2"/>
  <c r="O66" i="2"/>
  <c r="N66" i="2"/>
  <c r="N64" i="2"/>
  <c r="O64" i="2"/>
  <c r="P64" i="2"/>
  <c r="T78" i="2" s="1"/>
  <c r="P53" i="2"/>
  <c r="N53" i="2"/>
  <c r="O53" i="2"/>
  <c r="P69" i="2"/>
  <c r="T82" i="2" s="1"/>
  <c r="N69" i="2"/>
  <c r="O69" i="2"/>
  <c r="P85" i="2"/>
  <c r="N85" i="2"/>
  <c r="O85" i="2"/>
  <c r="O29" i="2"/>
  <c r="N29" i="2"/>
  <c r="P29" i="2"/>
  <c r="P12" i="2"/>
  <c r="O12" i="2"/>
  <c r="N12" i="2"/>
  <c r="P31" i="2"/>
  <c r="T30" i="2" s="1"/>
  <c r="N31" i="2"/>
  <c r="O31" i="2"/>
  <c r="P54" i="2"/>
  <c r="T47" i="2" s="1"/>
  <c r="O54" i="2"/>
  <c r="N54" i="2"/>
  <c r="O36" i="2"/>
  <c r="N36" i="2"/>
  <c r="P36" i="2"/>
  <c r="T60" i="2" s="1"/>
  <c r="N84" i="2"/>
  <c r="O84" i="2"/>
  <c r="P84" i="2"/>
  <c r="P57" i="2"/>
  <c r="N57" i="2"/>
  <c r="O57" i="2"/>
  <c r="O83" i="2"/>
  <c r="N83" i="2"/>
  <c r="P83" i="2"/>
  <c r="T79" i="2" s="1"/>
  <c r="P16" i="2"/>
  <c r="O16" i="2"/>
  <c r="N16" i="2"/>
  <c r="O67" i="2"/>
  <c r="N67" i="2"/>
  <c r="P67" i="2"/>
  <c r="T65" i="2" s="1"/>
  <c r="P27" i="2"/>
  <c r="O27" i="2"/>
  <c r="N27" i="2"/>
  <c r="O24" i="2"/>
  <c r="P24" i="2"/>
  <c r="N24" i="2"/>
  <c r="O55" i="2"/>
  <c r="N55" i="2"/>
  <c r="P55" i="2"/>
  <c r="P38" i="2"/>
  <c r="O38" i="2"/>
  <c r="N38" i="2"/>
  <c r="P86" i="2"/>
  <c r="O86" i="2"/>
  <c r="N86" i="2"/>
  <c r="N68" i="2"/>
  <c r="O68" i="2"/>
  <c r="P68" i="2"/>
  <c r="P41" i="2"/>
  <c r="N41" i="2"/>
  <c r="O41" i="2"/>
  <c r="P73" i="2"/>
  <c r="T64" i="2" s="1"/>
  <c r="N73" i="2"/>
  <c r="O73" i="2"/>
  <c r="N26" i="2"/>
  <c r="O26" i="2"/>
  <c r="P26" i="2"/>
  <c r="T10" i="2" s="1"/>
  <c r="P19" i="2"/>
  <c r="O19" i="2"/>
  <c r="N19" i="2"/>
  <c r="N18" i="2"/>
  <c r="O18" i="2"/>
  <c r="P18" i="2"/>
  <c r="P74" i="2"/>
  <c r="O74" i="2"/>
  <c r="N74" i="2"/>
  <c r="N56" i="2"/>
  <c r="O56" i="2"/>
  <c r="P56" i="2"/>
  <c r="D98" i="8" l="1"/>
  <c r="AI7" i="8"/>
  <c r="W7" i="8"/>
  <c r="AE7" i="8" s="1"/>
  <c r="T10" i="5"/>
  <c r="T86" i="2"/>
  <c r="T70" i="2"/>
  <c r="T31" i="2"/>
  <c r="T71" i="2"/>
  <c r="T43" i="3"/>
  <c r="T9" i="3"/>
  <c r="T74" i="3"/>
  <c r="T81" i="3"/>
  <c r="T27" i="3"/>
  <c r="T18" i="5"/>
  <c r="T14" i="3"/>
  <c r="T57" i="3"/>
  <c r="T16" i="5"/>
  <c r="T20" i="5"/>
  <c r="T37" i="5"/>
  <c r="T22" i="5"/>
  <c r="T32" i="5"/>
  <c r="T33" i="5"/>
  <c r="T23" i="5"/>
  <c r="T19" i="5"/>
  <c r="T17" i="5"/>
  <c r="T11" i="5"/>
  <c r="T27" i="5"/>
  <c r="T28" i="5"/>
  <c r="T36" i="5"/>
  <c r="T15" i="5"/>
  <c r="T35" i="5"/>
  <c r="T25" i="5"/>
  <c r="T24" i="5"/>
  <c r="T34" i="5"/>
  <c r="T12" i="5"/>
  <c r="T13" i="5"/>
  <c r="T29" i="5"/>
  <c r="T86" i="3"/>
  <c r="T65" i="3"/>
  <c r="T78" i="3"/>
  <c r="T32" i="3"/>
  <c r="T47" i="3"/>
  <c r="T77" i="3"/>
  <c r="T11" i="3"/>
  <c r="T50" i="3"/>
  <c r="T64" i="3"/>
  <c r="T49" i="3"/>
  <c r="T66" i="3"/>
  <c r="T85" i="3"/>
  <c r="T84" i="3"/>
  <c r="T79" i="3"/>
  <c r="T72" i="3"/>
  <c r="T71" i="3"/>
  <c r="T70" i="3"/>
  <c r="T61" i="3"/>
  <c r="T60" i="3"/>
  <c r="T59" i="3"/>
  <c r="T56" i="3"/>
  <c r="T55" i="3"/>
  <c r="T54" i="3"/>
  <c r="T52" i="3"/>
  <c r="T46" i="3"/>
  <c r="T41" i="3"/>
  <c r="T26" i="3"/>
  <c r="T21" i="3"/>
  <c r="T18" i="3"/>
  <c r="T38" i="3"/>
  <c r="T62" i="3"/>
  <c r="T40" i="3"/>
  <c r="T39" i="3"/>
  <c r="T53" i="3"/>
  <c r="T37" i="3"/>
  <c r="T33" i="3"/>
  <c r="T35" i="3"/>
  <c r="T42" i="3"/>
  <c r="T69" i="3"/>
  <c r="T58" i="3"/>
  <c r="T15" i="3"/>
  <c r="T23" i="3"/>
  <c r="T28" i="3"/>
  <c r="T24" i="3"/>
  <c r="T22" i="3"/>
  <c r="T10" i="3"/>
  <c r="T45" i="3"/>
  <c r="T67" i="3"/>
  <c r="T16" i="3"/>
  <c r="T13" i="3"/>
  <c r="T80" i="3"/>
  <c r="T17" i="3"/>
  <c r="T73" i="3"/>
  <c r="T44" i="3"/>
  <c r="T83" i="3"/>
  <c r="T76" i="3"/>
  <c r="T51" i="3"/>
  <c r="T34" i="3"/>
  <c r="T12" i="3"/>
  <c r="T31" i="3"/>
  <c r="T20" i="3"/>
  <c r="T68" i="3"/>
  <c r="T48" i="3"/>
  <c r="T75" i="3"/>
  <c r="T39" i="2"/>
  <c r="T85" i="2"/>
  <c r="T68" i="2"/>
  <c r="T83" i="2"/>
  <c r="T9" i="2"/>
  <c r="T81" i="2"/>
  <c r="T54" i="2"/>
  <c r="T73" i="2"/>
  <c r="T59" i="2"/>
  <c r="T87" i="2"/>
  <c r="T41" i="2"/>
  <c r="T35" i="2"/>
  <c r="T32" i="2"/>
  <c r="T26" i="2"/>
  <c r="T44" i="2"/>
  <c r="T21" i="2"/>
  <c r="T27" i="2"/>
  <c r="T42" i="2"/>
  <c r="T74" i="2"/>
  <c r="T50" i="2"/>
  <c r="T49" i="2"/>
  <c r="T48" i="2"/>
  <c r="T18" i="2"/>
  <c r="T17" i="2"/>
  <c r="T16" i="2"/>
  <c r="T13" i="2"/>
  <c r="T72" i="2"/>
  <c r="T67" i="2"/>
  <c r="T80" i="2"/>
  <c r="T45" i="2"/>
  <c r="T34" i="2"/>
  <c r="T37" i="2"/>
  <c r="T43" i="2"/>
  <c r="T58" i="2"/>
  <c r="T24" i="2"/>
  <c r="T46" i="2"/>
  <c r="T69" i="2"/>
  <c r="T57" i="2"/>
  <c r="T62" i="2"/>
  <c r="T55" i="2"/>
  <c r="T66" i="2"/>
  <c r="T25" i="2"/>
  <c r="T84" i="2"/>
  <c r="T76" i="2"/>
  <c r="T77" i="2"/>
  <c r="T14" i="2"/>
  <c r="T15" i="2"/>
  <c r="T51" i="2"/>
  <c r="T53" i="2"/>
  <c r="T33" i="2"/>
  <c r="T28" i="2"/>
  <c r="T75" i="2"/>
  <c r="T36" i="2"/>
  <c r="T40" i="2"/>
  <c r="T11" i="2"/>
  <c r="T22" i="2"/>
  <c r="T61" i="2"/>
  <c r="T38" i="2"/>
  <c r="T56" i="2"/>
  <c r="T63" i="2"/>
  <c r="T23" i="2"/>
  <c r="T12" i="2"/>
  <c r="T29" i="2"/>
  <c r="AF7" i="7"/>
  <c r="D92" i="7"/>
  <c r="D94" i="7"/>
  <c r="AH7" i="7"/>
  <c r="AD7" i="7"/>
  <c r="T31" i="5"/>
  <c r="Y7" i="5"/>
  <c r="X7" i="5"/>
  <c r="L42" i="5"/>
  <c r="Z7" i="5"/>
  <c r="AB7" i="5"/>
  <c r="L41" i="5"/>
  <c r="Y7" i="3"/>
  <c r="Z7" i="3"/>
  <c r="L91" i="3"/>
  <c r="L92" i="3"/>
  <c r="X7" i="3"/>
  <c r="AB7" i="3"/>
  <c r="L92" i="2"/>
  <c r="L91" i="2"/>
  <c r="X7" i="2"/>
  <c r="AB7" i="2"/>
  <c r="Z7" i="2"/>
  <c r="T19" i="2"/>
  <c r="Y7" i="2"/>
  <c r="L97" i="8" l="1"/>
  <c r="D97" i="8"/>
  <c r="AC7" i="8"/>
  <c r="AA7" i="8"/>
  <c r="AG7" i="8"/>
  <c r="AD7" i="3"/>
  <c r="AF7" i="3"/>
  <c r="D92" i="3"/>
  <c r="D94" i="3"/>
  <c r="AH7" i="3"/>
  <c r="W7" i="7"/>
  <c r="AE7" i="7" s="1"/>
  <c r="D91" i="7"/>
  <c r="AD7" i="5"/>
  <c r="D44" i="5"/>
  <c r="D42" i="5"/>
  <c r="AH7" i="5"/>
  <c r="AF7" i="5"/>
  <c r="D94" i="2"/>
  <c r="D92" i="2"/>
  <c r="AH7" i="2"/>
  <c r="AD7" i="2"/>
  <c r="AF7" i="2"/>
  <c r="W7" i="3" l="1"/>
  <c r="AA7" i="3" s="1"/>
  <c r="D91" i="3"/>
  <c r="D90" i="7"/>
  <c r="L90" i="7"/>
  <c r="AA7" i="7"/>
  <c r="AC7" i="7"/>
  <c r="AI7" i="7"/>
  <c r="AG7" i="7"/>
  <c r="W7" i="5"/>
  <c r="AE7" i="5" s="1"/>
  <c r="D41" i="5"/>
  <c r="D91" i="2"/>
  <c r="W7" i="2"/>
  <c r="AI7" i="2" s="1"/>
  <c r="AC7" i="3" l="1"/>
  <c r="L90" i="3"/>
  <c r="AI7" i="3"/>
  <c r="AE7" i="3"/>
  <c r="D90" i="3"/>
  <c r="AG7" i="3"/>
  <c r="AG7" i="2"/>
  <c r="AE7" i="2"/>
  <c r="D40" i="5"/>
  <c r="L40" i="5"/>
  <c r="AC7" i="5"/>
  <c r="AA7" i="5"/>
  <c r="AI7" i="5"/>
  <c r="AG7" i="5"/>
  <c r="L90" i="2"/>
  <c r="D90" i="2"/>
  <c r="AA7" i="2"/>
  <c r="AC7" i="2"/>
</calcChain>
</file>

<file path=xl/sharedStrings.xml><?xml version="1.0" encoding="utf-8"?>
<sst xmlns="http://schemas.openxmlformats.org/spreadsheetml/2006/main" count="2803" uniqueCount="1074">
  <si>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</si>
  <si>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</si>
  <si>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</si>
  <si>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</si>
  <si>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</si>
  <si>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</si>
  <si>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</si>
  <si>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</si>
  <si>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</si>
  <si>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</si>
  <si>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</si>
  <si>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</si>
  <si>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</si>
  <si>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</si>
  <si>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</si>
  <si>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</si>
  <si>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</si>
  <si>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</si>
  <si>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</si>
  <si>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</si>
  <si>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</si>
  <si>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</si>
  <si>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</si>
  <si>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</si>
  <si>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</si>
  <si>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</si>
  <si>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</si>
  <si>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</si>
  <si>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</si>
  <si>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</si>
  <si>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</si>
  <si>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</si>
  <si>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</si>
  <si>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</si>
  <si>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</si>
  <si>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</si>
  <si>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</si>
  <si>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</si>
  <si>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</si>
  <si>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</si>
  <si>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</si>
  <si>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</si>
  <si>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</si>
  <si>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Đảm bảo chất lượng phần mềm</t>
  </si>
  <si>
    <t>Ngày thi: 30/6/2018</t>
  </si>
  <si>
    <t>Giờ thi: 10:00</t>
  </si>
  <si>
    <t>Giờ thi: 08:00</t>
  </si>
  <si>
    <t>Ngày thi: 4/6/2018</t>
  </si>
  <si>
    <t>B14DCCN076</t>
  </si>
  <si>
    <t>Đặng Quang Thế</t>
  </si>
  <si>
    <t>An</t>
  </si>
  <si>
    <t>04/03/1996</t>
  </si>
  <si>
    <t>D14CNPM1</t>
  </si>
  <si>
    <t>B14DCCN064</t>
  </si>
  <si>
    <t>Lê Đức</t>
  </si>
  <si>
    <t>Anh</t>
  </si>
  <si>
    <t>25/05/1996</t>
  </si>
  <si>
    <t>B14DCCN136</t>
  </si>
  <si>
    <t>Nguyễn Ngọc</t>
  </si>
  <si>
    <t>ánh</t>
  </si>
  <si>
    <t>27/11/1995</t>
  </si>
  <si>
    <t>B14DCCN137</t>
  </si>
  <si>
    <t>Nguyễn Thái</t>
  </si>
  <si>
    <t>Bình</t>
  </si>
  <si>
    <t>24/02/1996</t>
  </si>
  <si>
    <t>B14DCCN062</t>
  </si>
  <si>
    <t>Lê Hải</t>
  </si>
  <si>
    <t>Đăng</t>
  </si>
  <si>
    <t>14/03/1996</t>
  </si>
  <si>
    <t>D14CNPM4</t>
  </si>
  <si>
    <t>B14DCCN119</t>
  </si>
  <si>
    <t>Phan Thị</t>
  </si>
  <si>
    <t>Hằng</t>
  </si>
  <si>
    <t>17/02/1996</t>
  </si>
  <si>
    <t>B14DCCN140</t>
  </si>
  <si>
    <t>Nguyễn Duy</t>
  </si>
  <si>
    <t>Hoàng</t>
  </si>
  <si>
    <t>31/08/1996</t>
  </si>
  <si>
    <t>B14DCCN104</t>
  </si>
  <si>
    <t>Hồ Trung</t>
  </si>
  <si>
    <t>Kiên</t>
  </si>
  <si>
    <t>14/02/1996</t>
  </si>
  <si>
    <t>B14DCCN015</t>
  </si>
  <si>
    <t>Nguyễn Thị Huyền</t>
  </si>
  <si>
    <t>Lanh</t>
  </si>
  <si>
    <t>08/04/1996</t>
  </si>
  <si>
    <t>D14CNPM5</t>
  </si>
  <si>
    <t>B14DCCN151</t>
  </si>
  <si>
    <t>Lê Đình</t>
  </si>
  <si>
    <t>Lâm</t>
  </si>
  <si>
    <t>01/08/1996</t>
  </si>
  <si>
    <t>D14CNPM3</t>
  </si>
  <si>
    <t>B13DCCN515</t>
  </si>
  <si>
    <t>Phạm Nhật</t>
  </si>
  <si>
    <t>Linh</t>
  </si>
  <si>
    <t>06/04/1995</t>
  </si>
  <si>
    <t>B14DCCN133</t>
  </si>
  <si>
    <t>Lê Thị</t>
  </si>
  <si>
    <t>Mai</t>
  </si>
  <si>
    <t>23/02/1996</t>
  </si>
  <si>
    <t>B14DCCN084</t>
  </si>
  <si>
    <t>Nguyễn Đình</t>
  </si>
  <si>
    <t>Nam</t>
  </si>
  <si>
    <t>29/06/1996</t>
  </si>
  <si>
    <t>B14DCCN070</t>
  </si>
  <si>
    <t>Quản Thúy</t>
  </si>
  <si>
    <t>Nga</t>
  </si>
  <si>
    <t>13/12/1996</t>
  </si>
  <si>
    <t>B14DCCN081</t>
  </si>
  <si>
    <t>Nguyễn Thị</t>
  </si>
  <si>
    <t>Ngọc</t>
  </si>
  <si>
    <t>17/09/1996</t>
  </si>
  <si>
    <t>B14DCCN082</t>
  </si>
  <si>
    <t>Lê Thị Thanh</t>
  </si>
  <si>
    <t>Nhàn</t>
  </si>
  <si>
    <t>03/07/1996</t>
  </si>
  <si>
    <t>B14DCCN085</t>
  </si>
  <si>
    <t>Đỗ Đức</t>
  </si>
  <si>
    <t>Phú</t>
  </si>
  <si>
    <t>01/10/1996</t>
  </si>
  <si>
    <t>B14DCCN103</t>
  </si>
  <si>
    <t>Nguyễn Mạnh</t>
  </si>
  <si>
    <t>Phúc</t>
  </si>
  <si>
    <t>21/08/1996</t>
  </si>
  <si>
    <t>B14DCCN129</t>
  </si>
  <si>
    <t>Nguyễn Văn</t>
  </si>
  <si>
    <t>Quang</t>
  </si>
  <si>
    <t>14/12/1996</t>
  </si>
  <si>
    <t>B14DCCN021</t>
  </si>
  <si>
    <t>Vũ Ngọc</t>
  </si>
  <si>
    <t>06/03/1996</t>
  </si>
  <si>
    <t>B14DCCN026</t>
  </si>
  <si>
    <t>Trịnh Tiến</t>
  </si>
  <si>
    <t>Quân</t>
  </si>
  <si>
    <t>04/06/1996</t>
  </si>
  <si>
    <t>B112104188</t>
  </si>
  <si>
    <t>Phạm Anh</t>
  </si>
  <si>
    <t>Tài</t>
  </si>
  <si>
    <t>13/04/1993</t>
  </si>
  <si>
    <t>D11CN3</t>
  </si>
  <si>
    <t>B14DCCN148</t>
  </si>
  <si>
    <t>Phạm Công</t>
  </si>
  <si>
    <t>Thành</t>
  </si>
  <si>
    <t>10/03/1996</t>
  </si>
  <si>
    <t>B14DCCN090</t>
  </si>
  <si>
    <t>Lê Ngọc</t>
  </si>
  <si>
    <t>Tiệp</t>
  </si>
  <si>
    <t>24/06/1996</t>
  </si>
  <si>
    <t>B14DCCN155</t>
  </si>
  <si>
    <t>Vũ Quốc</t>
  </si>
  <si>
    <t>Trọng</t>
  </si>
  <si>
    <t>14/01/1996</t>
  </si>
  <si>
    <t>D14CNPM2</t>
  </si>
  <si>
    <t>B14DCCN035</t>
  </si>
  <si>
    <t>Nguyễn Anh</t>
  </si>
  <si>
    <t>Tuấn</t>
  </si>
  <si>
    <t>09/05/1996</t>
  </si>
  <si>
    <t>B14DCCN036</t>
  </si>
  <si>
    <t>Nguyễn Sơn</t>
  </si>
  <si>
    <t>Tùng</t>
  </si>
  <si>
    <t>28/11/1995</t>
  </si>
  <si>
    <t>B14DCCN029</t>
  </si>
  <si>
    <t>Văn</t>
  </si>
  <si>
    <t>13/05/1996</t>
  </si>
  <si>
    <t>B14DCCN156</t>
  </si>
  <si>
    <t>Vinh</t>
  </si>
  <si>
    <t>02/12/1996</t>
  </si>
  <si>
    <t>B14DCCN350</t>
  </si>
  <si>
    <t>Bùi Quang</t>
  </si>
  <si>
    <t>Duy</t>
  </si>
  <si>
    <t>24/12/1996</t>
  </si>
  <si>
    <t>B14DCCN193</t>
  </si>
  <si>
    <t>Nguyễn Việt</t>
  </si>
  <si>
    <t>Hà</t>
  </si>
  <si>
    <t>14/09/1996</t>
  </si>
  <si>
    <t>B14DCCN428</t>
  </si>
  <si>
    <t>Phạm Văn</t>
  </si>
  <si>
    <t>Hải</t>
  </si>
  <si>
    <t>16/01/1996</t>
  </si>
  <si>
    <t>B14DCCN222</t>
  </si>
  <si>
    <t>Phan Đại</t>
  </si>
  <si>
    <t>27/11/1994</t>
  </si>
  <si>
    <t>B14DCCN418</t>
  </si>
  <si>
    <t>Đồng Thị</t>
  </si>
  <si>
    <t>Hiền</t>
  </si>
  <si>
    <t>18/08/1996</t>
  </si>
  <si>
    <t>B14DCCN410</t>
  </si>
  <si>
    <t>Hợi</t>
  </si>
  <si>
    <t>14/07/1996</t>
  </si>
  <si>
    <t>B14DCCN164</t>
  </si>
  <si>
    <t>Bùi Đức</t>
  </si>
  <si>
    <t>Huy</t>
  </si>
  <si>
    <t>02/12/1995</t>
  </si>
  <si>
    <t>B14DCCN359</t>
  </si>
  <si>
    <t>Nguyễn Quang</t>
  </si>
  <si>
    <t>04/11/1996</t>
  </si>
  <si>
    <t>B14DCCN234</t>
  </si>
  <si>
    <t>Tạ Đình</t>
  </si>
  <si>
    <t>02/03/1996</t>
  </si>
  <si>
    <t>B14DCCN176</t>
  </si>
  <si>
    <t>Chu Đình</t>
  </si>
  <si>
    <t>Hưng</t>
  </si>
  <si>
    <t>03/06/1996</t>
  </si>
  <si>
    <t>B14DCCN295</t>
  </si>
  <si>
    <t>Lê Văn</t>
  </si>
  <si>
    <t>Hưởng</t>
  </si>
  <si>
    <t>22/04/1996</t>
  </si>
  <si>
    <t>B14DCCN388</t>
  </si>
  <si>
    <t>Trương Thanh</t>
  </si>
  <si>
    <t>Liêm</t>
  </si>
  <si>
    <t>03/10/1996</t>
  </si>
  <si>
    <t>B14DCCN216</t>
  </si>
  <si>
    <t>Lã Ngọc</t>
  </si>
  <si>
    <t>Minh</t>
  </si>
  <si>
    <t>23/07/1996</t>
  </si>
  <si>
    <t>B14DCCN252</t>
  </si>
  <si>
    <t>Lê Công Nhật</t>
  </si>
  <si>
    <t>17/02/1995</t>
  </si>
  <si>
    <t>B14DCCN432</t>
  </si>
  <si>
    <t>Nguyễn Thành</t>
  </si>
  <si>
    <t>26/03/1995</t>
  </si>
  <si>
    <t>B14DCCN160</t>
  </si>
  <si>
    <t>Vũ Hoài</t>
  </si>
  <si>
    <t>10/11/1996</t>
  </si>
  <si>
    <t>B14DCCN272</t>
  </si>
  <si>
    <t>Vũ Xuân</t>
  </si>
  <si>
    <t>08/01/1995</t>
  </si>
  <si>
    <t>B14DCCN187</t>
  </si>
  <si>
    <t>10/01/1996</t>
  </si>
  <si>
    <t>B14DCCN333</t>
  </si>
  <si>
    <t>Hoàng Trung</t>
  </si>
  <si>
    <t>Phong</t>
  </si>
  <si>
    <t>18/03/1996</t>
  </si>
  <si>
    <t>B14DCCN196</t>
  </si>
  <si>
    <t>Phùng Ngọc</t>
  </si>
  <si>
    <t>22/09/1996</t>
  </si>
  <si>
    <t>B14DCCN264</t>
  </si>
  <si>
    <t>Nguyễn Thị Bích</t>
  </si>
  <si>
    <t>Phượng</t>
  </si>
  <si>
    <t>17/04/1996</t>
  </si>
  <si>
    <t>B14DCCN318</t>
  </si>
  <si>
    <t>Nguyễn Đức</t>
  </si>
  <si>
    <t>19/10/1996</t>
  </si>
  <si>
    <t>B14DCCN202</t>
  </si>
  <si>
    <t>Quyên</t>
  </si>
  <si>
    <t>15/10/1996</t>
  </si>
  <si>
    <t>B14DCCN429</t>
  </si>
  <si>
    <t>Ngô Văn</t>
  </si>
  <si>
    <t>16/04/1996</t>
  </si>
  <si>
    <t>B14DCCN379</t>
  </si>
  <si>
    <t>31/07/1995</t>
  </si>
  <si>
    <t>B14DCCN203</t>
  </si>
  <si>
    <t>15/07/1996</t>
  </si>
  <si>
    <t>B14DCCN198</t>
  </si>
  <si>
    <t>Bùi Thiên</t>
  </si>
  <si>
    <t>Thiên</t>
  </si>
  <si>
    <t>25/04/1996</t>
  </si>
  <si>
    <t>B14DCCN334</t>
  </si>
  <si>
    <t>Nguyễn Thị Linh</t>
  </si>
  <si>
    <t>Trang</t>
  </si>
  <si>
    <t>09/10/1996</t>
  </si>
  <si>
    <t>B14DCCN329</t>
  </si>
  <si>
    <t>Hoàng Tuấn</t>
  </si>
  <si>
    <t>Vũ</t>
  </si>
  <si>
    <t>06/08/1996</t>
  </si>
  <si>
    <t>B14DCCN444</t>
  </si>
  <si>
    <t>Đỗ Tiến</t>
  </si>
  <si>
    <t>Đạt</t>
  </si>
  <si>
    <t>31/12/1995</t>
  </si>
  <si>
    <t>B16LDCN001</t>
  </si>
  <si>
    <t>Nguyễn Minh</t>
  </si>
  <si>
    <t>Đức</t>
  </si>
  <si>
    <t>10/04/1994</t>
  </si>
  <si>
    <t>L16CQCN01-B</t>
  </si>
  <si>
    <t>B14DCCN633</t>
  </si>
  <si>
    <t>Nguyễn Nhân</t>
  </si>
  <si>
    <t>D14CNPM6</t>
  </si>
  <si>
    <t>B14DCCN675</t>
  </si>
  <si>
    <t>Ngô Đức</t>
  </si>
  <si>
    <t>B14DCCN519</t>
  </si>
  <si>
    <t>Chử Thị Thúy</t>
  </si>
  <si>
    <t>29/08/1996</t>
  </si>
  <si>
    <t>B16LDCN002</t>
  </si>
  <si>
    <t>Giang Mỹ</t>
  </si>
  <si>
    <t>Hòa</t>
  </si>
  <si>
    <t>13/01/1994</t>
  </si>
  <si>
    <t>B14DCCN481</t>
  </si>
  <si>
    <t>Tô Nhật</t>
  </si>
  <si>
    <t>02/08/1995</t>
  </si>
  <si>
    <t>B16LDCN003</t>
  </si>
  <si>
    <t>Vũ Văn</t>
  </si>
  <si>
    <t>Hợp</t>
  </si>
  <si>
    <t>24/04/1994</t>
  </si>
  <si>
    <t>B14DCCN868</t>
  </si>
  <si>
    <t>Đào Thị</t>
  </si>
  <si>
    <t>Huyền</t>
  </si>
  <si>
    <t>10/10/1994</t>
  </si>
  <si>
    <t>B14DCCN436</t>
  </si>
  <si>
    <t>Đào Thị Khánh</t>
  </si>
  <si>
    <t>20/08/1996</t>
  </si>
  <si>
    <t>B14DCCN490</t>
  </si>
  <si>
    <t>13/07/1996</t>
  </si>
  <si>
    <t>B14DCCN482</t>
  </si>
  <si>
    <t>Nguyễn Xuân</t>
  </si>
  <si>
    <t>Khánh</t>
  </si>
  <si>
    <t>20/03/1996</t>
  </si>
  <si>
    <t>B16LDCN004</t>
  </si>
  <si>
    <t>Bùi Thái</t>
  </si>
  <si>
    <t>09/11/1994</t>
  </si>
  <si>
    <t>B16LDCN005</t>
  </si>
  <si>
    <t>Nguyễn Công Thái</t>
  </si>
  <si>
    <t>Long</t>
  </si>
  <si>
    <t>13/08/1995</t>
  </si>
  <si>
    <t>B14DCCN558</t>
  </si>
  <si>
    <t>Phùng Thị</t>
  </si>
  <si>
    <t>19/10/1994</t>
  </si>
  <si>
    <t>B14DCCN749</t>
  </si>
  <si>
    <t>Vũ Đức</t>
  </si>
  <si>
    <t>Mạnh</t>
  </si>
  <si>
    <t>B14DCCN515</t>
  </si>
  <si>
    <t>Nết</t>
  </si>
  <si>
    <t>26/10/1996</t>
  </si>
  <si>
    <t>B14DCCN452</t>
  </si>
  <si>
    <t>Đặng Văn</t>
  </si>
  <si>
    <t>Nghĩa</t>
  </si>
  <si>
    <t>B14DCCN503</t>
  </si>
  <si>
    <t>Đỗ Thị</t>
  </si>
  <si>
    <t>Nhung</t>
  </si>
  <si>
    <t>20/12/1996</t>
  </si>
  <si>
    <t>B14DCCN696</t>
  </si>
  <si>
    <t>Nguyễn Trọng</t>
  </si>
  <si>
    <t>08/10/1996</t>
  </si>
  <si>
    <t>B16LDCN006</t>
  </si>
  <si>
    <t>18/09/1994</t>
  </si>
  <si>
    <t>B14DCCN691</t>
  </si>
  <si>
    <t>Nguyễn Hồng</t>
  </si>
  <si>
    <t>22/04/1995</t>
  </si>
  <si>
    <t>B16LDCN007</t>
  </si>
  <si>
    <t>Bùi Hồng</t>
  </si>
  <si>
    <t>Sơn</t>
  </si>
  <si>
    <t>16/12/1993</t>
  </si>
  <si>
    <t>B14DCCN510</t>
  </si>
  <si>
    <t>Phùng Quí</t>
  </si>
  <si>
    <t>24/05/1996</t>
  </si>
  <si>
    <t>B14DCCN778</t>
  </si>
  <si>
    <t>Bùi Hoàng Thanh</t>
  </si>
  <si>
    <t>B14DCCN769</t>
  </si>
  <si>
    <t>Tươi</t>
  </si>
  <si>
    <t>14/08/1996</t>
  </si>
  <si>
    <t>B14DCCN625</t>
  </si>
  <si>
    <t>10/05/1995</t>
  </si>
  <si>
    <t>B16LDCN008</t>
  </si>
  <si>
    <t>Kiều Tiến</t>
  </si>
  <si>
    <t>01/06/1991</t>
  </si>
  <si>
    <t>Nhóm: D14-088_01</t>
  </si>
  <si>
    <t>505-A2</t>
  </si>
  <si>
    <t>402-A2</t>
  </si>
  <si>
    <t>305-A2</t>
  </si>
  <si>
    <t>B14DCCN149</t>
  </si>
  <si>
    <t>Nguyễn Tất Chương</t>
  </si>
  <si>
    <t>18/10/1996</t>
  </si>
  <si>
    <t>B14DCCN073</t>
  </si>
  <si>
    <t>Trần Xuân</t>
  </si>
  <si>
    <t>Bách</t>
  </si>
  <si>
    <t>02/07/1996</t>
  </si>
  <si>
    <t>B14DCCN077</t>
  </si>
  <si>
    <t>Nghiêm Bá</t>
  </si>
  <si>
    <t>Cường</t>
  </si>
  <si>
    <t>04/10/1996</t>
  </si>
  <si>
    <t>B14DCCN025</t>
  </si>
  <si>
    <t>Nguyễn Trung</t>
  </si>
  <si>
    <t>B14DCCN058</t>
  </si>
  <si>
    <t>Phạm Ngọc</t>
  </si>
  <si>
    <t>05/07/1996</t>
  </si>
  <si>
    <t>B14DCCN096</t>
  </si>
  <si>
    <t>Triệu Tuấn</t>
  </si>
  <si>
    <t>Hiệp</t>
  </si>
  <si>
    <t>B14DCCN108</t>
  </si>
  <si>
    <t>Lê Danh</t>
  </si>
  <si>
    <t>Hiếu</t>
  </si>
  <si>
    <t>07/11/1996</t>
  </si>
  <si>
    <t>B14DCCN139</t>
  </si>
  <si>
    <t>Hoa</t>
  </si>
  <si>
    <t>20/02/1996</t>
  </si>
  <si>
    <t>B14DCCN157</t>
  </si>
  <si>
    <t>B14DCCN027</t>
  </si>
  <si>
    <t>Huế</t>
  </si>
  <si>
    <t>09/07/1996</t>
  </si>
  <si>
    <t>B14DCCN109</t>
  </si>
  <si>
    <t>Vũ Thế</t>
  </si>
  <si>
    <t>Hùng</t>
  </si>
  <si>
    <t>01/07/1996</t>
  </si>
  <si>
    <t>B14DCCN105</t>
  </si>
  <si>
    <t>Nguyễn Mậu</t>
  </si>
  <si>
    <t>B14DCCN150</t>
  </si>
  <si>
    <t>19/03/1996</t>
  </si>
  <si>
    <t>B14DCCN098</t>
  </si>
  <si>
    <t>Phan Trung</t>
  </si>
  <si>
    <t>21/06/1996</t>
  </si>
  <si>
    <t>B14DCCN023</t>
  </si>
  <si>
    <t>Lê</t>
  </si>
  <si>
    <t>B14DCCN051</t>
  </si>
  <si>
    <t>Vũ Thị Thùy</t>
  </si>
  <si>
    <t>27/06/1996</t>
  </si>
  <si>
    <t>B14DCCN047</t>
  </si>
  <si>
    <t>Nguyễn Thị Hai</t>
  </si>
  <si>
    <t>Loan</t>
  </si>
  <si>
    <t>22/08/1996</t>
  </si>
  <si>
    <t>B14DCCN016</t>
  </si>
  <si>
    <t>Mai Thị</t>
  </si>
  <si>
    <t>B14DCCN071</t>
  </si>
  <si>
    <t>Đỗ Hải</t>
  </si>
  <si>
    <t>31/07/1996</t>
  </si>
  <si>
    <t>B14DCCN034</t>
  </si>
  <si>
    <t>Tạ Ngọc</t>
  </si>
  <si>
    <t>Quý</t>
  </si>
  <si>
    <t>13/11/1996</t>
  </si>
  <si>
    <t>B14DCCN146</t>
  </si>
  <si>
    <t>Hoàng Thị Như</t>
  </si>
  <si>
    <t>Quỳnh</t>
  </si>
  <si>
    <t>02/01/1996</t>
  </si>
  <si>
    <t>B14DCCN063</t>
  </si>
  <si>
    <t>Sang</t>
  </si>
  <si>
    <t>02/11/1996</t>
  </si>
  <si>
    <t>B14DCCN118</t>
  </si>
  <si>
    <t>Lê Thị Thu</t>
  </si>
  <si>
    <t>Thảo</t>
  </si>
  <si>
    <t>11/05/1996</t>
  </si>
  <si>
    <t>B14DCCN017</t>
  </si>
  <si>
    <t>Vũ Thị</t>
  </si>
  <si>
    <t>Thơm</t>
  </si>
  <si>
    <t>11/02/1996</t>
  </si>
  <si>
    <t>B14DCCN099</t>
  </si>
  <si>
    <t>Trần Văn</t>
  </si>
  <si>
    <t>23/11/1996</t>
  </si>
  <si>
    <t>B13DCCN525</t>
  </si>
  <si>
    <t>Nguyễn Đức Anh</t>
  </si>
  <si>
    <t>04/12/1994</t>
  </si>
  <si>
    <t>D13CNPM5</t>
  </si>
  <si>
    <t>B14DCCN114</t>
  </si>
  <si>
    <t>Nguyễn Huy</t>
  </si>
  <si>
    <t>23/11/1995</t>
  </si>
  <si>
    <t>B14DCCN310</t>
  </si>
  <si>
    <t>Đinh Thị Mai</t>
  </si>
  <si>
    <t>Chi</t>
  </si>
  <si>
    <t>05/02/1996</t>
  </si>
  <si>
    <t>B14DCCN259</t>
  </si>
  <si>
    <t>Phạm Thừa</t>
  </si>
  <si>
    <t>Đại</t>
  </si>
  <si>
    <t>11/03/1996</t>
  </si>
  <si>
    <t>B14DCCN323</t>
  </si>
  <si>
    <t>14/04/1996</t>
  </si>
  <si>
    <t>B14DCCN315</t>
  </si>
  <si>
    <t>Ngô Nhật</t>
  </si>
  <si>
    <t>04/09/1996</t>
  </si>
  <si>
    <t>B14DCCN431</t>
  </si>
  <si>
    <t>B14DCCN405</t>
  </si>
  <si>
    <t>26/12/1995</t>
  </si>
  <si>
    <t>B14DCCN306</t>
  </si>
  <si>
    <t>Hiển</t>
  </si>
  <si>
    <t>04/12/1996</t>
  </si>
  <si>
    <t>B14DCCN185</t>
  </si>
  <si>
    <t>Hoàng Huy</t>
  </si>
  <si>
    <t>B14DCCN380</t>
  </si>
  <si>
    <t>07/05/1996</t>
  </si>
  <si>
    <t>B14DCCN363</t>
  </si>
  <si>
    <t>27/11/1996</t>
  </si>
  <si>
    <t>B14DCCN351</t>
  </si>
  <si>
    <t>Đỗ Khắc</t>
  </si>
  <si>
    <t>18/07/1994</t>
  </si>
  <si>
    <t>B14DCCN174</t>
  </si>
  <si>
    <t>Nguyễn Quốc</t>
  </si>
  <si>
    <t>09/04/1996</t>
  </si>
  <si>
    <t>B14DCCN181</t>
  </si>
  <si>
    <t>Kết</t>
  </si>
  <si>
    <t>21/08/1995</t>
  </si>
  <si>
    <t>B14DCCN381</t>
  </si>
  <si>
    <t>Phạm Tiến</t>
  </si>
  <si>
    <t>Khanh</t>
  </si>
  <si>
    <t>B14DCCN177</t>
  </si>
  <si>
    <t>Phan Minh</t>
  </si>
  <si>
    <t>02/04/1996</t>
  </si>
  <si>
    <t>B14DCCN263</t>
  </si>
  <si>
    <t>Đặng Tiến</t>
  </si>
  <si>
    <t>28/10/1994</t>
  </si>
  <si>
    <t>B14DCCN171</t>
  </si>
  <si>
    <t>21/02/1996</t>
  </si>
  <si>
    <t>B14DCCN300</t>
  </si>
  <si>
    <t>Phạm Hoàng</t>
  </si>
  <si>
    <t>16/10/1996</t>
  </si>
  <si>
    <t>B14DCCN305</t>
  </si>
  <si>
    <t>Cao Xuân</t>
  </si>
  <si>
    <t>10/07/1996</t>
  </si>
  <si>
    <t>B14DCCN165</t>
  </si>
  <si>
    <t>Ngữ</t>
  </si>
  <si>
    <t>06/05/1996</t>
  </si>
  <si>
    <t>B14DCCN355</t>
  </si>
  <si>
    <t>Hoàng Thị</t>
  </si>
  <si>
    <t>19/07/1996</t>
  </si>
  <si>
    <t>B14DCCN369</t>
  </si>
  <si>
    <t>Đặng Như</t>
  </si>
  <si>
    <t>Thanh</t>
  </si>
  <si>
    <t>29/04/1996</t>
  </si>
  <si>
    <t>B14DCCN286</t>
  </si>
  <si>
    <t>Trần Công</t>
  </si>
  <si>
    <t>20/10/1996</t>
  </si>
  <si>
    <t>B14DCCN435</t>
  </si>
  <si>
    <t>Quan Tiến</t>
  </si>
  <si>
    <t>Trung</t>
  </si>
  <si>
    <t>04/01/1995</t>
  </si>
  <si>
    <t>B14DCCN423</t>
  </si>
  <si>
    <t>Nguyễn Thị Hồng</t>
  </si>
  <si>
    <t>Uyên</t>
  </si>
  <si>
    <t>02/09/1996</t>
  </si>
  <si>
    <t>B14DCCN302</t>
  </si>
  <si>
    <t>Hà Quốc</t>
  </si>
  <si>
    <t>Việt</t>
  </si>
  <si>
    <t>12/11/1996</t>
  </si>
  <si>
    <t>B14DCCN401</t>
  </si>
  <si>
    <t>Nguyễn Thị Tú</t>
  </si>
  <si>
    <t>Yên</t>
  </si>
  <si>
    <t>28/05/1996</t>
  </si>
  <si>
    <t>B14DCCN602</t>
  </si>
  <si>
    <t>Trương Trọng</t>
  </si>
  <si>
    <t>B14DCCN551</t>
  </si>
  <si>
    <t>Dương Thị Ngọc</t>
  </si>
  <si>
    <t>20/11/1995</t>
  </si>
  <si>
    <t>B14DCCN577</t>
  </si>
  <si>
    <t>Thongxay</t>
  </si>
  <si>
    <t>Bouthsingkh</t>
  </si>
  <si>
    <t>11/07/1995</t>
  </si>
  <si>
    <t>B14DCCN676</t>
  </si>
  <si>
    <t>B14DCCN718</t>
  </si>
  <si>
    <t>Phạm Minh</t>
  </si>
  <si>
    <t>12/12/1996</t>
  </si>
  <si>
    <t>B14DCCN703</t>
  </si>
  <si>
    <t>Trần Thị</t>
  </si>
  <si>
    <t>Huệ</t>
  </si>
  <si>
    <t>21/09/1996</t>
  </si>
  <si>
    <t>B14DCCN542</t>
  </si>
  <si>
    <t>15/10/1995</t>
  </si>
  <si>
    <t>B14DCCN533</t>
  </si>
  <si>
    <t>Nguyễn Thị Nhung</t>
  </si>
  <si>
    <t>22/11/1996</t>
  </si>
  <si>
    <t>B14DCCN500</t>
  </si>
  <si>
    <t>Trần Mạnh</t>
  </si>
  <si>
    <t>28/02/1996</t>
  </si>
  <si>
    <t>B14DCCN573</t>
  </si>
  <si>
    <t>Sengphet</t>
  </si>
  <si>
    <t>Khammavong</t>
  </si>
  <si>
    <t>B14DCCN471</t>
  </si>
  <si>
    <t>B14DCCN747</t>
  </si>
  <si>
    <t>13/03/1996</t>
  </si>
  <si>
    <t>B14DCCN520</t>
  </si>
  <si>
    <t>Lụa</t>
  </si>
  <si>
    <t>09/01/1996</t>
  </si>
  <si>
    <t>B14DCCN473</t>
  </si>
  <si>
    <t>20/12/1995</t>
  </si>
  <si>
    <t>B14DCCN461</t>
  </si>
  <si>
    <t>Lê Xuân</t>
  </si>
  <si>
    <t>09/03/1996</t>
  </si>
  <si>
    <t>B14DCCN721</t>
  </si>
  <si>
    <t>25/02/1995</t>
  </si>
  <si>
    <t>B14DCCN496</t>
  </si>
  <si>
    <t>Phạm Xuân</t>
  </si>
  <si>
    <t>Phước</t>
  </si>
  <si>
    <t>20/06/1996</t>
  </si>
  <si>
    <t>B14DCCN651</t>
  </si>
  <si>
    <t>Phương</t>
  </si>
  <si>
    <t>17/11/1996</t>
  </si>
  <si>
    <t>B14DCCN465</t>
  </si>
  <si>
    <t>Lâm Viết</t>
  </si>
  <si>
    <t>Thái</t>
  </si>
  <si>
    <t>16/11/1996</t>
  </si>
  <si>
    <t>B14DCCN447</t>
  </si>
  <si>
    <t>Phạm Quang</t>
  </si>
  <si>
    <t>15/05/1996</t>
  </si>
  <si>
    <t>B14DCCN544</t>
  </si>
  <si>
    <t>Đặng Quang</t>
  </si>
  <si>
    <t>B14DCCN761</t>
  </si>
  <si>
    <t>Dương Phương</t>
  </si>
  <si>
    <t>B14DCCN710</t>
  </si>
  <si>
    <t>03/10/1995</t>
  </si>
  <si>
    <t>B14DCCN647</t>
  </si>
  <si>
    <t>Nguyễn Thanh</t>
  </si>
  <si>
    <t>04/01/1996</t>
  </si>
  <si>
    <t>B14DCCN728</t>
  </si>
  <si>
    <t>Tuyết</t>
  </si>
  <si>
    <t>16/02/1996</t>
  </si>
  <si>
    <t>Nhóm: D14-089_02</t>
  </si>
  <si>
    <t>602-A2</t>
  </si>
  <si>
    <t>502-A2</t>
  </si>
  <si>
    <t>702-A2</t>
  </si>
  <si>
    <t>B14DCCN226</t>
  </si>
  <si>
    <t>B14DCCN268</t>
  </si>
  <si>
    <t>25/03/1996</t>
  </si>
  <si>
    <t>B14DCCN210</t>
  </si>
  <si>
    <t>11/05/1995</t>
  </si>
  <si>
    <t>B14DCCN211</t>
  </si>
  <si>
    <t>Bùi Xuân</t>
  </si>
  <si>
    <t>13/09/1996</t>
  </si>
  <si>
    <t>B13DCCN081</t>
  </si>
  <si>
    <t>Phạm Đức</t>
  </si>
  <si>
    <t>Hoàn</t>
  </si>
  <si>
    <t>27/08/1995</t>
  </si>
  <si>
    <t>D13CNPM1</t>
  </si>
  <si>
    <t>B12DCCN436</t>
  </si>
  <si>
    <t>09/10/1993</t>
  </si>
  <si>
    <t>D12CNPM2</t>
  </si>
  <si>
    <t>B14DCCN060</t>
  </si>
  <si>
    <t>Tạ Việt</t>
  </si>
  <si>
    <t>26/03/1996</t>
  </si>
  <si>
    <t>B14DCCN282</t>
  </si>
  <si>
    <t>26/02/1996</t>
  </si>
  <si>
    <t>B14DCCN141</t>
  </si>
  <si>
    <t>Hương</t>
  </si>
  <si>
    <t>20/05/1996</t>
  </si>
  <si>
    <t>B14DCCN279</t>
  </si>
  <si>
    <t>Khảm</t>
  </si>
  <si>
    <t>12/08/1996</t>
  </si>
  <si>
    <t>B14DCCN101</t>
  </si>
  <si>
    <t>Nguyễn</t>
  </si>
  <si>
    <t>B14DCCN124</t>
  </si>
  <si>
    <t>Hoàng Tùng</t>
  </si>
  <si>
    <t>19/06/1996</t>
  </si>
  <si>
    <t>B14DCCN294</t>
  </si>
  <si>
    <t>26/06/1996</t>
  </si>
  <si>
    <t>B13DCCN476</t>
  </si>
  <si>
    <t>Phạm Thị</t>
  </si>
  <si>
    <t>12/04/1995</t>
  </si>
  <si>
    <t>B14DCCN240</t>
  </si>
  <si>
    <t>18/11/1996</t>
  </si>
  <si>
    <t>B14DCCN217</t>
  </si>
  <si>
    <t>Lý Bá</t>
  </si>
  <si>
    <t>B13DCCN328</t>
  </si>
  <si>
    <t>Nguyễn Hoàng</t>
  </si>
  <si>
    <t>Nguyên</t>
  </si>
  <si>
    <t>17/11/1995</t>
  </si>
  <si>
    <t>D13CNPM4</t>
  </si>
  <si>
    <t>B14DCCN247</t>
  </si>
  <si>
    <t>Trần Hồng</t>
  </si>
  <si>
    <t>19/01/1996</t>
  </si>
  <si>
    <t>B13DCCN165</t>
  </si>
  <si>
    <t>Nguyễn Cảnh</t>
  </si>
  <si>
    <t>Tây</t>
  </si>
  <si>
    <t>04/08/1995</t>
  </si>
  <si>
    <t>D13CNPM2</t>
  </si>
  <si>
    <t>B14DCCN169</t>
  </si>
  <si>
    <t>Thúy</t>
  </si>
  <si>
    <t>20/04/1996</t>
  </si>
  <si>
    <t>B14DCCN220</t>
  </si>
  <si>
    <t>Thức</t>
  </si>
  <si>
    <t>05/03/1996</t>
  </si>
  <si>
    <t>B14DCCN121</t>
  </si>
  <si>
    <t>Trần Anh</t>
  </si>
  <si>
    <t>04/06/1995</t>
  </si>
  <si>
    <t>B14DCCN235</t>
  </si>
  <si>
    <t>Trường</t>
  </si>
  <si>
    <t>01/04/1996</t>
  </si>
  <si>
    <t>B14DCCN075</t>
  </si>
  <si>
    <t>Đào Văn</t>
  </si>
  <si>
    <t>30/06/1996</t>
  </si>
  <si>
    <t>B12DCCN146</t>
  </si>
  <si>
    <t>Mai Sơn</t>
  </si>
  <si>
    <t>27/10/1990</t>
  </si>
  <si>
    <t>D12CNPM3</t>
  </si>
  <si>
    <t>B14DCCN199</t>
  </si>
  <si>
    <t>Tạ Thanh</t>
  </si>
  <si>
    <t>22/03/1996</t>
  </si>
  <si>
    <t>B14DCCN179</t>
  </si>
  <si>
    <t>Vỹ</t>
  </si>
  <si>
    <t>B14DCCN384</t>
  </si>
  <si>
    <t>Nguyễn Huy Quốc</t>
  </si>
  <si>
    <t>23/01/1996</t>
  </si>
  <si>
    <t>B14DCCN349</t>
  </si>
  <si>
    <t>Uông Văn</t>
  </si>
  <si>
    <t>Công</t>
  </si>
  <si>
    <t>28/03/1995</t>
  </si>
  <si>
    <t>B14DCCN385</t>
  </si>
  <si>
    <t>18/11/1995</t>
  </si>
  <si>
    <t>B14DCCN402</t>
  </si>
  <si>
    <t>Bùi Văn</t>
  </si>
  <si>
    <t>13/06/1996</t>
  </si>
  <si>
    <t>B14DCCN361</t>
  </si>
  <si>
    <t>Trần Minh</t>
  </si>
  <si>
    <t>B14DCCN412</t>
  </si>
  <si>
    <t>Trịnh Thị</t>
  </si>
  <si>
    <t>Hồng</t>
  </si>
  <si>
    <t>B14DCCN450</t>
  </si>
  <si>
    <t>Phạm Phi</t>
  </si>
  <si>
    <t>02/07/1992</t>
  </si>
  <si>
    <t>B14DCCN449</t>
  </si>
  <si>
    <t>18/01/1996</t>
  </si>
  <si>
    <t>B14DCCN455</t>
  </si>
  <si>
    <t>08/09/1995</t>
  </si>
  <si>
    <t>B14DCCN460</t>
  </si>
  <si>
    <t>Nguyễn Thị Ngọc</t>
  </si>
  <si>
    <t>16/05/1996</t>
  </si>
  <si>
    <t>B14DCCN307</t>
  </si>
  <si>
    <t>Phạm Đình</t>
  </si>
  <si>
    <t>Khoa</t>
  </si>
  <si>
    <t>B14DCCN341</t>
  </si>
  <si>
    <t>Trương Thị</t>
  </si>
  <si>
    <t>Lan</t>
  </si>
  <si>
    <t>B14DCCN342</t>
  </si>
  <si>
    <t>Lành</t>
  </si>
  <si>
    <t>25/11/1996</t>
  </si>
  <si>
    <t>B14DCCN425</t>
  </si>
  <si>
    <t>Lệ</t>
  </si>
  <si>
    <t>15/12/1996</t>
  </si>
  <si>
    <t>B14DCCN456</t>
  </si>
  <si>
    <t>Phan Thanh</t>
  </si>
  <si>
    <t>10/02/1996</t>
  </si>
  <si>
    <t>B14DCCN397</t>
  </si>
  <si>
    <t>22/05/1988</t>
  </si>
  <si>
    <t>B14DCCN343</t>
  </si>
  <si>
    <t>B14DCCN325</t>
  </si>
  <si>
    <t>15/08/1996</t>
  </si>
  <si>
    <t>B14DCCN353</t>
  </si>
  <si>
    <t>Võ Hữu</t>
  </si>
  <si>
    <t>Lý</t>
  </si>
  <si>
    <t>B14DCCN462</t>
  </si>
  <si>
    <t>Bùi Danh</t>
  </si>
  <si>
    <t>20/01/1995</t>
  </si>
  <si>
    <t>B14DCCN457</t>
  </si>
  <si>
    <t>Nhật</t>
  </si>
  <si>
    <t>12/09/1996</t>
  </si>
  <si>
    <t>B14DCCN445</t>
  </si>
  <si>
    <t>Kiều Việt</t>
  </si>
  <si>
    <t>10/12/1996</t>
  </si>
  <si>
    <t>B14DCCN299</t>
  </si>
  <si>
    <t>Nguyễn Hữu</t>
  </si>
  <si>
    <t>Thắng</t>
  </si>
  <si>
    <t>23/12/1996</t>
  </si>
  <si>
    <t>B14DCCN433</t>
  </si>
  <si>
    <t>Bùi Gia</t>
  </si>
  <si>
    <t>Thịnh</t>
  </si>
  <si>
    <t>28/12/1996</t>
  </si>
  <si>
    <t>B14DCCN365</t>
  </si>
  <si>
    <t>Nguyễn Thị Thu</t>
  </si>
  <si>
    <t>Thủy</t>
  </si>
  <si>
    <t>07/10/1996</t>
  </si>
  <si>
    <t>B14DCCN340</t>
  </si>
  <si>
    <t>Bùi Bá</t>
  </si>
  <si>
    <t>08/01/1996</t>
  </si>
  <si>
    <t>B14DCCN415</t>
  </si>
  <si>
    <t>B14DCCN550</t>
  </si>
  <si>
    <t>Đinh Thị ánh</t>
  </si>
  <si>
    <t>Diệu</t>
  </si>
  <si>
    <t>21/11/1995</t>
  </si>
  <si>
    <t>B14DCCN631</t>
  </si>
  <si>
    <t>Nguyễn Công</t>
  </si>
  <si>
    <t>Dũng</t>
  </si>
  <si>
    <t>03/11/1995</t>
  </si>
  <si>
    <t>B14DCCN514</t>
  </si>
  <si>
    <t>B14DCCN659</t>
  </si>
  <si>
    <t>Nguyễn Hữu Hoàng</t>
  </si>
  <si>
    <t>Dương</t>
  </si>
  <si>
    <t>15/07/1995</t>
  </si>
  <si>
    <t>B14DCCN494</t>
  </si>
  <si>
    <t>Phan Chính</t>
  </si>
  <si>
    <t>19/08/1996</t>
  </si>
  <si>
    <t>B14DCCN680</t>
  </si>
  <si>
    <t>17/08/1996</t>
  </si>
  <si>
    <t>B14DCCN791</t>
  </si>
  <si>
    <t>Phan Lý</t>
  </si>
  <si>
    <t>Huỳnh</t>
  </si>
  <si>
    <t>08/06/1996</t>
  </si>
  <si>
    <t>B14DCCN532</t>
  </si>
  <si>
    <t>Hoàng Văn</t>
  </si>
  <si>
    <t>24/06/1995</t>
  </si>
  <si>
    <t>B14DCCN565</t>
  </si>
  <si>
    <t>Xayphone</t>
  </si>
  <si>
    <t>Khamphengxa</t>
  </si>
  <si>
    <t>27/03/1996</t>
  </si>
  <si>
    <t>B14DCCN554</t>
  </si>
  <si>
    <t>B14DCCN486</t>
  </si>
  <si>
    <t>Vũ Thành</t>
  </si>
  <si>
    <t>B14DCCN469</t>
  </si>
  <si>
    <t>Trịnh Văn</t>
  </si>
  <si>
    <t>16/07/1996</t>
  </si>
  <si>
    <t>B14DCCN594</t>
  </si>
  <si>
    <t>B14DCCN529</t>
  </si>
  <si>
    <t>Phi</t>
  </si>
  <si>
    <t>29/02/1996</t>
  </si>
  <si>
    <t>B14DCCN534</t>
  </si>
  <si>
    <t>B14DCCN794</t>
  </si>
  <si>
    <t>Quyết</t>
  </si>
  <si>
    <t>06/10/1995</t>
  </si>
  <si>
    <t>B14DCCN760</t>
  </si>
  <si>
    <t>Đinh Hồng</t>
  </si>
  <si>
    <t>02/05/1995</t>
  </si>
  <si>
    <t>B14DCCN475</t>
  </si>
  <si>
    <t>Đỗ Hồng</t>
  </si>
  <si>
    <t>17/01/1996</t>
  </si>
  <si>
    <t>B14DCCN484</t>
  </si>
  <si>
    <t>11/06/1996</t>
  </si>
  <si>
    <t>B14DCCN463</t>
  </si>
  <si>
    <t>Từ Ngọc</t>
  </si>
  <si>
    <t>B14DCCN499</t>
  </si>
  <si>
    <t>Lê Tiến</t>
  </si>
  <si>
    <t>B14DCCN578</t>
  </si>
  <si>
    <t>Sonesavanh</t>
  </si>
  <si>
    <t>Thidala</t>
  </si>
  <si>
    <t>B14DCCN504</t>
  </si>
  <si>
    <t>Đinh Văn</t>
  </si>
  <si>
    <t>Thuận</t>
  </si>
  <si>
    <t>12/04/1992</t>
  </si>
  <si>
    <t>B14DCCN773</t>
  </si>
  <si>
    <t>Bùi Thùy</t>
  </si>
  <si>
    <t>19/08/1995</t>
  </si>
  <si>
    <t>B14DCCN720</t>
  </si>
  <si>
    <t>Trần Quốc</t>
  </si>
  <si>
    <t>Nhóm: D14-090_03</t>
  </si>
  <si>
    <t>304-A2</t>
  </si>
  <si>
    <t>605-A2</t>
  </si>
  <si>
    <t>705-A2</t>
  </si>
  <si>
    <t>B14DCCN041</t>
  </si>
  <si>
    <t>Lê Thanh</t>
  </si>
  <si>
    <t>13/10/1996</t>
  </si>
  <si>
    <t>B14DCCN038</t>
  </si>
  <si>
    <t>Hoàng Quốc</t>
  </si>
  <si>
    <t>10/04/1996</t>
  </si>
  <si>
    <t>B14DCCN162</t>
  </si>
  <si>
    <t>Nguyễn Tuấn</t>
  </si>
  <si>
    <t>B14DCCN010</t>
  </si>
  <si>
    <t>10/06/1996</t>
  </si>
  <si>
    <t>B14DCCN166</t>
  </si>
  <si>
    <t>B14DCCN078</t>
  </si>
  <si>
    <t>B14DCCN049</t>
  </si>
  <si>
    <t>24/09/1996</t>
  </si>
  <si>
    <t>B14DCCN163</t>
  </si>
  <si>
    <t>Trịnh Giang</t>
  </si>
  <si>
    <t>Đông</t>
  </si>
  <si>
    <t>02/02/1996</t>
  </si>
  <si>
    <t>B14DCCN097</t>
  </si>
  <si>
    <t>03/12/1996</t>
  </si>
  <si>
    <t>B14DCCN145</t>
  </si>
  <si>
    <t>B13DCCN467</t>
  </si>
  <si>
    <t>06/07/1995</t>
  </si>
  <si>
    <t>B14DCCN088</t>
  </si>
  <si>
    <t>08/12/1996</t>
  </si>
  <si>
    <t>B14DCCN043</t>
  </si>
  <si>
    <t>B13CCCN109</t>
  </si>
  <si>
    <t>Hơn</t>
  </si>
  <si>
    <t>24/07/1995</t>
  </si>
  <si>
    <t>C13CNPM</t>
  </si>
  <si>
    <t>B14DCCN110</t>
  </si>
  <si>
    <t>08/05/1996</t>
  </si>
  <si>
    <t>B13CCCN116</t>
  </si>
  <si>
    <t>Phạm Trung</t>
  </si>
  <si>
    <t>26/04/1995</t>
  </si>
  <si>
    <t>B14DCCN080</t>
  </si>
  <si>
    <t>Trần Tuấn</t>
  </si>
  <si>
    <t>03/11/1996</t>
  </si>
  <si>
    <t>B14DCCN154</t>
  </si>
  <si>
    <t>Đặng Hoàng</t>
  </si>
  <si>
    <t>B14DCCN004</t>
  </si>
  <si>
    <t>Trịnh Kim</t>
  </si>
  <si>
    <t>B14DCCN061</t>
  </si>
  <si>
    <t>B12DCCN400</t>
  </si>
  <si>
    <t>Hà Hồng</t>
  </si>
  <si>
    <t>25/04/1992</t>
  </si>
  <si>
    <t>D12CNPM1</t>
  </si>
  <si>
    <t>B14DCCN161</t>
  </si>
  <si>
    <t>02/02/1995</t>
  </si>
  <si>
    <t>B14DCCN143</t>
  </si>
  <si>
    <t>Lê Quang</t>
  </si>
  <si>
    <t>B14DCCN175</t>
  </si>
  <si>
    <t>Triệu Văn</t>
  </si>
  <si>
    <t>Thân</t>
  </si>
  <si>
    <t>25/03/1992</t>
  </si>
  <si>
    <t>B14DCCN022</t>
  </si>
  <si>
    <t>B14DCCN018</t>
  </si>
  <si>
    <t>Nguyễn Văn Mạnh</t>
  </si>
  <si>
    <t>10/08/1996</t>
  </si>
  <si>
    <t>B14DCCN188</t>
  </si>
  <si>
    <t>Vĩ</t>
  </si>
  <si>
    <t>24/04/1996</t>
  </si>
  <si>
    <t>B14DCCN330</t>
  </si>
  <si>
    <t>Triệu Quang</t>
  </si>
  <si>
    <t>12/10/1996</t>
  </si>
  <si>
    <t>B14DCCN288</t>
  </si>
  <si>
    <t>Nguyễn Thị Vân</t>
  </si>
  <si>
    <t>14/11/1996</t>
  </si>
  <si>
    <t>B14DCCN243</t>
  </si>
  <si>
    <t>Bùi Ngọc</t>
  </si>
  <si>
    <t>Bảo</t>
  </si>
  <si>
    <t>27/02/1996</t>
  </si>
  <si>
    <t>B14DCCN348</t>
  </si>
  <si>
    <t>Hoàng Thành</t>
  </si>
  <si>
    <t>B14DCCN249</t>
  </si>
  <si>
    <t>B14DCCN345</t>
  </si>
  <si>
    <t>25/09/1996</t>
  </si>
  <si>
    <t>B14DCCN238</t>
  </si>
  <si>
    <t>Đảng</t>
  </si>
  <si>
    <t>B14DCCN372</t>
  </si>
  <si>
    <t>Lê Thái</t>
  </si>
  <si>
    <t>11/01/1996</t>
  </si>
  <si>
    <t>B14DCCN224</t>
  </si>
  <si>
    <t>B14DCCN213</t>
  </si>
  <si>
    <t>Hướng</t>
  </si>
  <si>
    <t>B14DCCN266</t>
  </si>
  <si>
    <t>B14DCCN214</t>
  </si>
  <si>
    <t>Kính</t>
  </si>
  <si>
    <t>B14DCCN374</t>
  </si>
  <si>
    <t>14/05/1996</t>
  </si>
  <si>
    <t>B14DCCN201</t>
  </si>
  <si>
    <t>16/06/1996</t>
  </si>
  <si>
    <t>B14DCCN337</t>
  </si>
  <si>
    <t>B14DCCN309</t>
  </si>
  <si>
    <t>Tạ Thị Minh</t>
  </si>
  <si>
    <t>07/03/1996</t>
  </si>
  <si>
    <t>B14DCCN338</t>
  </si>
  <si>
    <t>Phạm Quốc</t>
  </si>
  <si>
    <t>Mỹ</t>
  </si>
  <si>
    <t>B14DCCN287</t>
  </si>
  <si>
    <t>Nguyễn Phương</t>
  </si>
  <si>
    <t>20/09/1996</t>
  </si>
  <si>
    <t>B14DCCN313</t>
  </si>
  <si>
    <t>Đào Tuấn</t>
  </si>
  <si>
    <t>22/12/1996</t>
  </si>
  <si>
    <t>B14DCCN375</t>
  </si>
  <si>
    <t>B14DCCN364</t>
  </si>
  <si>
    <t>B14DCCN347</t>
  </si>
  <si>
    <t>Đoàn Ngọc</t>
  </si>
  <si>
    <t>27/07/1996</t>
  </si>
  <si>
    <t>B14DCCN254</t>
  </si>
  <si>
    <t>B14DCCN339</t>
  </si>
  <si>
    <t>26/01/1996</t>
  </si>
  <si>
    <t>B14DCCN327</t>
  </si>
  <si>
    <t>Hoàng Đình</t>
  </si>
  <si>
    <t>Trúc</t>
  </si>
  <si>
    <t>B14DCCN208</t>
  </si>
  <si>
    <t>06/02/1996</t>
  </si>
  <si>
    <t>B14DCCN267</t>
  </si>
  <si>
    <t>Vương</t>
  </si>
  <si>
    <t>B14DCCN783</t>
  </si>
  <si>
    <t>Đậu Xuân</t>
  </si>
  <si>
    <t>25/08/1996</t>
  </si>
  <si>
    <t>B14DCCN655</t>
  </si>
  <si>
    <t>Khổng Tuấn</t>
  </si>
  <si>
    <t>16/09/1996</t>
  </si>
  <si>
    <t>B14DCCN525</t>
  </si>
  <si>
    <t>Đỗ Quang</t>
  </si>
  <si>
    <t>11/11/1996</t>
  </si>
  <si>
    <t>B14DCCN441</t>
  </si>
  <si>
    <t>Lương Quốc</t>
  </si>
  <si>
    <t>B14DCCN426</t>
  </si>
  <si>
    <t>Đương</t>
  </si>
  <si>
    <t>B14DCCN390</t>
  </si>
  <si>
    <t>Đàm Minh</t>
  </si>
  <si>
    <t>Giang</t>
  </si>
  <si>
    <t>12/04/1996</t>
  </si>
  <si>
    <t>B14DCCN480</t>
  </si>
  <si>
    <t>Đàm Hải</t>
  </si>
  <si>
    <t>22/05/1996</t>
  </si>
  <si>
    <t>B14DCCN638</t>
  </si>
  <si>
    <t>24/08/1996</t>
  </si>
  <si>
    <t>B14DCCN714</t>
  </si>
  <si>
    <t>23/08/1995</t>
  </si>
  <si>
    <t>B14DCCN684</t>
  </si>
  <si>
    <t>02/05/1996</t>
  </si>
  <si>
    <t>B14DCCN877</t>
  </si>
  <si>
    <t>Lê Thị Diệu</t>
  </si>
  <si>
    <t>06/11/1996</t>
  </si>
  <si>
    <t>B14DCCN535</t>
  </si>
  <si>
    <t>Chu Thị</t>
  </si>
  <si>
    <t>B14DCCN506</t>
  </si>
  <si>
    <t>Đặng Đức</t>
  </si>
  <si>
    <t>Luân</t>
  </si>
  <si>
    <t>B14DCCN391</t>
  </si>
  <si>
    <t>Lương</t>
  </si>
  <si>
    <t>18/01/1997</t>
  </si>
  <si>
    <t>B14DCCN413</t>
  </si>
  <si>
    <t>Giáp Thanh</t>
  </si>
  <si>
    <t>06/01/1996</t>
  </si>
  <si>
    <t>B14DCCN541</t>
  </si>
  <si>
    <t>01/02/1996</t>
  </si>
  <si>
    <t>B14DCCN446</t>
  </si>
  <si>
    <t>Nguyễn Thế</t>
  </si>
  <si>
    <t>B14DCCN507</t>
  </si>
  <si>
    <t>B14DCCN394</t>
  </si>
  <si>
    <t>Nguyễn Niên</t>
  </si>
  <si>
    <t>B14DCCN801</t>
  </si>
  <si>
    <t>20/10/1995</t>
  </si>
  <si>
    <t>B14DCCN536</t>
  </si>
  <si>
    <t>Đinh Trọng</t>
  </si>
  <si>
    <t>Thiện</t>
  </si>
  <si>
    <t>10/10/1996</t>
  </si>
  <si>
    <t>B14DCCN772</t>
  </si>
  <si>
    <t>22/02/1996</t>
  </si>
  <si>
    <t>B14DCCN646</t>
  </si>
  <si>
    <t>Trần Thế</t>
  </si>
  <si>
    <t>30/08/1996</t>
  </si>
  <si>
    <t>B14DCCN606</t>
  </si>
  <si>
    <t>B14DCCN430</t>
  </si>
  <si>
    <t>Đoàn Xuân</t>
  </si>
  <si>
    <t>30/01/1995</t>
  </si>
  <si>
    <t>Nhóm: D14-091_04</t>
  </si>
  <si>
    <t>202-A2</t>
  </si>
  <si>
    <t>203-A2</t>
  </si>
  <si>
    <t>102-A2</t>
  </si>
  <si>
    <t>B14DCCN100</t>
  </si>
  <si>
    <t>Trương Đức</t>
  </si>
  <si>
    <t>E14CQCN01-B</t>
  </si>
  <si>
    <t>B14DCDT017</t>
  </si>
  <si>
    <t>Bùi Thế</t>
  </si>
  <si>
    <t>30/01/1996</t>
  </si>
  <si>
    <t>B14DCCN562</t>
  </si>
  <si>
    <t>Hà Vũ Hoàng</t>
  </si>
  <si>
    <t>15/03/1996</t>
  </si>
  <si>
    <t>B14DCVT068</t>
  </si>
  <si>
    <t>Du</t>
  </si>
  <si>
    <t>B14DCVT072</t>
  </si>
  <si>
    <t>08/03/1996</t>
  </si>
  <si>
    <t>B14DCAT126</t>
  </si>
  <si>
    <t>B14DCCN138</t>
  </si>
  <si>
    <t>B14DCCN368</t>
  </si>
  <si>
    <t>B14DCCN020</t>
  </si>
  <si>
    <t>Lương Xuân</t>
  </si>
  <si>
    <t>01/11/1996</t>
  </si>
  <si>
    <t>B13DCDT060</t>
  </si>
  <si>
    <t>12/06/1995</t>
  </si>
  <si>
    <t>B14DCVT112</t>
  </si>
  <si>
    <t>Vũ Minh</t>
  </si>
  <si>
    <t>20/11/1996</t>
  </si>
  <si>
    <t>B14DCCN590</t>
  </si>
  <si>
    <t>Cao Thị</t>
  </si>
  <si>
    <t>B14DCVT119</t>
  </si>
  <si>
    <t>Đặng Quốc</t>
  </si>
  <si>
    <t>B14DCCN167</t>
  </si>
  <si>
    <t>Đỗ Ngọc</t>
  </si>
  <si>
    <t>B14DCCN001</t>
  </si>
  <si>
    <t>07/09/1996</t>
  </si>
  <si>
    <t>B14DCCN331</t>
  </si>
  <si>
    <t>B14DCCN250</t>
  </si>
  <si>
    <t>Đỗ Bảo</t>
  </si>
  <si>
    <t>B14DCCN291</t>
  </si>
  <si>
    <t>Lê Hoài</t>
  </si>
  <si>
    <t>B14DCCN251</t>
  </si>
  <si>
    <t>28/02/1995</t>
  </si>
  <si>
    <t>B14DCVT098</t>
  </si>
  <si>
    <t>B14DCCN040</t>
  </si>
  <si>
    <t>30/09/1996</t>
  </si>
  <si>
    <t>B14DCCN009</t>
  </si>
  <si>
    <t>Cấn Khắc</t>
  </si>
  <si>
    <t>09/12/1996</t>
  </si>
  <si>
    <t>B14DCAT188</t>
  </si>
  <si>
    <t>Hà Ngọc</t>
  </si>
  <si>
    <t>06/09/1996</t>
  </si>
  <si>
    <t>B14DCVT279</t>
  </si>
  <si>
    <t>Đàm Bá</t>
  </si>
  <si>
    <t>Quyền</t>
  </si>
  <si>
    <t>B14DCCN142</t>
  </si>
  <si>
    <t>Nguyễn Trường</t>
  </si>
  <si>
    <t>B14DCDT062</t>
  </si>
  <si>
    <t>Vũ Tiến</t>
  </si>
  <si>
    <t>B14DCVT589</t>
  </si>
  <si>
    <t>Thu</t>
  </si>
  <si>
    <t>11/10/1996</t>
  </si>
  <si>
    <t>B14DCCN005</t>
  </si>
  <si>
    <t>Tú</t>
  </si>
  <si>
    <t>26/05/1996</t>
  </si>
  <si>
    <t>B14DCAT197</t>
  </si>
  <si>
    <t>Đỗ Phạm</t>
  </si>
  <si>
    <t>Tuyên</t>
  </si>
  <si>
    <t>30/10/1996</t>
  </si>
  <si>
    <t>Nhóm: E14-005_05</t>
  </si>
  <si>
    <t>701-A2</t>
  </si>
  <si>
    <t>Vắng có phép</t>
  </si>
  <si>
    <t>BẢNG ĐIỂM HỌC PHẦN</t>
  </si>
  <si>
    <t>Vắng</t>
  </si>
  <si>
    <t>Hà Nội, ngày 18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</si>
</sst>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5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164" fontId="3" fillId="0" borderId="15" xfId="4" quotePrefix="1" applyNumberFormat="1" applyFont="1" applyBorder="1" applyAlignment="1" applyProtection="1">
      <alignment horizontal="center" vertical="center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4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workbookViewId="0">
      <pane ySplit="2" topLeftCell="A3" activePane="bottomLeft" state="frozen"/>
      <selection activeCell="T1" sqref="T1:T1048576"/>
      <selection pane="bottomLeft" activeCell="A103" sqref="A103:XFD13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875" style="1" customWidth="1"/>
    <col min="5" max="5" width="10.2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8" t="s">
        <v>0</v>
      </c>
      <c r="C1" s="98"/>
      <c r="D1" s="98"/>
      <c r="E1" s="98"/>
      <c r="F1" s="98"/>
      <c r="G1" s="98"/>
      <c r="H1" s="99" t="s">
        <v>1071</v>
      </c>
      <c r="I1" s="99"/>
      <c r="J1" s="99"/>
      <c r="K1" s="99"/>
      <c r="L1" s="99"/>
      <c r="M1" s="99"/>
      <c r="N1" s="99"/>
      <c r="O1" s="99"/>
      <c r="P1" s="99"/>
      <c r="Q1" s="99"/>
      <c r="R1" s="3"/>
    </row>
    <row r="2" spans="2:35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42</v>
      </c>
      <c r="I2" s="101"/>
      <c r="J2" s="101"/>
      <c r="K2" s="101"/>
      <c r="L2" s="101"/>
      <c r="M2" s="101"/>
      <c r="N2" s="101"/>
      <c r="O2" s="101"/>
      <c r="P2" s="101"/>
      <c r="Q2" s="101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2" t="s">
        <v>2</v>
      </c>
      <c r="C3" s="102"/>
      <c r="D3" s="103" t="s">
        <v>43</v>
      </c>
      <c r="E3" s="103"/>
      <c r="F3" s="103"/>
      <c r="G3" s="103"/>
      <c r="H3" s="103"/>
      <c r="I3" s="103"/>
      <c r="J3" s="103"/>
      <c r="K3" s="103"/>
      <c r="L3" s="104" t="s">
        <v>354</v>
      </c>
      <c r="M3" s="104"/>
      <c r="N3" s="104"/>
      <c r="O3" s="104"/>
      <c r="P3" s="104"/>
      <c r="Q3" s="104"/>
      <c r="T3" s="51"/>
      <c r="U3" s="89" t="s">
        <v>38</v>
      </c>
      <c r="V3" s="89" t="s">
        <v>8</v>
      </c>
      <c r="W3" s="89" t="s">
        <v>37</v>
      </c>
      <c r="X3" s="89" t="s">
        <v>36</v>
      </c>
      <c r="Y3" s="89"/>
      <c r="Z3" s="89"/>
      <c r="AA3" s="89"/>
      <c r="AB3" s="89" t="s">
        <v>35</v>
      </c>
      <c r="AC3" s="89"/>
      <c r="AD3" s="89" t="s">
        <v>33</v>
      </c>
      <c r="AE3" s="89"/>
      <c r="AF3" s="89" t="s">
        <v>34</v>
      </c>
      <c r="AG3" s="89"/>
      <c r="AH3" s="89" t="s">
        <v>32</v>
      </c>
      <c r="AI3" s="89"/>
    </row>
    <row r="4" spans="2:35" ht="17.25" customHeight="1" x14ac:dyDescent="0.25">
      <c r="B4" s="90" t="s">
        <v>3</v>
      </c>
      <c r="C4" s="90"/>
      <c r="D4" s="6">
        <v>3</v>
      </c>
      <c r="G4" s="91" t="s">
        <v>44</v>
      </c>
      <c r="H4" s="91"/>
      <c r="I4" s="91"/>
      <c r="J4" s="91"/>
      <c r="K4" s="91"/>
      <c r="L4" s="91" t="s">
        <v>45</v>
      </c>
      <c r="M4" s="91"/>
      <c r="N4" s="91"/>
      <c r="O4" s="91"/>
      <c r="P4" s="91"/>
      <c r="Q4" s="91"/>
      <c r="T4" s="51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2:35" ht="44.25" customHeight="1" x14ac:dyDescent="0.25">
      <c r="B6" s="80" t="s">
        <v>4</v>
      </c>
      <c r="C6" s="92" t="s">
        <v>5</v>
      </c>
      <c r="D6" s="94" t="s">
        <v>6</v>
      </c>
      <c r="E6" s="95"/>
      <c r="F6" s="80" t="s">
        <v>7</v>
      </c>
      <c r="G6" s="80" t="s">
        <v>8</v>
      </c>
      <c r="H6" s="88" t="s">
        <v>9</v>
      </c>
      <c r="I6" s="88" t="s">
        <v>10</v>
      </c>
      <c r="J6" s="88" t="s">
        <v>11</v>
      </c>
      <c r="K6" s="88" t="s">
        <v>12</v>
      </c>
      <c r="L6" s="87" t="s">
        <v>13</v>
      </c>
      <c r="M6" s="80" t="s">
        <v>14</v>
      </c>
      <c r="N6" s="87" t="s">
        <v>15</v>
      </c>
      <c r="O6" s="80" t="s">
        <v>16</v>
      </c>
      <c r="P6" s="80" t="s">
        <v>17</v>
      </c>
      <c r="Q6" s="80" t="s">
        <v>18</v>
      </c>
      <c r="T6" s="51"/>
      <c r="U6" s="89"/>
      <c r="V6" s="89"/>
      <c r="W6" s="8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2"/>
      <c r="C7" s="93"/>
      <c r="D7" s="96"/>
      <c r="E7" s="97"/>
      <c r="F7" s="82"/>
      <c r="G7" s="82"/>
      <c r="H7" s="88"/>
      <c r="I7" s="88"/>
      <c r="J7" s="88"/>
      <c r="K7" s="88"/>
      <c r="L7" s="87"/>
      <c r="M7" s="81"/>
      <c r="N7" s="87"/>
      <c r="O7" s="82"/>
      <c r="P7" s="81"/>
      <c r="Q7" s="81"/>
      <c r="S7" s="8"/>
      <c r="T7" s="51"/>
      <c r="U7" s="56" t="str">
        <f>+D3</f>
        <v>Đảm bảo chất lượng phần mềm</v>
      </c>
      <c r="V7" s="57" t="str">
        <f>+L3</f>
        <v>Nhóm: D14-088_01</v>
      </c>
      <c r="W7" s="58">
        <f>+$AF$7+$AH$7+$AD$7</f>
        <v>86</v>
      </c>
      <c r="X7" s="52">
        <f>COUNTIF($P$8:$P$120,"Khiển trách")</f>
        <v>0</v>
      </c>
      <c r="Y7" s="52">
        <f>COUNTIF($P$8:$P$120,"Cảnh cáo")</f>
        <v>0</v>
      </c>
      <c r="Z7" s="52">
        <f>COUNTIF($P$8:$P$120,"Đình chỉ thi")</f>
        <v>0</v>
      </c>
      <c r="AA7" s="59">
        <f>+($X$7+$Y$7+$Z$7)/$W$7*100%</f>
        <v>0</v>
      </c>
      <c r="AB7" s="52">
        <f>SUM(COUNTIF($P$8:$P$118,"Vắng"),COUNTIF($P$8:$P$118,"Vắng có phép"))</f>
        <v>1</v>
      </c>
      <c r="AC7" s="60">
        <f>+$AB$7/$W$7</f>
        <v>1.1627906976744186E-2</v>
      </c>
      <c r="AD7" s="61">
        <f>COUNTIF($T$8:$T$118,"Thi lại")</f>
        <v>2</v>
      </c>
      <c r="AE7" s="60">
        <f>+$AD$7/$W$7</f>
        <v>2.3255813953488372E-2</v>
      </c>
      <c r="AF7" s="61">
        <f>COUNTIF($T$8:$T$119,"Học lại")</f>
        <v>8</v>
      </c>
      <c r="AG7" s="60">
        <f>+$AF$7/$W$7</f>
        <v>9.3023255813953487E-2</v>
      </c>
      <c r="AH7" s="52">
        <f>COUNTIF($T$9:$T$119,"Đạt")</f>
        <v>76</v>
      </c>
      <c r="AI7" s="59">
        <f>+$AH$7/$W$7</f>
        <v>0.88372093023255816</v>
      </c>
    </row>
    <row r="8" spans="2:35" ht="14.25" customHeight="1" x14ac:dyDescent="0.25">
      <c r="B8" s="83" t="s">
        <v>24</v>
      </c>
      <c r="C8" s="84"/>
      <c r="D8" s="84"/>
      <c r="E8" s="84"/>
      <c r="F8" s="84"/>
      <c r="G8" s="85"/>
      <c r="H8" s="9">
        <v>10</v>
      </c>
      <c r="I8" s="9">
        <v>20</v>
      </c>
      <c r="J8" s="72"/>
      <c r="K8" s="9">
        <v>20</v>
      </c>
      <c r="L8" s="48">
        <f>100-(H8+I8+J8+K8)</f>
        <v>50</v>
      </c>
      <c r="M8" s="82"/>
      <c r="N8" s="10"/>
      <c r="O8" s="10"/>
      <c r="P8" s="82"/>
      <c r="Q8" s="82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" customHeight="1" x14ac:dyDescent="0.25">
      <c r="B9" s="11">
        <v>1</v>
      </c>
      <c r="C9" s="12" t="s">
        <v>48</v>
      </c>
      <c r="D9" s="13" t="s">
        <v>49</v>
      </c>
      <c r="E9" s="14" t="s">
        <v>50</v>
      </c>
      <c r="F9" s="15" t="s">
        <v>51</v>
      </c>
      <c r="G9" s="12" t="s">
        <v>52</v>
      </c>
      <c r="H9" s="74">
        <v>9</v>
      </c>
      <c r="I9" s="16">
        <v>4</v>
      </c>
      <c r="J9" s="16" t="s">
        <v>25</v>
      </c>
      <c r="K9" s="16">
        <v>8</v>
      </c>
      <c r="L9" s="17">
        <v>4.5</v>
      </c>
      <c r="M9" s="18">
        <f t="shared" ref="M9:M29" si="0">ROUND(SUMPRODUCT(H9:L9,$H$8:$L$8)/100,1)</f>
        <v>5.6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355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" customHeight="1" x14ac:dyDescent="0.25">
      <c r="B10" s="22">
        <v>2</v>
      </c>
      <c r="C10" s="23" t="s">
        <v>53</v>
      </c>
      <c r="D10" s="24" t="s">
        <v>54</v>
      </c>
      <c r="E10" s="25" t="s">
        <v>55</v>
      </c>
      <c r="F10" s="26" t="s">
        <v>56</v>
      </c>
      <c r="G10" s="23" t="s">
        <v>52</v>
      </c>
      <c r="H10" s="75">
        <v>7</v>
      </c>
      <c r="I10" s="27">
        <v>3</v>
      </c>
      <c r="J10" s="27" t="s">
        <v>25</v>
      </c>
      <c r="K10" s="27">
        <v>4</v>
      </c>
      <c r="L10" s="71">
        <v>3</v>
      </c>
      <c r="M10" s="28">
        <f t="shared" si="0"/>
        <v>3.6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 t="s">
        <v>355</v>
      </c>
      <c r="R10" s="3"/>
      <c r="S10" s="21"/>
      <c r="T10" s="73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" customHeight="1" x14ac:dyDescent="0.25">
      <c r="B11" s="22">
        <v>3</v>
      </c>
      <c r="C11" s="23" t="s">
        <v>57</v>
      </c>
      <c r="D11" s="24" t="s">
        <v>58</v>
      </c>
      <c r="E11" s="25" t="s">
        <v>59</v>
      </c>
      <c r="F11" s="26" t="s">
        <v>60</v>
      </c>
      <c r="G11" s="23" t="s">
        <v>52</v>
      </c>
      <c r="H11" s="75">
        <v>9</v>
      </c>
      <c r="I11" s="27">
        <v>9</v>
      </c>
      <c r="J11" s="27" t="s">
        <v>25</v>
      </c>
      <c r="K11" s="27">
        <v>7.5</v>
      </c>
      <c r="L11" s="71">
        <v>5</v>
      </c>
      <c r="M11" s="28">
        <f t="shared" si="0"/>
        <v>6.7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 t="s">
        <v>355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" customHeight="1" x14ac:dyDescent="0.25">
      <c r="B12" s="22">
        <v>4</v>
      </c>
      <c r="C12" s="23" t="s">
        <v>61</v>
      </c>
      <c r="D12" s="24" t="s">
        <v>62</v>
      </c>
      <c r="E12" s="25" t="s">
        <v>63</v>
      </c>
      <c r="F12" s="26" t="s">
        <v>64</v>
      </c>
      <c r="G12" s="23" t="s">
        <v>52</v>
      </c>
      <c r="H12" s="75">
        <v>9</v>
      </c>
      <c r="I12" s="27">
        <v>6.5</v>
      </c>
      <c r="J12" s="27" t="s">
        <v>25</v>
      </c>
      <c r="K12" s="27">
        <v>5.5</v>
      </c>
      <c r="L12" s="71">
        <v>4.5</v>
      </c>
      <c r="M12" s="28">
        <f t="shared" si="0"/>
        <v>5.6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355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" customHeight="1" x14ac:dyDescent="0.25">
      <c r="B13" s="22">
        <v>5</v>
      </c>
      <c r="C13" s="23" t="s">
        <v>65</v>
      </c>
      <c r="D13" s="24" t="s">
        <v>66</v>
      </c>
      <c r="E13" s="25" t="s">
        <v>67</v>
      </c>
      <c r="F13" s="26" t="s">
        <v>68</v>
      </c>
      <c r="G13" s="23" t="s">
        <v>69</v>
      </c>
      <c r="H13" s="75">
        <v>9</v>
      </c>
      <c r="I13" s="27">
        <v>5</v>
      </c>
      <c r="J13" s="27" t="s">
        <v>25</v>
      </c>
      <c r="K13" s="27">
        <v>3.5</v>
      </c>
      <c r="L13" s="71">
        <v>7.5</v>
      </c>
      <c r="M13" s="28">
        <f t="shared" si="0"/>
        <v>6.4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355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" customHeight="1" x14ac:dyDescent="0.25">
      <c r="B14" s="22">
        <v>6</v>
      </c>
      <c r="C14" s="23" t="s">
        <v>70</v>
      </c>
      <c r="D14" s="24" t="s">
        <v>71</v>
      </c>
      <c r="E14" s="25" t="s">
        <v>72</v>
      </c>
      <c r="F14" s="26" t="s">
        <v>73</v>
      </c>
      <c r="G14" s="23" t="s">
        <v>52</v>
      </c>
      <c r="H14" s="75">
        <v>9</v>
      </c>
      <c r="I14" s="27">
        <v>4</v>
      </c>
      <c r="J14" s="27" t="s">
        <v>25</v>
      </c>
      <c r="K14" s="27">
        <v>5.5</v>
      </c>
      <c r="L14" s="71">
        <v>4.5</v>
      </c>
      <c r="M14" s="28">
        <f t="shared" si="0"/>
        <v>5.0999999999999996</v>
      </c>
      <c r="N14" s="29" t="str">
        <f t="shared" si="1"/>
        <v>D+</v>
      </c>
      <c r="O14" s="30" t="str">
        <f t="shared" si="2"/>
        <v>Trung bình yếu</v>
      </c>
      <c r="P14" s="31" t="str">
        <f t="shared" si="3"/>
        <v/>
      </c>
      <c r="Q14" s="32" t="s">
        <v>355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" customHeight="1" x14ac:dyDescent="0.25">
      <c r="B15" s="22">
        <v>7</v>
      </c>
      <c r="C15" s="23" t="s">
        <v>74</v>
      </c>
      <c r="D15" s="24" t="s">
        <v>75</v>
      </c>
      <c r="E15" s="25" t="s">
        <v>76</v>
      </c>
      <c r="F15" s="26" t="s">
        <v>77</v>
      </c>
      <c r="G15" s="23" t="s">
        <v>69</v>
      </c>
      <c r="H15" s="75">
        <v>9</v>
      </c>
      <c r="I15" s="27">
        <v>10</v>
      </c>
      <c r="J15" s="27" t="s">
        <v>25</v>
      </c>
      <c r="K15" s="27">
        <v>3.5</v>
      </c>
      <c r="L15" s="71">
        <v>7</v>
      </c>
      <c r="M15" s="28">
        <f t="shared" si="0"/>
        <v>7.1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355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" customHeight="1" x14ac:dyDescent="0.25">
      <c r="B16" s="22">
        <v>8</v>
      </c>
      <c r="C16" s="23" t="s">
        <v>78</v>
      </c>
      <c r="D16" s="24" t="s">
        <v>79</v>
      </c>
      <c r="E16" s="25" t="s">
        <v>80</v>
      </c>
      <c r="F16" s="26" t="s">
        <v>81</v>
      </c>
      <c r="G16" s="23" t="s">
        <v>69</v>
      </c>
      <c r="H16" s="75">
        <v>9</v>
      </c>
      <c r="I16" s="27">
        <v>4.5</v>
      </c>
      <c r="J16" s="27" t="s">
        <v>25</v>
      </c>
      <c r="K16" s="27">
        <v>8</v>
      </c>
      <c r="L16" s="71">
        <v>6.5</v>
      </c>
      <c r="M16" s="28">
        <f t="shared" si="0"/>
        <v>6.7</v>
      </c>
      <c r="N16" s="29" t="str">
        <f t="shared" si="1"/>
        <v>C+</v>
      </c>
      <c r="O16" s="30" t="str">
        <f t="shared" si="2"/>
        <v>Trung bình</v>
      </c>
      <c r="P16" s="31" t="str">
        <f t="shared" si="3"/>
        <v/>
      </c>
      <c r="Q16" s="32" t="s">
        <v>355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" customHeight="1" x14ac:dyDescent="0.25">
      <c r="B17" s="22">
        <v>9</v>
      </c>
      <c r="C17" s="23" t="s">
        <v>82</v>
      </c>
      <c r="D17" s="24" t="s">
        <v>83</v>
      </c>
      <c r="E17" s="25" t="s">
        <v>84</v>
      </c>
      <c r="F17" s="26" t="s">
        <v>85</v>
      </c>
      <c r="G17" s="23" t="s">
        <v>86</v>
      </c>
      <c r="H17" s="75">
        <v>9</v>
      </c>
      <c r="I17" s="27">
        <v>6</v>
      </c>
      <c r="J17" s="27" t="s">
        <v>25</v>
      </c>
      <c r="K17" s="27">
        <v>2</v>
      </c>
      <c r="L17" s="71">
        <v>8.5</v>
      </c>
      <c r="M17" s="28">
        <f t="shared" si="0"/>
        <v>6.8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 t="s">
        <v>355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" customHeight="1" x14ac:dyDescent="0.25">
      <c r="B18" s="22">
        <v>10</v>
      </c>
      <c r="C18" s="23" t="s">
        <v>87</v>
      </c>
      <c r="D18" s="24" t="s">
        <v>88</v>
      </c>
      <c r="E18" s="25" t="s">
        <v>89</v>
      </c>
      <c r="F18" s="26" t="s">
        <v>90</v>
      </c>
      <c r="G18" s="23" t="s">
        <v>91</v>
      </c>
      <c r="H18" s="75">
        <v>9</v>
      </c>
      <c r="I18" s="27">
        <v>5</v>
      </c>
      <c r="J18" s="27" t="s">
        <v>25</v>
      </c>
      <c r="K18" s="27">
        <v>6</v>
      </c>
      <c r="L18" s="71">
        <v>5</v>
      </c>
      <c r="M18" s="28">
        <f t="shared" si="0"/>
        <v>5.6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 t="s">
        <v>355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" customHeight="1" x14ac:dyDescent="0.25">
      <c r="B19" s="22">
        <v>11</v>
      </c>
      <c r="C19" s="23" t="s">
        <v>92</v>
      </c>
      <c r="D19" s="24" t="s">
        <v>93</v>
      </c>
      <c r="E19" s="25" t="s">
        <v>94</v>
      </c>
      <c r="F19" s="26" t="s">
        <v>95</v>
      </c>
      <c r="G19" s="23" t="s">
        <v>69</v>
      </c>
      <c r="H19" s="75">
        <v>9</v>
      </c>
      <c r="I19" s="27">
        <v>6.5</v>
      </c>
      <c r="J19" s="27" t="s">
        <v>25</v>
      </c>
      <c r="K19" s="27">
        <v>5.5</v>
      </c>
      <c r="L19" s="71">
        <v>6</v>
      </c>
      <c r="M19" s="28">
        <f t="shared" si="0"/>
        <v>6.3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 t="s">
        <v>355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" customHeight="1" x14ac:dyDescent="0.25">
      <c r="B20" s="22">
        <v>12</v>
      </c>
      <c r="C20" s="23" t="s">
        <v>96</v>
      </c>
      <c r="D20" s="24" t="s">
        <v>97</v>
      </c>
      <c r="E20" s="25" t="s">
        <v>98</v>
      </c>
      <c r="F20" s="26" t="s">
        <v>99</v>
      </c>
      <c r="G20" s="23" t="s">
        <v>91</v>
      </c>
      <c r="H20" s="75">
        <v>9</v>
      </c>
      <c r="I20" s="27">
        <v>6.5</v>
      </c>
      <c r="J20" s="27" t="s">
        <v>25</v>
      </c>
      <c r="K20" s="27">
        <v>5.5</v>
      </c>
      <c r="L20" s="71">
        <v>4</v>
      </c>
      <c r="M20" s="28">
        <f t="shared" si="0"/>
        <v>5.3</v>
      </c>
      <c r="N20" s="29" t="str">
        <f t="shared" si="1"/>
        <v>D+</v>
      </c>
      <c r="O20" s="30" t="str">
        <f t="shared" si="2"/>
        <v>Trung bình yếu</v>
      </c>
      <c r="P20" s="31" t="str">
        <f t="shared" si="3"/>
        <v/>
      </c>
      <c r="Q20" s="32" t="s">
        <v>355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" customHeight="1" x14ac:dyDescent="0.25">
      <c r="B21" s="22">
        <v>13</v>
      </c>
      <c r="C21" s="23" t="s">
        <v>100</v>
      </c>
      <c r="D21" s="24" t="s">
        <v>101</v>
      </c>
      <c r="E21" s="25" t="s">
        <v>102</v>
      </c>
      <c r="F21" s="26" t="s">
        <v>103</v>
      </c>
      <c r="G21" s="23" t="s">
        <v>91</v>
      </c>
      <c r="H21" s="75">
        <v>9</v>
      </c>
      <c r="I21" s="27">
        <v>4</v>
      </c>
      <c r="J21" s="27" t="s">
        <v>25</v>
      </c>
      <c r="K21" s="27">
        <v>7</v>
      </c>
      <c r="L21" s="71">
        <v>7</v>
      </c>
      <c r="M21" s="28">
        <f t="shared" si="0"/>
        <v>6.6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 t="s">
        <v>355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" customHeight="1" x14ac:dyDescent="0.25">
      <c r="B22" s="22">
        <v>14</v>
      </c>
      <c r="C22" s="23" t="s">
        <v>104</v>
      </c>
      <c r="D22" s="24" t="s">
        <v>105</v>
      </c>
      <c r="E22" s="25" t="s">
        <v>106</v>
      </c>
      <c r="F22" s="26" t="s">
        <v>107</v>
      </c>
      <c r="G22" s="23" t="s">
        <v>52</v>
      </c>
      <c r="H22" s="75">
        <v>9</v>
      </c>
      <c r="I22" s="27">
        <v>4.5</v>
      </c>
      <c r="J22" s="27" t="s">
        <v>25</v>
      </c>
      <c r="K22" s="27">
        <v>7.5</v>
      </c>
      <c r="L22" s="71">
        <v>8</v>
      </c>
      <c r="M22" s="28">
        <f t="shared" si="0"/>
        <v>7.3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 t="s">
        <v>355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" customHeight="1" x14ac:dyDescent="0.25">
      <c r="B23" s="22">
        <v>15</v>
      </c>
      <c r="C23" s="23" t="s">
        <v>108</v>
      </c>
      <c r="D23" s="24" t="s">
        <v>109</v>
      </c>
      <c r="E23" s="25" t="s">
        <v>110</v>
      </c>
      <c r="F23" s="26" t="s">
        <v>111</v>
      </c>
      <c r="G23" s="23" t="s">
        <v>86</v>
      </c>
      <c r="H23" s="75">
        <v>10</v>
      </c>
      <c r="I23" s="27">
        <v>5.5</v>
      </c>
      <c r="J23" s="27" t="s">
        <v>25</v>
      </c>
      <c r="K23" s="27">
        <v>2</v>
      </c>
      <c r="L23" s="71">
        <v>9</v>
      </c>
      <c r="M23" s="28">
        <f t="shared" si="0"/>
        <v>7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355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" customHeight="1" x14ac:dyDescent="0.25">
      <c r="B24" s="22">
        <v>16</v>
      </c>
      <c r="C24" s="23" t="s">
        <v>112</v>
      </c>
      <c r="D24" s="24" t="s">
        <v>113</v>
      </c>
      <c r="E24" s="25" t="s">
        <v>114</v>
      </c>
      <c r="F24" s="26" t="s">
        <v>115</v>
      </c>
      <c r="G24" s="23" t="s">
        <v>52</v>
      </c>
      <c r="H24" s="75">
        <v>9</v>
      </c>
      <c r="I24" s="27">
        <v>6.5</v>
      </c>
      <c r="J24" s="27" t="s">
        <v>25</v>
      </c>
      <c r="K24" s="27">
        <v>6.5</v>
      </c>
      <c r="L24" s="71">
        <v>7</v>
      </c>
      <c r="M24" s="28">
        <f t="shared" si="0"/>
        <v>7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 t="s">
        <v>355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" customHeight="1" x14ac:dyDescent="0.25">
      <c r="B25" s="22">
        <v>17</v>
      </c>
      <c r="C25" s="23" t="s">
        <v>116</v>
      </c>
      <c r="D25" s="24" t="s">
        <v>117</v>
      </c>
      <c r="E25" s="25" t="s">
        <v>118</v>
      </c>
      <c r="F25" s="26" t="s">
        <v>119</v>
      </c>
      <c r="G25" s="23" t="s">
        <v>91</v>
      </c>
      <c r="H25" s="75">
        <v>9</v>
      </c>
      <c r="I25" s="27">
        <v>4</v>
      </c>
      <c r="J25" s="27" t="s">
        <v>25</v>
      </c>
      <c r="K25" s="27">
        <v>5.5</v>
      </c>
      <c r="L25" s="71">
        <v>4.5</v>
      </c>
      <c r="M25" s="28">
        <f t="shared" si="0"/>
        <v>5.0999999999999996</v>
      </c>
      <c r="N25" s="29" t="str">
        <f t="shared" si="1"/>
        <v>D+</v>
      </c>
      <c r="O25" s="30" t="str">
        <f t="shared" si="2"/>
        <v>Trung bình yếu</v>
      </c>
      <c r="P25" s="31" t="str">
        <f t="shared" si="3"/>
        <v/>
      </c>
      <c r="Q25" s="32" t="s">
        <v>355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" customHeight="1" x14ac:dyDescent="0.25">
      <c r="B26" s="22">
        <v>18</v>
      </c>
      <c r="C26" s="23" t="s">
        <v>120</v>
      </c>
      <c r="D26" s="24" t="s">
        <v>121</v>
      </c>
      <c r="E26" s="25" t="s">
        <v>122</v>
      </c>
      <c r="F26" s="26" t="s">
        <v>123</v>
      </c>
      <c r="G26" s="23" t="s">
        <v>91</v>
      </c>
      <c r="H26" s="75">
        <v>9</v>
      </c>
      <c r="I26" s="27">
        <v>5</v>
      </c>
      <c r="J26" s="27" t="s">
        <v>25</v>
      </c>
      <c r="K26" s="27">
        <v>6</v>
      </c>
      <c r="L26" s="71">
        <v>7</v>
      </c>
      <c r="M26" s="28">
        <f t="shared" si="0"/>
        <v>6.6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 t="s">
        <v>355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" customHeight="1" x14ac:dyDescent="0.25">
      <c r="B27" s="22">
        <v>19</v>
      </c>
      <c r="C27" s="23" t="s">
        <v>124</v>
      </c>
      <c r="D27" s="24" t="s">
        <v>125</v>
      </c>
      <c r="E27" s="25" t="s">
        <v>126</v>
      </c>
      <c r="F27" s="26" t="s">
        <v>127</v>
      </c>
      <c r="G27" s="23" t="s">
        <v>86</v>
      </c>
      <c r="H27" s="75">
        <v>9</v>
      </c>
      <c r="I27" s="27">
        <v>10</v>
      </c>
      <c r="J27" s="27" t="s">
        <v>25</v>
      </c>
      <c r="K27" s="27">
        <v>8</v>
      </c>
      <c r="L27" s="71">
        <v>7.5</v>
      </c>
      <c r="M27" s="28">
        <f t="shared" si="0"/>
        <v>8.3000000000000007</v>
      </c>
      <c r="N27" s="29" t="str">
        <f t="shared" si="1"/>
        <v>B+</v>
      </c>
      <c r="O27" s="30" t="str">
        <f t="shared" si="2"/>
        <v>Khá</v>
      </c>
      <c r="P27" s="31" t="str">
        <f t="shared" si="3"/>
        <v/>
      </c>
      <c r="Q27" s="32" t="s">
        <v>355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" customHeight="1" x14ac:dyDescent="0.25">
      <c r="B28" s="22">
        <v>20</v>
      </c>
      <c r="C28" s="23" t="s">
        <v>128</v>
      </c>
      <c r="D28" s="24" t="s">
        <v>129</v>
      </c>
      <c r="E28" s="25" t="s">
        <v>126</v>
      </c>
      <c r="F28" s="26" t="s">
        <v>130</v>
      </c>
      <c r="G28" s="23" t="s">
        <v>86</v>
      </c>
      <c r="H28" s="75">
        <v>9</v>
      </c>
      <c r="I28" s="27">
        <v>5.5</v>
      </c>
      <c r="J28" s="27" t="s">
        <v>25</v>
      </c>
      <c r="K28" s="27">
        <v>7</v>
      </c>
      <c r="L28" s="71">
        <v>4.5</v>
      </c>
      <c r="M28" s="28">
        <f t="shared" si="0"/>
        <v>5.7</v>
      </c>
      <c r="N28" s="29" t="str">
        <f t="shared" si="1"/>
        <v>C</v>
      </c>
      <c r="O28" s="30" t="str">
        <f t="shared" si="2"/>
        <v>Trung bình</v>
      </c>
      <c r="P28" s="31" t="str">
        <f t="shared" si="3"/>
        <v/>
      </c>
      <c r="Q28" s="32" t="s">
        <v>355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" customHeight="1" x14ac:dyDescent="0.25">
      <c r="B29" s="22">
        <v>21</v>
      </c>
      <c r="C29" s="23" t="s">
        <v>131</v>
      </c>
      <c r="D29" s="24" t="s">
        <v>132</v>
      </c>
      <c r="E29" s="25" t="s">
        <v>133</v>
      </c>
      <c r="F29" s="26" t="s">
        <v>134</v>
      </c>
      <c r="G29" s="23" t="s">
        <v>86</v>
      </c>
      <c r="H29" s="75">
        <v>9</v>
      </c>
      <c r="I29" s="27">
        <v>10</v>
      </c>
      <c r="J29" s="27" t="s">
        <v>25</v>
      </c>
      <c r="K29" s="27">
        <v>6</v>
      </c>
      <c r="L29" s="71">
        <v>5</v>
      </c>
      <c r="M29" s="28">
        <f t="shared" si="0"/>
        <v>6.6</v>
      </c>
      <c r="N29" s="29" t="str">
        <f t="shared" si="1"/>
        <v>C+</v>
      </c>
      <c r="O29" s="30" t="str">
        <f t="shared" si="2"/>
        <v>Trung bình</v>
      </c>
      <c r="P29" s="31" t="str">
        <f t="shared" si="3"/>
        <v/>
      </c>
      <c r="Q29" s="32" t="s">
        <v>355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" customHeight="1" x14ac:dyDescent="0.25">
      <c r="B30" s="22">
        <v>22</v>
      </c>
      <c r="C30" s="23" t="s">
        <v>135</v>
      </c>
      <c r="D30" s="24" t="s">
        <v>136</v>
      </c>
      <c r="E30" s="25" t="s">
        <v>137</v>
      </c>
      <c r="F30" s="26" t="s">
        <v>138</v>
      </c>
      <c r="G30" s="23" t="s">
        <v>139</v>
      </c>
      <c r="H30" s="75">
        <v>5</v>
      </c>
      <c r="I30" s="27">
        <v>5</v>
      </c>
      <c r="J30" s="27" t="s">
        <v>25</v>
      </c>
      <c r="K30" s="27">
        <v>1</v>
      </c>
      <c r="L30" s="71">
        <v>1.5</v>
      </c>
      <c r="M30" s="28">
        <f>ROUND(SUMPRODUCT(H30:L30,$H$8:$L$8)/100,0)</f>
        <v>2</v>
      </c>
      <c r="N30" s="29" t="str">
        <f t="shared" si="1"/>
        <v>F</v>
      </c>
      <c r="O30" s="30" t="str">
        <f t="shared" si="2"/>
        <v>Kém</v>
      </c>
      <c r="P30" s="31" t="str">
        <f t="shared" si="3"/>
        <v/>
      </c>
      <c r="Q30" s="32" t="s">
        <v>355</v>
      </c>
      <c r="R30" s="3"/>
      <c r="S30" s="21"/>
      <c r="T30" s="73" t="str">
        <f t="shared" si="4"/>
        <v>Thi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" customHeight="1" x14ac:dyDescent="0.25">
      <c r="B31" s="22">
        <v>23</v>
      </c>
      <c r="C31" s="23" t="s">
        <v>140</v>
      </c>
      <c r="D31" s="24" t="s">
        <v>141</v>
      </c>
      <c r="E31" s="25" t="s">
        <v>142</v>
      </c>
      <c r="F31" s="26" t="s">
        <v>143</v>
      </c>
      <c r="G31" s="23" t="s">
        <v>52</v>
      </c>
      <c r="H31" s="75">
        <v>7</v>
      </c>
      <c r="I31" s="27">
        <v>4</v>
      </c>
      <c r="J31" s="27" t="s">
        <v>25</v>
      </c>
      <c r="K31" s="27">
        <v>5</v>
      </c>
      <c r="L31" s="71">
        <v>5</v>
      </c>
      <c r="M31" s="28">
        <f t="shared" ref="M31:M62" si="5">ROUND(SUMPRODUCT(H31:L31,$H$8:$L$8)/100,1)</f>
        <v>5</v>
      </c>
      <c r="N31" s="29" t="str">
        <f t="shared" si="1"/>
        <v>D+</v>
      </c>
      <c r="O31" s="30" t="str">
        <f t="shared" si="2"/>
        <v>Trung bình yếu</v>
      </c>
      <c r="P31" s="31" t="str">
        <f t="shared" si="3"/>
        <v/>
      </c>
      <c r="Q31" s="32" t="s">
        <v>355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" customHeight="1" x14ac:dyDescent="0.25">
      <c r="B32" s="22">
        <v>24</v>
      </c>
      <c r="C32" s="23" t="s">
        <v>144</v>
      </c>
      <c r="D32" s="24" t="s">
        <v>145</v>
      </c>
      <c r="E32" s="25" t="s">
        <v>146</v>
      </c>
      <c r="F32" s="26" t="s">
        <v>147</v>
      </c>
      <c r="G32" s="23" t="s">
        <v>91</v>
      </c>
      <c r="H32" s="75">
        <v>9</v>
      </c>
      <c r="I32" s="27">
        <v>5.5</v>
      </c>
      <c r="J32" s="27" t="s">
        <v>25</v>
      </c>
      <c r="K32" s="27">
        <v>5.5</v>
      </c>
      <c r="L32" s="71">
        <v>5</v>
      </c>
      <c r="M32" s="28">
        <f t="shared" si="5"/>
        <v>5.6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 t="s">
        <v>355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" customHeight="1" x14ac:dyDescent="0.25">
      <c r="B33" s="22">
        <v>25</v>
      </c>
      <c r="C33" s="23" t="s">
        <v>148</v>
      </c>
      <c r="D33" s="24" t="s">
        <v>149</v>
      </c>
      <c r="E33" s="25" t="s">
        <v>150</v>
      </c>
      <c r="F33" s="26" t="s">
        <v>151</v>
      </c>
      <c r="G33" s="23" t="s">
        <v>152</v>
      </c>
      <c r="H33" s="75">
        <v>9</v>
      </c>
      <c r="I33" s="27">
        <v>5</v>
      </c>
      <c r="J33" s="27" t="s">
        <v>25</v>
      </c>
      <c r="K33" s="27">
        <v>6</v>
      </c>
      <c r="L33" s="71">
        <v>2.5</v>
      </c>
      <c r="M33" s="28">
        <f t="shared" si="5"/>
        <v>4.4000000000000004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 t="s">
        <v>355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" customHeight="1" x14ac:dyDescent="0.25">
      <c r="B34" s="22">
        <v>26</v>
      </c>
      <c r="C34" s="23" t="s">
        <v>153</v>
      </c>
      <c r="D34" s="24" t="s">
        <v>154</v>
      </c>
      <c r="E34" s="25" t="s">
        <v>155</v>
      </c>
      <c r="F34" s="26" t="s">
        <v>156</v>
      </c>
      <c r="G34" s="23" t="s">
        <v>86</v>
      </c>
      <c r="H34" s="75">
        <v>0</v>
      </c>
      <c r="I34" s="27">
        <v>0</v>
      </c>
      <c r="J34" s="27" t="s">
        <v>25</v>
      </c>
      <c r="K34" s="27">
        <v>0</v>
      </c>
      <c r="L34" s="71" t="s">
        <v>25</v>
      </c>
      <c r="M34" s="28">
        <f t="shared" si="5"/>
        <v>0</v>
      </c>
      <c r="N34" s="29" t="str">
        <f t="shared" si="1"/>
        <v>F</v>
      </c>
      <c r="O34" s="30" t="str">
        <f t="shared" si="2"/>
        <v>Kém</v>
      </c>
      <c r="P34" s="31" t="str">
        <f t="shared" si="3"/>
        <v>Không đủ ĐKDT</v>
      </c>
      <c r="Q34" s="32" t="s">
        <v>355</v>
      </c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" customHeight="1" x14ac:dyDescent="0.25">
      <c r="B35" s="22">
        <v>27</v>
      </c>
      <c r="C35" s="23" t="s">
        <v>157</v>
      </c>
      <c r="D35" s="24" t="s">
        <v>158</v>
      </c>
      <c r="E35" s="25" t="s">
        <v>159</v>
      </c>
      <c r="F35" s="26" t="s">
        <v>160</v>
      </c>
      <c r="G35" s="23" t="s">
        <v>86</v>
      </c>
      <c r="H35" s="75">
        <v>9</v>
      </c>
      <c r="I35" s="27">
        <v>7.5</v>
      </c>
      <c r="J35" s="27" t="s">
        <v>25</v>
      </c>
      <c r="K35" s="27">
        <v>7</v>
      </c>
      <c r="L35" s="71">
        <v>5</v>
      </c>
      <c r="M35" s="28">
        <f t="shared" si="5"/>
        <v>6.3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355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" customHeight="1" x14ac:dyDescent="0.25">
      <c r="B36" s="22">
        <v>28</v>
      </c>
      <c r="C36" s="23" t="s">
        <v>161</v>
      </c>
      <c r="D36" s="24" t="s">
        <v>58</v>
      </c>
      <c r="E36" s="25" t="s">
        <v>162</v>
      </c>
      <c r="F36" s="26" t="s">
        <v>163</v>
      </c>
      <c r="G36" s="23" t="s">
        <v>86</v>
      </c>
      <c r="H36" s="75">
        <v>9</v>
      </c>
      <c r="I36" s="27">
        <v>6</v>
      </c>
      <c r="J36" s="27" t="s">
        <v>25</v>
      </c>
      <c r="K36" s="27">
        <v>7</v>
      </c>
      <c r="L36" s="71">
        <v>9</v>
      </c>
      <c r="M36" s="28">
        <f t="shared" si="5"/>
        <v>8</v>
      </c>
      <c r="N36" s="29" t="str">
        <f t="shared" si="1"/>
        <v>B+</v>
      </c>
      <c r="O36" s="30" t="str">
        <f t="shared" si="2"/>
        <v>Khá</v>
      </c>
      <c r="P36" s="31" t="str">
        <f t="shared" si="3"/>
        <v/>
      </c>
      <c r="Q36" s="32" t="s">
        <v>355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" customHeight="1" x14ac:dyDescent="0.25">
      <c r="B37" s="22">
        <v>29</v>
      </c>
      <c r="C37" s="23" t="s">
        <v>164</v>
      </c>
      <c r="D37" s="24" t="s">
        <v>101</v>
      </c>
      <c r="E37" s="25" t="s">
        <v>165</v>
      </c>
      <c r="F37" s="26" t="s">
        <v>166</v>
      </c>
      <c r="G37" s="23" t="s">
        <v>91</v>
      </c>
      <c r="H37" s="75">
        <v>9</v>
      </c>
      <c r="I37" s="27">
        <v>4.5</v>
      </c>
      <c r="J37" s="27" t="s">
        <v>25</v>
      </c>
      <c r="K37" s="27">
        <v>6</v>
      </c>
      <c r="L37" s="71">
        <v>5</v>
      </c>
      <c r="M37" s="28">
        <f t="shared" si="5"/>
        <v>5.5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 t="s">
        <v>355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" customHeight="1" x14ac:dyDescent="0.25">
      <c r="B38" s="22">
        <v>30</v>
      </c>
      <c r="C38" s="23" t="s">
        <v>167</v>
      </c>
      <c r="D38" s="24" t="s">
        <v>168</v>
      </c>
      <c r="E38" s="25" t="s">
        <v>169</v>
      </c>
      <c r="F38" s="26" t="s">
        <v>170</v>
      </c>
      <c r="G38" s="23" t="s">
        <v>69</v>
      </c>
      <c r="H38" s="75">
        <v>9</v>
      </c>
      <c r="I38" s="27">
        <v>3.5</v>
      </c>
      <c r="J38" s="27" t="s">
        <v>25</v>
      </c>
      <c r="K38" s="27">
        <v>4</v>
      </c>
      <c r="L38" s="71">
        <v>3</v>
      </c>
      <c r="M38" s="28">
        <f t="shared" si="5"/>
        <v>3.9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 t="s">
        <v>356</v>
      </c>
      <c r="R38" s="3"/>
      <c r="S38" s="21"/>
      <c r="T38" s="73" t="str">
        <f t="shared" si="4"/>
        <v>Học lại</v>
      </c>
      <c r="U38" s="63"/>
      <c r="V38" s="63"/>
      <c r="W38" s="77"/>
      <c r="X38" s="53"/>
      <c r="Y38" s="53"/>
      <c r="Z38" s="53"/>
      <c r="AA38" s="64"/>
      <c r="AB38" s="53"/>
      <c r="AC38" s="65"/>
      <c r="AD38" s="66"/>
      <c r="AE38" s="65"/>
      <c r="AF38" s="66"/>
      <c r="AG38" s="65"/>
      <c r="AH38" s="53"/>
      <c r="AI38" s="64"/>
    </row>
    <row r="39" spans="2:35" ht="18" customHeight="1" x14ac:dyDescent="0.25">
      <c r="B39" s="22">
        <v>31</v>
      </c>
      <c r="C39" s="23" t="s">
        <v>171</v>
      </c>
      <c r="D39" s="24" t="s">
        <v>172</v>
      </c>
      <c r="E39" s="25" t="s">
        <v>173</v>
      </c>
      <c r="F39" s="26" t="s">
        <v>174</v>
      </c>
      <c r="G39" s="23" t="s">
        <v>91</v>
      </c>
      <c r="H39" s="75">
        <v>10</v>
      </c>
      <c r="I39" s="27">
        <v>3</v>
      </c>
      <c r="J39" s="27" t="s">
        <v>25</v>
      </c>
      <c r="K39" s="27">
        <v>6.5</v>
      </c>
      <c r="L39" s="71">
        <v>5.5</v>
      </c>
      <c r="M39" s="28">
        <f t="shared" si="5"/>
        <v>5.7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 t="s">
        <v>356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" customHeight="1" x14ac:dyDescent="0.25">
      <c r="B40" s="22">
        <v>32</v>
      </c>
      <c r="C40" s="23" t="s">
        <v>175</v>
      </c>
      <c r="D40" s="24" t="s">
        <v>176</v>
      </c>
      <c r="E40" s="25" t="s">
        <v>177</v>
      </c>
      <c r="F40" s="26" t="s">
        <v>178</v>
      </c>
      <c r="G40" s="23" t="s">
        <v>69</v>
      </c>
      <c r="H40" s="75">
        <v>7</v>
      </c>
      <c r="I40" s="27">
        <v>3</v>
      </c>
      <c r="J40" s="27" t="s">
        <v>25</v>
      </c>
      <c r="K40" s="27">
        <v>4.5</v>
      </c>
      <c r="L40" s="71">
        <v>4</v>
      </c>
      <c r="M40" s="28">
        <f t="shared" si="5"/>
        <v>4.2</v>
      </c>
      <c r="N40" s="29" t="str">
        <f t="shared" si="1"/>
        <v>D</v>
      </c>
      <c r="O40" s="30" t="str">
        <f t="shared" si="2"/>
        <v>Trung bình yếu</v>
      </c>
      <c r="P40" s="31" t="str">
        <f t="shared" si="3"/>
        <v/>
      </c>
      <c r="Q40" s="32" t="s">
        <v>356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" customHeight="1" x14ac:dyDescent="0.25">
      <c r="B41" s="22">
        <v>33</v>
      </c>
      <c r="C41" s="23" t="s">
        <v>179</v>
      </c>
      <c r="D41" s="24" t="s">
        <v>180</v>
      </c>
      <c r="E41" s="25" t="s">
        <v>177</v>
      </c>
      <c r="F41" s="26" t="s">
        <v>181</v>
      </c>
      <c r="G41" s="23" t="s">
        <v>152</v>
      </c>
      <c r="H41" s="75">
        <v>0</v>
      </c>
      <c r="I41" s="27">
        <v>0</v>
      </c>
      <c r="J41" s="27" t="s">
        <v>25</v>
      </c>
      <c r="K41" s="27">
        <v>0</v>
      </c>
      <c r="L41" s="71" t="s">
        <v>25</v>
      </c>
      <c r="M41" s="28">
        <f t="shared" si="5"/>
        <v>0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ref="P41:P72" si="8">+IF(OR($H41=0,$I41=0,$J41=0,$K41=0),"Không đủ ĐKDT",IF(AND(L41=0,M41&gt;=4),"Không đạt",""))</f>
        <v>Không đủ ĐKDT</v>
      </c>
      <c r="Q41" s="32" t="s">
        <v>356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" customHeight="1" x14ac:dyDescent="0.25">
      <c r="B42" s="22">
        <v>34</v>
      </c>
      <c r="C42" s="23" t="s">
        <v>182</v>
      </c>
      <c r="D42" s="24" t="s">
        <v>183</v>
      </c>
      <c r="E42" s="25" t="s">
        <v>184</v>
      </c>
      <c r="F42" s="26" t="s">
        <v>185</v>
      </c>
      <c r="G42" s="23" t="s">
        <v>52</v>
      </c>
      <c r="H42" s="75">
        <v>9</v>
      </c>
      <c r="I42" s="27">
        <v>8</v>
      </c>
      <c r="J42" s="27" t="s">
        <v>25</v>
      </c>
      <c r="K42" s="27">
        <v>6.5</v>
      </c>
      <c r="L42" s="71">
        <v>5</v>
      </c>
      <c r="M42" s="28">
        <f t="shared" si="5"/>
        <v>6.3</v>
      </c>
      <c r="N42" s="29" t="str">
        <f t="shared" si="6"/>
        <v>C</v>
      </c>
      <c r="O42" s="30" t="str">
        <f t="shared" si="7"/>
        <v>Trung bình</v>
      </c>
      <c r="P42" s="31" t="str">
        <f t="shared" si="8"/>
        <v/>
      </c>
      <c r="Q42" s="32" t="s">
        <v>356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" customHeight="1" x14ac:dyDescent="0.25">
      <c r="B43" s="22">
        <v>35</v>
      </c>
      <c r="C43" s="23" t="s">
        <v>186</v>
      </c>
      <c r="D43" s="24" t="s">
        <v>125</v>
      </c>
      <c r="E43" s="25" t="s">
        <v>187</v>
      </c>
      <c r="F43" s="26" t="s">
        <v>188</v>
      </c>
      <c r="G43" s="23" t="s">
        <v>69</v>
      </c>
      <c r="H43" s="75">
        <v>9</v>
      </c>
      <c r="I43" s="27">
        <v>5</v>
      </c>
      <c r="J43" s="27" t="s">
        <v>25</v>
      </c>
      <c r="K43" s="27">
        <v>6.5</v>
      </c>
      <c r="L43" s="71">
        <v>2</v>
      </c>
      <c r="M43" s="28">
        <f t="shared" si="5"/>
        <v>4.2</v>
      </c>
      <c r="N43" s="29" t="str">
        <f t="shared" si="6"/>
        <v>D</v>
      </c>
      <c r="O43" s="30" t="str">
        <f t="shared" si="7"/>
        <v>Trung bình yếu</v>
      </c>
      <c r="P43" s="31" t="str">
        <f t="shared" si="8"/>
        <v/>
      </c>
      <c r="Q43" s="32" t="s">
        <v>356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" customHeight="1" x14ac:dyDescent="0.25">
      <c r="B44" s="22">
        <v>36</v>
      </c>
      <c r="C44" s="23" t="s">
        <v>189</v>
      </c>
      <c r="D44" s="24" t="s">
        <v>190</v>
      </c>
      <c r="E44" s="25" t="s">
        <v>191</v>
      </c>
      <c r="F44" s="26" t="s">
        <v>192</v>
      </c>
      <c r="G44" s="23" t="s">
        <v>69</v>
      </c>
      <c r="H44" s="75">
        <v>8</v>
      </c>
      <c r="I44" s="27">
        <v>3</v>
      </c>
      <c r="J44" s="27" t="s">
        <v>25</v>
      </c>
      <c r="K44" s="27">
        <v>4.5</v>
      </c>
      <c r="L44" s="71">
        <v>4.5</v>
      </c>
      <c r="M44" s="28">
        <f t="shared" si="5"/>
        <v>4.5999999999999996</v>
      </c>
      <c r="N44" s="29" t="str">
        <f t="shared" si="6"/>
        <v>D</v>
      </c>
      <c r="O44" s="30" t="str">
        <f t="shared" si="7"/>
        <v>Trung bình yếu</v>
      </c>
      <c r="P44" s="31" t="str">
        <f t="shared" si="8"/>
        <v/>
      </c>
      <c r="Q44" s="32" t="s">
        <v>356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" customHeight="1" x14ac:dyDescent="0.25">
      <c r="B45" s="22">
        <v>37</v>
      </c>
      <c r="C45" s="23" t="s">
        <v>193</v>
      </c>
      <c r="D45" s="24" t="s">
        <v>194</v>
      </c>
      <c r="E45" s="25" t="s">
        <v>191</v>
      </c>
      <c r="F45" s="26" t="s">
        <v>195</v>
      </c>
      <c r="G45" s="23" t="s">
        <v>52</v>
      </c>
      <c r="H45" s="75">
        <v>8</v>
      </c>
      <c r="I45" s="27">
        <v>6.5</v>
      </c>
      <c r="J45" s="27" t="s">
        <v>25</v>
      </c>
      <c r="K45" s="27">
        <v>5</v>
      </c>
      <c r="L45" s="71">
        <v>5.5</v>
      </c>
      <c r="M45" s="28">
        <f t="shared" si="5"/>
        <v>5.9</v>
      </c>
      <c r="N45" s="29" t="str">
        <f t="shared" si="6"/>
        <v>C</v>
      </c>
      <c r="O45" s="30" t="str">
        <f t="shared" si="7"/>
        <v>Trung bình</v>
      </c>
      <c r="P45" s="31" t="str">
        <f t="shared" si="8"/>
        <v/>
      </c>
      <c r="Q45" s="32" t="s">
        <v>356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" customHeight="1" x14ac:dyDescent="0.25">
      <c r="B46" s="22">
        <v>38</v>
      </c>
      <c r="C46" s="23" t="s">
        <v>196</v>
      </c>
      <c r="D46" s="24" t="s">
        <v>197</v>
      </c>
      <c r="E46" s="25" t="s">
        <v>191</v>
      </c>
      <c r="F46" s="26" t="s">
        <v>198</v>
      </c>
      <c r="G46" s="23" t="s">
        <v>152</v>
      </c>
      <c r="H46" s="75">
        <v>9</v>
      </c>
      <c r="I46" s="27">
        <v>4</v>
      </c>
      <c r="J46" s="27" t="s">
        <v>25</v>
      </c>
      <c r="K46" s="27">
        <v>6</v>
      </c>
      <c r="L46" s="71">
        <v>5</v>
      </c>
      <c r="M46" s="28">
        <f t="shared" si="5"/>
        <v>5.4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 t="s">
        <v>356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" customHeight="1" x14ac:dyDescent="0.25">
      <c r="B47" s="22">
        <v>39</v>
      </c>
      <c r="C47" s="23" t="s">
        <v>199</v>
      </c>
      <c r="D47" s="24" t="s">
        <v>200</v>
      </c>
      <c r="E47" s="25" t="s">
        <v>201</v>
      </c>
      <c r="F47" s="26" t="s">
        <v>202</v>
      </c>
      <c r="G47" s="23" t="s">
        <v>69</v>
      </c>
      <c r="H47" s="75">
        <v>9</v>
      </c>
      <c r="I47" s="27">
        <v>6</v>
      </c>
      <c r="J47" s="27" t="s">
        <v>25</v>
      </c>
      <c r="K47" s="27">
        <v>7</v>
      </c>
      <c r="L47" s="71">
        <v>7</v>
      </c>
      <c r="M47" s="28">
        <f t="shared" si="5"/>
        <v>7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 t="s">
        <v>356</v>
      </c>
      <c r="R47" s="3"/>
      <c r="S47" s="21"/>
      <c r="T47" s="73" t="str">
        <f t="shared" si="9"/>
        <v>Đạt</v>
      </c>
      <c r="U47" s="62"/>
      <c r="V47" s="62"/>
      <c r="W47" s="62"/>
      <c r="X47" s="54"/>
      <c r="Y47" s="54"/>
      <c r="Z47" s="54"/>
      <c r="AA47" s="54"/>
      <c r="AB47" s="53"/>
      <c r="AC47" s="54"/>
      <c r="AD47" s="54"/>
      <c r="AE47" s="54"/>
      <c r="AF47" s="54"/>
      <c r="AG47" s="54"/>
      <c r="AH47" s="54"/>
      <c r="AI47" s="55"/>
    </row>
    <row r="48" spans="2:35" ht="18" customHeight="1" x14ac:dyDescent="0.25">
      <c r="B48" s="22">
        <v>40</v>
      </c>
      <c r="C48" s="23" t="s">
        <v>203</v>
      </c>
      <c r="D48" s="24" t="s">
        <v>204</v>
      </c>
      <c r="E48" s="25" t="s">
        <v>205</v>
      </c>
      <c r="F48" s="26" t="s">
        <v>206</v>
      </c>
      <c r="G48" s="23" t="s">
        <v>91</v>
      </c>
      <c r="H48" s="75">
        <v>9</v>
      </c>
      <c r="I48" s="27">
        <v>6</v>
      </c>
      <c r="J48" s="27" t="s">
        <v>25</v>
      </c>
      <c r="K48" s="27">
        <v>5</v>
      </c>
      <c r="L48" s="71">
        <v>3</v>
      </c>
      <c r="M48" s="28">
        <f t="shared" si="5"/>
        <v>4.5999999999999996</v>
      </c>
      <c r="N48" s="29" t="str">
        <f t="shared" si="6"/>
        <v>D</v>
      </c>
      <c r="O48" s="30" t="str">
        <f t="shared" si="7"/>
        <v>Trung bình yếu</v>
      </c>
      <c r="P48" s="31" t="str">
        <f t="shared" si="8"/>
        <v/>
      </c>
      <c r="Q48" s="32" t="s">
        <v>356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" customHeight="1" x14ac:dyDescent="0.25">
      <c r="B49" s="22">
        <v>41</v>
      </c>
      <c r="C49" s="23" t="s">
        <v>207</v>
      </c>
      <c r="D49" s="24" t="s">
        <v>208</v>
      </c>
      <c r="E49" s="25" t="s">
        <v>209</v>
      </c>
      <c r="F49" s="26" t="s">
        <v>210</v>
      </c>
      <c r="G49" s="23" t="s">
        <v>52</v>
      </c>
      <c r="H49" s="75">
        <v>9</v>
      </c>
      <c r="I49" s="27">
        <v>3</v>
      </c>
      <c r="J49" s="27" t="s">
        <v>25</v>
      </c>
      <c r="K49" s="27">
        <v>4</v>
      </c>
      <c r="L49" s="71">
        <v>2.5</v>
      </c>
      <c r="M49" s="28">
        <f t="shared" si="5"/>
        <v>3.6</v>
      </c>
      <c r="N49" s="29" t="str">
        <f t="shared" si="6"/>
        <v>F</v>
      </c>
      <c r="O49" s="30" t="str">
        <f t="shared" si="7"/>
        <v>Kém</v>
      </c>
      <c r="P49" s="31" t="str">
        <f t="shared" si="8"/>
        <v/>
      </c>
      <c r="Q49" s="32" t="s">
        <v>356</v>
      </c>
      <c r="R49" s="3"/>
      <c r="S49" s="21"/>
      <c r="T49" s="73" t="str">
        <f t="shared" si="9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" customHeight="1" x14ac:dyDescent="0.25">
      <c r="B50" s="22">
        <v>42</v>
      </c>
      <c r="C50" s="23" t="s">
        <v>211</v>
      </c>
      <c r="D50" s="24" t="s">
        <v>212</v>
      </c>
      <c r="E50" s="25" t="s">
        <v>213</v>
      </c>
      <c r="F50" s="26" t="s">
        <v>214</v>
      </c>
      <c r="G50" s="23" t="s">
        <v>91</v>
      </c>
      <c r="H50" s="75">
        <v>8</v>
      </c>
      <c r="I50" s="27">
        <v>6.5</v>
      </c>
      <c r="J50" s="27" t="s">
        <v>25</v>
      </c>
      <c r="K50" s="27">
        <v>5</v>
      </c>
      <c r="L50" s="71">
        <v>4.5</v>
      </c>
      <c r="M50" s="28">
        <f t="shared" si="5"/>
        <v>5.4</v>
      </c>
      <c r="N50" s="29" t="str">
        <f t="shared" si="6"/>
        <v>D+</v>
      </c>
      <c r="O50" s="30" t="str">
        <f t="shared" si="7"/>
        <v>Trung bình yếu</v>
      </c>
      <c r="P50" s="31" t="str">
        <f t="shared" si="8"/>
        <v/>
      </c>
      <c r="Q50" s="32" t="s">
        <v>356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" customHeight="1" x14ac:dyDescent="0.25">
      <c r="B51" s="22">
        <v>43</v>
      </c>
      <c r="C51" s="23" t="s">
        <v>215</v>
      </c>
      <c r="D51" s="24" t="s">
        <v>216</v>
      </c>
      <c r="E51" s="25" t="s">
        <v>213</v>
      </c>
      <c r="F51" s="26" t="s">
        <v>217</v>
      </c>
      <c r="G51" s="23" t="s">
        <v>91</v>
      </c>
      <c r="H51" s="75">
        <v>9</v>
      </c>
      <c r="I51" s="27">
        <v>9.5</v>
      </c>
      <c r="J51" s="27" t="s">
        <v>25</v>
      </c>
      <c r="K51" s="27">
        <v>6</v>
      </c>
      <c r="L51" s="71">
        <v>6</v>
      </c>
      <c r="M51" s="28">
        <f t="shared" si="5"/>
        <v>7</v>
      </c>
      <c r="N51" s="29" t="str">
        <f t="shared" si="6"/>
        <v>B</v>
      </c>
      <c r="O51" s="30" t="str">
        <f t="shared" si="7"/>
        <v>Khá</v>
      </c>
      <c r="P51" s="31" t="str">
        <f t="shared" si="8"/>
        <v/>
      </c>
      <c r="Q51" s="32" t="s">
        <v>356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" customHeight="1" x14ac:dyDescent="0.25">
      <c r="B52" s="22">
        <v>44</v>
      </c>
      <c r="C52" s="23" t="s">
        <v>218</v>
      </c>
      <c r="D52" s="24" t="s">
        <v>219</v>
      </c>
      <c r="E52" s="25" t="s">
        <v>102</v>
      </c>
      <c r="F52" s="26" t="s">
        <v>220</v>
      </c>
      <c r="G52" s="23" t="s">
        <v>91</v>
      </c>
      <c r="H52" s="75">
        <v>9</v>
      </c>
      <c r="I52" s="27">
        <v>4.5</v>
      </c>
      <c r="J52" s="27" t="s">
        <v>25</v>
      </c>
      <c r="K52" s="27">
        <v>4</v>
      </c>
      <c r="L52" s="71">
        <v>4.5</v>
      </c>
      <c r="M52" s="28">
        <f t="shared" si="5"/>
        <v>4.9000000000000004</v>
      </c>
      <c r="N52" s="29" t="str">
        <f t="shared" si="6"/>
        <v>D</v>
      </c>
      <c r="O52" s="30" t="str">
        <f t="shared" si="7"/>
        <v>Trung bình yếu</v>
      </c>
      <c r="P52" s="31" t="str">
        <f t="shared" si="8"/>
        <v/>
      </c>
      <c r="Q52" s="32" t="s">
        <v>356</v>
      </c>
      <c r="R52" s="3"/>
      <c r="S52" s="21"/>
      <c r="T52" s="73" t="str">
        <f t="shared" si="9"/>
        <v>Đạt</v>
      </c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2:35" ht="18" customHeight="1" x14ac:dyDescent="0.25">
      <c r="B53" s="22">
        <v>45</v>
      </c>
      <c r="C53" s="23" t="s">
        <v>221</v>
      </c>
      <c r="D53" s="24" t="s">
        <v>222</v>
      </c>
      <c r="E53" s="25" t="s">
        <v>102</v>
      </c>
      <c r="F53" s="26" t="s">
        <v>223</v>
      </c>
      <c r="G53" s="23" t="s">
        <v>52</v>
      </c>
      <c r="H53" s="75">
        <v>9</v>
      </c>
      <c r="I53" s="27">
        <v>3</v>
      </c>
      <c r="J53" s="27" t="s">
        <v>25</v>
      </c>
      <c r="K53" s="27">
        <v>9</v>
      </c>
      <c r="L53" s="71">
        <v>2.5</v>
      </c>
      <c r="M53" s="28">
        <f t="shared" si="5"/>
        <v>4.5999999999999996</v>
      </c>
      <c r="N53" s="29" t="str">
        <f t="shared" si="6"/>
        <v>D</v>
      </c>
      <c r="O53" s="30" t="str">
        <f t="shared" si="7"/>
        <v>Trung bình yếu</v>
      </c>
      <c r="P53" s="31" t="str">
        <f t="shared" si="8"/>
        <v/>
      </c>
      <c r="Q53" s="32" t="s">
        <v>356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" customHeight="1" x14ac:dyDescent="0.25">
      <c r="B54" s="22">
        <v>46</v>
      </c>
      <c r="C54" s="23" t="s">
        <v>224</v>
      </c>
      <c r="D54" s="24" t="s">
        <v>225</v>
      </c>
      <c r="E54" s="25" t="s">
        <v>110</v>
      </c>
      <c r="F54" s="26" t="s">
        <v>226</v>
      </c>
      <c r="G54" s="23" t="s">
        <v>69</v>
      </c>
      <c r="H54" s="75">
        <v>9</v>
      </c>
      <c r="I54" s="27">
        <v>3</v>
      </c>
      <c r="J54" s="27" t="s">
        <v>25</v>
      </c>
      <c r="K54" s="27">
        <v>6.5</v>
      </c>
      <c r="L54" s="71">
        <v>4.5</v>
      </c>
      <c r="M54" s="28">
        <f t="shared" si="5"/>
        <v>5.0999999999999996</v>
      </c>
      <c r="N54" s="29" t="str">
        <f t="shared" si="6"/>
        <v>D+</v>
      </c>
      <c r="O54" s="30" t="str">
        <f t="shared" si="7"/>
        <v>Trung bình yếu</v>
      </c>
      <c r="P54" s="31" t="str">
        <f t="shared" si="8"/>
        <v/>
      </c>
      <c r="Q54" s="32" t="s">
        <v>356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" customHeight="1" x14ac:dyDescent="0.25">
      <c r="B55" s="22">
        <v>47</v>
      </c>
      <c r="C55" s="23" t="s">
        <v>227</v>
      </c>
      <c r="D55" s="24" t="s">
        <v>109</v>
      </c>
      <c r="E55" s="25" t="s">
        <v>114</v>
      </c>
      <c r="F55" s="26" t="s">
        <v>228</v>
      </c>
      <c r="G55" s="23" t="s">
        <v>91</v>
      </c>
      <c r="H55" s="75">
        <v>9</v>
      </c>
      <c r="I55" s="27">
        <v>7</v>
      </c>
      <c r="J55" s="27" t="s">
        <v>25</v>
      </c>
      <c r="K55" s="27">
        <v>6</v>
      </c>
      <c r="L55" s="71">
        <v>5.5</v>
      </c>
      <c r="M55" s="28">
        <f t="shared" si="5"/>
        <v>6.3</v>
      </c>
      <c r="N55" s="29" t="str">
        <f t="shared" si="6"/>
        <v>C</v>
      </c>
      <c r="O55" s="30" t="str">
        <f t="shared" si="7"/>
        <v>Trung bình</v>
      </c>
      <c r="P55" s="31" t="str">
        <f t="shared" si="8"/>
        <v/>
      </c>
      <c r="Q55" s="32" t="s">
        <v>356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" customHeight="1" x14ac:dyDescent="0.25">
      <c r="B56" s="22">
        <v>48</v>
      </c>
      <c r="C56" s="23" t="s">
        <v>229</v>
      </c>
      <c r="D56" s="24" t="s">
        <v>230</v>
      </c>
      <c r="E56" s="25" t="s">
        <v>231</v>
      </c>
      <c r="F56" s="26" t="s">
        <v>232</v>
      </c>
      <c r="G56" s="23" t="s">
        <v>86</v>
      </c>
      <c r="H56" s="75">
        <v>8</v>
      </c>
      <c r="I56" s="27">
        <v>5</v>
      </c>
      <c r="J56" s="27" t="s">
        <v>25</v>
      </c>
      <c r="K56" s="27">
        <v>5</v>
      </c>
      <c r="L56" s="71">
        <v>2.5</v>
      </c>
      <c r="M56" s="28">
        <f t="shared" si="5"/>
        <v>4.0999999999999996</v>
      </c>
      <c r="N56" s="29" t="str">
        <f t="shared" si="6"/>
        <v>D</v>
      </c>
      <c r="O56" s="30" t="str">
        <f t="shared" si="7"/>
        <v>Trung bình yếu</v>
      </c>
      <c r="P56" s="31" t="str">
        <f t="shared" si="8"/>
        <v/>
      </c>
      <c r="Q56" s="32" t="s">
        <v>356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" customHeight="1" x14ac:dyDescent="0.25">
      <c r="B57" s="22">
        <v>49</v>
      </c>
      <c r="C57" s="23" t="s">
        <v>233</v>
      </c>
      <c r="D57" s="24" t="s">
        <v>234</v>
      </c>
      <c r="E57" s="25" t="s">
        <v>231</v>
      </c>
      <c r="F57" s="26" t="s">
        <v>235</v>
      </c>
      <c r="G57" s="23" t="s">
        <v>52</v>
      </c>
      <c r="H57" s="75">
        <v>9</v>
      </c>
      <c r="I57" s="27">
        <v>5</v>
      </c>
      <c r="J57" s="27" t="s">
        <v>25</v>
      </c>
      <c r="K57" s="27">
        <v>8</v>
      </c>
      <c r="L57" s="71">
        <v>5</v>
      </c>
      <c r="M57" s="28">
        <f t="shared" si="5"/>
        <v>6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 t="s">
        <v>356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" customHeight="1" x14ac:dyDescent="0.25">
      <c r="B58" s="22">
        <v>50</v>
      </c>
      <c r="C58" s="23" t="s">
        <v>236</v>
      </c>
      <c r="D58" s="24" t="s">
        <v>237</v>
      </c>
      <c r="E58" s="25" t="s">
        <v>238</v>
      </c>
      <c r="F58" s="26" t="s">
        <v>239</v>
      </c>
      <c r="G58" s="23" t="s">
        <v>91</v>
      </c>
      <c r="H58" s="75">
        <v>9</v>
      </c>
      <c r="I58" s="27">
        <v>8</v>
      </c>
      <c r="J58" s="27" t="s">
        <v>25</v>
      </c>
      <c r="K58" s="27">
        <v>8</v>
      </c>
      <c r="L58" s="71">
        <v>4.5</v>
      </c>
      <c r="M58" s="28">
        <f t="shared" si="5"/>
        <v>6.4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356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" customHeight="1" x14ac:dyDescent="0.25">
      <c r="B59" s="22">
        <v>51</v>
      </c>
      <c r="C59" s="23" t="s">
        <v>240</v>
      </c>
      <c r="D59" s="24" t="s">
        <v>241</v>
      </c>
      <c r="E59" s="25" t="s">
        <v>126</v>
      </c>
      <c r="F59" s="26" t="s">
        <v>242</v>
      </c>
      <c r="G59" s="23" t="s">
        <v>91</v>
      </c>
      <c r="H59" s="75">
        <v>8</v>
      </c>
      <c r="I59" s="27">
        <v>6.5</v>
      </c>
      <c r="J59" s="27" t="s">
        <v>25</v>
      </c>
      <c r="K59" s="27">
        <v>5.5</v>
      </c>
      <c r="L59" s="71">
        <v>5.5</v>
      </c>
      <c r="M59" s="28">
        <f t="shared" si="5"/>
        <v>6</v>
      </c>
      <c r="N59" s="29" t="str">
        <f t="shared" si="6"/>
        <v>C</v>
      </c>
      <c r="O59" s="30" t="str">
        <f t="shared" si="7"/>
        <v>Trung bình</v>
      </c>
      <c r="P59" s="31" t="str">
        <f t="shared" si="8"/>
        <v/>
      </c>
      <c r="Q59" s="32" t="s">
        <v>356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" customHeight="1" x14ac:dyDescent="0.25">
      <c r="B60" s="22">
        <v>52</v>
      </c>
      <c r="C60" s="23" t="s">
        <v>243</v>
      </c>
      <c r="D60" s="24" t="s">
        <v>109</v>
      </c>
      <c r="E60" s="25" t="s">
        <v>244</v>
      </c>
      <c r="F60" s="26" t="s">
        <v>245</v>
      </c>
      <c r="G60" s="23" t="s">
        <v>52</v>
      </c>
      <c r="H60" s="75">
        <v>9</v>
      </c>
      <c r="I60" s="27">
        <v>10</v>
      </c>
      <c r="J60" s="27" t="s">
        <v>25</v>
      </c>
      <c r="K60" s="27">
        <v>7.5</v>
      </c>
      <c r="L60" s="71">
        <v>7</v>
      </c>
      <c r="M60" s="28">
        <f t="shared" si="5"/>
        <v>7.9</v>
      </c>
      <c r="N60" s="29" t="str">
        <f t="shared" si="6"/>
        <v>B</v>
      </c>
      <c r="O60" s="30" t="str">
        <f t="shared" si="7"/>
        <v>Khá</v>
      </c>
      <c r="P60" s="31" t="str">
        <f t="shared" si="8"/>
        <v/>
      </c>
      <c r="Q60" s="32" t="s">
        <v>356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" customHeight="1" x14ac:dyDescent="0.25">
      <c r="B61" s="22">
        <v>53</v>
      </c>
      <c r="C61" s="23" t="s">
        <v>246</v>
      </c>
      <c r="D61" s="24" t="s">
        <v>247</v>
      </c>
      <c r="E61" s="25" t="s">
        <v>137</v>
      </c>
      <c r="F61" s="26" t="s">
        <v>248</v>
      </c>
      <c r="G61" s="23" t="s">
        <v>86</v>
      </c>
      <c r="H61" s="75">
        <v>9</v>
      </c>
      <c r="I61" s="27">
        <v>4</v>
      </c>
      <c r="J61" s="27" t="s">
        <v>25</v>
      </c>
      <c r="K61" s="27">
        <v>5.5</v>
      </c>
      <c r="L61" s="71">
        <v>4.5</v>
      </c>
      <c r="M61" s="28">
        <f t="shared" si="5"/>
        <v>5.0999999999999996</v>
      </c>
      <c r="N61" s="29" t="str">
        <f t="shared" si="6"/>
        <v>D+</v>
      </c>
      <c r="O61" s="30" t="str">
        <f t="shared" si="7"/>
        <v>Trung bình yếu</v>
      </c>
      <c r="P61" s="31" t="str">
        <f t="shared" si="8"/>
        <v/>
      </c>
      <c r="Q61" s="32" t="s">
        <v>356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" customHeight="1" x14ac:dyDescent="0.25">
      <c r="B62" s="22">
        <v>54</v>
      </c>
      <c r="C62" s="23" t="s">
        <v>249</v>
      </c>
      <c r="D62" s="24" t="s">
        <v>241</v>
      </c>
      <c r="E62" s="25" t="s">
        <v>137</v>
      </c>
      <c r="F62" s="26" t="s">
        <v>250</v>
      </c>
      <c r="G62" s="23" t="s">
        <v>69</v>
      </c>
      <c r="H62" s="75">
        <v>9</v>
      </c>
      <c r="I62" s="27">
        <v>7</v>
      </c>
      <c r="J62" s="27" t="s">
        <v>25</v>
      </c>
      <c r="K62" s="27">
        <v>6</v>
      </c>
      <c r="L62" s="71">
        <v>6.5</v>
      </c>
      <c r="M62" s="28">
        <f t="shared" si="5"/>
        <v>6.8</v>
      </c>
      <c r="N62" s="29" t="str">
        <f t="shared" si="6"/>
        <v>C+</v>
      </c>
      <c r="O62" s="30" t="str">
        <f t="shared" si="7"/>
        <v>Trung bình</v>
      </c>
      <c r="P62" s="31" t="str">
        <f t="shared" si="8"/>
        <v/>
      </c>
      <c r="Q62" s="32" t="s">
        <v>356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" customHeight="1" x14ac:dyDescent="0.25">
      <c r="B63" s="22">
        <v>55</v>
      </c>
      <c r="C63" s="23" t="s">
        <v>251</v>
      </c>
      <c r="D63" s="24" t="s">
        <v>190</v>
      </c>
      <c r="E63" s="25" t="s">
        <v>142</v>
      </c>
      <c r="F63" s="26" t="s">
        <v>252</v>
      </c>
      <c r="G63" s="23" t="s">
        <v>152</v>
      </c>
      <c r="H63" s="75">
        <v>9</v>
      </c>
      <c r="I63" s="27">
        <v>6</v>
      </c>
      <c r="J63" s="27" t="s">
        <v>25</v>
      </c>
      <c r="K63" s="27">
        <v>7</v>
      </c>
      <c r="L63" s="71">
        <v>5.5</v>
      </c>
      <c r="M63" s="28">
        <f t="shared" ref="M63:M94" si="10">ROUND(SUMPRODUCT(H63:L63,$H$8:$L$8)/100,1)</f>
        <v>6.3</v>
      </c>
      <c r="N63" s="29" t="str">
        <f t="shared" si="6"/>
        <v>C</v>
      </c>
      <c r="O63" s="30" t="str">
        <f t="shared" si="7"/>
        <v>Trung bình</v>
      </c>
      <c r="P63" s="31" t="str">
        <f t="shared" si="8"/>
        <v/>
      </c>
      <c r="Q63" s="32" t="s">
        <v>356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" customHeight="1" x14ac:dyDescent="0.25">
      <c r="B64" s="22">
        <v>56</v>
      </c>
      <c r="C64" s="23" t="s">
        <v>253</v>
      </c>
      <c r="D64" s="24" t="s">
        <v>254</v>
      </c>
      <c r="E64" s="25" t="s">
        <v>255</v>
      </c>
      <c r="F64" s="26" t="s">
        <v>256</v>
      </c>
      <c r="G64" s="23" t="s">
        <v>91</v>
      </c>
      <c r="H64" s="75">
        <v>9</v>
      </c>
      <c r="I64" s="27">
        <v>3</v>
      </c>
      <c r="J64" s="27" t="s">
        <v>25</v>
      </c>
      <c r="K64" s="27">
        <v>4</v>
      </c>
      <c r="L64" s="71">
        <v>5</v>
      </c>
      <c r="M64" s="28">
        <f t="shared" si="10"/>
        <v>4.8</v>
      </c>
      <c r="N64" s="29" t="str">
        <f t="shared" si="6"/>
        <v>D</v>
      </c>
      <c r="O64" s="30" t="str">
        <f t="shared" si="7"/>
        <v>Trung bình yếu</v>
      </c>
      <c r="P64" s="31" t="str">
        <f t="shared" si="8"/>
        <v/>
      </c>
      <c r="Q64" s="32" t="s">
        <v>356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" customHeight="1" x14ac:dyDescent="0.25">
      <c r="B65" s="22">
        <v>57</v>
      </c>
      <c r="C65" s="23" t="s">
        <v>257</v>
      </c>
      <c r="D65" s="24" t="s">
        <v>258</v>
      </c>
      <c r="E65" s="25" t="s">
        <v>259</v>
      </c>
      <c r="F65" s="26" t="s">
        <v>260</v>
      </c>
      <c r="G65" s="23" t="s">
        <v>52</v>
      </c>
      <c r="H65" s="75">
        <v>9</v>
      </c>
      <c r="I65" s="27">
        <v>9.5</v>
      </c>
      <c r="J65" s="27" t="s">
        <v>25</v>
      </c>
      <c r="K65" s="27">
        <v>7.5</v>
      </c>
      <c r="L65" s="71">
        <v>5.5</v>
      </c>
      <c r="M65" s="28">
        <f t="shared" si="10"/>
        <v>7.1</v>
      </c>
      <c r="N65" s="29" t="str">
        <f t="shared" si="6"/>
        <v>B</v>
      </c>
      <c r="O65" s="30" t="str">
        <f t="shared" si="7"/>
        <v>Khá</v>
      </c>
      <c r="P65" s="31" t="str">
        <f t="shared" si="8"/>
        <v/>
      </c>
      <c r="Q65" s="32" t="s">
        <v>356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" customHeight="1" x14ac:dyDescent="0.25">
      <c r="B66" s="22">
        <v>58</v>
      </c>
      <c r="C66" s="23" t="s">
        <v>261</v>
      </c>
      <c r="D66" s="24" t="s">
        <v>262</v>
      </c>
      <c r="E66" s="25" t="s">
        <v>263</v>
      </c>
      <c r="F66" s="26" t="s">
        <v>264</v>
      </c>
      <c r="G66" s="23" t="s">
        <v>152</v>
      </c>
      <c r="H66" s="75">
        <v>8</v>
      </c>
      <c r="I66" s="27">
        <v>5</v>
      </c>
      <c r="J66" s="27" t="s">
        <v>25</v>
      </c>
      <c r="K66" s="27">
        <v>6</v>
      </c>
      <c r="L66" s="71">
        <v>3.5</v>
      </c>
      <c r="M66" s="28">
        <f t="shared" si="10"/>
        <v>4.8</v>
      </c>
      <c r="N66" s="29" t="str">
        <f t="shared" si="6"/>
        <v>D</v>
      </c>
      <c r="O66" s="30" t="str">
        <f t="shared" si="7"/>
        <v>Trung bình yếu</v>
      </c>
      <c r="P66" s="31" t="str">
        <f t="shared" si="8"/>
        <v/>
      </c>
      <c r="Q66" s="32" t="s">
        <v>356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265</v>
      </c>
      <c r="D67" s="24" t="s">
        <v>266</v>
      </c>
      <c r="E67" s="25" t="s">
        <v>267</v>
      </c>
      <c r="F67" s="26" t="s">
        <v>268</v>
      </c>
      <c r="G67" s="23" t="s">
        <v>152</v>
      </c>
      <c r="H67" s="75">
        <v>6</v>
      </c>
      <c r="I67" s="27">
        <v>4</v>
      </c>
      <c r="J67" s="27" t="s">
        <v>25</v>
      </c>
      <c r="K67" s="27">
        <v>4</v>
      </c>
      <c r="L67" s="71">
        <v>2.5</v>
      </c>
      <c r="M67" s="28">
        <f t="shared" si="10"/>
        <v>3.5</v>
      </c>
      <c r="N67" s="29" t="str">
        <f t="shared" si="6"/>
        <v>F</v>
      </c>
      <c r="O67" s="30" t="str">
        <f t="shared" si="7"/>
        <v>Kém</v>
      </c>
      <c r="P67" s="31" t="str">
        <f t="shared" si="8"/>
        <v/>
      </c>
      <c r="Q67" s="32" t="s">
        <v>357</v>
      </c>
      <c r="R67" s="3"/>
      <c r="S67" s="21"/>
      <c r="T67" s="73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269</v>
      </c>
      <c r="D68" s="24" t="s">
        <v>270</v>
      </c>
      <c r="E68" s="25" t="s">
        <v>271</v>
      </c>
      <c r="F68" s="26" t="s">
        <v>272</v>
      </c>
      <c r="G68" s="23" t="s">
        <v>273</v>
      </c>
      <c r="H68" s="75">
        <v>8</v>
      </c>
      <c r="I68" s="27">
        <v>5</v>
      </c>
      <c r="J68" s="27" t="s">
        <v>25</v>
      </c>
      <c r="K68" s="27">
        <v>4</v>
      </c>
      <c r="L68" s="71">
        <v>4.5</v>
      </c>
      <c r="M68" s="28">
        <f t="shared" si="10"/>
        <v>4.9000000000000004</v>
      </c>
      <c r="N68" s="29" t="str">
        <f t="shared" si="6"/>
        <v>D</v>
      </c>
      <c r="O68" s="30" t="str">
        <f t="shared" si="7"/>
        <v>Trung bình yếu</v>
      </c>
      <c r="P68" s="31" t="str">
        <f t="shared" si="8"/>
        <v/>
      </c>
      <c r="Q68" s="32" t="s">
        <v>357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274</v>
      </c>
      <c r="D69" s="24" t="s">
        <v>275</v>
      </c>
      <c r="E69" s="25" t="s">
        <v>271</v>
      </c>
      <c r="F69" s="26" t="s">
        <v>206</v>
      </c>
      <c r="G69" s="23" t="s">
        <v>276</v>
      </c>
      <c r="H69" s="75">
        <v>8</v>
      </c>
      <c r="I69" s="27">
        <v>3.5</v>
      </c>
      <c r="J69" s="27" t="s">
        <v>25</v>
      </c>
      <c r="K69" s="27">
        <v>7.5</v>
      </c>
      <c r="L69" s="71">
        <v>8.5</v>
      </c>
      <c r="M69" s="28">
        <f t="shared" si="10"/>
        <v>7.3</v>
      </c>
      <c r="N69" s="29" t="str">
        <f t="shared" si="6"/>
        <v>B</v>
      </c>
      <c r="O69" s="30" t="str">
        <f t="shared" si="7"/>
        <v>Khá</v>
      </c>
      <c r="P69" s="31" t="str">
        <f t="shared" si="8"/>
        <v/>
      </c>
      <c r="Q69" s="32" t="s">
        <v>357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277</v>
      </c>
      <c r="D70" s="24" t="s">
        <v>278</v>
      </c>
      <c r="E70" s="25" t="s">
        <v>177</v>
      </c>
      <c r="F70" s="26" t="s">
        <v>123</v>
      </c>
      <c r="G70" s="23" t="s">
        <v>276</v>
      </c>
      <c r="H70" s="75">
        <v>0</v>
      </c>
      <c r="I70" s="27">
        <v>0</v>
      </c>
      <c r="J70" s="27" t="s">
        <v>25</v>
      </c>
      <c r="K70" s="27">
        <v>0</v>
      </c>
      <c r="L70" s="71" t="s">
        <v>25</v>
      </c>
      <c r="M70" s="28">
        <f t="shared" si="10"/>
        <v>0</v>
      </c>
      <c r="N70" s="29" t="str">
        <f t="shared" si="6"/>
        <v>F</v>
      </c>
      <c r="O70" s="30" t="str">
        <f t="shared" si="7"/>
        <v>Kém</v>
      </c>
      <c r="P70" s="31" t="str">
        <f t="shared" si="8"/>
        <v>Không đủ ĐKDT</v>
      </c>
      <c r="Q70" s="32" t="s">
        <v>357</v>
      </c>
      <c r="R70" s="3"/>
      <c r="S70" s="21"/>
      <c r="T70" s="73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279</v>
      </c>
      <c r="D71" s="24" t="s">
        <v>280</v>
      </c>
      <c r="E71" s="25" t="s">
        <v>72</v>
      </c>
      <c r="F71" s="26" t="s">
        <v>281</v>
      </c>
      <c r="G71" s="23" t="s">
        <v>86</v>
      </c>
      <c r="H71" s="75">
        <v>10</v>
      </c>
      <c r="I71" s="27">
        <v>8.5</v>
      </c>
      <c r="J71" s="27" t="s">
        <v>25</v>
      </c>
      <c r="K71" s="27">
        <v>6.5</v>
      </c>
      <c r="L71" s="71">
        <v>6.5</v>
      </c>
      <c r="M71" s="28">
        <f t="shared" si="10"/>
        <v>7.3</v>
      </c>
      <c r="N71" s="29" t="str">
        <f t="shared" si="6"/>
        <v>B</v>
      </c>
      <c r="O71" s="30" t="str">
        <f t="shared" si="7"/>
        <v>Khá</v>
      </c>
      <c r="P71" s="31" t="str">
        <f t="shared" si="8"/>
        <v/>
      </c>
      <c r="Q71" s="32" t="s">
        <v>357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282</v>
      </c>
      <c r="D72" s="24" t="s">
        <v>283</v>
      </c>
      <c r="E72" s="25" t="s">
        <v>284</v>
      </c>
      <c r="F72" s="26" t="s">
        <v>285</v>
      </c>
      <c r="G72" s="23" t="s">
        <v>273</v>
      </c>
      <c r="H72" s="75">
        <v>9</v>
      </c>
      <c r="I72" s="27">
        <v>6.5</v>
      </c>
      <c r="J72" s="27" t="s">
        <v>25</v>
      </c>
      <c r="K72" s="27">
        <v>5</v>
      </c>
      <c r="L72" s="71">
        <v>4</v>
      </c>
      <c r="M72" s="28">
        <f t="shared" si="10"/>
        <v>5.2</v>
      </c>
      <c r="N72" s="29" t="str">
        <f t="shared" si="6"/>
        <v>D+</v>
      </c>
      <c r="O72" s="30" t="str">
        <f t="shared" si="7"/>
        <v>Trung bình yếu</v>
      </c>
      <c r="P72" s="31" t="str">
        <f t="shared" si="8"/>
        <v/>
      </c>
      <c r="Q72" s="32" t="s">
        <v>357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286</v>
      </c>
      <c r="D73" s="24" t="s">
        <v>287</v>
      </c>
      <c r="E73" s="25" t="s">
        <v>76</v>
      </c>
      <c r="F73" s="26" t="s">
        <v>288</v>
      </c>
      <c r="G73" s="23" t="s">
        <v>91</v>
      </c>
      <c r="H73" s="75">
        <v>9</v>
      </c>
      <c r="I73" s="27">
        <v>9</v>
      </c>
      <c r="J73" s="27" t="s">
        <v>25</v>
      </c>
      <c r="K73" s="27">
        <v>6</v>
      </c>
      <c r="L73" s="71">
        <v>4.5</v>
      </c>
      <c r="M73" s="28">
        <f t="shared" si="10"/>
        <v>6.2</v>
      </c>
      <c r="N73" s="29" t="str">
        <f t="shared" ref="N73:N94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C</v>
      </c>
      <c r="O73" s="30" t="str">
        <f t="shared" ref="O73:O94" si="12">IF($M73&lt;4,"Kém",IF(AND($M73&gt;=4,$M73&lt;=5.4),"Trung bình yếu",IF(AND($M73&gt;=5.5,$M73&lt;=6.9),"Trung bình",IF(AND($M73&gt;=7,$M73&lt;=8.4),"Khá",IF(AND($M73&gt;=8.5,$M73&lt;=10),"Giỏi","")))))</f>
        <v>Trung bình</v>
      </c>
      <c r="P73" s="31" t="str">
        <f t="shared" ref="P73:P89" si="13">+IF(OR($H73=0,$I73=0,$J73=0,$K73=0),"Không đủ ĐKDT",IF(AND(L73=0,M73&gt;=4),"Không đạt",""))</f>
        <v/>
      </c>
      <c r="Q73" s="32" t="s">
        <v>357</v>
      </c>
      <c r="R73" s="3"/>
      <c r="S73" s="21"/>
      <c r="T73" s="73" t="str">
        <f t="shared" ref="T73:T94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289</v>
      </c>
      <c r="D74" s="24" t="s">
        <v>290</v>
      </c>
      <c r="E74" s="25" t="s">
        <v>291</v>
      </c>
      <c r="F74" s="26" t="s">
        <v>292</v>
      </c>
      <c r="G74" s="23" t="s">
        <v>273</v>
      </c>
      <c r="H74" s="75">
        <v>0</v>
      </c>
      <c r="I74" s="27">
        <v>0</v>
      </c>
      <c r="J74" s="27" t="s">
        <v>25</v>
      </c>
      <c r="K74" s="27">
        <v>0</v>
      </c>
      <c r="L74" s="71" t="s">
        <v>25</v>
      </c>
      <c r="M74" s="28">
        <f t="shared" si="10"/>
        <v>0</v>
      </c>
      <c r="N74" s="29" t="str">
        <f t="shared" si="11"/>
        <v>F</v>
      </c>
      <c r="O74" s="30" t="str">
        <f t="shared" si="12"/>
        <v>Kém</v>
      </c>
      <c r="P74" s="31" t="str">
        <f t="shared" si="13"/>
        <v>Không đủ ĐKDT</v>
      </c>
      <c r="Q74" s="32" t="s">
        <v>357</v>
      </c>
      <c r="R74" s="3"/>
      <c r="S74" s="21"/>
      <c r="T74" s="73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293</v>
      </c>
      <c r="D75" s="24" t="s">
        <v>294</v>
      </c>
      <c r="E75" s="25" t="s">
        <v>295</v>
      </c>
      <c r="F75" s="26" t="s">
        <v>296</v>
      </c>
      <c r="G75" s="23" t="s">
        <v>276</v>
      </c>
      <c r="H75" s="75">
        <v>9</v>
      </c>
      <c r="I75" s="27">
        <v>7.5</v>
      </c>
      <c r="J75" s="27" t="s">
        <v>25</v>
      </c>
      <c r="K75" s="27">
        <v>5.5</v>
      </c>
      <c r="L75" s="71">
        <v>9</v>
      </c>
      <c r="M75" s="28">
        <f t="shared" si="10"/>
        <v>8</v>
      </c>
      <c r="N75" s="29" t="str">
        <f t="shared" si="11"/>
        <v>B+</v>
      </c>
      <c r="O75" s="30" t="str">
        <f t="shared" si="12"/>
        <v>Khá</v>
      </c>
      <c r="P75" s="31" t="str">
        <f t="shared" si="13"/>
        <v/>
      </c>
      <c r="Q75" s="32" t="s">
        <v>357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297</v>
      </c>
      <c r="D76" s="24" t="s">
        <v>298</v>
      </c>
      <c r="E76" s="25" t="s">
        <v>295</v>
      </c>
      <c r="F76" s="26" t="s">
        <v>299</v>
      </c>
      <c r="G76" s="23" t="s">
        <v>52</v>
      </c>
      <c r="H76" s="75">
        <v>9</v>
      </c>
      <c r="I76" s="27">
        <v>8.5</v>
      </c>
      <c r="J76" s="27" t="s">
        <v>25</v>
      </c>
      <c r="K76" s="27">
        <v>6.5</v>
      </c>
      <c r="L76" s="71">
        <v>6.5</v>
      </c>
      <c r="M76" s="28">
        <f t="shared" si="10"/>
        <v>7.2</v>
      </c>
      <c r="N76" s="29" t="str">
        <f t="shared" si="11"/>
        <v>B</v>
      </c>
      <c r="O76" s="30" t="str">
        <f t="shared" si="12"/>
        <v>Khá</v>
      </c>
      <c r="P76" s="31" t="str">
        <f t="shared" si="13"/>
        <v/>
      </c>
      <c r="Q76" s="32" t="s">
        <v>357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300</v>
      </c>
      <c r="D77" s="24" t="s">
        <v>109</v>
      </c>
      <c r="E77" s="25" t="s">
        <v>295</v>
      </c>
      <c r="F77" s="26" t="s">
        <v>301</v>
      </c>
      <c r="G77" s="23" t="s">
        <v>52</v>
      </c>
      <c r="H77" s="75">
        <v>9</v>
      </c>
      <c r="I77" s="27">
        <v>8</v>
      </c>
      <c r="J77" s="27" t="s">
        <v>25</v>
      </c>
      <c r="K77" s="27">
        <v>6.5</v>
      </c>
      <c r="L77" s="71">
        <v>8</v>
      </c>
      <c r="M77" s="28">
        <f t="shared" si="10"/>
        <v>7.8</v>
      </c>
      <c r="N77" s="29" t="str">
        <f t="shared" si="11"/>
        <v>B</v>
      </c>
      <c r="O77" s="30" t="str">
        <f t="shared" si="12"/>
        <v>Khá</v>
      </c>
      <c r="P77" s="31" t="str">
        <f t="shared" si="13"/>
        <v/>
      </c>
      <c r="Q77" s="32" t="s">
        <v>357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302</v>
      </c>
      <c r="D78" s="24" t="s">
        <v>303</v>
      </c>
      <c r="E78" s="25" t="s">
        <v>304</v>
      </c>
      <c r="F78" s="26" t="s">
        <v>305</v>
      </c>
      <c r="G78" s="23" t="s">
        <v>69</v>
      </c>
      <c r="H78" s="75">
        <v>9</v>
      </c>
      <c r="I78" s="27">
        <v>2.5</v>
      </c>
      <c r="J78" s="27" t="s">
        <v>25</v>
      </c>
      <c r="K78" s="27">
        <v>4.5</v>
      </c>
      <c r="L78" s="71">
        <v>5</v>
      </c>
      <c r="M78" s="28">
        <f t="shared" si="10"/>
        <v>4.8</v>
      </c>
      <c r="N78" s="29" t="str">
        <f t="shared" si="11"/>
        <v>D</v>
      </c>
      <c r="O78" s="30" t="str">
        <f t="shared" si="12"/>
        <v>Trung bình yếu</v>
      </c>
      <c r="P78" s="31" t="str">
        <f t="shared" si="13"/>
        <v/>
      </c>
      <c r="Q78" s="32" t="s">
        <v>357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306</v>
      </c>
      <c r="D79" s="24" t="s">
        <v>307</v>
      </c>
      <c r="E79" s="25" t="s">
        <v>94</v>
      </c>
      <c r="F79" s="26" t="s">
        <v>308</v>
      </c>
      <c r="G79" s="23" t="s">
        <v>273</v>
      </c>
      <c r="H79" s="75">
        <v>9</v>
      </c>
      <c r="I79" s="27">
        <v>4.5</v>
      </c>
      <c r="J79" s="27" t="s">
        <v>25</v>
      </c>
      <c r="K79" s="27">
        <v>4.5</v>
      </c>
      <c r="L79" s="71">
        <v>3.5</v>
      </c>
      <c r="M79" s="28">
        <f t="shared" si="10"/>
        <v>4.5</v>
      </c>
      <c r="N79" s="29" t="str">
        <f t="shared" si="11"/>
        <v>D</v>
      </c>
      <c r="O79" s="30" t="str">
        <f t="shared" si="12"/>
        <v>Trung bình yếu</v>
      </c>
      <c r="P79" s="31" t="str">
        <f t="shared" si="13"/>
        <v/>
      </c>
      <c r="Q79" s="32" t="s">
        <v>357</v>
      </c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309</v>
      </c>
      <c r="D80" s="24" t="s">
        <v>310</v>
      </c>
      <c r="E80" s="25" t="s">
        <v>311</v>
      </c>
      <c r="F80" s="26" t="s">
        <v>312</v>
      </c>
      <c r="G80" s="23" t="s">
        <v>273</v>
      </c>
      <c r="H80" s="75">
        <v>9</v>
      </c>
      <c r="I80" s="27">
        <v>7.5</v>
      </c>
      <c r="J80" s="27" t="s">
        <v>25</v>
      </c>
      <c r="K80" s="27">
        <v>4</v>
      </c>
      <c r="L80" s="71">
        <v>3.5</v>
      </c>
      <c r="M80" s="28">
        <f t="shared" si="10"/>
        <v>5</v>
      </c>
      <c r="N80" s="29" t="str">
        <f t="shared" si="11"/>
        <v>D+</v>
      </c>
      <c r="O80" s="30" t="str">
        <f t="shared" si="12"/>
        <v>Trung bình yếu</v>
      </c>
      <c r="P80" s="31" t="str">
        <f t="shared" si="13"/>
        <v/>
      </c>
      <c r="Q80" s="32" t="s">
        <v>357</v>
      </c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313</v>
      </c>
      <c r="D81" s="24" t="s">
        <v>314</v>
      </c>
      <c r="E81" s="25" t="s">
        <v>98</v>
      </c>
      <c r="F81" s="26" t="s">
        <v>315</v>
      </c>
      <c r="G81" s="23" t="s">
        <v>152</v>
      </c>
      <c r="H81" s="75">
        <v>9</v>
      </c>
      <c r="I81" s="27">
        <v>7</v>
      </c>
      <c r="J81" s="27" t="s">
        <v>25</v>
      </c>
      <c r="K81" s="27">
        <v>5.5</v>
      </c>
      <c r="L81" s="71">
        <v>2.5</v>
      </c>
      <c r="M81" s="28">
        <f t="shared" si="10"/>
        <v>4.7</v>
      </c>
      <c r="N81" s="29" t="str">
        <f t="shared" si="11"/>
        <v>D</v>
      </c>
      <c r="O81" s="30" t="str">
        <f t="shared" si="12"/>
        <v>Trung bình yếu</v>
      </c>
      <c r="P81" s="31" t="str">
        <f t="shared" si="13"/>
        <v/>
      </c>
      <c r="Q81" s="32" t="s">
        <v>357</v>
      </c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316</v>
      </c>
      <c r="D82" s="24" t="s">
        <v>317</v>
      </c>
      <c r="E82" s="25" t="s">
        <v>318</v>
      </c>
      <c r="F82" s="26" t="s">
        <v>301</v>
      </c>
      <c r="G82" s="23" t="s">
        <v>276</v>
      </c>
      <c r="H82" s="75">
        <v>8</v>
      </c>
      <c r="I82" s="27">
        <v>3.5</v>
      </c>
      <c r="J82" s="27" t="s">
        <v>25</v>
      </c>
      <c r="K82" s="27">
        <v>4</v>
      </c>
      <c r="L82" s="71">
        <v>4.5</v>
      </c>
      <c r="M82" s="28">
        <f t="shared" si="10"/>
        <v>4.5999999999999996</v>
      </c>
      <c r="N82" s="29" t="str">
        <f t="shared" si="11"/>
        <v>D</v>
      </c>
      <c r="O82" s="30" t="str">
        <f t="shared" si="12"/>
        <v>Trung bình yếu</v>
      </c>
      <c r="P82" s="31" t="str">
        <f t="shared" si="13"/>
        <v/>
      </c>
      <c r="Q82" s="32" t="s">
        <v>357</v>
      </c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319</v>
      </c>
      <c r="D83" s="24" t="s">
        <v>109</v>
      </c>
      <c r="E83" s="25" t="s">
        <v>320</v>
      </c>
      <c r="F83" s="26" t="s">
        <v>321</v>
      </c>
      <c r="G83" s="23" t="s">
        <v>152</v>
      </c>
      <c r="H83" s="75">
        <v>9</v>
      </c>
      <c r="I83" s="27">
        <v>7.5</v>
      </c>
      <c r="J83" s="27" t="s">
        <v>25</v>
      </c>
      <c r="K83" s="27">
        <v>5.5</v>
      </c>
      <c r="L83" s="71">
        <v>5</v>
      </c>
      <c r="M83" s="28">
        <f t="shared" si="10"/>
        <v>6</v>
      </c>
      <c r="N83" s="29" t="str">
        <f t="shared" si="11"/>
        <v>C</v>
      </c>
      <c r="O83" s="30" t="str">
        <f t="shared" si="12"/>
        <v>Trung bình</v>
      </c>
      <c r="P83" s="31" t="str">
        <f t="shared" si="13"/>
        <v/>
      </c>
      <c r="Q83" s="32" t="s">
        <v>357</v>
      </c>
      <c r="R83" s="3"/>
      <c r="S83" s="21"/>
      <c r="T83" s="73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322</v>
      </c>
      <c r="D84" s="24" t="s">
        <v>323</v>
      </c>
      <c r="E84" s="25" t="s">
        <v>324</v>
      </c>
      <c r="F84" s="26" t="s">
        <v>264</v>
      </c>
      <c r="G84" s="23" t="s">
        <v>69</v>
      </c>
      <c r="H84" s="75">
        <v>9</v>
      </c>
      <c r="I84" s="27">
        <v>4</v>
      </c>
      <c r="J84" s="27" t="s">
        <v>25</v>
      </c>
      <c r="K84" s="27">
        <v>1</v>
      </c>
      <c r="L84" s="71">
        <v>6.5</v>
      </c>
      <c r="M84" s="28">
        <f t="shared" si="10"/>
        <v>5.2</v>
      </c>
      <c r="N84" s="29" t="str">
        <f t="shared" si="11"/>
        <v>D+</v>
      </c>
      <c r="O84" s="30" t="str">
        <f t="shared" si="12"/>
        <v>Trung bình yếu</v>
      </c>
      <c r="P84" s="31" t="str">
        <f t="shared" si="13"/>
        <v/>
      </c>
      <c r="Q84" s="32" t="s">
        <v>357</v>
      </c>
      <c r="R84" s="3"/>
      <c r="S84" s="21"/>
      <c r="T84" s="73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325</v>
      </c>
      <c r="D85" s="24" t="s">
        <v>326</v>
      </c>
      <c r="E85" s="25" t="s">
        <v>327</v>
      </c>
      <c r="F85" s="26" t="s">
        <v>328</v>
      </c>
      <c r="G85" s="23" t="s">
        <v>152</v>
      </c>
      <c r="H85" s="75">
        <v>8</v>
      </c>
      <c r="I85" s="27">
        <v>3</v>
      </c>
      <c r="J85" s="27" t="s">
        <v>25</v>
      </c>
      <c r="K85" s="27">
        <v>6.5</v>
      </c>
      <c r="L85" s="71">
        <v>4.5</v>
      </c>
      <c r="M85" s="28">
        <f t="shared" si="10"/>
        <v>5</v>
      </c>
      <c r="N85" s="29" t="str">
        <f t="shared" si="11"/>
        <v>D+</v>
      </c>
      <c r="O85" s="30" t="str">
        <f t="shared" si="12"/>
        <v>Trung bình yếu</v>
      </c>
      <c r="P85" s="31" t="str">
        <f t="shared" si="13"/>
        <v/>
      </c>
      <c r="Q85" s="32" t="s">
        <v>357</v>
      </c>
      <c r="R85" s="3"/>
      <c r="S85" s="21"/>
      <c r="T85" s="73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329</v>
      </c>
      <c r="D86" s="24" t="s">
        <v>330</v>
      </c>
      <c r="E86" s="25" t="s">
        <v>118</v>
      </c>
      <c r="F86" s="26" t="s">
        <v>331</v>
      </c>
      <c r="G86" s="23" t="s">
        <v>276</v>
      </c>
      <c r="H86" s="75">
        <v>9</v>
      </c>
      <c r="I86" s="27">
        <v>6</v>
      </c>
      <c r="J86" s="27" t="s">
        <v>25</v>
      </c>
      <c r="K86" s="27">
        <v>5</v>
      </c>
      <c r="L86" s="71">
        <v>6.5</v>
      </c>
      <c r="M86" s="28">
        <f t="shared" si="10"/>
        <v>6.4</v>
      </c>
      <c r="N86" s="29" t="str">
        <f t="shared" si="11"/>
        <v>C</v>
      </c>
      <c r="O86" s="30" t="str">
        <f t="shared" si="12"/>
        <v>Trung bình</v>
      </c>
      <c r="P86" s="31" t="str">
        <f t="shared" si="13"/>
        <v/>
      </c>
      <c r="Q86" s="32" t="s">
        <v>357</v>
      </c>
      <c r="R86" s="3"/>
      <c r="S86" s="21"/>
      <c r="T86" s="73" t="str">
        <f t="shared" si="14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332</v>
      </c>
      <c r="D87" s="24" t="s">
        <v>75</v>
      </c>
      <c r="E87" s="25" t="s">
        <v>126</v>
      </c>
      <c r="F87" s="26" t="s">
        <v>333</v>
      </c>
      <c r="G87" s="23" t="s">
        <v>273</v>
      </c>
      <c r="H87" s="75">
        <v>9</v>
      </c>
      <c r="I87" s="27">
        <v>5</v>
      </c>
      <c r="J87" s="27" t="s">
        <v>25</v>
      </c>
      <c r="K87" s="27">
        <v>5</v>
      </c>
      <c r="L87" s="71">
        <v>4</v>
      </c>
      <c r="M87" s="28">
        <f t="shared" si="10"/>
        <v>4.9000000000000004</v>
      </c>
      <c r="N87" s="29" t="str">
        <f t="shared" si="11"/>
        <v>D</v>
      </c>
      <c r="O87" s="30" t="str">
        <f t="shared" si="12"/>
        <v>Trung bình yếu</v>
      </c>
      <c r="P87" s="31" t="str">
        <f t="shared" si="13"/>
        <v/>
      </c>
      <c r="Q87" s="32" t="s">
        <v>357</v>
      </c>
      <c r="R87" s="3"/>
      <c r="S87" s="21"/>
      <c r="T87" s="73" t="str">
        <f t="shared" si="14"/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18.75" customHeight="1" x14ac:dyDescent="0.25">
      <c r="B88" s="22">
        <v>80</v>
      </c>
      <c r="C88" s="23" t="s">
        <v>334</v>
      </c>
      <c r="D88" s="24" t="s">
        <v>335</v>
      </c>
      <c r="E88" s="25" t="s">
        <v>244</v>
      </c>
      <c r="F88" s="26" t="s">
        <v>336</v>
      </c>
      <c r="G88" s="23" t="s">
        <v>276</v>
      </c>
      <c r="H88" s="75">
        <v>9</v>
      </c>
      <c r="I88" s="27">
        <v>6.5</v>
      </c>
      <c r="J88" s="27" t="s">
        <v>25</v>
      </c>
      <c r="K88" s="27">
        <v>7</v>
      </c>
      <c r="L88" s="71">
        <v>7.5</v>
      </c>
      <c r="M88" s="28">
        <f t="shared" si="10"/>
        <v>7.4</v>
      </c>
      <c r="N88" s="29" t="str">
        <f t="shared" si="11"/>
        <v>B</v>
      </c>
      <c r="O88" s="30" t="str">
        <f t="shared" si="12"/>
        <v>Khá</v>
      </c>
      <c r="P88" s="31" t="str">
        <f t="shared" si="13"/>
        <v/>
      </c>
      <c r="Q88" s="32" t="s">
        <v>357</v>
      </c>
      <c r="R88" s="3"/>
      <c r="S88" s="21"/>
      <c r="T88" s="73" t="str">
        <f t="shared" si="14"/>
        <v>Đạt</v>
      </c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ht="18.75" customHeight="1" x14ac:dyDescent="0.25">
      <c r="B89" s="22">
        <v>81</v>
      </c>
      <c r="C89" s="23" t="s">
        <v>337</v>
      </c>
      <c r="D89" s="24" t="s">
        <v>338</v>
      </c>
      <c r="E89" s="25" t="s">
        <v>339</v>
      </c>
      <c r="F89" s="26" t="s">
        <v>340</v>
      </c>
      <c r="G89" s="23" t="s">
        <v>273</v>
      </c>
      <c r="H89" s="75">
        <v>10</v>
      </c>
      <c r="I89" s="27">
        <v>8</v>
      </c>
      <c r="J89" s="27" t="s">
        <v>25</v>
      </c>
      <c r="K89" s="27">
        <v>4</v>
      </c>
      <c r="L89" s="71">
        <v>4.5</v>
      </c>
      <c r="M89" s="28">
        <f t="shared" si="10"/>
        <v>5.7</v>
      </c>
      <c r="N89" s="29" t="str">
        <f t="shared" si="11"/>
        <v>C</v>
      </c>
      <c r="O89" s="30" t="str">
        <f t="shared" si="12"/>
        <v>Trung bình</v>
      </c>
      <c r="P89" s="31" t="str">
        <f t="shared" si="13"/>
        <v/>
      </c>
      <c r="Q89" s="32" t="s">
        <v>357</v>
      </c>
      <c r="R89" s="3"/>
      <c r="S89" s="21"/>
      <c r="T89" s="73" t="str">
        <f t="shared" si="14"/>
        <v>Đạt</v>
      </c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ht="18.75" customHeight="1" x14ac:dyDescent="0.25">
      <c r="B90" s="22">
        <v>82</v>
      </c>
      <c r="C90" s="23" t="s">
        <v>341</v>
      </c>
      <c r="D90" s="24" t="s">
        <v>342</v>
      </c>
      <c r="E90" s="25" t="s">
        <v>150</v>
      </c>
      <c r="F90" s="26" t="s">
        <v>343</v>
      </c>
      <c r="G90" s="23" t="s">
        <v>91</v>
      </c>
      <c r="H90" s="75">
        <v>8</v>
      </c>
      <c r="I90" s="27">
        <v>6</v>
      </c>
      <c r="J90" s="27" t="s">
        <v>25</v>
      </c>
      <c r="K90" s="27">
        <v>4</v>
      </c>
      <c r="L90" s="71">
        <v>0</v>
      </c>
      <c r="M90" s="28">
        <f t="shared" si="10"/>
        <v>2.8</v>
      </c>
      <c r="N90" s="29" t="str">
        <f t="shared" si="11"/>
        <v>F</v>
      </c>
      <c r="O90" s="30" t="str">
        <f t="shared" si="12"/>
        <v>Kém</v>
      </c>
      <c r="P90" s="31" t="s">
        <v>1070</v>
      </c>
      <c r="Q90" s="32" t="s">
        <v>357</v>
      </c>
      <c r="R90" s="3"/>
      <c r="S90" s="21"/>
      <c r="T90" s="73" t="str">
        <f t="shared" si="14"/>
        <v>Thi lại</v>
      </c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ht="18.75" customHeight="1" x14ac:dyDescent="0.25">
      <c r="B91" s="22">
        <v>83</v>
      </c>
      <c r="C91" s="23" t="s">
        <v>344</v>
      </c>
      <c r="D91" s="24" t="s">
        <v>345</v>
      </c>
      <c r="E91" s="25" t="s">
        <v>155</v>
      </c>
      <c r="F91" s="26" t="s">
        <v>206</v>
      </c>
      <c r="G91" s="23" t="s">
        <v>276</v>
      </c>
      <c r="H91" s="75">
        <v>9</v>
      </c>
      <c r="I91" s="27">
        <v>3</v>
      </c>
      <c r="J91" s="27" t="s">
        <v>25</v>
      </c>
      <c r="K91" s="27">
        <v>6.5</v>
      </c>
      <c r="L91" s="71">
        <v>3.5</v>
      </c>
      <c r="M91" s="28">
        <f t="shared" si="10"/>
        <v>4.5999999999999996</v>
      </c>
      <c r="N91" s="29" t="str">
        <f t="shared" si="11"/>
        <v>D</v>
      </c>
      <c r="O91" s="30" t="str">
        <f t="shared" si="12"/>
        <v>Trung bình yếu</v>
      </c>
      <c r="P91" s="31" t="str">
        <f>+IF(OR($H91=0,$I91=0,$J91=0,$K91=0),"Không đủ ĐKDT",IF(AND(L91=0,M91&gt;=4),"Không đạt",""))</f>
        <v/>
      </c>
      <c r="Q91" s="32" t="s">
        <v>357</v>
      </c>
      <c r="R91" s="3"/>
      <c r="S91" s="21"/>
      <c r="T91" s="73" t="str">
        <f t="shared" si="14"/>
        <v>Đạt</v>
      </c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ht="18.75" customHeight="1" x14ac:dyDescent="0.25">
      <c r="B92" s="22">
        <v>84</v>
      </c>
      <c r="C92" s="23" t="s">
        <v>346</v>
      </c>
      <c r="D92" s="24" t="s">
        <v>109</v>
      </c>
      <c r="E92" s="25" t="s">
        <v>347</v>
      </c>
      <c r="F92" s="26" t="s">
        <v>348</v>
      </c>
      <c r="G92" s="23" t="s">
        <v>276</v>
      </c>
      <c r="H92" s="75">
        <v>9</v>
      </c>
      <c r="I92" s="27">
        <v>7</v>
      </c>
      <c r="J92" s="27" t="s">
        <v>25</v>
      </c>
      <c r="K92" s="27">
        <v>6</v>
      </c>
      <c r="L92" s="71">
        <v>6</v>
      </c>
      <c r="M92" s="28">
        <f t="shared" si="10"/>
        <v>6.5</v>
      </c>
      <c r="N92" s="29" t="str">
        <f t="shared" si="11"/>
        <v>C+</v>
      </c>
      <c r="O92" s="30" t="str">
        <f t="shared" si="12"/>
        <v>Trung bình</v>
      </c>
      <c r="P92" s="31" t="str">
        <f>+IF(OR($H92=0,$I92=0,$J92=0,$K92=0),"Không đủ ĐKDT",IF(AND(L92=0,M92&gt;=4),"Không đạt",""))</f>
        <v/>
      </c>
      <c r="Q92" s="32" t="s">
        <v>357</v>
      </c>
      <c r="R92" s="3"/>
      <c r="S92" s="21"/>
      <c r="T92" s="73" t="str">
        <f t="shared" si="14"/>
        <v>Đạt</v>
      </c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ht="18.75" customHeight="1" x14ac:dyDescent="0.25">
      <c r="B93" s="22">
        <v>85</v>
      </c>
      <c r="C93" s="23" t="s">
        <v>349</v>
      </c>
      <c r="D93" s="24" t="s">
        <v>97</v>
      </c>
      <c r="E93" s="25" t="s">
        <v>165</v>
      </c>
      <c r="F93" s="26" t="s">
        <v>350</v>
      </c>
      <c r="G93" s="23" t="s">
        <v>276</v>
      </c>
      <c r="H93" s="75">
        <v>9</v>
      </c>
      <c r="I93" s="27">
        <v>8.5</v>
      </c>
      <c r="J93" s="27" t="s">
        <v>25</v>
      </c>
      <c r="K93" s="27">
        <v>6</v>
      </c>
      <c r="L93" s="71">
        <v>7</v>
      </c>
      <c r="M93" s="28">
        <f t="shared" si="10"/>
        <v>7.3</v>
      </c>
      <c r="N93" s="29" t="str">
        <f t="shared" si="11"/>
        <v>B</v>
      </c>
      <c r="O93" s="30" t="str">
        <f t="shared" si="12"/>
        <v>Khá</v>
      </c>
      <c r="P93" s="31" t="str">
        <f>+IF(OR($H93=0,$I93=0,$J93=0,$K93=0),"Không đủ ĐKDT",IF(AND(L93=0,M93&gt;=4),"Không đạt",""))</f>
        <v/>
      </c>
      <c r="Q93" s="32" t="s">
        <v>357</v>
      </c>
      <c r="R93" s="3"/>
      <c r="S93" s="21"/>
      <c r="T93" s="73" t="str">
        <f t="shared" si="14"/>
        <v>Đạt</v>
      </c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ht="18.75" customHeight="1" x14ac:dyDescent="0.25">
      <c r="B94" s="22">
        <v>86</v>
      </c>
      <c r="C94" s="23" t="s">
        <v>351</v>
      </c>
      <c r="D94" s="24" t="s">
        <v>352</v>
      </c>
      <c r="E94" s="25" t="s">
        <v>263</v>
      </c>
      <c r="F94" s="26" t="s">
        <v>353</v>
      </c>
      <c r="G94" s="23" t="s">
        <v>273</v>
      </c>
      <c r="H94" s="75">
        <v>9</v>
      </c>
      <c r="I94" s="27">
        <v>2.5</v>
      </c>
      <c r="J94" s="27" t="s">
        <v>25</v>
      </c>
      <c r="K94" s="27">
        <v>4.5</v>
      </c>
      <c r="L94" s="71">
        <v>4.5</v>
      </c>
      <c r="M94" s="28">
        <f t="shared" si="10"/>
        <v>4.5999999999999996</v>
      </c>
      <c r="N94" s="29" t="str">
        <f t="shared" si="11"/>
        <v>D</v>
      </c>
      <c r="O94" s="30" t="str">
        <f t="shared" si="12"/>
        <v>Trung bình yếu</v>
      </c>
      <c r="P94" s="31" t="str">
        <f>+IF(OR($H94=0,$I94=0,$J94=0,$K94=0),"Không đủ ĐKDT",IF(AND(L94=0,M94&gt;=4),"Không đạt",""))</f>
        <v/>
      </c>
      <c r="Q94" s="32" t="s">
        <v>357</v>
      </c>
      <c r="R94" s="3"/>
      <c r="S94" s="21"/>
      <c r="T94" s="73" t="str">
        <f t="shared" si="14"/>
        <v>Đạt</v>
      </c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ht="9" customHeight="1" x14ac:dyDescent="0.25">
      <c r="A95" s="2"/>
      <c r="B95" s="33"/>
      <c r="C95" s="34"/>
      <c r="D95" s="34"/>
      <c r="E95" s="35"/>
      <c r="F95" s="35"/>
      <c r="G95" s="35"/>
      <c r="H95" s="36"/>
      <c r="I95" s="37"/>
      <c r="J95" s="37"/>
      <c r="K95" s="38"/>
      <c r="L95" s="38"/>
      <c r="M95" s="38"/>
      <c r="N95" s="38"/>
      <c r="O95" s="38"/>
      <c r="P95" s="38"/>
      <c r="Q95" s="38"/>
      <c r="R95" s="3"/>
    </row>
    <row r="96" spans="1:35" ht="16.5" x14ac:dyDescent="0.25">
      <c r="A96" s="2"/>
      <c r="B96" s="86" t="s">
        <v>26</v>
      </c>
      <c r="C96" s="86"/>
      <c r="D96" s="34"/>
      <c r="E96" s="35"/>
      <c r="F96" s="35"/>
      <c r="G96" s="35"/>
      <c r="H96" s="36"/>
      <c r="I96" s="37"/>
      <c r="J96" s="37"/>
      <c r="K96" s="38"/>
      <c r="L96" s="38"/>
      <c r="M96" s="38"/>
      <c r="N96" s="38"/>
      <c r="O96" s="38"/>
      <c r="P96" s="38"/>
      <c r="Q96" s="38"/>
      <c r="R96" s="3"/>
    </row>
    <row r="97" spans="1:18" ht="16.5" customHeight="1" x14ac:dyDescent="0.25">
      <c r="A97" s="2"/>
      <c r="B97" s="39" t="s">
        <v>27</v>
      </c>
      <c r="C97" s="39"/>
      <c r="D97" s="40">
        <f>+$W$7</f>
        <v>86</v>
      </c>
      <c r="E97" s="41" t="s">
        <v>28</v>
      </c>
      <c r="F97" s="78" t="s">
        <v>29</v>
      </c>
      <c r="G97" s="78"/>
      <c r="H97" s="78"/>
      <c r="I97" s="78"/>
      <c r="J97" s="78"/>
      <c r="K97" s="78"/>
      <c r="L97" s="42">
        <f>$W$7 -COUNTIF($P$8:$P$250,"Vắng") -COUNTIF($P$8:$P$250,"Vắng có phép") - COUNTIF($P$8:$P$250,"Đình chỉ thi") - COUNTIF($P$8:$P$250,"Không đủ ĐKDT")</f>
        <v>81</v>
      </c>
      <c r="M97" s="42"/>
      <c r="N97" s="42"/>
      <c r="O97" s="43"/>
      <c r="P97" s="44" t="s">
        <v>28</v>
      </c>
      <c r="Q97" s="43"/>
      <c r="R97" s="3"/>
    </row>
    <row r="98" spans="1:18" ht="16.5" customHeight="1" x14ac:dyDescent="0.25">
      <c r="A98" s="2"/>
      <c r="B98" s="39" t="s">
        <v>30</v>
      </c>
      <c r="C98" s="39"/>
      <c r="D98" s="40">
        <f>+$AH$7</f>
        <v>76</v>
      </c>
      <c r="E98" s="41" t="s">
        <v>28</v>
      </c>
      <c r="F98" s="78" t="s">
        <v>31</v>
      </c>
      <c r="G98" s="78"/>
      <c r="H98" s="78"/>
      <c r="I98" s="78"/>
      <c r="J98" s="78"/>
      <c r="K98" s="78"/>
      <c r="L98" s="45">
        <f>COUNTIF($P$8:$P$126,"Vắng")</f>
        <v>0</v>
      </c>
      <c r="M98" s="45"/>
      <c r="N98" s="45"/>
      <c r="O98" s="46"/>
      <c r="P98" s="44" t="s">
        <v>28</v>
      </c>
      <c r="Q98" s="46"/>
      <c r="R98" s="3"/>
    </row>
    <row r="99" spans="1:18" ht="16.5" customHeight="1" x14ac:dyDescent="0.25">
      <c r="A99" s="2"/>
      <c r="B99" s="39" t="s">
        <v>39</v>
      </c>
      <c r="C99" s="39"/>
      <c r="D99" s="49">
        <f>COUNTIF(T9:T94,"Học lại")</f>
        <v>8</v>
      </c>
      <c r="E99" s="41" t="s">
        <v>28</v>
      </c>
      <c r="F99" s="78" t="s">
        <v>40</v>
      </c>
      <c r="G99" s="78"/>
      <c r="H99" s="78"/>
      <c r="I99" s="78"/>
      <c r="J99" s="78"/>
      <c r="K99" s="78"/>
      <c r="L99" s="42">
        <f>COUNTIF($P$8:$P$126,"Vắng có phép")</f>
        <v>1</v>
      </c>
      <c r="M99" s="42"/>
      <c r="N99" s="42"/>
      <c r="O99" s="43"/>
      <c r="P99" s="44" t="s">
        <v>28</v>
      </c>
      <c r="Q99" s="43"/>
      <c r="R99" s="3"/>
    </row>
    <row r="100" spans="1:18" ht="3" customHeight="1" x14ac:dyDescent="0.25">
      <c r="A100" s="2"/>
      <c r="B100" s="33"/>
      <c r="C100" s="34"/>
      <c r="D100" s="34"/>
      <c r="E100" s="35"/>
      <c r="F100" s="35"/>
      <c r="G100" s="35"/>
      <c r="H100" s="36"/>
      <c r="I100" s="37"/>
      <c r="J100" s="37"/>
      <c r="K100" s="38"/>
      <c r="L100" s="38"/>
      <c r="M100" s="38"/>
      <c r="N100" s="38"/>
      <c r="O100" s="38"/>
      <c r="P100" s="38"/>
      <c r="Q100" s="38"/>
      <c r="R100" s="3"/>
    </row>
    <row r="101" spans="1:18" x14ac:dyDescent="0.25">
      <c r="B101" s="68" t="s">
        <v>41</v>
      </c>
      <c r="C101" s="68"/>
      <c r="D101" s="69">
        <f>COUNTIF(T9:T94,"Thi lại")</f>
        <v>2</v>
      </c>
      <c r="E101" s="70" t="s">
        <v>28</v>
      </c>
      <c r="F101" s="3"/>
      <c r="G101" s="3"/>
      <c r="H101" s="3"/>
      <c r="I101" s="3"/>
      <c r="J101" s="79"/>
      <c r="K101" s="79"/>
      <c r="L101" s="79"/>
      <c r="M101" s="79"/>
      <c r="N101" s="79"/>
      <c r="O101" s="79"/>
      <c r="P101" s="79"/>
      <c r="Q101" s="79"/>
      <c r="R101" s="3"/>
    </row>
    <row r="102" spans="1:18" ht="24.75" customHeight="1" x14ac:dyDescent="0.25">
      <c r="B102" s="68"/>
      <c r="C102" s="68"/>
      <c r="D102" s="69"/>
      <c r="E102" s="70"/>
      <c r="F102" s="3"/>
      <c r="G102" s="3"/>
      <c r="H102" s="3"/>
      <c r="I102" s="3"/>
      <c r="J102" s="79" t="s">
        <v>1073</v>
      </c>
      <c r="K102" s="79"/>
      <c r="L102" s="79"/>
      <c r="M102" s="79"/>
      <c r="N102" s="79"/>
      <c r="O102" s="79"/>
      <c r="P102" s="79"/>
      <c r="Q102" s="79"/>
      <c r="R102" s="3"/>
    </row>
  </sheetData>
  <sheetProtection formatCells="0" formatColumns="0" formatRows="0" insertColumns="0" insertRows="0" insertHyperlinks="0" deleteColumns="0" deleteRows="0" sort="0" autoFilter="0" pivotTables="0"/>
  <autoFilter ref="A7:AI94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99:K99"/>
    <mergeCell ref="J101:Q101"/>
    <mergeCell ref="J102:Q102"/>
    <mergeCell ref="P6:P8"/>
    <mergeCell ref="Q6:Q8"/>
    <mergeCell ref="B8:G8"/>
    <mergeCell ref="B96:C96"/>
    <mergeCell ref="F97:K97"/>
    <mergeCell ref="F98:K98"/>
    <mergeCell ref="L6:L7"/>
    <mergeCell ref="M6:M8"/>
    <mergeCell ref="N6:N7"/>
    <mergeCell ref="O6:O7"/>
    <mergeCell ref="H6:H7"/>
    <mergeCell ref="I6:I7"/>
    <mergeCell ref="J6:J7"/>
  </mergeCells>
  <conditionalFormatting sqref="H9:L94">
    <cfRule type="cellIs" dxfId="46" priority="10" operator="greaterThan">
      <formula>10</formula>
    </cfRule>
  </conditionalFormatting>
  <conditionalFormatting sqref="L9:L94">
    <cfRule type="cellIs" dxfId="45" priority="3" operator="greaterThan">
      <formula>10</formula>
    </cfRule>
    <cfRule type="cellIs" dxfId="44" priority="5" operator="greaterThan">
      <formula>10</formula>
    </cfRule>
    <cfRule type="cellIs" dxfId="43" priority="6" operator="greaterThan">
      <formula>10</formula>
    </cfRule>
    <cfRule type="cellIs" dxfId="42" priority="7" operator="greaterThan">
      <formula>10</formula>
    </cfRule>
    <cfRule type="cellIs" dxfId="41" priority="8" operator="greaterThan">
      <formula>10</formula>
    </cfRule>
    <cfRule type="cellIs" dxfId="40" priority="9" operator="greaterThan">
      <formula>10</formula>
    </cfRule>
  </conditionalFormatting>
  <conditionalFormatting sqref="H9:K94">
    <cfRule type="cellIs" dxfId="39" priority="2" operator="greaterThan">
      <formula>10</formula>
    </cfRule>
  </conditionalFormatting>
  <conditionalFormatting sqref="C1:C1048576">
    <cfRule type="duplicateValues" dxfId="38" priority="12"/>
  </conditionalFormatting>
  <dataValidations count="1">
    <dataValidation allowBlank="1" showInputMessage="1" showErrorMessage="1" errorTitle="Không xóa dữ liệu" error="Không xóa dữ liệu" prompt="Không xóa dữ liệu" sqref="D99 T9:T94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45"/>
  <sheetViews>
    <sheetView tabSelected="1" workbookViewId="0">
      <pane ySplit="2" topLeftCell="A30" activePane="bottomLeft" state="frozen"/>
      <selection activeCell="O5" sqref="L1:O1048576"/>
      <selection pane="bottomLeft" activeCell="L35" sqref="L35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75" style="1" customWidth="1"/>
    <col min="5" max="5" width="10.25" style="1" customWidth="1"/>
    <col min="6" max="6" width="9.375" style="1" hidden="1" customWidth="1"/>
    <col min="7" max="7" width="12.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8" t="s">
        <v>0</v>
      </c>
      <c r="C1" s="98"/>
      <c r="D1" s="98"/>
      <c r="E1" s="98"/>
      <c r="F1" s="98"/>
      <c r="G1" s="98"/>
      <c r="H1" s="99" t="s">
        <v>1071</v>
      </c>
      <c r="I1" s="99"/>
      <c r="J1" s="99"/>
      <c r="K1" s="99"/>
      <c r="L1" s="99"/>
      <c r="M1" s="99"/>
      <c r="N1" s="99"/>
      <c r="O1" s="99"/>
      <c r="P1" s="99"/>
      <c r="Q1" s="99"/>
      <c r="R1" s="3"/>
    </row>
    <row r="2" spans="2:35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42</v>
      </c>
      <c r="I2" s="101"/>
      <c r="J2" s="101"/>
      <c r="K2" s="101"/>
      <c r="L2" s="101"/>
      <c r="M2" s="101"/>
      <c r="N2" s="101"/>
      <c r="O2" s="101"/>
      <c r="P2" s="101"/>
      <c r="Q2" s="101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2" t="s">
        <v>2</v>
      </c>
      <c r="C3" s="102"/>
      <c r="D3" s="103" t="s">
        <v>43</v>
      </c>
      <c r="E3" s="103"/>
      <c r="F3" s="103"/>
      <c r="G3" s="103"/>
      <c r="H3" s="103"/>
      <c r="I3" s="103"/>
      <c r="J3" s="103"/>
      <c r="K3" s="103"/>
      <c r="L3" s="104" t="s">
        <v>1068</v>
      </c>
      <c r="M3" s="104"/>
      <c r="N3" s="104"/>
      <c r="O3" s="104"/>
      <c r="P3" s="104"/>
      <c r="Q3" s="104"/>
      <c r="T3" s="51"/>
      <c r="U3" s="89" t="s">
        <v>38</v>
      </c>
      <c r="V3" s="89" t="s">
        <v>8</v>
      </c>
      <c r="W3" s="89" t="s">
        <v>37</v>
      </c>
      <c r="X3" s="89" t="s">
        <v>36</v>
      </c>
      <c r="Y3" s="89"/>
      <c r="Z3" s="89"/>
      <c r="AA3" s="89"/>
      <c r="AB3" s="89" t="s">
        <v>35</v>
      </c>
      <c r="AC3" s="89"/>
      <c r="AD3" s="89" t="s">
        <v>33</v>
      </c>
      <c r="AE3" s="89"/>
      <c r="AF3" s="89" t="s">
        <v>34</v>
      </c>
      <c r="AG3" s="89"/>
      <c r="AH3" s="89" t="s">
        <v>32</v>
      </c>
      <c r="AI3" s="89"/>
    </row>
    <row r="4" spans="2:35" ht="17.25" customHeight="1" x14ac:dyDescent="0.25">
      <c r="B4" s="90" t="s">
        <v>3</v>
      </c>
      <c r="C4" s="90"/>
      <c r="D4" s="6">
        <v>3</v>
      </c>
      <c r="G4" s="91" t="s">
        <v>47</v>
      </c>
      <c r="H4" s="91"/>
      <c r="I4" s="91"/>
      <c r="J4" s="91"/>
      <c r="K4" s="91"/>
      <c r="L4" s="91" t="s">
        <v>46</v>
      </c>
      <c r="M4" s="91"/>
      <c r="N4" s="91"/>
      <c r="O4" s="91"/>
      <c r="P4" s="91"/>
      <c r="Q4" s="91"/>
      <c r="T4" s="51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2:35" ht="44.25" customHeight="1" x14ac:dyDescent="0.25">
      <c r="B6" s="80" t="s">
        <v>4</v>
      </c>
      <c r="C6" s="92" t="s">
        <v>5</v>
      </c>
      <c r="D6" s="94" t="s">
        <v>6</v>
      </c>
      <c r="E6" s="95"/>
      <c r="F6" s="80" t="s">
        <v>7</v>
      </c>
      <c r="G6" s="80" t="s">
        <v>8</v>
      </c>
      <c r="H6" s="88" t="s">
        <v>9</v>
      </c>
      <c r="I6" s="88" t="s">
        <v>10</v>
      </c>
      <c r="J6" s="88" t="s">
        <v>11</v>
      </c>
      <c r="K6" s="88" t="s">
        <v>12</v>
      </c>
      <c r="L6" s="87" t="s">
        <v>13</v>
      </c>
      <c r="M6" s="80" t="s">
        <v>14</v>
      </c>
      <c r="N6" s="87" t="s">
        <v>15</v>
      </c>
      <c r="O6" s="80" t="s">
        <v>16</v>
      </c>
      <c r="P6" s="80" t="s">
        <v>17</v>
      </c>
      <c r="Q6" s="80" t="s">
        <v>18</v>
      </c>
      <c r="T6" s="51"/>
      <c r="U6" s="89"/>
      <c r="V6" s="89"/>
      <c r="W6" s="8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2"/>
      <c r="C7" s="93"/>
      <c r="D7" s="96"/>
      <c r="E7" s="97"/>
      <c r="F7" s="82"/>
      <c r="G7" s="82"/>
      <c r="H7" s="88"/>
      <c r="I7" s="88"/>
      <c r="J7" s="88"/>
      <c r="K7" s="88"/>
      <c r="L7" s="87"/>
      <c r="M7" s="81"/>
      <c r="N7" s="87"/>
      <c r="O7" s="82"/>
      <c r="P7" s="81"/>
      <c r="Q7" s="81"/>
      <c r="S7" s="8"/>
      <c r="T7" s="51"/>
      <c r="U7" s="56" t="str">
        <f>+D3</f>
        <v>Đảm bảo chất lượng phần mềm</v>
      </c>
      <c r="V7" s="57" t="str">
        <f>+L3</f>
        <v>Nhóm: E14-005_05</v>
      </c>
      <c r="W7" s="58">
        <f>+$AF$7+$AH$7+$AD$7</f>
        <v>29</v>
      </c>
      <c r="X7" s="52">
        <f>COUNTIF($P$8:$P$65,"Khiển trách")</f>
        <v>0</v>
      </c>
      <c r="Y7" s="52">
        <f>COUNTIF($P$8:$P$65,"Cảnh cáo")</f>
        <v>0</v>
      </c>
      <c r="Z7" s="52">
        <f>COUNTIF($P$8:$P$65,"Đình chỉ thi")</f>
        <v>0</v>
      </c>
      <c r="AA7" s="59">
        <f>+($X$7+$Y$7+$Z$7)/$W$7*100%</f>
        <v>0</v>
      </c>
      <c r="AB7" s="52">
        <f>SUM(COUNTIF($P$8:$P$63,"Vắng"),COUNTIF($P$8:$P$63,"Vắng có phép"))</f>
        <v>0</v>
      </c>
      <c r="AC7" s="60">
        <f>+$AB$7/$W$7</f>
        <v>0</v>
      </c>
      <c r="AD7" s="61">
        <f>COUNTIF($T$8:$T$63,"Thi lại")</f>
        <v>0</v>
      </c>
      <c r="AE7" s="60">
        <f>+$AD$7/$W$7</f>
        <v>0</v>
      </c>
      <c r="AF7" s="61">
        <f>COUNTIF($T$8:$T$64,"Học lại")</f>
        <v>6</v>
      </c>
      <c r="AG7" s="60">
        <f>+$AF$7/$W$7</f>
        <v>0.20689655172413793</v>
      </c>
      <c r="AH7" s="52">
        <f>COUNTIF($T$9:$T$64,"Đạt")</f>
        <v>23</v>
      </c>
      <c r="AI7" s="59">
        <f>+$AH$7/$W$7</f>
        <v>0.7931034482758621</v>
      </c>
    </row>
    <row r="8" spans="2:35" ht="14.25" customHeight="1" x14ac:dyDescent="0.25">
      <c r="B8" s="83" t="s">
        <v>24</v>
      </c>
      <c r="C8" s="84"/>
      <c r="D8" s="84"/>
      <c r="E8" s="84"/>
      <c r="F8" s="84"/>
      <c r="G8" s="85"/>
      <c r="H8" s="9">
        <v>10</v>
      </c>
      <c r="I8" s="9">
        <v>20</v>
      </c>
      <c r="J8" s="72"/>
      <c r="K8" s="9">
        <v>20</v>
      </c>
      <c r="L8" s="48">
        <f>100-(H8+I8+J8+K8)</f>
        <v>50</v>
      </c>
      <c r="M8" s="82"/>
      <c r="N8" s="10"/>
      <c r="O8" s="10"/>
      <c r="P8" s="82"/>
      <c r="Q8" s="82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1003</v>
      </c>
      <c r="D9" s="13" t="s">
        <v>1004</v>
      </c>
      <c r="E9" s="14" t="s">
        <v>55</v>
      </c>
      <c r="F9" s="15" t="s">
        <v>260</v>
      </c>
      <c r="G9" s="12" t="s">
        <v>1005</v>
      </c>
      <c r="H9" s="16">
        <v>8</v>
      </c>
      <c r="I9" s="16">
        <v>9.5</v>
      </c>
      <c r="J9" s="16" t="s">
        <v>25</v>
      </c>
      <c r="K9" s="16">
        <v>5</v>
      </c>
      <c r="L9" s="17">
        <v>9</v>
      </c>
      <c r="M9" s="18">
        <f t="shared" ref="M9:M37" si="0">ROUND(SUMPRODUCT(H9:L9,$H$8:$L$8)/100,1)</f>
        <v>8.1999999999999993</v>
      </c>
      <c r="N9" s="19" t="str">
        <f t="shared" ref="N9:N37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37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37" si="3">+IF(OR($H9=0,$I9=0,$J9=0,$K9=0),"Không đủ ĐKDT",IF(AND(L9=0,M9&gt;=4),"Không đạt",""))</f>
        <v/>
      </c>
      <c r="Q9" s="20" t="s">
        <v>1069</v>
      </c>
      <c r="R9" s="3"/>
      <c r="S9" s="21"/>
      <c r="T9" s="73" t="str">
        <f t="shared" ref="T9:T37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1006</v>
      </c>
      <c r="D10" s="24" t="s">
        <v>1007</v>
      </c>
      <c r="E10" s="25" t="s">
        <v>55</v>
      </c>
      <c r="F10" s="26" t="s">
        <v>1008</v>
      </c>
      <c r="G10" s="23" t="s">
        <v>1005</v>
      </c>
      <c r="H10" s="27">
        <v>8</v>
      </c>
      <c r="I10" s="27">
        <v>8</v>
      </c>
      <c r="J10" s="27" t="s">
        <v>25</v>
      </c>
      <c r="K10" s="27">
        <v>5</v>
      </c>
      <c r="L10" s="71">
        <v>4</v>
      </c>
      <c r="M10" s="28">
        <f t="shared" si="0"/>
        <v>5.4</v>
      </c>
      <c r="N10" s="29" t="str">
        <f t="shared" si="1"/>
        <v>D+</v>
      </c>
      <c r="O10" s="30" t="str">
        <f t="shared" si="2"/>
        <v>Trung bình yếu</v>
      </c>
      <c r="P10" s="31" t="str">
        <f t="shared" si="3"/>
        <v/>
      </c>
      <c r="Q10" s="32" t="s">
        <v>1069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1009</v>
      </c>
      <c r="D11" s="24" t="s">
        <v>1010</v>
      </c>
      <c r="E11" s="25" t="s">
        <v>55</v>
      </c>
      <c r="F11" s="26" t="s">
        <v>1011</v>
      </c>
      <c r="G11" s="23" t="s">
        <v>1005</v>
      </c>
      <c r="H11" s="27">
        <v>8</v>
      </c>
      <c r="I11" s="27">
        <v>7.5</v>
      </c>
      <c r="J11" s="27" t="s">
        <v>25</v>
      </c>
      <c r="K11" s="27">
        <v>5</v>
      </c>
      <c r="L11" s="71">
        <v>6</v>
      </c>
      <c r="M11" s="28">
        <f t="shared" si="0"/>
        <v>6.3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1069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1012</v>
      </c>
      <c r="D12" s="24" t="s">
        <v>125</v>
      </c>
      <c r="E12" s="25" t="s">
        <v>1013</v>
      </c>
      <c r="F12" s="26" t="s">
        <v>717</v>
      </c>
      <c r="G12" s="23" t="s">
        <v>1005</v>
      </c>
      <c r="H12" s="27">
        <v>9</v>
      </c>
      <c r="I12" s="27">
        <v>8</v>
      </c>
      <c r="J12" s="27" t="s">
        <v>25</v>
      </c>
      <c r="K12" s="27">
        <v>4</v>
      </c>
      <c r="L12" s="71">
        <v>4.5</v>
      </c>
      <c r="M12" s="28">
        <f t="shared" si="0"/>
        <v>5.6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1069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1014</v>
      </c>
      <c r="D13" s="24" t="s">
        <v>241</v>
      </c>
      <c r="E13" s="25" t="s">
        <v>752</v>
      </c>
      <c r="F13" s="26" t="s">
        <v>1015</v>
      </c>
      <c r="G13" s="23" t="s">
        <v>1005</v>
      </c>
      <c r="H13" s="27">
        <v>7</v>
      </c>
      <c r="I13" s="27">
        <v>7</v>
      </c>
      <c r="J13" s="27" t="s">
        <v>25</v>
      </c>
      <c r="K13" s="27">
        <v>4</v>
      </c>
      <c r="L13" s="71">
        <v>4</v>
      </c>
      <c r="M13" s="28">
        <f t="shared" si="0"/>
        <v>4.9000000000000004</v>
      </c>
      <c r="N13" s="29" t="str">
        <f t="shared" si="1"/>
        <v>D</v>
      </c>
      <c r="O13" s="30" t="str">
        <f t="shared" si="2"/>
        <v>Trung bình yếu</v>
      </c>
      <c r="P13" s="31" t="str">
        <f t="shared" si="3"/>
        <v/>
      </c>
      <c r="Q13" s="32" t="s">
        <v>1069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1016</v>
      </c>
      <c r="D14" s="24" t="s">
        <v>270</v>
      </c>
      <c r="E14" s="25" t="s">
        <v>271</v>
      </c>
      <c r="F14" s="26" t="s">
        <v>668</v>
      </c>
      <c r="G14" s="23" t="s">
        <v>1005</v>
      </c>
      <c r="H14" s="27">
        <v>9</v>
      </c>
      <c r="I14" s="27">
        <v>1</v>
      </c>
      <c r="J14" s="27" t="s">
        <v>25</v>
      </c>
      <c r="K14" s="27">
        <v>6</v>
      </c>
      <c r="L14" s="71">
        <v>2</v>
      </c>
      <c r="M14" s="28">
        <f t="shared" si="0"/>
        <v>3.3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 t="s">
        <v>1069</v>
      </c>
      <c r="R14" s="3"/>
      <c r="S14" s="21"/>
      <c r="T14" s="73" t="str">
        <f t="shared" si="4"/>
        <v>Học lại</v>
      </c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2:35" ht="18.75" customHeight="1" x14ac:dyDescent="0.25">
      <c r="B15" s="22">
        <v>7</v>
      </c>
      <c r="C15" s="23" t="s">
        <v>1017</v>
      </c>
      <c r="D15" s="24" t="s">
        <v>330</v>
      </c>
      <c r="E15" s="25" t="s">
        <v>177</v>
      </c>
      <c r="F15" s="26" t="s">
        <v>744</v>
      </c>
      <c r="G15" s="23" t="s">
        <v>1005</v>
      </c>
      <c r="H15" s="27">
        <v>10</v>
      </c>
      <c r="I15" s="27">
        <v>6</v>
      </c>
      <c r="J15" s="27" t="s">
        <v>25</v>
      </c>
      <c r="K15" s="27">
        <v>5</v>
      </c>
      <c r="L15" s="71">
        <v>5.5</v>
      </c>
      <c r="M15" s="28">
        <f t="shared" si="0"/>
        <v>6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 t="s">
        <v>1069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1018</v>
      </c>
      <c r="D16" s="24" t="s">
        <v>370</v>
      </c>
      <c r="E16" s="25" t="s">
        <v>379</v>
      </c>
      <c r="F16" s="26" t="s">
        <v>726</v>
      </c>
      <c r="G16" s="23" t="s">
        <v>1005</v>
      </c>
      <c r="H16" s="27">
        <v>8</v>
      </c>
      <c r="I16" s="27">
        <v>9</v>
      </c>
      <c r="J16" s="27" t="s">
        <v>25</v>
      </c>
      <c r="K16" s="27">
        <v>5</v>
      </c>
      <c r="L16" s="71">
        <v>8</v>
      </c>
      <c r="M16" s="28">
        <f t="shared" si="0"/>
        <v>7.6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 t="s">
        <v>1069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1019</v>
      </c>
      <c r="D17" s="24" t="s">
        <v>1020</v>
      </c>
      <c r="E17" s="25" t="s">
        <v>76</v>
      </c>
      <c r="F17" s="26" t="s">
        <v>1021</v>
      </c>
      <c r="G17" s="23" t="s">
        <v>1005</v>
      </c>
      <c r="H17" s="27">
        <v>7</v>
      </c>
      <c r="I17" s="27">
        <v>6</v>
      </c>
      <c r="J17" s="27" t="s">
        <v>25</v>
      </c>
      <c r="K17" s="27">
        <v>4</v>
      </c>
      <c r="L17" s="71">
        <v>2.5</v>
      </c>
      <c r="M17" s="28">
        <f t="shared" si="0"/>
        <v>4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 t="s">
        <v>1069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1022</v>
      </c>
      <c r="D18" s="24" t="s">
        <v>440</v>
      </c>
      <c r="E18" s="25" t="s">
        <v>76</v>
      </c>
      <c r="F18" s="26" t="s">
        <v>1023</v>
      </c>
      <c r="G18" s="23" t="s">
        <v>1005</v>
      </c>
      <c r="H18" s="27">
        <v>6</v>
      </c>
      <c r="I18" s="27">
        <v>1</v>
      </c>
      <c r="J18" s="27" t="s">
        <v>25</v>
      </c>
      <c r="K18" s="27">
        <v>6</v>
      </c>
      <c r="L18" s="71">
        <v>3.5</v>
      </c>
      <c r="M18" s="28">
        <f t="shared" si="0"/>
        <v>3.8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 t="s">
        <v>1069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1024</v>
      </c>
      <c r="D19" s="24" t="s">
        <v>1025</v>
      </c>
      <c r="E19" s="25" t="s">
        <v>76</v>
      </c>
      <c r="F19" s="26" t="s">
        <v>1026</v>
      </c>
      <c r="G19" s="23" t="s">
        <v>1005</v>
      </c>
      <c r="H19" s="27">
        <v>7</v>
      </c>
      <c r="I19" s="27">
        <v>3</v>
      </c>
      <c r="J19" s="27" t="s">
        <v>25</v>
      </c>
      <c r="K19" s="27">
        <v>6</v>
      </c>
      <c r="L19" s="71">
        <v>4</v>
      </c>
      <c r="M19" s="28">
        <f t="shared" si="0"/>
        <v>4.5</v>
      </c>
      <c r="N19" s="29" t="str">
        <f t="shared" si="1"/>
        <v>D</v>
      </c>
      <c r="O19" s="30" t="str">
        <f t="shared" si="2"/>
        <v>Trung bình yếu</v>
      </c>
      <c r="P19" s="31" t="str">
        <f t="shared" si="3"/>
        <v/>
      </c>
      <c r="Q19" s="32" t="s">
        <v>1069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1027</v>
      </c>
      <c r="D20" s="24" t="s">
        <v>1028</v>
      </c>
      <c r="E20" s="25" t="s">
        <v>687</v>
      </c>
      <c r="F20" s="26" t="s">
        <v>495</v>
      </c>
      <c r="G20" s="23" t="s">
        <v>1005</v>
      </c>
      <c r="H20" s="27">
        <v>9</v>
      </c>
      <c r="I20" s="27">
        <v>8</v>
      </c>
      <c r="J20" s="27" t="s">
        <v>25</v>
      </c>
      <c r="K20" s="27">
        <v>6</v>
      </c>
      <c r="L20" s="71">
        <v>8.5</v>
      </c>
      <c r="M20" s="28">
        <f t="shared" si="0"/>
        <v>8</v>
      </c>
      <c r="N20" s="29" t="str">
        <f t="shared" si="1"/>
        <v>B+</v>
      </c>
      <c r="O20" s="30" t="str">
        <f t="shared" si="2"/>
        <v>Khá</v>
      </c>
      <c r="P20" s="31" t="str">
        <f t="shared" si="3"/>
        <v/>
      </c>
      <c r="Q20" s="32" t="s">
        <v>1069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1029</v>
      </c>
      <c r="D21" s="24" t="s">
        <v>1030</v>
      </c>
      <c r="E21" s="25" t="s">
        <v>390</v>
      </c>
      <c r="F21" s="26" t="s">
        <v>588</v>
      </c>
      <c r="G21" s="23" t="s">
        <v>1005</v>
      </c>
      <c r="H21" s="27">
        <v>9</v>
      </c>
      <c r="I21" s="27">
        <v>9.5</v>
      </c>
      <c r="J21" s="27" t="s">
        <v>25</v>
      </c>
      <c r="K21" s="27">
        <v>5</v>
      </c>
      <c r="L21" s="71">
        <v>5</v>
      </c>
      <c r="M21" s="28">
        <f t="shared" si="0"/>
        <v>6.3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1069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1031</v>
      </c>
      <c r="D22" s="24" t="s">
        <v>1032</v>
      </c>
      <c r="E22" s="25" t="s">
        <v>201</v>
      </c>
      <c r="F22" s="26" t="s">
        <v>423</v>
      </c>
      <c r="G22" s="23" t="s">
        <v>1005</v>
      </c>
      <c r="H22" s="27">
        <v>7</v>
      </c>
      <c r="I22" s="27">
        <v>1</v>
      </c>
      <c r="J22" s="27" t="s">
        <v>25</v>
      </c>
      <c r="K22" s="27">
        <v>5</v>
      </c>
      <c r="L22" s="71">
        <v>6.5</v>
      </c>
      <c r="M22" s="28">
        <f t="shared" si="0"/>
        <v>5.2</v>
      </c>
      <c r="N22" s="29" t="str">
        <f t="shared" si="1"/>
        <v>D+</v>
      </c>
      <c r="O22" s="30" t="str">
        <f t="shared" si="2"/>
        <v>Trung bình yếu</v>
      </c>
      <c r="P22" s="31" t="str">
        <f t="shared" si="3"/>
        <v/>
      </c>
      <c r="Q22" s="32" t="s">
        <v>1069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1033</v>
      </c>
      <c r="D23" s="24" t="s">
        <v>266</v>
      </c>
      <c r="E23" s="25" t="s">
        <v>201</v>
      </c>
      <c r="F23" s="26" t="s">
        <v>1034</v>
      </c>
      <c r="G23" s="23" t="s">
        <v>1005</v>
      </c>
      <c r="H23" s="27">
        <v>8</v>
      </c>
      <c r="I23" s="27">
        <v>6</v>
      </c>
      <c r="J23" s="27" t="s">
        <v>25</v>
      </c>
      <c r="K23" s="27">
        <v>4</v>
      </c>
      <c r="L23" s="71">
        <v>3.5</v>
      </c>
      <c r="M23" s="28">
        <f t="shared" si="0"/>
        <v>4.5999999999999996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 t="s">
        <v>1069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1035</v>
      </c>
      <c r="D24" s="24" t="s">
        <v>370</v>
      </c>
      <c r="E24" s="25" t="s">
        <v>80</v>
      </c>
      <c r="F24" s="26" t="s">
        <v>127</v>
      </c>
      <c r="G24" s="23" t="s">
        <v>1005</v>
      </c>
      <c r="H24" s="27">
        <v>7</v>
      </c>
      <c r="I24" s="27">
        <v>1</v>
      </c>
      <c r="J24" s="27" t="s">
        <v>25</v>
      </c>
      <c r="K24" s="27">
        <v>5</v>
      </c>
      <c r="L24" s="71">
        <v>4.5</v>
      </c>
      <c r="M24" s="28">
        <f t="shared" si="0"/>
        <v>4.2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 t="s">
        <v>1069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1036</v>
      </c>
      <c r="D25" s="24" t="s">
        <v>1037</v>
      </c>
      <c r="E25" s="25" t="s">
        <v>94</v>
      </c>
      <c r="F25" s="26" t="s">
        <v>242</v>
      </c>
      <c r="G25" s="23" t="s">
        <v>1005</v>
      </c>
      <c r="H25" s="27">
        <v>8</v>
      </c>
      <c r="I25" s="27">
        <v>5</v>
      </c>
      <c r="J25" s="27" t="s">
        <v>25</v>
      </c>
      <c r="K25" s="27">
        <v>5</v>
      </c>
      <c r="L25" s="71">
        <v>6</v>
      </c>
      <c r="M25" s="28">
        <f t="shared" si="0"/>
        <v>5.8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 t="s">
        <v>1069</v>
      </c>
      <c r="R25" s="3"/>
      <c r="S25" s="21"/>
      <c r="T25" s="73" t="str">
        <f t="shared" si="4"/>
        <v>Đạt</v>
      </c>
      <c r="U25" s="62"/>
      <c r="V25" s="62"/>
      <c r="W25" s="62"/>
      <c r="X25" s="54"/>
      <c r="Y25" s="54"/>
      <c r="Z25" s="54"/>
      <c r="AA25" s="54"/>
      <c r="AB25" s="53"/>
      <c r="AC25" s="54"/>
      <c r="AD25" s="54"/>
      <c r="AE25" s="54"/>
      <c r="AF25" s="54"/>
      <c r="AG25" s="54"/>
      <c r="AH25" s="54"/>
      <c r="AI25" s="55"/>
    </row>
    <row r="26" spans="2:35" ht="18.75" customHeight="1" x14ac:dyDescent="0.25">
      <c r="B26" s="22">
        <v>18</v>
      </c>
      <c r="C26" s="23" t="s">
        <v>1038</v>
      </c>
      <c r="D26" s="24" t="s">
        <v>1039</v>
      </c>
      <c r="E26" s="25" t="s">
        <v>94</v>
      </c>
      <c r="F26" s="26" t="s">
        <v>517</v>
      </c>
      <c r="G26" s="23" t="s">
        <v>1005</v>
      </c>
      <c r="H26" s="27">
        <v>9</v>
      </c>
      <c r="I26" s="27">
        <v>9.5</v>
      </c>
      <c r="J26" s="27" t="s">
        <v>25</v>
      </c>
      <c r="K26" s="27">
        <v>6</v>
      </c>
      <c r="L26" s="71">
        <v>8.5</v>
      </c>
      <c r="M26" s="28">
        <f t="shared" si="0"/>
        <v>8.3000000000000007</v>
      </c>
      <c r="N26" s="29" t="str">
        <f t="shared" si="1"/>
        <v>B+</v>
      </c>
      <c r="O26" s="30" t="str">
        <f t="shared" si="2"/>
        <v>Khá</v>
      </c>
      <c r="P26" s="31" t="str">
        <f t="shared" si="3"/>
        <v/>
      </c>
      <c r="Q26" s="32" t="s">
        <v>1069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1040</v>
      </c>
      <c r="D27" s="24" t="s">
        <v>575</v>
      </c>
      <c r="E27" s="25" t="s">
        <v>94</v>
      </c>
      <c r="F27" s="26" t="s">
        <v>1041</v>
      </c>
      <c r="G27" s="23" t="s">
        <v>1005</v>
      </c>
      <c r="H27" s="27"/>
      <c r="I27" s="27" t="s">
        <v>25</v>
      </c>
      <c r="J27" s="27" t="s">
        <v>25</v>
      </c>
      <c r="K27" s="27" t="s">
        <v>25</v>
      </c>
      <c r="L27" s="71" t="s">
        <v>25</v>
      </c>
      <c r="M27" s="28">
        <f t="shared" si="0"/>
        <v>0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 t="s">
        <v>1069</v>
      </c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1042</v>
      </c>
      <c r="D28" s="24" t="s">
        <v>800</v>
      </c>
      <c r="E28" s="25" t="s">
        <v>318</v>
      </c>
      <c r="F28" s="26" t="s">
        <v>198</v>
      </c>
      <c r="G28" s="23" t="s">
        <v>1005</v>
      </c>
      <c r="H28" s="27">
        <v>10</v>
      </c>
      <c r="I28" s="27">
        <v>3</v>
      </c>
      <c r="J28" s="27" t="s">
        <v>25</v>
      </c>
      <c r="K28" s="27">
        <v>4</v>
      </c>
      <c r="L28" s="71">
        <v>3</v>
      </c>
      <c r="M28" s="28">
        <f t="shared" si="0"/>
        <v>3.9</v>
      </c>
      <c r="N28" s="29" t="str">
        <f t="shared" si="1"/>
        <v>F</v>
      </c>
      <c r="O28" s="30" t="str">
        <f t="shared" si="2"/>
        <v>Kém</v>
      </c>
      <c r="P28" s="31" t="str">
        <f t="shared" si="3"/>
        <v/>
      </c>
      <c r="Q28" s="32" t="s">
        <v>1069</v>
      </c>
      <c r="R28" s="3"/>
      <c r="S28" s="21"/>
      <c r="T28" s="73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1043</v>
      </c>
      <c r="D29" s="24" t="s">
        <v>917</v>
      </c>
      <c r="E29" s="25" t="s">
        <v>102</v>
      </c>
      <c r="F29" s="26" t="s">
        <v>1044</v>
      </c>
      <c r="G29" s="23" t="s">
        <v>1005</v>
      </c>
      <c r="H29" s="27">
        <v>10</v>
      </c>
      <c r="I29" s="27">
        <v>10</v>
      </c>
      <c r="J29" s="27" t="s">
        <v>25</v>
      </c>
      <c r="K29" s="27">
        <v>4</v>
      </c>
      <c r="L29" s="71">
        <v>9</v>
      </c>
      <c r="M29" s="28">
        <f t="shared" si="0"/>
        <v>8.3000000000000007</v>
      </c>
      <c r="N29" s="29" t="str">
        <f t="shared" si="1"/>
        <v>B+</v>
      </c>
      <c r="O29" s="30" t="str">
        <f t="shared" si="2"/>
        <v>Khá</v>
      </c>
      <c r="P29" s="31" t="str">
        <f t="shared" si="3"/>
        <v/>
      </c>
      <c r="Q29" s="32" t="s">
        <v>1069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1045</v>
      </c>
      <c r="D30" s="24" t="s">
        <v>1046</v>
      </c>
      <c r="E30" s="25" t="s">
        <v>636</v>
      </c>
      <c r="F30" s="26" t="s">
        <v>1047</v>
      </c>
      <c r="G30" s="23" t="s">
        <v>1005</v>
      </c>
      <c r="H30" s="27">
        <v>9</v>
      </c>
      <c r="I30" s="27">
        <v>8</v>
      </c>
      <c r="J30" s="27" t="s">
        <v>25</v>
      </c>
      <c r="K30" s="27">
        <v>4</v>
      </c>
      <c r="L30" s="71">
        <v>6</v>
      </c>
      <c r="M30" s="28">
        <f t="shared" si="0"/>
        <v>6.3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 t="s">
        <v>1069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1048</v>
      </c>
      <c r="D31" s="24" t="s">
        <v>1049</v>
      </c>
      <c r="E31" s="25" t="s">
        <v>133</v>
      </c>
      <c r="F31" s="26" t="s">
        <v>1050</v>
      </c>
      <c r="G31" s="23" t="s">
        <v>1005</v>
      </c>
      <c r="H31" s="27">
        <v>6</v>
      </c>
      <c r="I31" s="27">
        <v>1</v>
      </c>
      <c r="J31" s="27" t="s">
        <v>25</v>
      </c>
      <c r="K31" s="27">
        <v>6</v>
      </c>
      <c r="L31" s="71">
        <v>3</v>
      </c>
      <c r="M31" s="28">
        <f t="shared" si="0"/>
        <v>3.5</v>
      </c>
      <c r="N31" s="29" t="str">
        <f t="shared" si="1"/>
        <v>F</v>
      </c>
      <c r="O31" s="30" t="str">
        <f t="shared" si="2"/>
        <v>Kém</v>
      </c>
      <c r="P31" s="31" t="str">
        <f t="shared" si="3"/>
        <v/>
      </c>
      <c r="Q31" s="32" t="s">
        <v>1069</v>
      </c>
      <c r="R31" s="3"/>
      <c r="S31" s="21"/>
      <c r="T31" s="73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1051</v>
      </c>
      <c r="D32" s="24" t="s">
        <v>1052</v>
      </c>
      <c r="E32" s="25" t="s">
        <v>1053</v>
      </c>
      <c r="F32" s="26" t="s">
        <v>737</v>
      </c>
      <c r="G32" s="23" t="s">
        <v>1005</v>
      </c>
      <c r="H32" s="27">
        <v>9</v>
      </c>
      <c r="I32" s="27">
        <v>9</v>
      </c>
      <c r="J32" s="27" t="s">
        <v>25</v>
      </c>
      <c r="K32" s="27">
        <v>8</v>
      </c>
      <c r="L32" s="71">
        <v>7.5</v>
      </c>
      <c r="M32" s="28">
        <f t="shared" si="0"/>
        <v>8.1</v>
      </c>
      <c r="N32" s="29" t="str">
        <f t="shared" si="1"/>
        <v>B+</v>
      </c>
      <c r="O32" s="30" t="str">
        <f t="shared" si="2"/>
        <v>Khá</v>
      </c>
      <c r="P32" s="31" t="str">
        <f t="shared" si="3"/>
        <v/>
      </c>
      <c r="Q32" s="32" t="s">
        <v>1069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18.75" customHeight="1" x14ac:dyDescent="0.25">
      <c r="B33" s="22">
        <v>25</v>
      </c>
      <c r="C33" s="23" t="s">
        <v>1054</v>
      </c>
      <c r="D33" s="24" t="s">
        <v>1055</v>
      </c>
      <c r="E33" s="25" t="s">
        <v>339</v>
      </c>
      <c r="F33" s="26" t="s">
        <v>888</v>
      </c>
      <c r="G33" s="23" t="s">
        <v>1005</v>
      </c>
      <c r="H33" s="27">
        <v>8</v>
      </c>
      <c r="I33" s="27">
        <v>5.5</v>
      </c>
      <c r="J33" s="27" t="s">
        <v>25</v>
      </c>
      <c r="K33" s="27">
        <v>4</v>
      </c>
      <c r="L33" s="71">
        <v>4.5</v>
      </c>
      <c r="M33" s="28">
        <f t="shared" si="0"/>
        <v>5</v>
      </c>
      <c r="N33" s="29" t="str">
        <f t="shared" si="1"/>
        <v>D+</v>
      </c>
      <c r="O33" s="30" t="str">
        <f t="shared" si="2"/>
        <v>Trung bình yếu</v>
      </c>
      <c r="P33" s="31" t="str">
        <f t="shared" si="3"/>
        <v/>
      </c>
      <c r="Q33" s="32" t="s">
        <v>1069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18.75" customHeight="1" x14ac:dyDescent="0.25">
      <c r="B34" s="22">
        <v>26</v>
      </c>
      <c r="C34" s="23" t="s">
        <v>1056</v>
      </c>
      <c r="D34" s="24" t="s">
        <v>1057</v>
      </c>
      <c r="E34" s="25" t="s">
        <v>137</v>
      </c>
      <c r="F34" s="26" t="s">
        <v>709</v>
      </c>
      <c r="G34" s="23" t="s">
        <v>1005</v>
      </c>
      <c r="H34" s="27">
        <v>8</v>
      </c>
      <c r="I34" s="27">
        <v>3</v>
      </c>
      <c r="J34" s="27" t="s">
        <v>25</v>
      </c>
      <c r="K34" s="27">
        <v>5</v>
      </c>
      <c r="L34" s="71">
        <v>2.5</v>
      </c>
      <c r="M34" s="28">
        <f t="shared" si="0"/>
        <v>3.7</v>
      </c>
      <c r="N34" s="29" t="str">
        <f t="shared" si="1"/>
        <v>F</v>
      </c>
      <c r="O34" s="30" t="str">
        <f t="shared" si="2"/>
        <v>Kém</v>
      </c>
      <c r="P34" s="31" t="str">
        <f t="shared" si="3"/>
        <v/>
      </c>
      <c r="Q34" s="32" t="s">
        <v>1069</v>
      </c>
      <c r="R34" s="3"/>
      <c r="S34" s="21"/>
      <c r="T34" s="73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18.75" customHeight="1" x14ac:dyDescent="0.25">
      <c r="B35" s="22">
        <v>27</v>
      </c>
      <c r="C35" s="23" t="s">
        <v>1058</v>
      </c>
      <c r="D35" s="24" t="s">
        <v>564</v>
      </c>
      <c r="E35" s="25" t="s">
        <v>1059</v>
      </c>
      <c r="F35" s="26" t="s">
        <v>1060</v>
      </c>
      <c r="G35" s="23" t="s">
        <v>1005</v>
      </c>
      <c r="H35" s="27">
        <v>10</v>
      </c>
      <c r="I35" s="27">
        <v>5</v>
      </c>
      <c r="J35" s="27" t="s">
        <v>25</v>
      </c>
      <c r="K35" s="27">
        <v>5</v>
      </c>
      <c r="L35" s="71">
        <v>4.5</v>
      </c>
      <c r="M35" s="28">
        <f t="shared" si="0"/>
        <v>5.3</v>
      </c>
      <c r="N35" s="29" t="str">
        <f t="shared" si="1"/>
        <v>D+</v>
      </c>
      <c r="O35" s="30" t="str">
        <f t="shared" si="2"/>
        <v>Trung bình yếu</v>
      </c>
      <c r="P35" s="31" t="str">
        <f t="shared" si="3"/>
        <v/>
      </c>
      <c r="Q35" s="32" t="s">
        <v>1069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18.75" customHeight="1" x14ac:dyDescent="0.25">
      <c r="B36" s="22">
        <v>28</v>
      </c>
      <c r="C36" s="23" t="s">
        <v>1061</v>
      </c>
      <c r="D36" s="24" t="s">
        <v>75</v>
      </c>
      <c r="E36" s="25" t="s">
        <v>1062</v>
      </c>
      <c r="F36" s="26" t="s">
        <v>1063</v>
      </c>
      <c r="G36" s="23" t="s">
        <v>1005</v>
      </c>
      <c r="H36" s="27">
        <v>9</v>
      </c>
      <c r="I36" s="27">
        <v>6</v>
      </c>
      <c r="J36" s="27" t="s">
        <v>25</v>
      </c>
      <c r="K36" s="27">
        <v>5</v>
      </c>
      <c r="L36" s="71">
        <v>4.5</v>
      </c>
      <c r="M36" s="28">
        <f t="shared" si="0"/>
        <v>5.4</v>
      </c>
      <c r="N36" s="29" t="str">
        <f t="shared" si="1"/>
        <v>D+</v>
      </c>
      <c r="O36" s="30" t="str">
        <f t="shared" si="2"/>
        <v>Trung bình yếu</v>
      </c>
      <c r="P36" s="31" t="str">
        <f t="shared" si="3"/>
        <v/>
      </c>
      <c r="Q36" s="32" t="s">
        <v>1069</v>
      </c>
      <c r="R36" s="3"/>
      <c r="S36" s="21"/>
      <c r="T36" s="73" t="str">
        <f t="shared" si="4"/>
        <v>Đạt</v>
      </c>
      <c r="U36" s="63"/>
      <c r="V36" s="63"/>
      <c r="W36" s="76"/>
      <c r="X36" s="53"/>
      <c r="Y36" s="53"/>
      <c r="Z36" s="53"/>
      <c r="AA36" s="64"/>
      <c r="AB36" s="53"/>
      <c r="AC36" s="65"/>
      <c r="AD36" s="66"/>
      <c r="AE36" s="65"/>
      <c r="AF36" s="66"/>
      <c r="AG36" s="65"/>
      <c r="AH36" s="53"/>
      <c r="AI36" s="64"/>
    </row>
    <row r="37" spans="1:35" ht="18.75" customHeight="1" x14ac:dyDescent="0.25">
      <c r="B37" s="22">
        <v>29</v>
      </c>
      <c r="C37" s="23" t="s">
        <v>1064</v>
      </c>
      <c r="D37" s="24" t="s">
        <v>1065</v>
      </c>
      <c r="E37" s="25" t="s">
        <v>1066</v>
      </c>
      <c r="F37" s="26" t="s">
        <v>1067</v>
      </c>
      <c r="G37" s="23" t="s">
        <v>1005</v>
      </c>
      <c r="H37" s="27">
        <v>9</v>
      </c>
      <c r="I37" s="27">
        <v>6</v>
      </c>
      <c r="J37" s="27" t="s">
        <v>25</v>
      </c>
      <c r="K37" s="27">
        <v>4</v>
      </c>
      <c r="L37" s="71">
        <v>7</v>
      </c>
      <c r="M37" s="28">
        <f t="shared" si="0"/>
        <v>6.4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 t="s">
        <v>1069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9" customHeight="1" x14ac:dyDescent="0.25">
      <c r="A38" s="2"/>
      <c r="B38" s="33"/>
      <c r="C38" s="34"/>
      <c r="D38" s="34"/>
      <c r="E38" s="35"/>
      <c r="F38" s="35"/>
      <c r="G38" s="35"/>
      <c r="H38" s="36"/>
      <c r="I38" s="37"/>
      <c r="J38" s="37"/>
      <c r="K38" s="38"/>
      <c r="L38" s="38"/>
      <c r="M38" s="38"/>
      <c r="N38" s="38"/>
      <c r="O38" s="38"/>
      <c r="P38" s="38"/>
      <c r="Q38" s="38"/>
      <c r="R38" s="3"/>
    </row>
    <row r="39" spans="1:35" ht="16.5" x14ac:dyDescent="0.25">
      <c r="A39" s="2"/>
      <c r="B39" s="86" t="s">
        <v>26</v>
      </c>
      <c r="C39" s="86"/>
      <c r="D39" s="34"/>
      <c r="E39" s="35"/>
      <c r="F39" s="35"/>
      <c r="G39" s="35"/>
      <c r="H39" s="36"/>
      <c r="I39" s="37"/>
      <c r="J39" s="37"/>
      <c r="K39" s="38"/>
      <c r="L39" s="38"/>
      <c r="M39" s="38"/>
      <c r="N39" s="38"/>
      <c r="O39" s="38"/>
      <c r="P39" s="38"/>
      <c r="Q39" s="38"/>
      <c r="R39" s="3"/>
    </row>
    <row r="40" spans="1:35" ht="16.5" customHeight="1" x14ac:dyDescent="0.25">
      <c r="A40" s="2"/>
      <c r="B40" s="39" t="s">
        <v>27</v>
      </c>
      <c r="C40" s="39"/>
      <c r="D40" s="40">
        <f>+$W$7</f>
        <v>29</v>
      </c>
      <c r="E40" s="41" t="s">
        <v>28</v>
      </c>
      <c r="F40" s="78" t="s">
        <v>29</v>
      </c>
      <c r="G40" s="78"/>
      <c r="H40" s="78"/>
      <c r="I40" s="78"/>
      <c r="J40" s="78"/>
      <c r="K40" s="78"/>
      <c r="L40" s="42">
        <f>$W$7 -COUNTIF($P$8:$P$195,"Vắng") -COUNTIF($P$8:$P$195,"Vắng có phép") - COUNTIF($P$8:$P$195,"Đình chỉ thi") - COUNTIF($P$8:$P$195,"Không đủ ĐKDT")</f>
        <v>28</v>
      </c>
      <c r="M40" s="42"/>
      <c r="N40" s="42"/>
      <c r="O40" s="43"/>
      <c r="P40" s="44" t="s">
        <v>28</v>
      </c>
      <c r="Q40" s="43"/>
      <c r="R40" s="3"/>
    </row>
    <row r="41" spans="1:35" ht="16.5" customHeight="1" x14ac:dyDescent="0.25">
      <c r="A41" s="2"/>
      <c r="B41" s="39" t="s">
        <v>30</v>
      </c>
      <c r="C41" s="39"/>
      <c r="D41" s="40">
        <f>+$AH$7</f>
        <v>23</v>
      </c>
      <c r="E41" s="41" t="s">
        <v>28</v>
      </c>
      <c r="F41" s="78" t="s">
        <v>31</v>
      </c>
      <c r="G41" s="78"/>
      <c r="H41" s="78"/>
      <c r="I41" s="78"/>
      <c r="J41" s="78"/>
      <c r="K41" s="78"/>
      <c r="L41" s="45">
        <f>COUNTIF($P$8:$P$71,"Vắng")</f>
        <v>0</v>
      </c>
      <c r="M41" s="45"/>
      <c r="N41" s="45"/>
      <c r="O41" s="46"/>
      <c r="P41" s="44" t="s">
        <v>28</v>
      </c>
      <c r="Q41" s="46"/>
      <c r="R41" s="3"/>
    </row>
    <row r="42" spans="1:35" ht="16.5" customHeight="1" x14ac:dyDescent="0.25">
      <c r="A42" s="2"/>
      <c r="B42" s="39" t="s">
        <v>39</v>
      </c>
      <c r="C42" s="39"/>
      <c r="D42" s="49">
        <f>COUNTIF(T9:T37,"Học lại")</f>
        <v>6</v>
      </c>
      <c r="E42" s="41" t="s">
        <v>28</v>
      </c>
      <c r="F42" s="78" t="s">
        <v>40</v>
      </c>
      <c r="G42" s="78"/>
      <c r="H42" s="78"/>
      <c r="I42" s="78"/>
      <c r="J42" s="78"/>
      <c r="K42" s="78"/>
      <c r="L42" s="42">
        <f>COUNTIF($P$8:$P$71,"Vắng có phép")</f>
        <v>0</v>
      </c>
      <c r="M42" s="42"/>
      <c r="N42" s="42"/>
      <c r="O42" s="43"/>
      <c r="P42" s="44" t="s">
        <v>28</v>
      </c>
      <c r="Q42" s="43"/>
      <c r="R42" s="3"/>
    </row>
    <row r="43" spans="1:35" ht="3" customHeight="1" x14ac:dyDescent="0.25">
      <c r="A43" s="2"/>
      <c r="B43" s="33"/>
      <c r="C43" s="34"/>
      <c r="D43" s="34"/>
      <c r="E43" s="35"/>
      <c r="F43" s="35"/>
      <c r="G43" s="35"/>
      <c r="H43" s="36"/>
      <c r="I43" s="37"/>
      <c r="J43" s="37"/>
      <c r="K43" s="38"/>
      <c r="L43" s="38"/>
      <c r="M43" s="38"/>
      <c r="N43" s="38"/>
      <c r="O43" s="38"/>
      <c r="P43" s="38"/>
      <c r="Q43" s="38"/>
      <c r="R43" s="3"/>
    </row>
    <row r="44" spans="1:35" x14ac:dyDescent="0.25">
      <c r="B44" s="68" t="s">
        <v>41</v>
      </c>
      <c r="C44" s="68"/>
      <c r="D44" s="69">
        <f>COUNTIF(T9:T37,"Thi lại")</f>
        <v>0</v>
      </c>
      <c r="E44" s="70" t="s">
        <v>28</v>
      </c>
      <c r="F44" s="3"/>
      <c r="G44" s="3"/>
      <c r="H44" s="3"/>
      <c r="I44" s="3"/>
      <c r="J44" s="79"/>
      <c r="K44" s="79"/>
      <c r="L44" s="79"/>
      <c r="M44" s="79"/>
      <c r="N44" s="79"/>
      <c r="O44" s="79"/>
      <c r="P44" s="79"/>
      <c r="Q44" s="79"/>
      <c r="R44" s="3"/>
    </row>
    <row r="45" spans="1:35" ht="24.75" customHeight="1" x14ac:dyDescent="0.25">
      <c r="B45" s="68"/>
      <c r="C45" s="68"/>
      <c r="D45" s="69"/>
      <c r="E45" s="70"/>
      <c r="F45" s="3"/>
      <c r="G45" s="3"/>
      <c r="H45" s="3"/>
      <c r="I45" s="3"/>
      <c r="J45" s="79" t="s">
        <v>1073</v>
      </c>
      <c r="K45" s="79"/>
      <c r="L45" s="79"/>
      <c r="M45" s="79"/>
      <c r="N45" s="79"/>
      <c r="O45" s="79"/>
      <c r="P45" s="79"/>
      <c r="Q45" s="79"/>
      <c r="R45" s="3"/>
    </row>
  </sheetData>
  <sheetProtection formatCells="0" formatColumns="0" formatRows="0" insertColumns="0" insertRows="0" insertHyperlinks="0" deleteColumns="0" deleteRows="0" sort="0" autoFilter="0" pivotTables="0"/>
  <autoFilter ref="A7:AI37">
    <filterColumn colId="3" showButton="0"/>
  </autoFilter>
  <sortState ref="B9:U37">
    <sortCondition ref="B9:B37"/>
  </sortState>
  <mergeCells count="40">
    <mergeCell ref="B8:G8"/>
    <mergeCell ref="B39:C39"/>
    <mergeCell ref="F41:K41"/>
    <mergeCell ref="F42:K42"/>
    <mergeCell ref="J44:Q44"/>
    <mergeCell ref="J45:Q45"/>
    <mergeCell ref="F40:K4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37">
    <cfRule type="cellIs" dxfId="37" priority="12" operator="greaterThan">
      <formula>10</formula>
    </cfRule>
  </conditionalFormatting>
  <conditionalFormatting sqref="L9:L37">
    <cfRule type="cellIs" dxfId="36" priority="3" operator="greaterThan">
      <formula>10</formula>
    </cfRule>
    <cfRule type="cellIs" dxfId="35" priority="5" operator="greaterThan">
      <formula>10</formula>
    </cfRule>
    <cfRule type="cellIs" dxfId="34" priority="6" operator="greaterThan">
      <formula>10</formula>
    </cfRule>
    <cfRule type="cellIs" dxfId="33" priority="7" operator="greaterThan">
      <formula>10</formula>
    </cfRule>
    <cfRule type="cellIs" dxfId="32" priority="8" operator="greaterThan">
      <formula>10</formula>
    </cfRule>
    <cfRule type="cellIs" dxfId="31" priority="9" operator="greaterThan">
      <formula>10</formula>
    </cfRule>
  </conditionalFormatting>
  <conditionalFormatting sqref="H9:K37">
    <cfRule type="cellIs" dxfId="30" priority="2" operator="greaterThan">
      <formula>10</formula>
    </cfRule>
  </conditionalFormatting>
  <conditionalFormatting sqref="C1:C1048576">
    <cfRule type="duplicateValues" dxfId="29" priority="23"/>
  </conditionalFormatting>
  <dataValidations count="1">
    <dataValidation allowBlank="1" showInputMessage="1" showErrorMessage="1" errorTitle="Không xóa dữ liệu" error="Không xóa dữ liệu" prompt="Không xóa dữ liệu" sqref="D42 T9:T3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workbookViewId="0">
      <pane ySplit="2" topLeftCell="A88" activePane="bottomLeft" state="frozen"/>
      <selection activeCell="O5" sqref="L1:O1048576"/>
      <selection pane="bottomLeft" activeCell="A96" sqref="A96:XFD125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875" style="1" customWidth="1"/>
    <col min="5" max="5" width="10.2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8" t="s">
        <v>0</v>
      </c>
      <c r="C1" s="98"/>
      <c r="D1" s="98"/>
      <c r="E1" s="98"/>
      <c r="F1" s="98"/>
      <c r="G1" s="98"/>
      <c r="H1" s="99" t="s">
        <v>1071</v>
      </c>
      <c r="I1" s="99"/>
      <c r="J1" s="99"/>
      <c r="K1" s="99"/>
      <c r="L1" s="99"/>
      <c r="M1" s="99"/>
      <c r="N1" s="99"/>
      <c r="O1" s="99"/>
      <c r="P1" s="99"/>
      <c r="Q1" s="99"/>
      <c r="R1" s="3"/>
    </row>
    <row r="2" spans="2:35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42</v>
      </c>
      <c r="I2" s="101"/>
      <c r="J2" s="101"/>
      <c r="K2" s="101"/>
      <c r="L2" s="101"/>
      <c r="M2" s="101"/>
      <c r="N2" s="101"/>
      <c r="O2" s="101"/>
      <c r="P2" s="101"/>
      <c r="Q2" s="101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2" t="s">
        <v>2</v>
      </c>
      <c r="C3" s="102"/>
      <c r="D3" s="103" t="s">
        <v>43</v>
      </c>
      <c r="E3" s="103"/>
      <c r="F3" s="103"/>
      <c r="G3" s="103"/>
      <c r="H3" s="103"/>
      <c r="I3" s="103"/>
      <c r="J3" s="103"/>
      <c r="K3" s="103"/>
      <c r="L3" s="104" t="s">
        <v>999</v>
      </c>
      <c r="M3" s="104"/>
      <c r="N3" s="104"/>
      <c r="O3" s="104"/>
      <c r="P3" s="104"/>
      <c r="Q3" s="104"/>
      <c r="T3" s="51"/>
      <c r="U3" s="89" t="s">
        <v>38</v>
      </c>
      <c r="V3" s="89" t="s">
        <v>8</v>
      </c>
      <c r="W3" s="89" t="s">
        <v>37</v>
      </c>
      <c r="X3" s="89" t="s">
        <v>36</v>
      </c>
      <c r="Y3" s="89"/>
      <c r="Z3" s="89"/>
      <c r="AA3" s="89"/>
      <c r="AB3" s="89" t="s">
        <v>35</v>
      </c>
      <c r="AC3" s="89"/>
      <c r="AD3" s="89" t="s">
        <v>33</v>
      </c>
      <c r="AE3" s="89"/>
      <c r="AF3" s="89" t="s">
        <v>34</v>
      </c>
      <c r="AG3" s="89"/>
      <c r="AH3" s="89" t="s">
        <v>32</v>
      </c>
      <c r="AI3" s="89"/>
    </row>
    <row r="4" spans="2:35" ht="17.25" customHeight="1" x14ac:dyDescent="0.25">
      <c r="B4" s="90" t="s">
        <v>3</v>
      </c>
      <c r="C4" s="90"/>
      <c r="D4" s="6">
        <v>3</v>
      </c>
      <c r="G4" s="91" t="s">
        <v>44</v>
      </c>
      <c r="H4" s="91"/>
      <c r="I4" s="91"/>
      <c r="J4" s="91"/>
      <c r="K4" s="91"/>
      <c r="L4" s="91" t="s">
        <v>45</v>
      </c>
      <c r="M4" s="91"/>
      <c r="N4" s="91"/>
      <c r="O4" s="91"/>
      <c r="P4" s="91"/>
      <c r="Q4" s="91"/>
      <c r="T4" s="51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2:35" ht="44.25" customHeight="1" x14ac:dyDescent="0.25">
      <c r="B6" s="80" t="s">
        <v>4</v>
      </c>
      <c r="C6" s="92" t="s">
        <v>5</v>
      </c>
      <c r="D6" s="94" t="s">
        <v>6</v>
      </c>
      <c r="E6" s="95"/>
      <c r="F6" s="80" t="s">
        <v>7</v>
      </c>
      <c r="G6" s="80" t="s">
        <v>8</v>
      </c>
      <c r="H6" s="88" t="s">
        <v>9</v>
      </c>
      <c r="I6" s="88" t="s">
        <v>10</v>
      </c>
      <c r="J6" s="88" t="s">
        <v>11</v>
      </c>
      <c r="K6" s="88" t="s">
        <v>12</v>
      </c>
      <c r="L6" s="87" t="s">
        <v>13</v>
      </c>
      <c r="M6" s="80" t="s">
        <v>14</v>
      </c>
      <c r="N6" s="87" t="s">
        <v>15</v>
      </c>
      <c r="O6" s="80" t="s">
        <v>16</v>
      </c>
      <c r="P6" s="80" t="s">
        <v>17</v>
      </c>
      <c r="Q6" s="80" t="s">
        <v>18</v>
      </c>
      <c r="T6" s="51"/>
      <c r="U6" s="89"/>
      <c r="V6" s="89"/>
      <c r="W6" s="8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2"/>
      <c r="C7" s="93"/>
      <c r="D7" s="96"/>
      <c r="E7" s="97"/>
      <c r="F7" s="82"/>
      <c r="G7" s="82"/>
      <c r="H7" s="88"/>
      <c r="I7" s="88"/>
      <c r="J7" s="88"/>
      <c r="K7" s="88"/>
      <c r="L7" s="87"/>
      <c r="M7" s="81"/>
      <c r="N7" s="87"/>
      <c r="O7" s="82"/>
      <c r="P7" s="81"/>
      <c r="Q7" s="81"/>
      <c r="S7" s="8"/>
      <c r="T7" s="51"/>
      <c r="U7" s="56" t="str">
        <f>+D3</f>
        <v>Đảm bảo chất lượng phần mềm</v>
      </c>
      <c r="V7" s="57" t="str">
        <f>+L3</f>
        <v>Nhóm: D14-091_04</v>
      </c>
      <c r="W7" s="58">
        <f>+$AF$7+$AH$7+$AD$7</f>
        <v>79</v>
      </c>
      <c r="X7" s="52">
        <f>COUNTIF($P$8:$P$116,"Khiển trách")</f>
        <v>0</v>
      </c>
      <c r="Y7" s="52">
        <f>COUNTIF($P$8:$P$116,"Cảnh cáo")</f>
        <v>0</v>
      </c>
      <c r="Z7" s="52">
        <f>COUNTIF($P$8:$P$116,"Đình chỉ thi")</f>
        <v>0</v>
      </c>
      <c r="AA7" s="59">
        <f>+($X$7+$Y$7+$Z$7)/$W$7*100%</f>
        <v>0</v>
      </c>
      <c r="AB7" s="52">
        <f>SUM(COUNTIF($P$8:$P$114,"Vắng"),COUNTIF($P$8:$P$114,"Vắng có phép"))</f>
        <v>0</v>
      </c>
      <c r="AC7" s="60">
        <f>+$AB$7/$W$7</f>
        <v>0</v>
      </c>
      <c r="AD7" s="61">
        <f>COUNTIF($T$8:$T$114,"Thi lại")</f>
        <v>0</v>
      </c>
      <c r="AE7" s="60">
        <f>+$AD$7/$W$7</f>
        <v>0</v>
      </c>
      <c r="AF7" s="61">
        <f>COUNTIF($T$8:$T$115,"Học lại")</f>
        <v>11</v>
      </c>
      <c r="AG7" s="60">
        <f>+$AF$7/$W$7</f>
        <v>0.13924050632911392</v>
      </c>
      <c r="AH7" s="52">
        <f>COUNTIF($T$9:$T$115,"Đạt")</f>
        <v>68</v>
      </c>
      <c r="AI7" s="59">
        <f>+$AH$7/$W$7</f>
        <v>0.86075949367088611</v>
      </c>
    </row>
    <row r="8" spans="2:35" ht="14.25" customHeight="1" x14ac:dyDescent="0.25">
      <c r="B8" s="83" t="s">
        <v>24</v>
      </c>
      <c r="C8" s="84"/>
      <c r="D8" s="84"/>
      <c r="E8" s="84"/>
      <c r="F8" s="84"/>
      <c r="G8" s="85"/>
      <c r="H8" s="9">
        <v>10</v>
      </c>
      <c r="I8" s="9">
        <v>20</v>
      </c>
      <c r="J8" s="72"/>
      <c r="K8" s="9">
        <v>20</v>
      </c>
      <c r="L8" s="48">
        <f>100-(H8+I8+J8+K8)</f>
        <v>50</v>
      </c>
      <c r="M8" s="82"/>
      <c r="N8" s="10"/>
      <c r="O8" s="10"/>
      <c r="P8" s="82"/>
      <c r="Q8" s="82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817</v>
      </c>
      <c r="D9" s="13" t="s">
        <v>818</v>
      </c>
      <c r="E9" s="14" t="s">
        <v>63</v>
      </c>
      <c r="F9" s="15" t="s">
        <v>819</v>
      </c>
      <c r="G9" s="12" t="s">
        <v>69</v>
      </c>
      <c r="H9" s="74">
        <v>5</v>
      </c>
      <c r="I9" s="16">
        <v>7</v>
      </c>
      <c r="J9" s="16" t="s">
        <v>25</v>
      </c>
      <c r="K9" s="16">
        <v>4</v>
      </c>
      <c r="L9" s="17">
        <v>7</v>
      </c>
      <c r="M9" s="18">
        <f t="shared" ref="M9:M40" si="0">ROUND(SUMPRODUCT(H9:L9,$H$8:$L$8)/100,1)</f>
        <v>6.2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40" si="3">+IF(OR($H9=0,$I9=0,$J9=0,$K9=0),"Không đủ ĐKDT",IF(AND(L9=0,M9&gt;=4),"Không đạt",""))</f>
        <v/>
      </c>
      <c r="Q9" s="20" t="s">
        <v>1000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820</v>
      </c>
      <c r="D10" s="24" t="s">
        <v>821</v>
      </c>
      <c r="E10" s="25" t="s">
        <v>367</v>
      </c>
      <c r="F10" s="26" t="s">
        <v>822</v>
      </c>
      <c r="G10" s="23" t="s">
        <v>69</v>
      </c>
      <c r="H10" s="75">
        <v>9</v>
      </c>
      <c r="I10" s="27">
        <v>8</v>
      </c>
      <c r="J10" s="27" t="s">
        <v>25</v>
      </c>
      <c r="K10" s="27">
        <v>4</v>
      </c>
      <c r="L10" s="71">
        <v>6</v>
      </c>
      <c r="M10" s="28">
        <f t="shared" si="0"/>
        <v>6.3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1000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823</v>
      </c>
      <c r="D11" s="24" t="s">
        <v>824</v>
      </c>
      <c r="E11" s="25" t="s">
        <v>752</v>
      </c>
      <c r="F11" s="26" t="s">
        <v>368</v>
      </c>
      <c r="G11" s="23" t="s">
        <v>152</v>
      </c>
      <c r="H11" s="75">
        <v>8</v>
      </c>
      <c r="I11" s="27">
        <v>3.5</v>
      </c>
      <c r="J11" s="27" t="s">
        <v>25</v>
      </c>
      <c r="K11" s="27">
        <v>4</v>
      </c>
      <c r="L11" s="71">
        <v>6.5</v>
      </c>
      <c r="M11" s="28">
        <f t="shared" si="0"/>
        <v>5.6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1000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825</v>
      </c>
      <c r="D12" s="24" t="s">
        <v>204</v>
      </c>
      <c r="E12" s="25" t="s">
        <v>757</v>
      </c>
      <c r="F12" s="26" t="s">
        <v>826</v>
      </c>
      <c r="G12" s="23" t="s">
        <v>69</v>
      </c>
      <c r="H12" s="75">
        <v>7</v>
      </c>
      <c r="I12" s="27">
        <v>3</v>
      </c>
      <c r="J12" s="27" t="s">
        <v>25</v>
      </c>
      <c r="K12" s="27">
        <v>4</v>
      </c>
      <c r="L12" s="71">
        <v>2.5</v>
      </c>
      <c r="M12" s="28">
        <f t="shared" si="0"/>
        <v>3.4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 t="s">
        <v>1000</v>
      </c>
      <c r="R12" s="3"/>
      <c r="S12" s="21"/>
      <c r="T12" s="73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827</v>
      </c>
      <c r="D13" s="24" t="s">
        <v>125</v>
      </c>
      <c r="E13" s="25" t="s">
        <v>757</v>
      </c>
      <c r="F13" s="26" t="s">
        <v>188</v>
      </c>
      <c r="G13" s="23" t="s">
        <v>52</v>
      </c>
      <c r="H13" s="75">
        <v>9</v>
      </c>
      <c r="I13" s="27">
        <v>8.5</v>
      </c>
      <c r="J13" s="27" t="s">
        <v>25</v>
      </c>
      <c r="K13" s="27">
        <v>4</v>
      </c>
      <c r="L13" s="71">
        <v>5</v>
      </c>
      <c r="M13" s="28">
        <f t="shared" si="0"/>
        <v>5.9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1000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828</v>
      </c>
      <c r="D14" s="24" t="s">
        <v>176</v>
      </c>
      <c r="E14" s="25" t="s">
        <v>757</v>
      </c>
      <c r="F14" s="26" t="s">
        <v>178</v>
      </c>
      <c r="G14" s="23" t="s">
        <v>152</v>
      </c>
      <c r="H14" s="75">
        <v>8</v>
      </c>
      <c r="I14" s="27">
        <v>6.5</v>
      </c>
      <c r="J14" s="27" t="s">
        <v>25</v>
      </c>
      <c r="K14" s="27">
        <v>7</v>
      </c>
      <c r="L14" s="71">
        <v>7</v>
      </c>
      <c r="M14" s="28">
        <f t="shared" si="0"/>
        <v>7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 t="s">
        <v>1000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829</v>
      </c>
      <c r="D15" s="24" t="s">
        <v>824</v>
      </c>
      <c r="E15" s="25" t="s">
        <v>267</v>
      </c>
      <c r="F15" s="26" t="s">
        <v>830</v>
      </c>
      <c r="G15" s="23" t="s">
        <v>69</v>
      </c>
      <c r="H15" s="75">
        <v>9</v>
      </c>
      <c r="I15" s="27">
        <v>7</v>
      </c>
      <c r="J15" s="27" t="s">
        <v>25</v>
      </c>
      <c r="K15" s="27">
        <v>6</v>
      </c>
      <c r="L15" s="71">
        <v>3.5</v>
      </c>
      <c r="M15" s="28">
        <f t="shared" si="0"/>
        <v>5.3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 t="s">
        <v>1000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831</v>
      </c>
      <c r="D16" s="24" t="s">
        <v>832</v>
      </c>
      <c r="E16" s="25" t="s">
        <v>833</v>
      </c>
      <c r="F16" s="26" t="s">
        <v>834</v>
      </c>
      <c r="G16" s="23" t="s">
        <v>91</v>
      </c>
      <c r="H16" s="75">
        <v>9</v>
      </c>
      <c r="I16" s="27">
        <v>10</v>
      </c>
      <c r="J16" s="27" t="s">
        <v>25</v>
      </c>
      <c r="K16" s="27">
        <v>7</v>
      </c>
      <c r="L16" s="71">
        <v>8.5</v>
      </c>
      <c r="M16" s="28">
        <f t="shared" si="0"/>
        <v>8.6</v>
      </c>
      <c r="N16" s="29" t="str">
        <f t="shared" si="1"/>
        <v>A</v>
      </c>
      <c r="O16" s="30" t="str">
        <f t="shared" si="2"/>
        <v>Giỏi</v>
      </c>
      <c r="P16" s="31" t="str">
        <f t="shared" si="3"/>
        <v/>
      </c>
      <c r="Q16" s="32" t="s">
        <v>1000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835</v>
      </c>
      <c r="D17" s="24" t="s">
        <v>739</v>
      </c>
      <c r="E17" s="25" t="s">
        <v>173</v>
      </c>
      <c r="F17" s="26" t="s">
        <v>836</v>
      </c>
      <c r="G17" s="23" t="s">
        <v>91</v>
      </c>
      <c r="H17" s="75">
        <v>9</v>
      </c>
      <c r="I17" s="27">
        <v>10</v>
      </c>
      <c r="J17" s="27" t="s">
        <v>25</v>
      </c>
      <c r="K17" s="27">
        <v>6</v>
      </c>
      <c r="L17" s="71">
        <v>9</v>
      </c>
      <c r="M17" s="28">
        <f t="shared" si="0"/>
        <v>8.6</v>
      </c>
      <c r="N17" s="29" t="str">
        <f t="shared" si="1"/>
        <v>A</v>
      </c>
      <c r="O17" s="30" t="str">
        <f t="shared" si="2"/>
        <v>Giỏi</v>
      </c>
      <c r="P17" s="31" t="str">
        <f t="shared" si="3"/>
        <v/>
      </c>
      <c r="Q17" s="32" t="s">
        <v>1000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837</v>
      </c>
      <c r="D18" s="24" t="s">
        <v>628</v>
      </c>
      <c r="E18" s="25" t="s">
        <v>173</v>
      </c>
      <c r="F18" s="26" t="s">
        <v>160</v>
      </c>
      <c r="G18" s="23" t="s">
        <v>91</v>
      </c>
      <c r="H18" s="75">
        <v>10</v>
      </c>
      <c r="I18" s="27">
        <v>5</v>
      </c>
      <c r="J18" s="27" t="s">
        <v>25</v>
      </c>
      <c r="K18" s="27">
        <v>6</v>
      </c>
      <c r="L18" s="71">
        <v>5</v>
      </c>
      <c r="M18" s="28">
        <f t="shared" si="0"/>
        <v>5.7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 t="s">
        <v>1000</v>
      </c>
      <c r="R18" s="3"/>
      <c r="S18" s="21"/>
      <c r="T18" s="73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838</v>
      </c>
      <c r="D19" s="24" t="s">
        <v>686</v>
      </c>
      <c r="E19" s="25" t="s">
        <v>173</v>
      </c>
      <c r="F19" s="26" t="s">
        <v>839</v>
      </c>
      <c r="G19" s="23" t="s">
        <v>276</v>
      </c>
      <c r="H19" s="75">
        <v>9</v>
      </c>
      <c r="I19" s="27">
        <v>8</v>
      </c>
      <c r="J19" s="27" t="s">
        <v>25</v>
      </c>
      <c r="K19" s="27">
        <v>4.5</v>
      </c>
      <c r="L19" s="71">
        <v>7.5</v>
      </c>
      <c r="M19" s="28">
        <f t="shared" si="0"/>
        <v>7.2</v>
      </c>
      <c r="N19" s="29" t="str">
        <f t="shared" si="1"/>
        <v>B</v>
      </c>
      <c r="O19" s="30" t="str">
        <f t="shared" si="2"/>
        <v>Khá</v>
      </c>
      <c r="P19" s="31" t="str">
        <f t="shared" si="3"/>
        <v/>
      </c>
      <c r="Q19" s="32" t="s">
        <v>1000</v>
      </c>
      <c r="R19" s="3"/>
      <c r="S19" s="21"/>
      <c r="T19" s="73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840</v>
      </c>
      <c r="D20" s="24" t="s">
        <v>290</v>
      </c>
      <c r="E20" s="25" t="s">
        <v>177</v>
      </c>
      <c r="F20" s="26" t="s">
        <v>841</v>
      </c>
      <c r="G20" s="23" t="s">
        <v>52</v>
      </c>
      <c r="H20" s="75">
        <v>8</v>
      </c>
      <c r="I20" s="27">
        <v>8</v>
      </c>
      <c r="J20" s="27" t="s">
        <v>25</v>
      </c>
      <c r="K20" s="27">
        <v>4</v>
      </c>
      <c r="L20" s="71">
        <v>5</v>
      </c>
      <c r="M20" s="28">
        <f t="shared" si="0"/>
        <v>5.7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 t="s">
        <v>1000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842</v>
      </c>
      <c r="D21" s="24" t="s">
        <v>805</v>
      </c>
      <c r="E21" s="25" t="s">
        <v>379</v>
      </c>
      <c r="F21" s="26" t="s">
        <v>348</v>
      </c>
      <c r="G21" s="23" t="s">
        <v>86</v>
      </c>
      <c r="H21" s="75">
        <v>9</v>
      </c>
      <c r="I21" s="27">
        <v>9</v>
      </c>
      <c r="J21" s="27" t="s">
        <v>25</v>
      </c>
      <c r="K21" s="27">
        <v>6</v>
      </c>
      <c r="L21" s="71">
        <v>8</v>
      </c>
      <c r="M21" s="28">
        <f t="shared" si="0"/>
        <v>7.9</v>
      </c>
      <c r="N21" s="29" t="str">
        <f t="shared" si="1"/>
        <v>B</v>
      </c>
      <c r="O21" s="30" t="str">
        <f t="shared" si="2"/>
        <v>Khá</v>
      </c>
      <c r="P21" s="31" t="str">
        <f t="shared" si="3"/>
        <v/>
      </c>
      <c r="Q21" s="32" t="s">
        <v>1000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843</v>
      </c>
      <c r="D22" s="24" t="s">
        <v>290</v>
      </c>
      <c r="E22" s="25" t="s">
        <v>844</v>
      </c>
      <c r="F22" s="26" t="s">
        <v>845</v>
      </c>
      <c r="G22" s="23" t="s">
        <v>846</v>
      </c>
      <c r="H22" s="75">
        <v>8</v>
      </c>
      <c r="I22" s="27">
        <v>3.5</v>
      </c>
      <c r="J22" s="27" t="s">
        <v>25</v>
      </c>
      <c r="K22" s="27">
        <v>0</v>
      </c>
      <c r="L22" s="71" t="s">
        <v>25</v>
      </c>
      <c r="M22" s="28">
        <f t="shared" si="0"/>
        <v>1.5</v>
      </c>
      <c r="N22" s="29" t="str">
        <f t="shared" si="1"/>
        <v>F</v>
      </c>
      <c r="O22" s="30" t="str">
        <f t="shared" si="2"/>
        <v>Kém</v>
      </c>
      <c r="P22" s="31" t="str">
        <f t="shared" si="3"/>
        <v>Không đủ ĐKDT</v>
      </c>
      <c r="Q22" s="32" t="s">
        <v>1000</v>
      </c>
      <c r="R22" s="3"/>
      <c r="S22" s="21"/>
      <c r="T22" s="73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847</v>
      </c>
      <c r="D23" s="24" t="s">
        <v>125</v>
      </c>
      <c r="E23" s="25" t="s">
        <v>700</v>
      </c>
      <c r="F23" s="26" t="s">
        <v>848</v>
      </c>
      <c r="G23" s="23" t="s">
        <v>69</v>
      </c>
      <c r="H23" s="75">
        <v>9</v>
      </c>
      <c r="I23" s="27">
        <v>4</v>
      </c>
      <c r="J23" s="27" t="s">
        <v>25</v>
      </c>
      <c r="K23" s="27">
        <v>4</v>
      </c>
      <c r="L23" s="71">
        <v>5</v>
      </c>
      <c r="M23" s="28">
        <f t="shared" si="0"/>
        <v>5</v>
      </c>
      <c r="N23" s="29" t="str">
        <f t="shared" si="1"/>
        <v>D+</v>
      </c>
      <c r="O23" s="30" t="str">
        <f t="shared" si="2"/>
        <v>Trung bình yếu</v>
      </c>
      <c r="P23" s="31" t="str">
        <f t="shared" si="3"/>
        <v/>
      </c>
      <c r="Q23" s="32" t="s">
        <v>1000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849</v>
      </c>
      <c r="D24" s="24" t="s">
        <v>850</v>
      </c>
      <c r="E24" s="25" t="s">
        <v>80</v>
      </c>
      <c r="F24" s="26" t="s">
        <v>851</v>
      </c>
      <c r="G24" s="23" t="s">
        <v>846</v>
      </c>
      <c r="H24" s="75">
        <v>0</v>
      </c>
      <c r="I24" s="27">
        <v>0</v>
      </c>
      <c r="J24" s="27" t="s">
        <v>25</v>
      </c>
      <c r="K24" s="27" t="s">
        <v>25</v>
      </c>
      <c r="L24" s="71" t="s">
        <v>25</v>
      </c>
      <c r="M24" s="28">
        <f t="shared" si="0"/>
        <v>0</v>
      </c>
      <c r="N24" s="29" t="str">
        <f t="shared" si="1"/>
        <v>F</v>
      </c>
      <c r="O24" s="30" t="str">
        <f t="shared" si="2"/>
        <v>Kém</v>
      </c>
      <c r="P24" s="31" t="str">
        <f t="shared" si="3"/>
        <v>Không đủ ĐKDT</v>
      </c>
      <c r="Q24" s="32" t="s">
        <v>1000</v>
      </c>
      <c r="R24" s="3"/>
      <c r="S24" s="21"/>
      <c r="T24" s="73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852</v>
      </c>
      <c r="D25" s="24" t="s">
        <v>853</v>
      </c>
      <c r="E25" s="25" t="s">
        <v>94</v>
      </c>
      <c r="F25" s="26" t="s">
        <v>854</v>
      </c>
      <c r="G25" s="23" t="s">
        <v>69</v>
      </c>
      <c r="H25" s="75">
        <v>8</v>
      </c>
      <c r="I25" s="27">
        <v>5.5</v>
      </c>
      <c r="J25" s="27" t="s">
        <v>25</v>
      </c>
      <c r="K25" s="27">
        <v>4</v>
      </c>
      <c r="L25" s="71">
        <v>4.5</v>
      </c>
      <c r="M25" s="28">
        <f t="shared" si="0"/>
        <v>5</v>
      </c>
      <c r="N25" s="29" t="str">
        <f t="shared" si="1"/>
        <v>D+</v>
      </c>
      <c r="O25" s="30" t="str">
        <f t="shared" si="2"/>
        <v>Trung bình yếu</v>
      </c>
      <c r="P25" s="31" t="str">
        <f t="shared" si="3"/>
        <v/>
      </c>
      <c r="Q25" s="32" t="s">
        <v>1000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855</v>
      </c>
      <c r="D26" s="24" t="s">
        <v>856</v>
      </c>
      <c r="E26" s="25" t="s">
        <v>311</v>
      </c>
      <c r="F26" s="26" t="s">
        <v>555</v>
      </c>
      <c r="G26" s="23" t="s">
        <v>52</v>
      </c>
      <c r="H26" s="75">
        <v>10</v>
      </c>
      <c r="I26" s="27">
        <v>10</v>
      </c>
      <c r="J26" s="27" t="s">
        <v>25</v>
      </c>
      <c r="K26" s="27">
        <v>7</v>
      </c>
      <c r="L26" s="71">
        <v>8</v>
      </c>
      <c r="M26" s="28">
        <f t="shared" si="0"/>
        <v>8.4</v>
      </c>
      <c r="N26" s="29" t="str">
        <f t="shared" si="1"/>
        <v>B+</v>
      </c>
      <c r="O26" s="30" t="str">
        <f t="shared" si="2"/>
        <v>Khá</v>
      </c>
      <c r="P26" s="31" t="str">
        <f t="shared" si="3"/>
        <v/>
      </c>
      <c r="Q26" s="32" t="s">
        <v>1000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857</v>
      </c>
      <c r="D27" s="24" t="s">
        <v>858</v>
      </c>
      <c r="E27" s="25" t="s">
        <v>102</v>
      </c>
      <c r="F27" s="26" t="s">
        <v>99</v>
      </c>
      <c r="G27" s="23" t="s">
        <v>86</v>
      </c>
      <c r="H27" s="75">
        <v>0</v>
      </c>
      <c r="I27" s="27">
        <v>0</v>
      </c>
      <c r="J27" s="27" t="s">
        <v>25</v>
      </c>
      <c r="K27" s="27" t="s">
        <v>25</v>
      </c>
      <c r="L27" s="71" t="s">
        <v>25</v>
      </c>
      <c r="M27" s="28">
        <f t="shared" si="0"/>
        <v>0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 t="s">
        <v>1000</v>
      </c>
      <c r="R27" s="3"/>
      <c r="S27" s="21"/>
      <c r="T27" s="73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859</v>
      </c>
      <c r="D28" s="24" t="s">
        <v>125</v>
      </c>
      <c r="E28" s="25" t="s">
        <v>126</v>
      </c>
      <c r="F28" s="26" t="s">
        <v>726</v>
      </c>
      <c r="G28" s="23" t="s">
        <v>86</v>
      </c>
      <c r="H28" s="75">
        <v>8</v>
      </c>
      <c r="I28" s="27">
        <v>10</v>
      </c>
      <c r="J28" s="27" t="s">
        <v>25</v>
      </c>
      <c r="K28" s="27">
        <v>4</v>
      </c>
      <c r="L28" s="71">
        <v>6.5</v>
      </c>
      <c r="M28" s="28">
        <f t="shared" si="0"/>
        <v>6.9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 t="s">
        <v>1000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860</v>
      </c>
      <c r="D29" s="24" t="s">
        <v>861</v>
      </c>
      <c r="E29" s="25" t="s">
        <v>133</v>
      </c>
      <c r="F29" s="26" t="s">
        <v>862</v>
      </c>
      <c r="G29" s="23" t="s">
        <v>863</v>
      </c>
      <c r="H29" s="75">
        <v>0</v>
      </c>
      <c r="I29" s="27">
        <v>0</v>
      </c>
      <c r="J29" s="27" t="s">
        <v>25</v>
      </c>
      <c r="K29" s="27" t="s">
        <v>25</v>
      </c>
      <c r="L29" s="71" t="s">
        <v>25</v>
      </c>
      <c r="M29" s="28">
        <f t="shared" si="0"/>
        <v>0</v>
      </c>
      <c r="N29" s="29" t="str">
        <f t="shared" si="1"/>
        <v>F</v>
      </c>
      <c r="O29" s="30" t="str">
        <f t="shared" si="2"/>
        <v>Kém</v>
      </c>
      <c r="P29" s="31" t="str">
        <f t="shared" si="3"/>
        <v>Không đủ ĐKDT</v>
      </c>
      <c r="Q29" s="32" t="s">
        <v>1000</v>
      </c>
      <c r="R29" s="3"/>
      <c r="S29" s="21"/>
      <c r="T29" s="73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864</v>
      </c>
      <c r="D30" s="24" t="s">
        <v>109</v>
      </c>
      <c r="E30" s="25" t="s">
        <v>244</v>
      </c>
      <c r="F30" s="26" t="s">
        <v>865</v>
      </c>
      <c r="G30" s="23" t="s">
        <v>152</v>
      </c>
      <c r="H30" s="75">
        <v>9</v>
      </c>
      <c r="I30" s="27">
        <v>7.5</v>
      </c>
      <c r="J30" s="27" t="s">
        <v>25</v>
      </c>
      <c r="K30" s="27">
        <v>4</v>
      </c>
      <c r="L30" s="71">
        <v>6</v>
      </c>
      <c r="M30" s="28">
        <f t="shared" si="0"/>
        <v>6.2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 t="s">
        <v>1000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866</v>
      </c>
      <c r="D31" s="24" t="s">
        <v>867</v>
      </c>
      <c r="E31" s="25" t="s">
        <v>142</v>
      </c>
      <c r="F31" s="26" t="s">
        <v>185</v>
      </c>
      <c r="G31" s="23" t="s">
        <v>152</v>
      </c>
      <c r="H31" s="75">
        <v>9</v>
      </c>
      <c r="I31" s="27">
        <v>7</v>
      </c>
      <c r="J31" s="27" t="s">
        <v>25</v>
      </c>
      <c r="K31" s="27">
        <v>6</v>
      </c>
      <c r="L31" s="71">
        <v>7</v>
      </c>
      <c r="M31" s="28">
        <f t="shared" si="0"/>
        <v>7</v>
      </c>
      <c r="N31" s="29" t="str">
        <f t="shared" si="1"/>
        <v>B</v>
      </c>
      <c r="O31" s="30" t="str">
        <f t="shared" si="2"/>
        <v>Khá</v>
      </c>
      <c r="P31" s="31" t="str">
        <f t="shared" si="3"/>
        <v/>
      </c>
      <c r="Q31" s="32" t="s">
        <v>1000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868</v>
      </c>
      <c r="D32" s="24" t="s">
        <v>869</v>
      </c>
      <c r="E32" s="25" t="s">
        <v>870</v>
      </c>
      <c r="F32" s="26" t="s">
        <v>871</v>
      </c>
      <c r="G32" s="23" t="s">
        <v>69</v>
      </c>
      <c r="H32" s="75">
        <v>9</v>
      </c>
      <c r="I32" s="27">
        <v>10</v>
      </c>
      <c r="J32" s="27" t="s">
        <v>25</v>
      </c>
      <c r="K32" s="27">
        <v>7</v>
      </c>
      <c r="L32" s="71">
        <v>9</v>
      </c>
      <c r="M32" s="28">
        <f t="shared" si="0"/>
        <v>8.8000000000000007</v>
      </c>
      <c r="N32" s="29" t="str">
        <f t="shared" si="1"/>
        <v>A</v>
      </c>
      <c r="O32" s="30" t="str">
        <f t="shared" si="2"/>
        <v>Giỏi</v>
      </c>
      <c r="P32" s="31" t="str">
        <f t="shared" si="3"/>
        <v/>
      </c>
      <c r="Q32" s="32" t="s">
        <v>1000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872</v>
      </c>
      <c r="D33" s="24" t="s">
        <v>290</v>
      </c>
      <c r="E33" s="25" t="s">
        <v>740</v>
      </c>
      <c r="F33" s="26" t="s">
        <v>534</v>
      </c>
      <c r="G33" s="23" t="s">
        <v>86</v>
      </c>
      <c r="H33" s="75">
        <v>7</v>
      </c>
      <c r="I33" s="27">
        <v>2.5</v>
      </c>
      <c r="J33" s="27" t="s">
        <v>25</v>
      </c>
      <c r="K33" s="27">
        <v>6.5</v>
      </c>
      <c r="L33" s="71">
        <v>4</v>
      </c>
      <c r="M33" s="28">
        <f t="shared" si="0"/>
        <v>4.5</v>
      </c>
      <c r="N33" s="29" t="str">
        <f t="shared" si="1"/>
        <v>D</v>
      </c>
      <c r="O33" s="30" t="str">
        <f t="shared" si="2"/>
        <v>Trung bình yếu</v>
      </c>
      <c r="P33" s="31" t="str">
        <f t="shared" si="3"/>
        <v/>
      </c>
      <c r="Q33" s="32" t="s">
        <v>1000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873</v>
      </c>
      <c r="D34" s="24" t="s">
        <v>874</v>
      </c>
      <c r="E34" s="25" t="s">
        <v>155</v>
      </c>
      <c r="F34" s="26" t="s">
        <v>875</v>
      </c>
      <c r="G34" s="23" t="s">
        <v>86</v>
      </c>
      <c r="H34" s="75">
        <v>9</v>
      </c>
      <c r="I34" s="27">
        <v>7</v>
      </c>
      <c r="J34" s="27" t="s">
        <v>25</v>
      </c>
      <c r="K34" s="27">
        <v>4.5</v>
      </c>
      <c r="L34" s="71">
        <v>5.5</v>
      </c>
      <c r="M34" s="28">
        <f t="shared" si="0"/>
        <v>6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 t="s">
        <v>1000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876</v>
      </c>
      <c r="D35" s="24" t="s">
        <v>433</v>
      </c>
      <c r="E35" s="25" t="s">
        <v>877</v>
      </c>
      <c r="F35" s="26" t="s">
        <v>878</v>
      </c>
      <c r="G35" s="23" t="s">
        <v>69</v>
      </c>
      <c r="H35" s="75">
        <v>9</v>
      </c>
      <c r="I35" s="27">
        <v>9.5</v>
      </c>
      <c r="J35" s="27" t="s">
        <v>25</v>
      </c>
      <c r="K35" s="27">
        <v>5</v>
      </c>
      <c r="L35" s="71">
        <v>6</v>
      </c>
      <c r="M35" s="28">
        <f t="shared" si="0"/>
        <v>6.8</v>
      </c>
      <c r="N35" s="29" t="str">
        <f t="shared" si="1"/>
        <v>C+</v>
      </c>
      <c r="O35" s="30" t="str">
        <f t="shared" si="2"/>
        <v>Trung bình</v>
      </c>
      <c r="P35" s="31" t="str">
        <f t="shared" si="3"/>
        <v/>
      </c>
      <c r="Q35" s="32" t="s">
        <v>1000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879</v>
      </c>
      <c r="D36" s="24" t="s">
        <v>880</v>
      </c>
      <c r="E36" s="25" t="s">
        <v>55</v>
      </c>
      <c r="F36" s="26" t="s">
        <v>881</v>
      </c>
      <c r="G36" s="23" t="s">
        <v>152</v>
      </c>
      <c r="H36" s="75">
        <v>7</v>
      </c>
      <c r="I36" s="27">
        <v>5</v>
      </c>
      <c r="J36" s="27" t="s">
        <v>25</v>
      </c>
      <c r="K36" s="27">
        <v>4.5</v>
      </c>
      <c r="L36" s="71">
        <v>4.5</v>
      </c>
      <c r="M36" s="28">
        <f t="shared" si="0"/>
        <v>4.9000000000000004</v>
      </c>
      <c r="N36" s="29" t="str">
        <f t="shared" si="1"/>
        <v>D</v>
      </c>
      <c r="O36" s="30" t="str">
        <f t="shared" si="2"/>
        <v>Trung bình yếu</v>
      </c>
      <c r="P36" s="31" t="str">
        <f t="shared" si="3"/>
        <v/>
      </c>
      <c r="Q36" s="32" t="s">
        <v>1001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882</v>
      </c>
      <c r="D37" s="24" t="s">
        <v>883</v>
      </c>
      <c r="E37" s="25" t="s">
        <v>55</v>
      </c>
      <c r="F37" s="26" t="s">
        <v>884</v>
      </c>
      <c r="G37" s="23" t="s">
        <v>152</v>
      </c>
      <c r="H37" s="75">
        <v>9</v>
      </c>
      <c r="I37" s="27">
        <v>5</v>
      </c>
      <c r="J37" s="27" t="s">
        <v>25</v>
      </c>
      <c r="K37" s="27">
        <v>5</v>
      </c>
      <c r="L37" s="71">
        <v>6</v>
      </c>
      <c r="M37" s="28">
        <f t="shared" si="0"/>
        <v>5.9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 t="s">
        <v>1001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885</v>
      </c>
      <c r="D38" s="24" t="s">
        <v>886</v>
      </c>
      <c r="E38" s="25" t="s">
        <v>887</v>
      </c>
      <c r="F38" s="26" t="s">
        <v>888</v>
      </c>
      <c r="G38" s="23" t="s">
        <v>86</v>
      </c>
      <c r="H38" s="75">
        <v>8</v>
      </c>
      <c r="I38" s="27">
        <v>9.5</v>
      </c>
      <c r="J38" s="27" t="s">
        <v>25</v>
      </c>
      <c r="K38" s="27">
        <v>6</v>
      </c>
      <c r="L38" s="71">
        <v>9</v>
      </c>
      <c r="M38" s="28">
        <f t="shared" si="0"/>
        <v>8.4</v>
      </c>
      <c r="N38" s="29" t="str">
        <f t="shared" si="1"/>
        <v>B+</v>
      </c>
      <c r="O38" s="30" t="str">
        <f t="shared" si="2"/>
        <v>Khá</v>
      </c>
      <c r="P38" s="31" t="str">
        <f t="shared" si="3"/>
        <v/>
      </c>
      <c r="Q38" s="32" t="s">
        <v>1001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889</v>
      </c>
      <c r="D39" s="24" t="s">
        <v>890</v>
      </c>
      <c r="E39" s="25" t="s">
        <v>676</v>
      </c>
      <c r="F39" s="26" t="s">
        <v>260</v>
      </c>
      <c r="G39" s="23" t="s">
        <v>152</v>
      </c>
      <c r="H39" s="75">
        <v>9</v>
      </c>
      <c r="I39" s="27">
        <v>5</v>
      </c>
      <c r="J39" s="27" t="s">
        <v>25</v>
      </c>
      <c r="K39" s="27">
        <v>5</v>
      </c>
      <c r="L39" s="71">
        <v>4.5</v>
      </c>
      <c r="M39" s="28">
        <f t="shared" si="0"/>
        <v>5.2</v>
      </c>
      <c r="N39" s="29" t="str">
        <f t="shared" si="1"/>
        <v>D+</v>
      </c>
      <c r="O39" s="30" t="str">
        <f t="shared" si="2"/>
        <v>Trung bình yếu</v>
      </c>
      <c r="P39" s="31" t="str">
        <f t="shared" si="3"/>
        <v/>
      </c>
      <c r="Q39" s="32" t="s">
        <v>1001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891</v>
      </c>
      <c r="D40" s="24" t="s">
        <v>230</v>
      </c>
      <c r="E40" s="25" t="s">
        <v>752</v>
      </c>
      <c r="F40" s="26" t="s">
        <v>398</v>
      </c>
      <c r="G40" s="23" t="s">
        <v>86</v>
      </c>
      <c r="H40" s="75">
        <v>9</v>
      </c>
      <c r="I40" s="27">
        <v>4.5</v>
      </c>
      <c r="J40" s="27" t="s">
        <v>25</v>
      </c>
      <c r="K40" s="27">
        <v>6</v>
      </c>
      <c r="L40" s="71">
        <v>6.5</v>
      </c>
      <c r="M40" s="28">
        <f t="shared" si="0"/>
        <v>6.3</v>
      </c>
      <c r="N40" s="29" t="str">
        <f t="shared" si="1"/>
        <v>C</v>
      </c>
      <c r="O40" s="30" t="str">
        <f t="shared" si="2"/>
        <v>Trung bình</v>
      </c>
      <c r="P40" s="31" t="str">
        <f t="shared" si="3"/>
        <v/>
      </c>
      <c r="Q40" s="32" t="s">
        <v>1001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892</v>
      </c>
      <c r="D41" s="24" t="s">
        <v>869</v>
      </c>
      <c r="E41" s="25" t="s">
        <v>752</v>
      </c>
      <c r="F41" s="26" t="s">
        <v>893</v>
      </c>
      <c r="G41" s="23" t="s">
        <v>86</v>
      </c>
      <c r="H41" s="75">
        <v>9</v>
      </c>
      <c r="I41" s="27">
        <v>6</v>
      </c>
      <c r="J41" s="27" t="s">
        <v>25</v>
      </c>
      <c r="K41" s="27">
        <v>4</v>
      </c>
      <c r="L41" s="71">
        <v>5.5</v>
      </c>
      <c r="M41" s="28">
        <f t="shared" ref="M41:M72" si="5">ROUND(SUMPRODUCT(H41:L41,$H$8:$L$8)/100,1)</f>
        <v>5.7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2" si="8">+IF(OR($H41=0,$I41=0,$J41=0,$K41=0),"Không đủ ĐKDT",IF(AND(L41=0,M41&gt;=4),"Không đạt",""))</f>
        <v/>
      </c>
      <c r="Q41" s="32" t="s">
        <v>1001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894</v>
      </c>
      <c r="D42" s="24" t="s">
        <v>125</v>
      </c>
      <c r="E42" s="25" t="s">
        <v>895</v>
      </c>
      <c r="F42" s="26" t="s">
        <v>492</v>
      </c>
      <c r="G42" s="23" t="s">
        <v>52</v>
      </c>
      <c r="H42" s="75">
        <v>9</v>
      </c>
      <c r="I42" s="27">
        <v>3.5</v>
      </c>
      <c r="J42" s="27" t="s">
        <v>25</v>
      </c>
      <c r="K42" s="27">
        <v>4</v>
      </c>
      <c r="L42" s="71">
        <v>1.5</v>
      </c>
      <c r="M42" s="28">
        <f t="shared" si="5"/>
        <v>3.2</v>
      </c>
      <c r="N42" s="29" t="str">
        <f t="shared" si="6"/>
        <v>F</v>
      </c>
      <c r="O42" s="30" t="str">
        <f t="shared" si="7"/>
        <v>Kém</v>
      </c>
      <c r="P42" s="31" t="str">
        <f t="shared" si="8"/>
        <v/>
      </c>
      <c r="Q42" s="32" t="s">
        <v>1001</v>
      </c>
      <c r="R42" s="3"/>
      <c r="S42" s="21"/>
      <c r="T42" s="73" t="str">
        <f t="shared" si="9"/>
        <v>Học lại</v>
      </c>
      <c r="U42" s="63"/>
      <c r="V42" s="63"/>
      <c r="W42" s="76"/>
      <c r="X42" s="53"/>
      <c r="Y42" s="53"/>
      <c r="Z42" s="53"/>
      <c r="AA42" s="64"/>
      <c r="AB42" s="53"/>
      <c r="AC42" s="65"/>
      <c r="AD42" s="66"/>
      <c r="AE42" s="65"/>
      <c r="AF42" s="66"/>
      <c r="AG42" s="65"/>
      <c r="AH42" s="53"/>
      <c r="AI42" s="64"/>
    </row>
    <row r="43" spans="2:35" ht="18.75" customHeight="1" x14ac:dyDescent="0.25">
      <c r="B43" s="22">
        <v>35</v>
      </c>
      <c r="C43" s="23" t="s">
        <v>896</v>
      </c>
      <c r="D43" s="24" t="s">
        <v>897</v>
      </c>
      <c r="E43" s="25" t="s">
        <v>271</v>
      </c>
      <c r="F43" s="26" t="s">
        <v>898</v>
      </c>
      <c r="G43" s="23" t="s">
        <v>152</v>
      </c>
      <c r="H43" s="75">
        <v>5</v>
      </c>
      <c r="I43" s="27">
        <v>6</v>
      </c>
      <c r="J43" s="27" t="s">
        <v>25</v>
      </c>
      <c r="K43" s="27">
        <v>0</v>
      </c>
      <c r="L43" s="71" t="s">
        <v>25</v>
      </c>
      <c r="M43" s="28">
        <f t="shared" si="5"/>
        <v>1.7</v>
      </c>
      <c r="N43" s="29" t="str">
        <f t="shared" si="6"/>
        <v>F</v>
      </c>
      <c r="O43" s="30" t="str">
        <f t="shared" si="7"/>
        <v>Kém</v>
      </c>
      <c r="P43" s="31" t="str">
        <f t="shared" si="8"/>
        <v>Không đủ ĐKDT</v>
      </c>
      <c r="Q43" s="32" t="s">
        <v>1001</v>
      </c>
      <c r="R43" s="3"/>
      <c r="S43" s="21"/>
      <c r="T43" s="73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899</v>
      </c>
      <c r="D44" s="24" t="s">
        <v>145</v>
      </c>
      <c r="E44" s="25" t="s">
        <v>376</v>
      </c>
      <c r="F44" s="26" t="s">
        <v>134</v>
      </c>
      <c r="G44" s="23" t="s">
        <v>69</v>
      </c>
      <c r="H44" s="75">
        <v>8</v>
      </c>
      <c r="I44" s="27">
        <v>4</v>
      </c>
      <c r="J44" s="27" t="s">
        <v>25</v>
      </c>
      <c r="K44" s="27">
        <v>4</v>
      </c>
      <c r="L44" s="71">
        <v>6</v>
      </c>
      <c r="M44" s="28">
        <f t="shared" si="5"/>
        <v>5.4</v>
      </c>
      <c r="N44" s="29" t="str">
        <f t="shared" si="6"/>
        <v>D+</v>
      </c>
      <c r="O44" s="30" t="str">
        <f t="shared" si="7"/>
        <v>Trung bình yếu</v>
      </c>
      <c r="P44" s="31" t="str">
        <f t="shared" si="8"/>
        <v/>
      </c>
      <c r="Q44" s="32" t="s">
        <v>1001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900</v>
      </c>
      <c r="D45" s="24" t="s">
        <v>850</v>
      </c>
      <c r="E45" s="25" t="s">
        <v>901</v>
      </c>
      <c r="F45" s="26" t="s">
        <v>464</v>
      </c>
      <c r="G45" s="23" t="s">
        <v>86</v>
      </c>
      <c r="H45" s="75">
        <v>9</v>
      </c>
      <c r="I45" s="27">
        <v>7</v>
      </c>
      <c r="J45" s="27" t="s">
        <v>25</v>
      </c>
      <c r="K45" s="27">
        <v>6</v>
      </c>
      <c r="L45" s="71">
        <v>7.5</v>
      </c>
      <c r="M45" s="28">
        <f t="shared" si="5"/>
        <v>7.3</v>
      </c>
      <c r="N45" s="29" t="str">
        <f t="shared" si="6"/>
        <v>B</v>
      </c>
      <c r="O45" s="30" t="str">
        <f t="shared" si="7"/>
        <v>Khá</v>
      </c>
      <c r="P45" s="31" t="str">
        <f t="shared" si="8"/>
        <v/>
      </c>
      <c r="Q45" s="32" t="s">
        <v>1001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902</v>
      </c>
      <c r="D46" s="24" t="s">
        <v>58</v>
      </c>
      <c r="E46" s="25" t="s">
        <v>304</v>
      </c>
      <c r="F46" s="26" t="s">
        <v>299</v>
      </c>
      <c r="G46" s="23" t="s">
        <v>69</v>
      </c>
      <c r="H46" s="75">
        <v>9</v>
      </c>
      <c r="I46" s="27">
        <v>7.5</v>
      </c>
      <c r="J46" s="27" t="s">
        <v>25</v>
      </c>
      <c r="K46" s="27">
        <v>4</v>
      </c>
      <c r="L46" s="71">
        <v>8.5</v>
      </c>
      <c r="M46" s="28">
        <f t="shared" si="5"/>
        <v>7.5</v>
      </c>
      <c r="N46" s="29" t="str">
        <f t="shared" si="6"/>
        <v>B</v>
      </c>
      <c r="O46" s="30" t="str">
        <f t="shared" si="7"/>
        <v>Khá</v>
      </c>
      <c r="P46" s="31" t="str">
        <f t="shared" si="8"/>
        <v/>
      </c>
      <c r="Q46" s="32" t="s">
        <v>1001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903</v>
      </c>
      <c r="D47" s="24" t="s">
        <v>433</v>
      </c>
      <c r="E47" s="25" t="s">
        <v>904</v>
      </c>
      <c r="F47" s="26" t="s">
        <v>449</v>
      </c>
      <c r="G47" s="23" t="s">
        <v>52</v>
      </c>
      <c r="H47" s="75">
        <v>8</v>
      </c>
      <c r="I47" s="27">
        <v>7.5</v>
      </c>
      <c r="J47" s="27" t="s">
        <v>25</v>
      </c>
      <c r="K47" s="27">
        <v>5</v>
      </c>
      <c r="L47" s="71">
        <v>4</v>
      </c>
      <c r="M47" s="28">
        <f t="shared" si="5"/>
        <v>5.3</v>
      </c>
      <c r="N47" s="29" t="str">
        <f t="shared" si="6"/>
        <v>D+</v>
      </c>
      <c r="O47" s="30" t="str">
        <f t="shared" si="7"/>
        <v>Trung bình yếu</v>
      </c>
      <c r="P47" s="31" t="str">
        <f t="shared" si="8"/>
        <v/>
      </c>
      <c r="Q47" s="32" t="s">
        <v>1001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905</v>
      </c>
      <c r="D48" s="24" t="s">
        <v>219</v>
      </c>
      <c r="E48" s="25" t="s">
        <v>89</v>
      </c>
      <c r="F48" s="26" t="s">
        <v>906</v>
      </c>
      <c r="G48" s="23" t="s">
        <v>69</v>
      </c>
      <c r="H48" s="75">
        <v>9</v>
      </c>
      <c r="I48" s="27">
        <v>6</v>
      </c>
      <c r="J48" s="27" t="s">
        <v>25</v>
      </c>
      <c r="K48" s="27">
        <v>4</v>
      </c>
      <c r="L48" s="71">
        <v>7.5</v>
      </c>
      <c r="M48" s="28">
        <f t="shared" si="5"/>
        <v>6.7</v>
      </c>
      <c r="N48" s="29" t="str">
        <f t="shared" si="6"/>
        <v>C+</v>
      </c>
      <c r="O48" s="30" t="str">
        <f t="shared" si="7"/>
        <v>Trung bình</v>
      </c>
      <c r="P48" s="31" t="str">
        <f t="shared" si="8"/>
        <v/>
      </c>
      <c r="Q48" s="32" t="s">
        <v>1001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907</v>
      </c>
      <c r="D49" s="24" t="s">
        <v>66</v>
      </c>
      <c r="E49" s="25" t="s">
        <v>311</v>
      </c>
      <c r="F49" s="26" t="s">
        <v>908</v>
      </c>
      <c r="G49" s="23" t="s">
        <v>86</v>
      </c>
      <c r="H49" s="75">
        <v>9</v>
      </c>
      <c r="I49" s="27">
        <v>4</v>
      </c>
      <c r="J49" s="27" t="s">
        <v>25</v>
      </c>
      <c r="K49" s="27">
        <v>6.5</v>
      </c>
      <c r="L49" s="71">
        <v>6.5</v>
      </c>
      <c r="M49" s="28">
        <f t="shared" si="5"/>
        <v>6.3</v>
      </c>
      <c r="N49" s="29" t="str">
        <f t="shared" si="6"/>
        <v>C</v>
      </c>
      <c r="O49" s="30" t="str">
        <f t="shared" si="7"/>
        <v>Trung bình</v>
      </c>
      <c r="P49" s="31" t="str">
        <f t="shared" si="8"/>
        <v/>
      </c>
      <c r="Q49" s="32" t="s">
        <v>1001</v>
      </c>
      <c r="R49" s="3"/>
      <c r="S49" s="21"/>
      <c r="T49" s="73" t="str">
        <f t="shared" si="9"/>
        <v>Đạt</v>
      </c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2:35" ht="18.75" customHeight="1" x14ac:dyDescent="0.25">
      <c r="B50" s="22">
        <v>42</v>
      </c>
      <c r="C50" s="23" t="s">
        <v>909</v>
      </c>
      <c r="D50" s="24" t="s">
        <v>635</v>
      </c>
      <c r="E50" s="25" t="s">
        <v>311</v>
      </c>
      <c r="F50" s="26" t="s">
        <v>489</v>
      </c>
      <c r="G50" s="23" t="s">
        <v>91</v>
      </c>
      <c r="H50" s="75">
        <v>10</v>
      </c>
      <c r="I50" s="27">
        <v>5.5</v>
      </c>
      <c r="J50" s="27" t="s">
        <v>25</v>
      </c>
      <c r="K50" s="27">
        <v>4.5</v>
      </c>
      <c r="L50" s="71">
        <v>4.5</v>
      </c>
      <c r="M50" s="28">
        <f t="shared" si="5"/>
        <v>5.3</v>
      </c>
      <c r="N50" s="29" t="str">
        <f t="shared" si="6"/>
        <v>D+</v>
      </c>
      <c r="O50" s="30" t="str">
        <f t="shared" si="7"/>
        <v>Trung bình yếu</v>
      </c>
      <c r="P50" s="31" t="str">
        <f t="shared" si="8"/>
        <v/>
      </c>
      <c r="Q50" s="32" t="s">
        <v>1001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910</v>
      </c>
      <c r="D51" s="24" t="s">
        <v>911</v>
      </c>
      <c r="E51" s="25" t="s">
        <v>720</v>
      </c>
      <c r="F51" s="26" t="s">
        <v>912</v>
      </c>
      <c r="G51" s="23" t="s">
        <v>86</v>
      </c>
      <c r="H51" s="75">
        <v>9</v>
      </c>
      <c r="I51" s="27">
        <v>4.5</v>
      </c>
      <c r="J51" s="27" t="s">
        <v>25</v>
      </c>
      <c r="K51" s="27">
        <v>4</v>
      </c>
      <c r="L51" s="71">
        <v>5.5</v>
      </c>
      <c r="M51" s="28">
        <f t="shared" si="5"/>
        <v>5.4</v>
      </c>
      <c r="N51" s="29" t="str">
        <f t="shared" si="6"/>
        <v>D+</v>
      </c>
      <c r="O51" s="30" t="str">
        <f t="shared" si="7"/>
        <v>Trung bình yếu</v>
      </c>
      <c r="P51" s="31" t="str">
        <f t="shared" si="8"/>
        <v/>
      </c>
      <c r="Q51" s="32" t="s">
        <v>1001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913</v>
      </c>
      <c r="D52" s="24" t="s">
        <v>914</v>
      </c>
      <c r="E52" s="25" t="s">
        <v>915</v>
      </c>
      <c r="F52" s="26" t="s">
        <v>130</v>
      </c>
      <c r="G52" s="23" t="s">
        <v>69</v>
      </c>
      <c r="H52" s="75">
        <v>9</v>
      </c>
      <c r="I52" s="27">
        <v>5.5</v>
      </c>
      <c r="J52" s="27" t="s">
        <v>25</v>
      </c>
      <c r="K52" s="27">
        <v>4</v>
      </c>
      <c r="L52" s="71">
        <v>4</v>
      </c>
      <c r="M52" s="28">
        <f t="shared" si="5"/>
        <v>4.8</v>
      </c>
      <c r="N52" s="29" t="str">
        <f t="shared" si="6"/>
        <v>D</v>
      </c>
      <c r="O52" s="30" t="str">
        <f t="shared" si="7"/>
        <v>Trung bình yếu</v>
      </c>
      <c r="P52" s="31" t="str">
        <f t="shared" si="8"/>
        <v/>
      </c>
      <c r="Q52" s="32" t="s">
        <v>1001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916</v>
      </c>
      <c r="D53" s="24" t="s">
        <v>917</v>
      </c>
      <c r="E53" s="25" t="s">
        <v>102</v>
      </c>
      <c r="F53" s="26" t="s">
        <v>918</v>
      </c>
      <c r="G53" s="23" t="s">
        <v>152</v>
      </c>
      <c r="H53" s="75">
        <v>9</v>
      </c>
      <c r="I53" s="27">
        <v>10</v>
      </c>
      <c r="J53" s="27" t="s">
        <v>25</v>
      </c>
      <c r="K53" s="27">
        <v>6</v>
      </c>
      <c r="L53" s="71">
        <v>6</v>
      </c>
      <c r="M53" s="28">
        <f t="shared" si="5"/>
        <v>7.1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1001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919</v>
      </c>
      <c r="D54" s="24" t="s">
        <v>920</v>
      </c>
      <c r="E54" s="25" t="s">
        <v>324</v>
      </c>
      <c r="F54" s="26" t="s">
        <v>921</v>
      </c>
      <c r="G54" s="23" t="s">
        <v>91</v>
      </c>
      <c r="H54" s="75">
        <v>9</v>
      </c>
      <c r="I54" s="27">
        <v>8.5</v>
      </c>
      <c r="J54" s="27" t="s">
        <v>25</v>
      </c>
      <c r="K54" s="27">
        <v>3</v>
      </c>
      <c r="L54" s="71">
        <v>4</v>
      </c>
      <c r="M54" s="28">
        <f t="shared" si="5"/>
        <v>5.2</v>
      </c>
      <c r="N54" s="29" t="str">
        <f t="shared" si="6"/>
        <v>D+</v>
      </c>
      <c r="O54" s="30" t="str">
        <f t="shared" si="7"/>
        <v>Trung bình yếu</v>
      </c>
      <c r="P54" s="31" t="str">
        <f t="shared" si="8"/>
        <v/>
      </c>
      <c r="Q54" s="32" t="s">
        <v>1001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922</v>
      </c>
      <c r="D55" s="24" t="s">
        <v>208</v>
      </c>
      <c r="E55" s="25" t="s">
        <v>231</v>
      </c>
      <c r="F55" s="26" t="s">
        <v>841</v>
      </c>
      <c r="G55" s="23" t="s">
        <v>86</v>
      </c>
      <c r="H55" s="75">
        <v>9</v>
      </c>
      <c r="I55" s="27">
        <v>7</v>
      </c>
      <c r="J55" s="27" t="s">
        <v>25</v>
      </c>
      <c r="K55" s="27">
        <v>5</v>
      </c>
      <c r="L55" s="71">
        <v>7.5</v>
      </c>
      <c r="M55" s="28">
        <f t="shared" si="5"/>
        <v>7.1</v>
      </c>
      <c r="N55" s="29" t="str">
        <f t="shared" si="6"/>
        <v>B</v>
      </c>
      <c r="O55" s="30" t="str">
        <f t="shared" si="7"/>
        <v>Khá</v>
      </c>
      <c r="P55" s="31" t="str">
        <f t="shared" si="8"/>
        <v/>
      </c>
      <c r="Q55" s="32" t="s">
        <v>1001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923</v>
      </c>
      <c r="D56" s="24" t="s">
        <v>109</v>
      </c>
      <c r="E56" s="25" t="s">
        <v>568</v>
      </c>
      <c r="F56" s="26" t="s">
        <v>712</v>
      </c>
      <c r="G56" s="23" t="s">
        <v>52</v>
      </c>
      <c r="H56" s="75">
        <v>9</v>
      </c>
      <c r="I56" s="27">
        <v>6.5</v>
      </c>
      <c r="J56" s="27" t="s">
        <v>25</v>
      </c>
      <c r="K56" s="27">
        <v>6.5</v>
      </c>
      <c r="L56" s="71">
        <v>4</v>
      </c>
      <c r="M56" s="28">
        <f t="shared" si="5"/>
        <v>5.5</v>
      </c>
      <c r="N56" s="29" t="str">
        <f t="shared" si="6"/>
        <v>C</v>
      </c>
      <c r="O56" s="30" t="str">
        <f t="shared" si="7"/>
        <v>Trung bình</v>
      </c>
      <c r="P56" s="31" t="str">
        <f t="shared" si="8"/>
        <v/>
      </c>
      <c r="Q56" s="32" t="s">
        <v>1001</v>
      </c>
      <c r="R56" s="3"/>
      <c r="S56" s="21"/>
      <c r="T56" s="73" t="str">
        <f t="shared" si="9"/>
        <v>Đạt</v>
      </c>
      <c r="U56" s="62"/>
      <c r="V56" s="62"/>
      <c r="W56" s="62"/>
      <c r="X56" s="54"/>
      <c r="Y56" s="54"/>
      <c r="Z56" s="54"/>
      <c r="AA56" s="54"/>
      <c r="AB56" s="53"/>
      <c r="AC56" s="54"/>
      <c r="AD56" s="54"/>
      <c r="AE56" s="54"/>
      <c r="AF56" s="54"/>
      <c r="AG56" s="54"/>
      <c r="AH56" s="54"/>
      <c r="AI56" s="55"/>
    </row>
    <row r="57" spans="2:35" ht="18.75" customHeight="1" x14ac:dyDescent="0.25">
      <c r="B57" s="22">
        <v>49</v>
      </c>
      <c r="C57" s="23" t="s">
        <v>924</v>
      </c>
      <c r="D57" s="24" t="s">
        <v>925</v>
      </c>
      <c r="E57" s="25" t="s">
        <v>339</v>
      </c>
      <c r="F57" s="26" t="s">
        <v>926</v>
      </c>
      <c r="G57" s="23" t="s">
        <v>152</v>
      </c>
      <c r="H57" s="75">
        <v>5</v>
      </c>
      <c r="I57" s="27">
        <v>5</v>
      </c>
      <c r="J57" s="27" t="s">
        <v>25</v>
      </c>
      <c r="K57" s="27">
        <v>4</v>
      </c>
      <c r="L57" s="71">
        <v>6</v>
      </c>
      <c r="M57" s="28">
        <f t="shared" si="5"/>
        <v>5.3</v>
      </c>
      <c r="N57" s="29" t="str">
        <f t="shared" si="6"/>
        <v>D+</v>
      </c>
      <c r="O57" s="30" t="str">
        <f t="shared" si="7"/>
        <v>Trung bình yếu</v>
      </c>
      <c r="P57" s="31" t="str">
        <f t="shared" si="8"/>
        <v/>
      </c>
      <c r="Q57" s="32" t="s">
        <v>1001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927</v>
      </c>
      <c r="D58" s="24" t="s">
        <v>731</v>
      </c>
      <c r="E58" s="25" t="s">
        <v>572</v>
      </c>
      <c r="F58" s="26" t="s">
        <v>256</v>
      </c>
      <c r="G58" s="23" t="s">
        <v>69</v>
      </c>
      <c r="H58" s="75">
        <v>9</v>
      </c>
      <c r="I58" s="27">
        <v>9</v>
      </c>
      <c r="J58" s="27" t="s">
        <v>25</v>
      </c>
      <c r="K58" s="27">
        <v>5</v>
      </c>
      <c r="L58" s="71">
        <v>8</v>
      </c>
      <c r="M58" s="28">
        <f t="shared" si="5"/>
        <v>7.7</v>
      </c>
      <c r="N58" s="29" t="str">
        <f t="shared" si="6"/>
        <v>B</v>
      </c>
      <c r="O58" s="30" t="str">
        <f t="shared" si="7"/>
        <v>Khá</v>
      </c>
      <c r="P58" s="31" t="str">
        <f t="shared" si="8"/>
        <v/>
      </c>
      <c r="Q58" s="32" t="s">
        <v>1001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928</v>
      </c>
      <c r="D59" s="24" t="s">
        <v>696</v>
      </c>
      <c r="E59" s="25" t="s">
        <v>648</v>
      </c>
      <c r="F59" s="26" t="s">
        <v>929</v>
      </c>
      <c r="G59" s="23" t="s">
        <v>276</v>
      </c>
      <c r="H59" s="75">
        <v>9</v>
      </c>
      <c r="I59" s="27">
        <v>7</v>
      </c>
      <c r="J59" s="27" t="s">
        <v>25</v>
      </c>
      <c r="K59" s="27">
        <v>4.5</v>
      </c>
      <c r="L59" s="71">
        <v>7.5</v>
      </c>
      <c r="M59" s="28">
        <f t="shared" si="5"/>
        <v>7</v>
      </c>
      <c r="N59" s="29" t="str">
        <f t="shared" si="6"/>
        <v>B</v>
      </c>
      <c r="O59" s="30" t="str">
        <f t="shared" si="7"/>
        <v>Khá</v>
      </c>
      <c r="P59" s="31" t="str">
        <f t="shared" si="8"/>
        <v/>
      </c>
      <c r="Q59" s="32" t="s">
        <v>1001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930</v>
      </c>
      <c r="D60" s="24" t="s">
        <v>931</v>
      </c>
      <c r="E60" s="25" t="s">
        <v>932</v>
      </c>
      <c r="F60" s="26" t="s">
        <v>321</v>
      </c>
      <c r="G60" s="23" t="s">
        <v>276</v>
      </c>
      <c r="H60" s="75">
        <v>7</v>
      </c>
      <c r="I60" s="27">
        <v>5.5</v>
      </c>
      <c r="J60" s="27" t="s">
        <v>25</v>
      </c>
      <c r="K60" s="27">
        <v>4</v>
      </c>
      <c r="L60" s="71">
        <v>4.5</v>
      </c>
      <c r="M60" s="28">
        <f t="shared" si="5"/>
        <v>4.9000000000000004</v>
      </c>
      <c r="N60" s="29" t="str">
        <f t="shared" si="6"/>
        <v>D</v>
      </c>
      <c r="O60" s="30" t="str">
        <f t="shared" si="7"/>
        <v>Trung bình yếu</v>
      </c>
      <c r="P60" s="31" t="str">
        <f t="shared" si="8"/>
        <v/>
      </c>
      <c r="Q60" s="32" t="s">
        <v>1001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933</v>
      </c>
      <c r="D61" s="24" t="s">
        <v>204</v>
      </c>
      <c r="E61" s="25" t="s">
        <v>657</v>
      </c>
      <c r="F61" s="26" t="s">
        <v>934</v>
      </c>
      <c r="G61" s="23" t="s">
        <v>52</v>
      </c>
      <c r="H61" s="75">
        <v>9</v>
      </c>
      <c r="I61" s="27">
        <v>8.5</v>
      </c>
      <c r="J61" s="27" t="s">
        <v>25</v>
      </c>
      <c r="K61" s="27">
        <v>6.5</v>
      </c>
      <c r="L61" s="71">
        <v>8</v>
      </c>
      <c r="M61" s="28">
        <f t="shared" si="5"/>
        <v>7.9</v>
      </c>
      <c r="N61" s="29" t="str">
        <f t="shared" si="6"/>
        <v>B</v>
      </c>
      <c r="O61" s="30" t="str">
        <f t="shared" si="7"/>
        <v>Khá</v>
      </c>
      <c r="P61" s="31" t="str">
        <f t="shared" si="8"/>
        <v/>
      </c>
      <c r="Q61" s="32" t="s">
        <v>1001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935</v>
      </c>
      <c r="D62" s="24" t="s">
        <v>101</v>
      </c>
      <c r="E62" s="25" t="s">
        <v>936</v>
      </c>
      <c r="F62" s="26" t="s">
        <v>373</v>
      </c>
      <c r="G62" s="23" t="s">
        <v>276</v>
      </c>
      <c r="H62" s="75">
        <v>9</v>
      </c>
      <c r="I62" s="27">
        <v>3</v>
      </c>
      <c r="J62" s="27" t="s">
        <v>25</v>
      </c>
      <c r="K62" s="27">
        <v>4</v>
      </c>
      <c r="L62" s="71">
        <v>4</v>
      </c>
      <c r="M62" s="28">
        <f t="shared" si="5"/>
        <v>4.3</v>
      </c>
      <c r="N62" s="29" t="str">
        <f t="shared" si="6"/>
        <v>D</v>
      </c>
      <c r="O62" s="30" t="str">
        <f t="shared" si="7"/>
        <v>Trung bình yếu</v>
      </c>
      <c r="P62" s="31" t="str">
        <f t="shared" si="8"/>
        <v/>
      </c>
      <c r="Q62" s="32" t="s">
        <v>1001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937</v>
      </c>
      <c r="D63" s="24" t="s">
        <v>938</v>
      </c>
      <c r="E63" s="25" t="s">
        <v>55</v>
      </c>
      <c r="F63" s="26" t="s">
        <v>939</v>
      </c>
      <c r="G63" s="23" t="s">
        <v>276</v>
      </c>
      <c r="H63" s="75">
        <v>8</v>
      </c>
      <c r="I63" s="27">
        <v>4</v>
      </c>
      <c r="J63" s="27" t="s">
        <v>25</v>
      </c>
      <c r="K63" s="27">
        <v>4.5</v>
      </c>
      <c r="L63" s="71">
        <v>4.5</v>
      </c>
      <c r="M63" s="28">
        <f t="shared" si="5"/>
        <v>4.8</v>
      </c>
      <c r="N63" s="29" t="str">
        <f t="shared" si="6"/>
        <v>D</v>
      </c>
      <c r="O63" s="30" t="str">
        <f t="shared" si="7"/>
        <v>Trung bình yếu</v>
      </c>
      <c r="P63" s="31" t="str">
        <f t="shared" si="8"/>
        <v/>
      </c>
      <c r="Q63" s="32" t="s">
        <v>1002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940</v>
      </c>
      <c r="D64" s="24" t="s">
        <v>941</v>
      </c>
      <c r="E64" s="25" t="s">
        <v>55</v>
      </c>
      <c r="F64" s="26" t="s">
        <v>942</v>
      </c>
      <c r="G64" s="23" t="s">
        <v>276</v>
      </c>
      <c r="H64" s="75">
        <v>9</v>
      </c>
      <c r="I64" s="27">
        <v>7</v>
      </c>
      <c r="J64" s="27" t="s">
        <v>25</v>
      </c>
      <c r="K64" s="27">
        <v>4.5</v>
      </c>
      <c r="L64" s="71">
        <v>9.5</v>
      </c>
      <c r="M64" s="28">
        <f t="shared" si="5"/>
        <v>8</v>
      </c>
      <c r="N64" s="29" t="str">
        <f t="shared" si="6"/>
        <v>B+</v>
      </c>
      <c r="O64" s="30" t="str">
        <f t="shared" si="7"/>
        <v>Khá</v>
      </c>
      <c r="P64" s="31" t="str">
        <f t="shared" si="8"/>
        <v/>
      </c>
      <c r="Q64" s="32" t="s">
        <v>1002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943</v>
      </c>
      <c r="D65" s="24" t="s">
        <v>944</v>
      </c>
      <c r="E65" s="25" t="s">
        <v>169</v>
      </c>
      <c r="F65" s="26" t="s">
        <v>945</v>
      </c>
      <c r="G65" s="23" t="s">
        <v>86</v>
      </c>
      <c r="H65" s="75">
        <v>9</v>
      </c>
      <c r="I65" s="27">
        <v>5</v>
      </c>
      <c r="J65" s="27" t="s">
        <v>25</v>
      </c>
      <c r="K65" s="27">
        <v>4.5</v>
      </c>
      <c r="L65" s="71">
        <v>5</v>
      </c>
      <c r="M65" s="28">
        <f t="shared" si="5"/>
        <v>5.3</v>
      </c>
      <c r="N65" s="29" t="str">
        <f t="shared" si="6"/>
        <v>D+</v>
      </c>
      <c r="O65" s="30" t="str">
        <f t="shared" si="7"/>
        <v>Trung bình yếu</v>
      </c>
      <c r="P65" s="31" t="str">
        <f t="shared" si="8"/>
        <v/>
      </c>
      <c r="Q65" s="32" t="s">
        <v>1002</v>
      </c>
      <c r="R65" s="3"/>
      <c r="S65" s="21"/>
      <c r="T65" s="73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946</v>
      </c>
      <c r="D66" s="24" t="s">
        <v>947</v>
      </c>
      <c r="E66" s="25" t="s">
        <v>448</v>
      </c>
      <c r="F66" s="26" t="s">
        <v>616</v>
      </c>
      <c r="G66" s="23" t="s">
        <v>86</v>
      </c>
      <c r="H66" s="75">
        <v>9</v>
      </c>
      <c r="I66" s="27">
        <v>6</v>
      </c>
      <c r="J66" s="27" t="s">
        <v>25</v>
      </c>
      <c r="K66" s="27">
        <v>5</v>
      </c>
      <c r="L66" s="71">
        <v>8.5</v>
      </c>
      <c r="M66" s="28">
        <f t="shared" si="5"/>
        <v>7.4</v>
      </c>
      <c r="N66" s="29" t="str">
        <f t="shared" si="6"/>
        <v>B</v>
      </c>
      <c r="O66" s="30" t="str">
        <f t="shared" si="7"/>
        <v>Khá</v>
      </c>
      <c r="P66" s="31" t="str">
        <f t="shared" si="8"/>
        <v/>
      </c>
      <c r="Q66" s="32" t="s">
        <v>1002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948</v>
      </c>
      <c r="D67" s="24" t="s">
        <v>731</v>
      </c>
      <c r="E67" s="25" t="s">
        <v>949</v>
      </c>
      <c r="F67" s="26" t="s">
        <v>784</v>
      </c>
      <c r="G67" s="23" t="s">
        <v>152</v>
      </c>
      <c r="H67" s="75">
        <v>7</v>
      </c>
      <c r="I67" s="27">
        <v>2.5</v>
      </c>
      <c r="J67" s="27" t="s">
        <v>25</v>
      </c>
      <c r="K67" s="27">
        <v>4</v>
      </c>
      <c r="L67" s="71">
        <v>4.5</v>
      </c>
      <c r="M67" s="28">
        <f t="shared" si="5"/>
        <v>4.3</v>
      </c>
      <c r="N67" s="29" t="str">
        <f t="shared" si="6"/>
        <v>D</v>
      </c>
      <c r="O67" s="30" t="str">
        <f t="shared" si="7"/>
        <v>Trung bình yếu</v>
      </c>
      <c r="P67" s="31" t="str">
        <f t="shared" si="8"/>
        <v/>
      </c>
      <c r="Q67" s="32" t="s">
        <v>1002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950</v>
      </c>
      <c r="D68" s="24" t="s">
        <v>951</v>
      </c>
      <c r="E68" s="25" t="s">
        <v>952</v>
      </c>
      <c r="F68" s="26" t="s">
        <v>953</v>
      </c>
      <c r="G68" s="23" t="s">
        <v>152</v>
      </c>
      <c r="H68" s="75">
        <v>9</v>
      </c>
      <c r="I68" s="27">
        <v>3</v>
      </c>
      <c r="J68" s="27" t="s">
        <v>25</v>
      </c>
      <c r="K68" s="27">
        <v>6</v>
      </c>
      <c r="L68" s="71">
        <v>3.5</v>
      </c>
      <c r="M68" s="28">
        <f t="shared" si="5"/>
        <v>4.5</v>
      </c>
      <c r="N68" s="29" t="str">
        <f t="shared" si="6"/>
        <v>D</v>
      </c>
      <c r="O68" s="30" t="str">
        <f t="shared" si="7"/>
        <v>Trung bình yếu</v>
      </c>
      <c r="P68" s="31" t="str">
        <f t="shared" si="8"/>
        <v/>
      </c>
      <c r="Q68" s="32" t="s">
        <v>1002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954</v>
      </c>
      <c r="D69" s="24" t="s">
        <v>955</v>
      </c>
      <c r="E69" s="25" t="s">
        <v>376</v>
      </c>
      <c r="F69" s="26" t="s">
        <v>956</v>
      </c>
      <c r="G69" s="23" t="s">
        <v>152</v>
      </c>
      <c r="H69" s="75">
        <v>9</v>
      </c>
      <c r="I69" s="27">
        <v>4.5</v>
      </c>
      <c r="J69" s="27" t="s">
        <v>25</v>
      </c>
      <c r="K69" s="27">
        <v>4</v>
      </c>
      <c r="L69" s="71">
        <v>7</v>
      </c>
      <c r="M69" s="28">
        <f t="shared" si="5"/>
        <v>6.1</v>
      </c>
      <c r="N69" s="29" t="str">
        <f t="shared" si="6"/>
        <v>C</v>
      </c>
      <c r="O69" s="30" t="str">
        <f t="shared" si="7"/>
        <v>Trung bình</v>
      </c>
      <c r="P69" s="31" t="str">
        <f t="shared" si="8"/>
        <v/>
      </c>
      <c r="Q69" s="32" t="s">
        <v>1002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957</v>
      </c>
      <c r="D70" s="24" t="s">
        <v>270</v>
      </c>
      <c r="E70" s="25" t="s">
        <v>379</v>
      </c>
      <c r="F70" s="26" t="s">
        <v>958</v>
      </c>
      <c r="G70" s="23" t="s">
        <v>276</v>
      </c>
      <c r="H70" s="75">
        <v>9</v>
      </c>
      <c r="I70" s="27">
        <v>5.5</v>
      </c>
      <c r="J70" s="27" t="s">
        <v>25</v>
      </c>
      <c r="K70" s="27">
        <v>4.5</v>
      </c>
      <c r="L70" s="71">
        <v>7</v>
      </c>
      <c r="M70" s="28">
        <f t="shared" si="5"/>
        <v>6.4</v>
      </c>
      <c r="N70" s="29" t="str">
        <f t="shared" si="6"/>
        <v>C</v>
      </c>
      <c r="O70" s="30" t="str">
        <f t="shared" si="7"/>
        <v>Trung bình</v>
      </c>
      <c r="P70" s="31" t="str">
        <f t="shared" si="8"/>
        <v/>
      </c>
      <c r="Q70" s="32" t="s">
        <v>1002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959</v>
      </c>
      <c r="D71" s="24" t="s">
        <v>372</v>
      </c>
      <c r="E71" s="25" t="s">
        <v>379</v>
      </c>
      <c r="F71" s="26" t="s">
        <v>960</v>
      </c>
      <c r="G71" s="23" t="s">
        <v>276</v>
      </c>
      <c r="H71" s="75">
        <v>9</v>
      </c>
      <c r="I71" s="27">
        <v>1</v>
      </c>
      <c r="J71" s="27" t="s">
        <v>25</v>
      </c>
      <c r="K71" s="27">
        <v>4.5</v>
      </c>
      <c r="L71" s="71">
        <v>5.5</v>
      </c>
      <c r="M71" s="28">
        <f t="shared" si="5"/>
        <v>4.8</v>
      </c>
      <c r="N71" s="29" t="str">
        <f t="shared" si="6"/>
        <v>D</v>
      </c>
      <c r="O71" s="30" t="str">
        <f t="shared" si="7"/>
        <v>Trung bình yếu</v>
      </c>
      <c r="P71" s="31" t="str">
        <f t="shared" si="8"/>
        <v/>
      </c>
      <c r="Q71" s="32" t="s">
        <v>1002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961</v>
      </c>
      <c r="D72" s="24" t="s">
        <v>497</v>
      </c>
      <c r="E72" s="25" t="s">
        <v>703</v>
      </c>
      <c r="F72" s="26" t="s">
        <v>962</v>
      </c>
      <c r="G72" s="23" t="s">
        <v>276</v>
      </c>
      <c r="H72" s="75">
        <v>9</v>
      </c>
      <c r="I72" s="27">
        <v>7</v>
      </c>
      <c r="J72" s="27" t="s">
        <v>25</v>
      </c>
      <c r="K72" s="27">
        <v>4.5</v>
      </c>
      <c r="L72" s="71">
        <v>6</v>
      </c>
      <c r="M72" s="28">
        <f t="shared" si="5"/>
        <v>6.2</v>
      </c>
      <c r="N72" s="29" t="str">
        <f t="shared" si="6"/>
        <v>C</v>
      </c>
      <c r="O72" s="30" t="str">
        <f t="shared" si="7"/>
        <v>Trung bình</v>
      </c>
      <c r="P72" s="31" t="str">
        <f t="shared" si="8"/>
        <v/>
      </c>
      <c r="Q72" s="32" t="s">
        <v>1002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963</v>
      </c>
      <c r="D73" s="24" t="s">
        <v>964</v>
      </c>
      <c r="E73" s="25" t="s">
        <v>94</v>
      </c>
      <c r="F73" s="26" t="s">
        <v>965</v>
      </c>
      <c r="G73" s="23" t="s">
        <v>276</v>
      </c>
      <c r="H73" s="75">
        <v>10</v>
      </c>
      <c r="I73" s="27">
        <v>8.5</v>
      </c>
      <c r="J73" s="27" t="s">
        <v>25</v>
      </c>
      <c r="K73" s="27">
        <v>4.5</v>
      </c>
      <c r="L73" s="71">
        <v>7.5</v>
      </c>
      <c r="M73" s="28">
        <f t="shared" ref="M73:M87" si="10">ROUND(SUMPRODUCT(H73:L73,$H$8:$L$8)/100,1)</f>
        <v>7.4</v>
      </c>
      <c r="N73" s="29" t="str">
        <f t="shared" ref="N73:N87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7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ref="P73:P87" si="13">+IF(OR($H73=0,$I73=0,$J73=0,$K73=0),"Không đủ ĐKDT",IF(AND(L73=0,M73&gt;=4),"Không đạt",""))</f>
        <v/>
      </c>
      <c r="Q73" s="32" t="s">
        <v>1002</v>
      </c>
      <c r="R73" s="3"/>
      <c r="S73" s="21"/>
      <c r="T73" s="73" t="str">
        <f t="shared" ref="T73:T87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966</v>
      </c>
      <c r="D74" s="24" t="s">
        <v>967</v>
      </c>
      <c r="E74" s="25" t="s">
        <v>406</v>
      </c>
      <c r="F74" s="26" t="s">
        <v>505</v>
      </c>
      <c r="G74" s="23" t="s">
        <v>91</v>
      </c>
      <c r="H74" s="75">
        <v>9</v>
      </c>
      <c r="I74" s="27">
        <v>7</v>
      </c>
      <c r="J74" s="27" t="s">
        <v>25</v>
      </c>
      <c r="K74" s="27">
        <v>6</v>
      </c>
      <c r="L74" s="71">
        <v>3</v>
      </c>
      <c r="M74" s="28">
        <f t="shared" si="10"/>
        <v>5</v>
      </c>
      <c r="N74" s="29" t="str">
        <f t="shared" si="11"/>
        <v>D+</v>
      </c>
      <c r="O74" s="30" t="str">
        <f t="shared" si="12"/>
        <v>Trung bình yếu</v>
      </c>
      <c r="P74" s="31" t="str">
        <f t="shared" si="13"/>
        <v/>
      </c>
      <c r="Q74" s="32" t="s">
        <v>1002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968</v>
      </c>
      <c r="D75" s="24" t="s">
        <v>969</v>
      </c>
      <c r="E75" s="25" t="s">
        <v>970</v>
      </c>
      <c r="F75" s="26" t="s">
        <v>192</v>
      </c>
      <c r="G75" s="23" t="s">
        <v>69</v>
      </c>
      <c r="H75" s="75">
        <v>9</v>
      </c>
      <c r="I75" s="27">
        <v>5</v>
      </c>
      <c r="J75" s="27" t="s">
        <v>25</v>
      </c>
      <c r="K75" s="27">
        <v>4</v>
      </c>
      <c r="L75" s="71">
        <v>3</v>
      </c>
      <c r="M75" s="28">
        <f t="shared" si="10"/>
        <v>4.2</v>
      </c>
      <c r="N75" s="29" t="str">
        <f t="shared" si="11"/>
        <v>D</v>
      </c>
      <c r="O75" s="30" t="str">
        <f t="shared" si="12"/>
        <v>Trung bình yếu</v>
      </c>
      <c r="P75" s="31" t="str">
        <f t="shared" si="13"/>
        <v/>
      </c>
      <c r="Q75" s="32" t="s">
        <v>1002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971</v>
      </c>
      <c r="D76" s="24" t="s">
        <v>125</v>
      </c>
      <c r="E76" s="25" t="s">
        <v>972</v>
      </c>
      <c r="F76" s="26" t="s">
        <v>973</v>
      </c>
      <c r="G76" s="23" t="s">
        <v>91</v>
      </c>
      <c r="H76" s="75">
        <v>8</v>
      </c>
      <c r="I76" s="27">
        <v>4</v>
      </c>
      <c r="J76" s="27" t="s">
        <v>25</v>
      </c>
      <c r="K76" s="27">
        <v>4</v>
      </c>
      <c r="L76" s="71">
        <v>4</v>
      </c>
      <c r="M76" s="28">
        <f t="shared" si="10"/>
        <v>4.4000000000000004</v>
      </c>
      <c r="N76" s="29" t="str">
        <f t="shared" si="11"/>
        <v>D</v>
      </c>
      <c r="O76" s="30" t="str">
        <f t="shared" si="12"/>
        <v>Trung bình yếu</v>
      </c>
      <c r="P76" s="31" t="str">
        <f t="shared" si="13"/>
        <v/>
      </c>
      <c r="Q76" s="32" t="s">
        <v>1002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974</v>
      </c>
      <c r="D77" s="24" t="s">
        <v>975</v>
      </c>
      <c r="E77" s="25" t="s">
        <v>213</v>
      </c>
      <c r="F77" s="26" t="s">
        <v>976</v>
      </c>
      <c r="G77" s="23" t="s">
        <v>152</v>
      </c>
      <c r="H77" s="75">
        <v>8</v>
      </c>
      <c r="I77" s="27">
        <v>2.5</v>
      </c>
      <c r="J77" s="27" t="s">
        <v>25</v>
      </c>
      <c r="K77" s="27">
        <v>6</v>
      </c>
      <c r="L77" s="71">
        <v>2.5</v>
      </c>
      <c r="M77" s="28">
        <f t="shared" si="10"/>
        <v>3.8</v>
      </c>
      <c r="N77" s="29" t="str">
        <f t="shared" si="11"/>
        <v>F</v>
      </c>
      <c r="O77" s="30" t="str">
        <f t="shared" si="12"/>
        <v>Kém</v>
      </c>
      <c r="P77" s="31" t="str">
        <f t="shared" si="13"/>
        <v/>
      </c>
      <c r="Q77" s="32" t="s">
        <v>1002</v>
      </c>
      <c r="R77" s="3"/>
      <c r="S77" s="21"/>
      <c r="T77" s="73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977</v>
      </c>
      <c r="D78" s="24" t="s">
        <v>686</v>
      </c>
      <c r="E78" s="25" t="s">
        <v>106</v>
      </c>
      <c r="F78" s="26" t="s">
        <v>978</v>
      </c>
      <c r="G78" s="23" t="s">
        <v>91</v>
      </c>
      <c r="H78" s="75">
        <v>9</v>
      </c>
      <c r="I78" s="27">
        <v>8</v>
      </c>
      <c r="J78" s="27" t="s">
        <v>25</v>
      </c>
      <c r="K78" s="27">
        <v>6</v>
      </c>
      <c r="L78" s="71">
        <v>2</v>
      </c>
      <c r="M78" s="28">
        <f t="shared" si="10"/>
        <v>4.7</v>
      </c>
      <c r="N78" s="29" t="str">
        <f t="shared" si="11"/>
        <v>D</v>
      </c>
      <c r="O78" s="30" t="str">
        <f t="shared" si="12"/>
        <v>Trung bình yếu</v>
      </c>
      <c r="P78" s="31" t="str">
        <f t="shared" si="13"/>
        <v/>
      </c>
      <c r="Q78" s="32" t="s">
        <v>1002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979</v>
      </c>
      <c r="D79" s="24" t="s">
        <v>980</v>
      </c>
      <c r="E79" s="25" t="s">
        <v>415</v>
      </c>
      <c r="F79" s="26" t="s">
        <v>834</v>
      </c>
      <c r="G79" s="23" t="s">
        <v>69</v>
      </c>
      <c r="H79" s="75">
        <v>9</v>
      </c>
      <c r="I79" s="27">
        <v>5</v>
      </c>
      <c r="J79" s="27" t="s">
        <v>25</v>
      </c>
      <c r="K79" s="27">
        <v>4</v>
      </c>
      <c r="L79" s="71">
        <v>7</v>
      </c>
      <c r="M79" s="28">
        <f t="shared" si="10"/>
        <v>6.2</v>
      </c>
      <c r="N79" s="29" t="str">
        <f t="shared" si="11"/>
        <v>C</v>
      </c>
      <c r="O79" s="30" t="str">
        <f t="shared" si="12"/>
        <v>Trung bình</v>
      </c>
      <c r="P79" s="31" t="str">
        <f t="shared" si="13"/>
        <v/>
      </c>
      <c r="Q79" s="32" t="s">
        <v>1002</v>
      </c>
      <c r="R79" s="3"/>
      <c r="S79" s="21"/>
      <c r="T79" s="73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981</v>
      </c>
      <c r="D80" s="24" t="s">
        <v>176</v>
      </c>
      <c r="E80" s="25" t="s">
        <v>422</v>
      </c>
      <c r="F80" s="26" t="s">
        <v>343</v>
      </c>
      <c r="G80" s="23" t="s">
        <v>86</v>
      </c>
      <c r="H80" s="75">
        <v>0</v>
      </c>
      <c r="I80" s="27">
        <v>0</v>
      </c>
      <c r="J80" s="27" t="s">
        <v>25</v>
      </c>
      <c r="K80" s="27">
        <v>0</v>
      </c>
      <c r="L80" s="71" t="s">
        <v>25</v>
      </c>
      <c r="M80" s="28">
        <f t="shared" si="10"/>
        <v>0</v>
      </c>
      <c r="N80" s="29" t="str">
        <f t="shared" si="11"/>
        <v>F</v>
      </c>
      <c r="O80" s="30" t="str">
        <f t="shared" si="12"/>
        <v>Kém</v>
      </c>
      <c r="P80" s="31" t="str">
        <f t="shared" si="13"/>
        <v>Không đủ ĐKDT</v>
      </c>
      <c r="Q80" s="32" t="s">
        <v>1002</v>
      </c>
      <c r="R80" s="3"/>
      <c r="S80" s="21"/>
      <c r="T80" s="73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982</v>
      </c>
      <c r="D81" s="24" t="s">
        <v>983</v>
      </c>
      <c r="E81" s="25" t="s">
        <v>426</v>
      </c>
      <c r="F81" s="26" t="s">
        <v>119</v>
      </c>
      <c r="G81" s="23" t="s">
        <v>52</v>
      </c>
      <c r="H81" s="75">
        <v>7</v>
      </c>
      <c r="I81" s="27">
        <v>7.5</v>
      </c>
      <c r="J81" s="27" t="s">
        <v>25</v>
      </c>
      <c r="K81" s="27">
        <v>6.5</v>
      </c>
      <c r="L81" s="71">
        <v>7</v>
      </c>
      <c r="M81" s="28">
        <f t="shared" si="10"/>
        <v>7</v>
      </c>
      <c r="N81" s="29" t="str">
        <f t="shared" si="11"/>
        <v>B</v>
      </c>
      <c r="O81" s="30" t="str">
        <f t="shared" si="12"/>
        <v>Khá</v>
      </c>
      <c r="P81" s="31" t="str">
        <f t="shared" si="13"/>
        <v/>
      </c>
      <c r="Q81" s="32" t="s">
        <v>1002</v>
      </c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984</v>
      </c>
      <c r="D82" s="24" t="s">
        <v>204</v>
      </c>
      <c r="E82" s="25" t="s">
        <v>732</v>
      </c>
      <c r="F82" s="26" t="s">
        <v>985</v>
      </c>
      <c r="G82" s="23" t="s">
        <v>276</v>
      </c>
      <c r="H82" s="75">
        <v>9</v>
      </c>
      <c r="I82" s="27">
        <v>6</v>
      </c>
      <c r="J82" s="27" t="s">
        <v>25</v>
      </c>
      <c r="K82" s="27">
        <v>4.5</v>
      </c>
      <c r="L82" s="71">
        <v>4.5</v>
      </c>
      <c r="M82" s="28">
        <f t="shared" si="10"/>
        <v>5.3</v>
      </c>
      <c r="N82" s="29" t="str">
        <f t="shared" si="11"/>
        <v>D+</v>
      </c>
      <c r="O82" s="30" t="str">
        <f t="shared" si="12"/>
        <v>Trung bình yếu</v>
      </c>
      <c r="P82" s="31" t="str">
        <f t="shared" si="13"/>
        <v/>
      </c>
      <c r="Q82" s="32" t="s">
        <v>1002</v>
      </c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986</v>
      </c>
      <c r="D83" s="24" t="s">
        <v>987</v>
      </c>
      <c r="E83" s="25" t="s">
        <v>988</v>
      </c>
      <c r="F83" s="26" t="s">
        <v>989</v>
      </c>
      <c r="G83" s="23" t="s">
        <v>69</v>
      </c>
      <c r="H83" s="75">
        <v>6</v>
      </c>
      <c r="I83" s="27">
        <v>7</v>
      </c>
      <c r="J83" s="27" t="s">
        <v>25</v>
      </c>
      <c r="K83" s="27">
        <v>4</v>
      </c>
      <c r="L83" s="71">
        <v>4.5</v>
      </c>
      <c r="M83" s="28">
        <f t="shared" si="10"/>
        <v>5.0999999999999996</v>
      </c>
      <c r="N83" s="29" t="str">
        <f t="shared" si="11"/>
        <v>D+</v>
      </c>
      <c r="O83" s="30" t="str">
        <f t="shared" si="12"/>
        <v>Trung bình yếu</v>
      </c>
      <c r="P83" s="31" t="str">
        <f t="shared" si="13"/>
        <v/>
      </c>
      <c r="Q83" s="32" t="s">
        <v>1002</v>
      </c>
      <c r="R83" s="3"/>
      <c r="S83" s="21"/>
      <c r="T83" s="73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990</v>
      </c>
      <c r="D84" s="24" t="s">
        <v>83</v>
      </c>
      <c r="E84" s="25" t="s">
        <v>259</v>
      </c>
      <c r="F84" s="26" t="s">
        <v>991</v>
      </c>
      <c r="G84" s="23" t="s">
        <v>276</v>
      </c>
      <c r="H84" s="75">
        <v>6</v>
      </c>
      <c r="I84" s="27">
        <v>5</v>
      </c>
      <c r="J84" s="27" t="s">
        <v>25</v>
      </c>
      <c r="K84" s="27">
        <v>1</v>
      </c>
      <c r="L84" s="71">
        <v>3.5</v>
      </c>
      <c r="M84" s="28">
        <f t="shared" si="10"/>
        <v>3.6</v>
      </c>
      <c r="N84" s="29" t="str">
        <f t="shared" si="11"/>
        <v>F</v>
      </c>
      <c r="O84" s="30" t="str">
        <f t="shared" si="12"/>
        <v>Kém</v>
      </c>
      <c r="P84" s="31" t="str">
        <f t="shared" si="13"/>
        <v/>
      </c>
      <c r="Q84" s="32" t="s">
        <v>1002</v>
      </c>
      <c r="R84" s="3"/>
      <c r="S84" s="21"/>
      <c r="T84" s="73" t="str">
        <f t="shared" si="14"/>
        <v>Học lại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992</v>
      </c>
      <c r="D85" s="24" t="s">
        <v>993</v>
      </c>
      <c r="E85" s="25" t="s">
        <v>508</v>
      </c>
      <c r="F85" s="26" t="s">
        <v>994</v>
      </c>
      <c r="G85" s="23" t="s">
        <v>276</v>
      </c>
      <c r="H85" s="75">
        <v>8</v>
      </c>
      <c r="I85" s="27">
        <v>5</v>
      </c>
      <c r="J85" s="27" t="s">
        <v>25</v>
      </c>
      <c r="K85" s="27">
        <v>4.5</v>
      </c>
      <c r="L85" s="71">
        <v>2.5</v>
      </c>
      <c r="M85" s="28">
        <f t="shared" si="10"/>
        <v>4</v>
      </c>
      <c r="N85" s="29" t="str">
        <f t="shared" si="11"/>
        <v>D</v>
      </c>
      <c r="O85" s="30" t="str">
        <f t="shared" si="12"/>
        <v>Trung bình yếu</v>
      </c>
      <c r="P85" s="31" t="str">
        <f t="shared" si="13"/>
        <v/>
      </c>
      <c r="Q85" s="32" t="s">
        <v>1002</v>
      </c>
      <c r="R85" s="3"/>
      <c r="S85" s="21"/>
      <c r="T85" s="73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995</v>
      </c>
      <c r="D86" s="24" t="s">
        <v>681</v>
      </c>
      <c r="E86" s="25" t="s">
        <v>657</v>
      </c>
      <c r="F86" s="26" t="s">
        <v>383</v>
      </c>
      <c r="G86" s="23" t="s">
        <v>276</v>
      </c>
      <c r="H86" s="75">
        <v>7</v>
      </c>
      <c r="I86" s="27">
        <v>5.5</v>
      </c>
      <c r="J86" s="27" t="s">
        <v>25</v>
      </c>
      <c r="K86" s="27">
        <v>1</v>
      </c>
      <c r="L86" s="71">
        <v>3.5</v>
      </c>
      <c r="M86" s="28">
        <f t="shared" si="10"/>
        <v>3.8</v>
      </c>
      <c r="N86" s="29" t="str">
        <f t="shared" si="11"/>
        <v>F</v>
      </c>
      <c r="O86" s="30" t="str">
        <f t="shared" si="12"/>
        <v>Kém</v>
      </c>
      <c r="P86" s="31" t="str">
        <f t="shared" si="13"/>
        <v/>
      </c>
      <c r="Q86" s="32" t="s">
        <v>1002</v>
      </c>
      <c r="R86" s="3"/>
      <c r="S86" s="21"/>
      <c r="T86" s="73" t="str">
        <f t="shared" si="14"/>
        <v>Học lại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996</v>
      </c>
      <c r="D87" s="24" t="s">
        <v>997</v>
      </c>
      <c r="E87" s="25" t="s">
        <v>159</v>
      </c>
      <c r="F87" s="26" t="s">
        <v>998</v>
      </c>
      <c r="G87" s="23" t="s">
        <v>52</v>
      </c>
      <c r="H87" s="75">
        <v>9</v>
      </c>
      <c r="I87" s="27">
        <v>7</v>
      </c>
      <c r="J87" s="27" t="s">
        <v>25</v>
      </c>
      <c r="K87" s="27">
        <v>6.5</v>
      </c>
      <c r="L87" s="71">
        <v>5</v>
      </c>
      <c r="M87" s="28">
        <f t="shared" si="10"/>
        <v>6.1</v>
      </c>
      <c r="N87" s="29" t="str">
        <f t="shared" si="11"/>
        <v>C</v>
      </c>
      <c r="O87" s="30" t="str">
        <f t="shared" si="12"/>
        <v>Trung bình</v>
      </c>
      <c r="P87" s="31" t="str">
        <f t="shared" si="13"/>
        <v/>
      </c>
      <c r="Q87" s="32" t="s">
        <v>1002</v>
      </c>
      <c r="R87" s="3"/>
      <c r="S87" s="21"/>
      <c r="T87" s="73" t="str">
        <f t="shared" si="14"/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6" t="s">
        <v>26</v>
      </c>
      <c r="C89" s="86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78" t="s">
        <v>29</v>
      </c>
      <c r="G90" s="78"/>
      <c r="H90" s="78"/>
      <c r="I90" s="78"/>
      <c r="J90" s="78"/>
      <c r="K90" s="78"/>
      <c r="L90" s="42">
        <f>$W$7 -COUNTIF($P$8:$P$246,"Vắng") -COUNTIF($P$8:$P$246,"Vắng có phép") - COUNTIF($P$8:$P$246,"Đình chỉ thi") - COUNTIF($P$8:$P$246,"Không đủ ĐKDT")</f>
        <v>73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68</v>
      </c>
      <c r="E91" s="41" t="s">
        <v>28</v>
      </c>
      <c r="F91" s="78" t="s">
        <v>31</v>
      </c>
      <c r="G91" s="78"/>
      <c r="H91" s="78"/>
      <c r="I91" s="78"/>
      <c r="J91" s="78"/>
      <c r="K91" s="78"/>
      <c r="L91" s="45">
        <f>COUNTIF($P$8:$P$122,"Vắng")</f>
        <v>0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11</v>
      </c>
      <c r="E92" s="41" t="s">
        <v>28</v>
      </c>
      <c r="F92" s="78" t="s">
        <v>40</v>
      </c>
      <c r="G92" s="78"/>
      <c r="H92" s="78"/>
      <c r="I92" s="78"/>
      <c r="J92" s="78"/>
      <c r="K92" s="78"/>
      <c r="L92" s="42">
        <f>COUNTIF($P$8:$P$122,"Vắng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8" t="s">
        <v>41</v>
      </c>
      <c r="C94" s="68"/>
      <c r="D94" s="69">
        <f>COUNTIF(T9:T87,"Thi lại")</f>
        <v>0</v>
      </c>
      <c r="E94" s="70" t="s">
        <v>28</v>
      </c>
      <c r="F94" s="3"/>
      <c r="G94" s="3"/>
      <c r="H94" s="3"/>
      <c r="I94" s="3"/>
      <c r="J94" s="79"/>
      <c r="K94" s="79"/>
      <c r="L94" s="79"/>
      <c r="M94" s="79"/>
      <c r="N94" s="79"/>
      <c r="O94" s="79"/>
      <c r="P94" s="79"/>
      <c r="Q94" s="79"/>
      <c r="R94" s="3"/>
    </row>
    <row r="95" spans="1:35" ht="24.75" customHeight="1" x14ac:dyDescent="0.25">
      <c r="B95" s="68"/>
      <c r="C95" s="68"/>
      <c r="D95" s="69"/>
      <c r="E95" s="70"/>
      <c r="F95" s="3"/>
      <c r="G95" s="3"/>
      <c r="H95" s="3"/>
      <c r="I95" s="3"/>
      <c r="J95" s="79" t="s">
        <v>1073</v>
      </c>
      <c r="K95" s="79"/>
      <c r="L95" s="79"/>
      <c r="M95" s="79"/>
      <c r="N95" s="79"/>
      <c r="O95" s="79"/>
      <c r="P95" s="79"/>
      <c r="Q95" s="79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sortState ref="B9:U87">
    <sortCondition ref="B9:B87"/>
  </sortState>
  <mergeCells count="40">
    <mergeCell ref="F92:K92"/>
    <mergeCell ref="J94:Q94"/>
    <mergeCell ref="J95:Q95"/>
    <mergeCell ref="F91:K91"/>
    <mergeCell ref="L6:L7"/>
    <mergeCell ref="M6:M8"/>
    <mergeCell ref="H6:H7"/>
    <mergeCell ref="I6:I7"/>
    <mergeCell ref="J6:J7"/>
    <mergeCell ref="K6:K7"/>
    <mergeCell ref="F6:F7"/>
    <mergeCell ref="G6:G7"/>
    <mergeCell ref="B8:G8"/>
    <mergeCell ref="B89:C89"/>
    <mergeCell ref="F90:K90"/>
    <mergeCell ref="AF3:AG5"/>
    <mergeCell ref="AH3:AI5"/>
    <mergeCell ref="B4:C4"/>
    <mergeCell ref="G4:K4"/>
    <mergeCell ref="L4:Q4"/>
    <mergeCell ref="U3:U6"/>
    <mergeCell ref="V3:V6"/>
    <mergeCell ref="W3:W6"/>
    <mergeCell ref="X3:AA5"/>
    <mergeCell ref="AB3:AC5"/>
    <mergeCell ref="AD3:AE5"/>
    <mergeCell ref="P6:P8"/>
    <mergeCell ref="Q6:Q8"/>
    <mergeCell ref="N6:N7"/>
    <mergeCell ref="O6:O7"/>
    <mergeCell ref="B6:B7"/>
    <mergeCell ref="B1:G1"/>
    <mergeCell ref="H1:Q1"/>
    <mergeCell ref="B2:G2"/>
    <mergeCell ref="H2:Q2"/>
    <mergeCell ref="B3:C3"/>
    <mergeCell ref="D3:K3"/>
    <mergeCell ref="L3:Q3"/>
    <mergeCell ref="C6:C7"/>
    <mergeCell ref="D6:E7"/>
  </mergeCells>
  <conditionalFormatting sqref="H9:L87">
    <cfRule type="cellIs" dxfId="28" priority="12" operator="greaterThan">
      <formula>10</formula>
    </cfRule>
  </conditionalFormatting>
  <conditionalFormatting sqref="L9:L87">
    <cfRule type="cellIs" dxfId="27" priority="3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</conditionalFormatting>
  <conditionalFormatting sqref="H9:K87">
    <cfRule type="cellIs" dxfId="21" priority="2" operator="greaterThan">
      <formula>10</formula>
    </cfRule>
  </conditionalFormatting>
  <conditionalFormatting sqref="C1:C1048576">
    <cfRule type="duplicateValues" dxfId="20" priority="27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5"/>
  <sheetViews>
    <sheetView workbookViewId="0">
      <pane ySplit="2" topLeftCell="A40" activePane="bottomLeft" state="frozen"/>
      <selection activeCell="O5" sqref="L1:O1048576"/>
      <selection pane="bottomLeft" activeCell="L44" sqref="L4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875" style="1" customWidth="1"/>
    <col min="5" max="5" width="10.2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8" t="s">
        <v>0</v>
      </c>
      <c r="C1" s="98"/>
      <c r="D1" s="98"/>
      <c r="E1" s="98"/>
      <c r="F1" s="98"/>
      <c r="G1" s="98"/>
      <c r="H1" s="99" t="s">
        <v>1071</v>
      </c>
      <c r="I1" s="99"/>
      <c r="J1" s="99"/>
      <c r="K1" s="99"/>
      <c r="L1" s="99"/>
      <c r="M1" s="99"/>
      <c r="N1" s="99"/>
      <c r="O1" s="99"/>
      <c r="P1" s="99"/>
      <c r="Q1" s="99"/>
      <c r="R1" s="3"/>
    </row>
    <row r="2" spans="2:35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42</v>
      </c>
      <c r="I2" s="101"/>
      <c r="J2" s="101"/>
      <c r="K2" s="101"/>
      <c r="L2" s="101"/>
      <c r="M2" s="101"/>
      <c r="N2" s="101"/>
      <c r="O2" s="101"/>
      <c r="P2" s="101"/>
      <c r="Q2" s="101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2" t="s">
        <v>2</v>
      </c>
      <c r="C3" s="102"/>
      <c r="D3" s="103" t="s">
        <v>43</v>
      </c>
      <c r="E3" s="103"/>
      <c r="F3" s="103"/>
      <c r="G3" s="103"/>
      <c r="H3" s="103"/>
      <c r="I3" s="103"/>
      <c r="J3" s="103"/>
      <c r="K3" s="103"/>
      <c r="L3" s="104" t="s">
        <v>813</v>
      </c>
      <c r="M3" s="104"/>
      <c r="N3" s="104"/>
      <c r="O3" s="104"/>
      <c r="P3" s="104"/>
      <c r="Q3" s="104"/>
      <c r="T3" s="51"/>
      <c r="U3" s="89" t="s">
        <v>38</v>
      </c>
      <c r="V3" s="89" t="s">
        <v>8</v>
      </c>
      <c r="W3" s="89" t="s">
        <v>37</v>
      </c>
      <c r="X3" s="89" t="s">
        <v>36</v>
      </c>
      <c r="Y3" s="89"/>
      <c r="Z3" s="89"/>
      <c r="AA3" s="89"/>
      <c r="AB3" s="89" t="s">
        <v>35</v>
      </c>
      <c r="AC3" s="89"/>
      <c r="AD3" s="89" t="s">
        <v>33</v>
      </c>
      <c r="AE3" s="89"/>
      <c r="AF3" s="89" t="s">
        <v>34</v>
      </c>
      <c r="AG3" s="89"/>
      <c r="AH3" s="89" t="s">
        <v>32</v>
      </c>
      <c r="AI3" s="89"/>
    </row>
    <row r="4" spans="2:35" ht="17.25" customHeight="1" x14ac:dyDescent="0.25">
      <c r="B4" s="90" t="s">
        <v>3</v>
      </c>
      <c r="C4" s="90"/>
      <c r="D4" s="6">
        <v>3</v>
      </c>
      <c r="G4" s="91" t="s">
        <v>44</v>
      </c>
      <c r="H4" s="91"/>
      <c r="I4" s="91"/>
      <c r="J4" s="91"/>
      <c r="K4" s="91"/>
      <c r="L4" s="91" t="s">
        <v>45</v>
      </c>
      <c r="M4" s="91"/>
      <c r="N4" s="91"/>
      <c r="O4" s="91"/>
      <c r="P4" s="91"/>
      <c r="Q4" s="91"/>
      <c r="T4" s="51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2:35" ht="44.25" customHeight="1" x14ac:dyDescent="0.25">
      <c r="B6" s="80" t="s">
        <v>4</v>
      </c>
      <c r="C6" s="92" t="s">
        <v>5</v>
      </c>
      <c r="D6" s="94" t="s">
        <v>6</v>
      </c>
      <c r="E6" s="95"/>
      <c r="F6" s="80" t="s">
        <v>7</v>
      </c>
      <c r="G6" s="80" t="s">
        <v>8</v>
      </c>
      <c r="H6" s="88" t="s">
        <v>9</v>
      </c>
      <c r="I6" s="88" t="s">
        <v>10</v>
      </c>
      <c r="J6" s="88" t="s">
        <v>11</v>
      </c>
      <c r="K6" s="88" t="s">
        <v>12</v>
      </c>
      <c r="L6" s="87" t="s">
        <v>13</v>
      </c>
      <c r="M6" s="80" t="s">
        <v>14</v>
      </c>
      <c r="N6" s="87" t="s">
        <v>15</v>
      </c>
      <c r="O6" s="80" t="s">
        <v>16</v>
      </c>
      <c r="P6" s="80" t="s">
        <v>17</v>
      </c>
      <c r="Q6" s="80" t="s">
        <v>18</v>
      </c>
      <c r="T6" s="51"/>
      <c r="U6" s="89"/>
      <c r="V6" s="89"/>
      <c r="W6" s="8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2"/>
      <c r="C7" s="93"/>
      <c r="D7" s="96"/>
      <c r="E7" s="97"/>
      <c r="F7" s="82"/>
      <c r="G7" s="82"/>
      <c r="H7" s="88"/>
      <c r="I7" s="88"/>
      <c r="J7" s="88"/>
      <c r="K7" s="88"/>
      <c r="L7" s="87"/>
      <c r="M7" s="81"/>
      <c r="N7" s="87"/>
      <c r="O7" s="82"/>
      <c r="P7" s="81"/>
      <c r="Q7" s="81"/>
      <c r="S7" s="8"/>
      <c r="T7" s="51"/>
      <c r="U7" s="56" t="str">
        <f>+D3</f>
        <v>Đảm bảo chất lượng phần mềm</v>
      </c>
      <c r="V7" s="57" t="str">
        <f>+L3</f>
        <v>Nhóm: D14-090_03</v>
      </c>
      <c r="W7" s="58">
        <f>+$AF$7+$AH$7+$AD$7</f>
        <v>79</v>
      </c>
      <c r="X7" s="52">
        <f>COUNTIF($P$8:$P$117,"Khiển trách")</f>
        <v>0</v>
      </c>
      <c r="Y7" s="52">
        <f>COUNTIF($P$8:$P$117,"Cảnh cáo")</f>
        <v>0</v>
      </c>
      <c r="Z7" s="52">
        <f>COUNTIF($P$8:$P$117,"Đình chỉ thi")</f>
        <v>0</v>
      </c>
      <c r="AA7" s="59">
        <f>+($X$7+$Y$7+$Z$7)/$W$7*100%</f>
        <v>0</v>
      </c>
      <c r="AB7" s="52">
        <f>SUM(COUNTIF($P$8:$P$115,"Vắng"),COUNTIF($P$8:$P$115,"Vắng có phép"))</f>
        <v>1</v>
      </c>
      <c r="AC7" s="60">
        <f>+$AB$7/$W$7</f>
        <v>1.2658227848101266E-2</v>
      </c>
      <c r="AD7" s="61">
        <f>COUNTIF($T$8:$T$115,"Thi lại")</f>
        <v>0</v>
      </c>
      <c r="AE7" s="60">
        <f>+$AD$7/$W$7</f>
        <v>0</v>
      </c>
      <c r="AF7" s="61">
        <f>COUNTIF($T$8:$T$116,"Học lại")</f>
        <v>15</v>
      </c>
      <c r="AG7" s="60">
        <f>+$AF$7/$W$7</f>
        <v>0.189873417721519</v>
      </c>
      <c r="AH7" s="52">
        <f>COUNTIF($T$9:$T$116,"Đạt")</f>
        <v>64</v>
      </c>
      <c r="AI7" s="59">
        <f>+$AH$7/$W$7</f>
        <v>0.810126582278481</v>
      </c>
    </row>
    <row r="8" spans="2:35" ht="14.25" customHeight="1" x14ac:dyDescent="0.25">
      <c r="B8" s="83" t="s">
        <v>24</v>
      </c>
      <c r="C8" s="84"/>
      <c r="D8" s="84"/>
      <c r="E8" s="84"/>
      <c r="F8" s="84"/>
      <c r="G8" s="85"/>
      <c r="H8" s="9">
        <v>10</v>
      </c>
      <c r="I8" s="9">
        <v>20</v>
      </c>
      <c r="J8" s="72"/>
      <c r="K8" s="9">
        <v>20</v>
      </c>
      <c r="L8" s="48">
        <f>100-(H8+I8+J8+K8)</f>
        <v>50</v>
      </c>
      <c r="M8" s="82"/>
      <c r="N8" s="10"/>
      <c r="O8" s="10"/>
      <c r="P8" s="82"/>
      <c r="Q8" s="82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593</v>
      </c>
      <c r="D9" s="13" t="s">
        <v>54</v>
      </c>
      <c r="E9" s="14" t="s">
        <v>55</v>
      </c>
      <c r="F9" s="15" t="s">
        <v>498</v>
      </c>
      <c r="G9" s="12" t="s">
        <v>52</v>
      </c>
      <c r="H9" s="74">
        <v>8</v>
      </c>
      <c r="I9" s="16">
        <v>4</v>
      </c>
      <c r="J9" s="16" t="s">
        <v>25</v>
      </c>
      <c r="K9" s="16">
        <v>5.5</v>
      </c>
      <c r="L9" s="17">
        <v>6</v>
      </c>
      <c r="M9" s="18">
        <f t="shared" ref="M9:M40" si="0">ROUND(SUMPRODUCT(H9:L9,$H$8:$L$8)/100,1)</f>
        <v>5.7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35" si="3">+IF(OR($H9=0,$I9=0,$J9=0,$K9=0),"Không đủ ĐKDT",IF(AND(L9=0,M9&gt;=4),"Không đạt",""))</f>
        <v/>
      </c>
      <c r="Q9" s="20" t="s">
        <v>814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594</v>
      </c>
      <c r="D10" s="24" t="s">
        <v>241</v>
      </c>
      <c r="E10" s="25" t="s">
        <v>367</v>
      </c>
      <c r="F10" s="26" t="s">
        <v>595</v>
      </c>
      <c r="G10" s="23" t="s">
        <v>52</v>
      </c>
      <c r="H10" s="75">
        <v>9</v>
      </c>
      <c r="I10" s="27">
        <v>10</v>
      </c>
      <c r="J10" s="27" t="s">
        <v>25</v>
      </c>
      <c r="K10" s="27">
        <v>7.5</v>
      </c>
      <c r="L10" s="71">
        <v>6.5</v>
      </c>
      <c r="M10" s="28">
        <f t="shared" si="0"/>
        <v>7.7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 t="s">
        <v>814</v>
      </c>
      <c r="R10" s="3"/>
      <c r="S10" s="21"/>
      <c r="T10" s="73" t="str">
        <f t="shared" si="4"/>
        <v>Đạt</v>
      </c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2:35" ht="18.75" customHeight="1" x14ac:dyDescent="0.25">
      <c r="B11" s="22">
        <v>3</v>
      </c>
      <c r="C11" s="23" t="s">
        <v>596</v>
      </c>
      <c r="D11" s="24" t="s">
        <v>109</v>
      </c>
      <c r="E11" s="25" t="s">
        <v>173</v>
      </c>
      <c r="F11" s="26" t="s">
        <v>597</v>
      </c>
      <c r="G11" s="23" t="s">
        <v>152</v>
      </c>
      <c r="H11" s="75">
        <v>9</v>
      </c>
      <c r="I11" s="27">
        <v>7</v>
      </c>
      <c r="J11" s="27" t="s">
        <v>25</v>
      </c>
      <c r="K11" s="27">
        <v>6</v>
      </c>
      <c r="L11" s="71">
        <v>5.5</v>
      </c>
      <c r="M11" s="28">
        <f t="shared" si="0"/>
        <v>6.3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 t="s">
        <v>814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598</v>
      </c>
      <c r="D12" s="24" t="s">
        <v>599</v>
      </c>
      <c r="E12" s="25" t="s">
        <v>379</v>
      </c>
      <c r="F12" s="26" t="s">
        <v>600</v>
      </c>
      <c r="G12" s="23" t="s">
        <v>91</v>
      </c>
      <c r="H12" s="75">
        <v>9</v>
      </c>
      <c r="I12" s="27">
        <v>6.5</v>
      </c>
      <c r="J12" s="27" t="s">
        <v>25</v>
      </c>
      <c r="K12" s="27">
        <v>6.5</v>
      </c>
      <c r="L12" s="71">
        <v>3</v>
      </c>
      <c r="M12" s="28">
        <f t="shared" si="0"/>
        <v>5</v>
      </c>
      <c r="N12" s="29" t="str">
        <f t="shared" si="1"/>
        <v>D+</v>
      </c>
      <c r="O12" s="30" t="str">
        <f t="shared" si="2"/>
        <v>Trung bình yếu</v>
      </c>
      <c r="P12" s="31" t="str">
        <f t="shared" si="3"/>
        <v/>
      </c>
      <c r="Q12" s="32" t="s">
        <v>814</v>
      </c>
      <c r="R12" s="3"/>
      <c r="S12" s="21"/>
      <c r="T12" s="73" t="str">
        <f t="shared" si="4"/>
        <v>Đạt</v>
      </c>
      <c r="U12" s="63"/>
      <c r="V12" s="63"/>
      <c r="W12" s="76"/>
      <c r="X12" s="53"/>
      <c r="Y12" s="53"/>
      <c r="Z12" s="53"/>
      <c r="AA12" s="64"/>
      <c r="AB12" s="53"/>
      <c r="AC12" s="65"/>
      <c r="AD12" s="66"/>
      <c r="AE12" s="65"/>
      <c r="AF12" s="66"/>
      <c r="AG12" s="65"/>
      <c r="AH12" s="53"/>
      <c r="AI12" s="64"/>
    </row>
    <row r="13" spans="2:35" ht="18.75" customHeight="1" x14ac:dyDescent="0.25">
      <c r="B13" s="22">
        <v>5</v>
      </c>
      <c r="C13" s="23" t="s">
        <v>601</v>
      </c>
      <c r="D13" s="24" t="s">
        <v>602</v>
      </c>
      <c r="E13" s="25" t="s">
        <v>603</v>
      </c>
      <c r="F13" s="26" t="s">
        <v>604</v>
      </c>
      <c r="G13" s="23" t="s">
        <v>605</v>
      </c>
      <c r="H13" s="75">
        <v>10</v>
      </c>
      <c r="I13" s="27">
        <v>3</v>
      </c>
      <c r="J13" s="27" t="s">
        <v>25</v>
      </c>
      <c r="K13" s="27">
        <v>6</v>
      </c>
      <c r="L13" s="71">
        <v>4.5</v>
      </c>
      <c r="M13" s="28">
        <f t="shared" si="0"/>
        <v>5.0999999999999996</v>
      </c>
      <c r="N13" s="29" t="str">
        <f t="shared" si="1"/>
        <v>D+</v>
      </c>
      <c r="O13" s="30" t="str">
        <f t="shared" si="2"/>
        <v>Trung bình yếu</v>
      </c>
      <c r="P13" s="31" t="str">
        <f t="shared" si="3"/>
        <v/>
      </c>
      <c r="Q13" s="32" t="s">
        <v>814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606</v>
      </c>
      <c r="D14" s="24" t="s">
        <v>168</v>
      </c>
      <c r="E14" s="25" t="s">
        <v>390</v>
      </c>
      <c r="F14" s="26" t="s">
        <v>607</v>
      </c>
      <c r="G14" s="23" t="s">
        <v>608</v>
      </c>
      <c r="H14" s="75">
        <v>7</v>
      </c>
      <c r="I14" s="27">
        <v>1</v>
      </c>
      <c r="J14" s="27" t="s">
        <v>25</v>
      </c>
      <c r="K14" s="27">
        <v>5</v>
      </c>
      <c r="L14" s="71">
        <v>1</v>
      </c>
      <c r="M14" s="28">
        <f t="shared" si="0"/>
        <v>2.4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 t="s">
        <v>814</v>
      </c>
      <c r="R14" s="3"/>
      <c r="S14" s="21"/>
      <c r="T14" s="73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609</v>
      </c>
      <c r="D15" s="24" t="s">
        <v>610</v>
      </c>
      <c r="E15" s="25" t="s">
        <v>390</v>
      </c>
      <c r="F15" s="26" t="s">
        <v>611</v>
      </c>
      <c r="G15" s="23" t="s">
        <v>86</v>
      </c>
      <c r="H15" s="75">
        <v>5</v>
      </c>
      <c r="I15" s="27">
        <v>3</v>
      </c>
      <c r="J15" s="27" t="s">
        <v>25</v>
      </c>
      <c r="K15" s="27">
        <v>5.5</v>
      </c>
      <c r="L15" s="71">
        <v>1.5</v>
      </c>
      <c r="M15" s="28">
        <f t="shared" si="0"/>
        <v>3</v>
      </c>
      <c r="N15" s="29" t="str">
        <f t="shared" si="1"/>
        <v>F</v>
      </c>
      <c r="O15" s="30" t="str">
        <f t="shared" si="2"/>
        <v>Kém</v>
      </c>
      <c r="P15" s="31" t="str">
        <f t="shared" si="3"/>
        <v/>
      </c>
      <c r="Q15" s="32" t="s">
        <v>814</v>
      </c>
      <c r="R15" s="3"/>
      <c r="S15" s="21"/>
      <c r="T15" s="73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612</v>
      </c>
      <c r="D16" s="24" t="s">
        <v>168</v>
      </c>
      <c r="E16" s="25" t="s">
        <v>191</v>
      </c>
      <c r="F16" s="26" t="s">
        <v>613</v>
      </c>
      <c r="G16" s="23" t="s">
        <v>152</v>
      </c>
      <c r="H16" s="75">
        <v>9</v>
      </c>
      <c r="I16" s="27">
        <v>4.5</v>
      </c>
      <c r="J16" s="27" t="s">
        <v>25</v>
      </c>
      <c r="K16" s="27">
        <v>6</v>
      </c>
      <c r="L16" s="71">
        <v>4.5</v>
      </c>
      <c r="M16" s="28">
        <f t="shared" si="0"/>
        <v>5.3</v>
      </c>
      <c r="N16" s="29" t="str">
        <f t="shared" si="1"/>
        <v>D+</v>
      </c>
      <c r="O16" s="30" t="str">
        <f t="shared" si="2"/>
        <v>Trung bình yếu</v>
      </c>
      <c r="P16" s="31" t="str">
        <f t="shared" si="3"/>
        <v/>
      </c>
      <c r="Q16" s="32" t="s">
        <v>814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614</v>
      </c>
      <c r="D17" s="24" t="s">
        <v>109</v>
      </c>
      <c r="E17" s="25" t="s">
        <v>615</v>
      </c>
      <c r="F17" s="26" t="s">
        <v>616</v>
      </c>
      <c r="G17" s="23" t="s">
        <v>86</v>
      </c>
      <c r="H17" s="75">
        <v>8</v>
      </c>
      <c r="I17" s="27">
        <v>7.5</v>
      </c>
      <c r="J17" s="27" t="s">
        <v>25</v>
      </c>
      <c r="K17" s="27">
        <v>6</v>
      </c>
      <c r="L17" s="71">
        <v>6.5</v>
      </c>
      <c r="M17" s="28">
        <f t="shared" si="0"/>
        <v>6.8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 t="s">
        <v>814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617</v>
      </c>
      <c r="D18" s="24" t="s">
        <v>440</v>
      </c>
      <c r="E18" s="25" t="s">
        <v>618</v>
      </c>
      <c r="F18" s="26" t="s">
        <v>619</v>
      </c>
      <c r="G18" s="23" t="s">
        <v>86</v>
      </c>
      <c r="H18" s="75">
        <v>0</v>
      </c>
      <c r="I18" s="27">
        <v>4</v>
      </c>
      <c r="J18" s="27" t="s">
        <v>25</v>
      </c>
      <c r="K18" s="27">
        <v>0</v>
      </c>
      <c r="L18" s="71" t="s">
        <v>25</v>
      </c>
      <c r="M18" s="28">
        <f t="shared" si="0"/>
        <v>0.8</v>
      </c>
      <c r="N18" s="29" t="str">
        <f t="shared" si="1"/>
        <v>F</v>
      </c>
      <c r="O18" s="30" t="str">
        <f t="shared" si="2"/>
        <v>Kém</v>
      </c>
      <c r="P18" s="31" t="str">
        <f t="shared" si="3"/>
        <v>Không đủ ĐKDT</v>
      </c>
      <c r="Q18" s="32" t="s">
        <v>814</v>
      </c>
      <c r="R18" s="3"/>
      <c r="S18" s="21"/>
      <c r="T18" s="73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620</v>
      </c>
      <c r="D19" s="24" t="s">
        <v>621</v>
      </c>
      <c r="E19" s="25" t="s">
        <v>304</v>
      </c>
      <c r="F19" s="26" t="s">
        <v>360</v>
      </c>
      <c r="G19" s="23" t="s">
        <v>152</v>
      </c>
      <c r="H19" s="75">
        <v>7</v>
      </c>
      <c r="I19" s="27">
        <v>4.5</v>
      </c>
      <c r="J19" s="27" t="s">
        <v>25</v>
      </c>
      <c r="K19" s="27">
        <v>4</v>
      </c>
      <c r="L19" s="71">
        <v>3</v>
      </c>
      <c r="M19" s="28">
        <f t="shared" si="0"/>
        <v>3.9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 t="s">
        <v>814</v>
      </c>
      <c r="R19" s="3"/>
      <c r="S19" s="21"/>
      <c r="T19" s="73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622</v>
      </c>
      <c r="D20" s="24" t="s">
        <v>623</v>
      </c>
      <c r="E20" s="25" t="s">
        <v>89</v>
      </c>
      <c r="F20" s="26" t="s">
        <v>624</v>
      </c>
      <c r="G20" s="23" t="s">
        <v>52</v>
      </c>
      <c r="H20" s="75">
        <v>9</v>
      </c>
      <c r="I20" s="27">
        <v>10</v>
      </c>
      <c r="J20" s="27" t="s">
        <v>25</v>
      </c>
      <c r="K20" s="27">
        <v>6</v>
      </c>
      <c r="L20" s="71">
        <v>7</v>
      </c>
      <c r="M20" s="28">
        <f t="shared" si="0"/>
        <v>7.6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814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625</v>
      </c>
      <c r="D21" s="24" t="s">
        <v>97</v>
      </c>
      <c r="E21" s="25" t="s">
        <v>98</v>
      </c>
      <c r="F21" s="26" t="s">
        <v>626</v>
      </c>
      <c r="G21" s="23" t="s">
        <v>152</v>
      </c>
      <c r="H21" s="75">
        <v>9</v>
      </c>
      <c r="I21" s="27">
        <v>4</v>
      </c>
      <c r="J21" s="27" t="s">
        <v>25</v>
      </c>
      <c r="K21" s="27">
        <v>5</v>
      </c>
      <c r="L21" s="71">
        <v>5.5</v>
      </c>
      <c r="M21" s="28">
        <f t="shared" si="0"/>
        <v>5.5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814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627</v>
      </c>
      <c r="D22" s="24" t="s">
        <v>628</v>
      </c>
      <c r="E22" s="25" t="s">
        <v>98</v>
      </c>
      <c r="F22" s="26" t="s">
        <v>629</v>
      </c>
      <c r="G22" s="23" t="s">
        <v>276</v>
      </c>
      <c r="H22" s="75">
        <v>9</v>
      </c>
      <c r="I22" s="27">
        <v>3.5</v>
      </c>
      <c r="J22" s="27" t="s">
        <v>25</v>
      </c>
      <c r="K22" s="27">
        <v>5</v>
      </c>
      <c r="L22" s="71">
        <v>7</v>
      </c>
      <c r="M22" s="28">
        <f t="shared" si="0"/>
        <v>6.1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814</v>
      </c>
      <c r="R22" s="3"/>
      <c r="S22" s="21"/>
      <c r="T22" s="73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630</v>
      </c>
      <c r="D23" s="24" t="s">
        <v>125</v>
      </c>
      <c r="E23" s="25" t="s">
        <v>318</v>
      </c>
      <c r="F23" s="26" t="s">
        <v>631</v>
      </c>
      <c r="G23" s="23" t="s">
        <v>91</v>
      </c>
      <c r="H23" s="75">
        <v>10</v>
      </c>
      <c r="I23" s="27">
        <v>3.5</v>
      </c>
      <c r="J23" s="27" t="s">
        <v>25</v>
      </c>
      <c r="K23" s="27">
        <v>6</v>
      </c>
      <c r="L23" s="71">
        <v>2.5</v>
      </c>
      <c r="M23" s="28">
        <f t="shared" si="0"/>
        <v>4.2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 t="s">
        <v>814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632</v>
      </c>
      <c r="D24" s="24" t="s">
        <v>633</v>
      </c>
      <c r="E24" s="25" t="s">
        <v>102</v>
      </c>
      <c r="F24" s="26" t="s">
        <v>387</v>
      </c>
      <c r="G24" s="23" t="s">
        <v>91</v>
      </c>
      <c r="H24" s="75">
        <v>9</v>
      </c>
      <c r="I24" s="27">
        <v>3.5</v>
      </c>
      <c r="J24" s="27" t="s">
        <v>25</v>
      </c>
      <c r="K24" s="27">
        <v>6.5</v>
      </c>
      <c r="L24" s="71">
        <v>4</v>
      </c>
      <c r="M24" s="28">
        <f t="shared" si="0"/>
        <v>4.9000000000000004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 t="s">
        <v>814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634</v>
      </c>
      <c r="D25" s="24" t="s">
        <v>635</v>
      </c>
      <c r="E25" s="25" t="s">
        <v>636</v>
      </c>
      <c r="F25" s="26" t="s">
        <v>637</v>
      </c>
      <c r="G25" s="23" t="s">
        <v>638</v>
      </c>
      <c r="H25" s="75">
        <v>8</v>
      </c>
      <c r="I25" s="27">
        <v>3.5</v>
      </c>
      <c r="J25" s="27" t="s">
        <v>25</v>
      </c>
      <c r="K25" s="27">
        <v>4</v>
      </c>
      <c r="L25" s="71">
        <v>4</v>
      </c>
      <c r="M25" s="28">
        <f t="shared" si="0"/>
        <v>4.3</v>
      </c>
      <c r="N25" s="29" t="str">
        <f t="shared" si="1"/>
        <v>D</v>
      </c>
      <c r="O25" s="30" t="str">
        <f t="shared" si="2"/>
        <v>Trung bình yếu</v>
      </c>
      <c r="P25" s="31" t="str">
        <f t="shared" si="3"/>
        <v/>
      </c>
      <c r="Q25" s="32" t="s">
        <v>814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639</v>
      </c>
      <c r="D26" s="24" t="s">
        <v>640</v>
      </c>
      <c r="E26" s="25" t="s">
        <v>133</v>
      </c>
      <c r="F26" s="26" t="s">
        <v>641</v>
      </c>
      <c r="G26" s="23" t="s">
        <v>69</v>
      </c>
      <c r="H26" s="75">
        <v>8</v>
      </c>
      <c r="I26" s="27">
        <v>6.5</v>
      </c>
      <c r="J26" s="27" t="s">
        <v>25</v>
      </c>
      <c r="K26" s="27">
        <v>5</v>
      </c>
      <c r="L26" s="71">
        <v>5</v>
      </c>
      <c r="M26" s="28">
        <f t="shared" si="0"/>
        <v>5.6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 t="s">
        <v>814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642</v>
      </c>
      <c r="D27" s="24" t="s">
        <v>643</v>
      </c>
      <c r="E27" s="25" t="s">
        <v>644</v>
      </c>
      <c r="F27" s="26" t="s">
        <v>645</v>
      </c>
      <c r="G27" s="23" t="s">
        <v>646</v>
      </c>
      <c r="H27" s="75">
        <v>7</v>
      </c>
      <c r="I27" s="27">
        <v>4</v>
      </c>
      <c r="J27" s="27" t="s">
        <v>25</v>
      </c>
      <c r="K27" s="27">
        <v>6</v>
      </c>
      <c r="L27" s="71">
        <v>3</v>
      </c>
      <c r="M27" s="28">
        <f t="shared" si="0"/>
        <v>4.2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 t="s">
        <v>814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647</v>
      </c>
      <c r="D28" s="24" t="s">
        <v>109</v>
      </c>
      <c r="E28" s="25" t="s">
        <v>648</v>
      </c>
      <c r="F28" s="26" t="s">
        <v>649</v>
      </c>
      <c r="G28" s="23" t="s">
        <v>69</v>
      </c>
      <c r="H28" s="75">
        <v>9</v>
      </c>
      <c r="I28" s="27">
        <v>7.5</v>
      </c>
      <c r="J28" s="27" t="s">
        <v>25</v>
      </c>
      <c r="K28" s="27">
        <v>5</v>
      </c>
      <c r="L28" s="71">
        <v>7.5</v>
      </c>
      <c r="M28" s="28">
        <f t="shared" si="0"/>
        <v>7.2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 t="s">
        <v>814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650</v>
      </c>
      <c r="D29" s="24" t="s">
        <v>372</v>
      </c>
      <c r="E29" s="25" t="s">
        <v>651</v>
      </c>
      <c r="F29" s="26" t="s">
        <v>652</v>
      </c>
      <c r="G29" s="23" t="s">
        <v>52</v>
      </c>
      <c r="H29" s="75">
        <v>9</v>
      </c>
      <c r="I29" s="27">
        <v>4</v>
      </c>
      <c r="J29" s="27" t="s">
        <v>25</v>
      </c>
      <c r="K29" s="27">
        <v>6.5</v>
      </c>
      <c r="L29" s="71">
        <v>6</v>
      </c>
      <c r="M29" s="28">
        <f t="shared" si="0"/>
        <v>6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 t="s">
        <v>814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653</v>
      </c>
      <c r="D30" s="24" t="s">
        <v>654</v>
      </c>
      <c r="E30" s="25" t="s">
        <v>508</v>
      </c>
      <c r="F30" s="26" t="s">
        <v>655</v>
      </c>
      <c r="G30" s="23" t="s">
        <v>69</v>
      </c>
      <c r="H30" s="75">
        <v>7</v>
      </c>
      <c r="I30" s="27">
        <v>5.5</v>
      </c>
      <c r="J30" s="27" t="s">
        <v>25</v>
      </c>
      <c r="K30" s="27">
        <v>5.5</v>
      </c>
      <c r="L30" s="71">
        <v>4</v>
      </c>
      <c r="M30" s="28">
        <f t="shared" si="0"/>
        <v>4.9000000000000004</v>
      </c>
      <c r="N30" s="29" t="str">
        <f t="shared" si="1"/>
        <v>D</v>
      </c>
      <c r="O30" s="30" t="str">
        <f t="shared" si="2"/>
        <v>Trung bình yếu</v>
      </c>
      <c r="P30" s="31" t="str">
        <f t="shared" si="3"/>
        <v/>
      </c>
      <c r="Q30" s="32" t="s">
        <v>814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656</v>
      </c>
      <c r="D31" s="24" t="s">
        <v>303</v>
      </c>
      <c r="E31" s="25" t="s">
        <v>657</v>
      </c>
      <c r="F31" s="26" t="s">
        <v>658</v>
      </c>
      <c r="G31" s="23" t="s">
        <v>69</v>
      </c>
      <c r="H31" s="75">
        <v>8</v>
      </c>
      <c r="I31" s="27">
        <v>1</v>
      </c>
      <c r="J31" s="27" t="s">
        <v>25</v>
      </c>
      <c r="K31" s="27">
        <v>5</v>
      </c>
      <c r="L31" s="71">
        <v>4</v>
      </c>
      <c r="M31" s="28">
        <f t="shared" si="0"/>
        <v>4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 t="s">
        <v>814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659</v>
      </c>
      <c r="D32" s="24" t="s">
        <v>660</v>
      </c>
      <c r="E32" s="25" t="s">
        <v>155</v>
      </c>
      <c r="F32" s="26" t="s">
        <v>661</v>
      </c>
      <c r="G32" s="23" t="s">
        <v>276</v>
      </c>
      <c r="H32" s="75">
        <v>9</v>
      </c>
      <c r="I32" s="27">
        <v>4</v>
      </c>
      <c r="J32" s="27" t="s">
        <v>25</v>
      </c>
      <c r="K32" s="27">
        <v>4</v>
      </c>
      <c r="L32" s="71">
        <v>4</v>
      </c>
      <c r="M32" s="28">
        <f t="shared" si="0"/>
        <v>4.5</v>
      </c>
      <c r="N32" s="29" t="str">
        <f t="shared" si="1"/>
        <v>D</v>
      </c>
      <c r="O32" s="30" t="str">
        <f t="shared" si="2"/>
        <v>Trung bình yếu</v>
      </c>
      <c r="P32" s="31" t="str">
        <f t="shared" si="3"/>
        <v/>
      </c>
      <c r="Q32" s="32" t="s">
        <v>814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662</v>
      </c>
      <c r="D33" s="24" t="s">
        <v>663</v>
      </c>
      <c r="E33" s="25" t="s">
        <v>159</v>
      </c>
      <c r="F33" s="26" t="s">
        <v>664</v>
      </c>
      <c r="G33" s="23" t="s">
        <v>665</v>
      </c>
      <c r="H33" s="75">
        <v>9</v>
      </c>
      <c r="I33" s="27">
        <v>1</v>
      </c>
      <c r="J33" s="27" t="s">
        <v>25</v>
      </c>
      <c r="K33" s="27">
        <v>4</v>
      </c>
      <c r="L33" s="71">
        <v>1</v>
      </c>
      <c r="M33" s="28">
        <f t="shared" si="0"/>
        <v>2.4</v>
      </c>
      <c r="N33" s="29" t="str">
        <f t="shared" si="1"/>
        <v>F</v>
      </c>
      <c r="O33" s="30" t="str">
        <f t="shared" si="2"/>
        <v>Kém</v>
      </c>
      <c r="P33" s="31" t="str">
        <f t="shared" si="3"/>
        <v/>
      </c>
      <c r="Q33" s="32" t="s">
        <v>814</v>
      </c>
      <c r="R33" s="3"/>
      <c r="S33" s="21"/>
      <c r="T33" s="73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666</v>
      </c>
      <c r="D34" s="24" t="s">
        <v>667</v>
      </c>
      <c r="E34" s="25" t="s">
        <v>159</v>
      </c>
      <c r="F34" s="26" t="s">
        <v>668</v>
      </c>
      <c r="G34" s="23" t="s">
        <v>69</v>
      </c>
      <c r="H34" s="75">
        <v>9</v>
      </c>
      <c r="I34" s="27">
        <v>6</v>
      </c>
      <c r="J34" s="27" t="s">
        <v>25</v>
      </c>
      <c r="K34" s="27">
        <v>6</v>
      </c>
      <c r="L34" s="71">
        <v>6.5</v>
      </c>
      <c r="M34" s="28">
        <f t="shared" si="0"/>
        <v>6.6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 t="s">
        <v>814</v>
      </c>
      <c r="R34" s="3"/>
      <c r="S34" s="21"/>
      <c r="T34" s="73" t="str">
        <f t="shared" si="4"/>
        <v>Đạt</v>
      </c>
      <c r="U34" s="62"/>
      <c r="V34" s="62"/>
      <c r="W34" s="62"/>
      <c r="X34" s="54"/>
      <c r="Y34" s="54"/>
      <c r="Z34" s="54"/>
      <c r="AA34" s="54"/>
      <c r="AB34" s="53"/>
      <c r="AC34" s="54"/>
      <c r="AD34" s="54"/>
      <c r="AE34" s="54"/>
      <c r="AF34" s="54"/>
      <c r="AG34" s="54"/>
      <c r="AH34" s="54"/>
      <c r="AI34" s="55"/>
    </row>
    <row r="35" spans="2:35" ht="18.75" customHeight="1" x14ac:dyDescent="0.25">
      <c r="B35" s="22">
        <v>27</v>
      </c>
      <c r="C35" s="23" t="s">
        <v>669</v>
      </c>
      <c r="D35" s="24" t="s">
        <v>176</v>
      </c>
      <c r="E35" s="25" t="s">
        <v>670</v>
      </c>
      <c r="F35" s="26" t="s">
        <v>202</v>
      </c>
      <c r="G35" s="23" t="s">
        <v>152</v>
      </c>
      <c r="H35" s="75">
        <v>8</v>
      </c>
      <c r="I35" s="27">
        <v>5.5</v>
      </c>
      <c r="J35" s="27" t="s">
        <v>25</v>
      </c>
      <c r="K35" s="27">
        <v>5</v>
      </c>
      <c r="L35" s="71">
        <v>6.5</v>
      </c>
      <c r="M35" s="28">
        <f t="shared" si="0"/>
        <v>6.2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 t="s">
        <v>814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671</v>
      </c>
      <c r="D36" s="24" t="s">
        <v>672</v>
      </c>
      <c r="E36" s="25" t="s">
        <v>55</v>
      </c>
      <c r="F36" s="26" t="s">
        <v>673</v>
      </c>
      <c r="G36" s="23" t="s">
        <v>152</v>
      </c>
      <c r="H36" s="75">
        <v>8</v>
      </c>
      <c r="I36" s="27">
        <v>3</v>
      </c>
      <c r="J36" s="27" t="s">
        <v>25</v>
      </c>
      <c r="K36" s="27">
        <v>5</v>
      </c>
      <c r="L36" s="71">
        <v>0</v>
      </c>
      <c r="M36" s="28">
        <f t="shared" si="0"/>
        <v>2.4</v>
      </c>
      <c r="N36" s="29" t="str">
        <f t="shared" si="1"/>
        <v>F</v>
      </c>
      <c r="O36" s="30" t="str">
        <f t="shared" si="2"/>
        <v>Kém</v>
      </c>
      <c r="P36" s="67" t="s">
        <v>1072</v>
      </c>
      <c r="Q36" s="32" t="s">
        <v>815</v>
      </c>
      <c r="R36" s="3"/>
      <c r="S36" s="21"/>
      <c r="T36" s="73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674</v>
      </c>
      <c r="D37" s="24" t="s">
        <v>675</v>
      </c>
      <c r="E37" s="25" t="s">
        <v>676</v>
      </c>
      <c r="F37" s="26" t="s">
        <v>677</v>
      </c>
      <c r="G37" s="23" t="s">
        <v>91</v>
      </c>
      <c r="H37" s="75">
        <v>8</v>
      </c>
      <c r="I37" s="27">
        <v>5.5</v>
      </c>
      <c r="J37" s="27" t="s">
        <v>25</v>
      </c>
      <c r="K37" s="27">
        <v>7</v>
      </c>
      <c r="L37" s="71">
        <v>7</v>
      </c>
      <c r="M37" s="28">
        <f t="shared" si="0"/>
        <v>6.8</v>
      </c>
      <c r="N37" s="29" t="str">
        <f t="shared" si="1"/>
        <v>C+</v>
      </c>
      <c r="O37" s="30" t="str">
        <f t="shared" si="2"/>
        <v>Trung bình</v>
      </c>
      <c r="P37" s="31" t="str">
        <f t="shared" ref="P37:P68" si="5">+IF(OR($H37=0,$I37=0,$J37=0,$K37=0),"Không đủ ĐKDT",IF(AND(L37=0,M37&gt;=4),"Không đạt",""))</f>
        <v/>
      </c>
      <c r="Q37" s="32" t="s">
        <v>815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678</v>
      </c>
      <c r="D38" s="24" t="s">
        <v>176</v>
      </c>
      <c r="E38" s="25" t="s">
        <v>169</v>
      </c>
      <c r="F38" s="26" t="s">
        <v>679</v>
      </c>
      <c r="G38" s="23" t="s">
        <v>91</v>
      </c>
      <c r="H38" s="75">
        <v>9</v>
      </c>
      <c r="I38" s="27">
        <v>8.5</v>
      </c>
      <c r="J38" s="27" t="s">
        <v>25</v>
      </c>
      <c r="K38" s="27">
        <v>7</v>
      </c>
      <c r="L38" s="71">
        <v>5</v>
      </c>
      <c r="M38" s="28">
        <f t="shared" si="0"/>
        <v>6.5</v>
      </c>
      <c r="N38" s="29" t="str">
        <f t="shared" si="1"/>
        <v>C+</v>
      </c>
      <c r="O38" s="30" t="str">
        <f t="shared" si="2"/>
        <v>Trung bình</v>
      </c>
      <c r="P38" s="31" t="str">
        <f t="shared" si="5"/>
        <v/>
      </c>
      <c r="Q38" s="32" t="s">
        <v>815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680</v>
      </c>
      <c r="D39" s="24" t="s">
        <v>681</v>
      </c>
      <c r="E39" s="25" t="s">
        <v>267</v>
      </c>
      <c r="F39" s="26" t="s">
        <v>682</v>
      </c>
      <c r="G39" s="23" t="s">
        <v>152</v>
      </c>
      <c r="H39" s="75">
        <v>9</v>
      </c>
      <c r="I39" s="27">
        <v>3</v>
      </c>
      <c r="J39" s="27" t="s">
        <v>25</v>
      </c>
      <c r="K39" s="27">
        <v>6</v>
      </c>
      <c r="L39" s="71">
        <v>1</v>
      </c>
      <c r="M39" s="28">
        <f t="shared" si="0"/>
        <v>3.2</v>
      </c>
      <c r="N39" s="29" t="str">
        <f t="shared" si="1"/>
        <v>F</v>
      </c>
      <c r="O39" s="30" t="str">
        <f t="shared" si="2"/>
        <v>Kém</v>
      </c>
      <c r="P39" s="31" t="str">
        <f t="shared" si="5"/>
        <v/>
      </c>
      <c r="Q39" s="32" t="s">
        <v>815</v>
      </c>
      <c r="R39" s="3"/>
      <c r="S39" s="21"/>
      <c r="T39" s="73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683</v>
      </c>
      <c r="D40" s="24" t="s">
        <v>684</v>
      </c>
      <c r="E40" s="25" t="s">
        <v>76</v>
      </c>
      <c r="F40" s="26" t="s">
        <v>178</v>
      </c>
      <c r="G40" s="23" t="s">
        <v>91</v>
      </c>
      <c r="H40" s="75">
        <v>9</v>
      </c>
      <c r="I40" s="27">
        <v>7.5</v>
      </c>
      <c r="J40" s="27" t="s">
        <v>25</v>
      </c>
      <c r="K40" s="27">
        <v>8</v>
      </c>
      <c r="L40" s="71">
        <v>8</v>
      </c>
      <c r="M40" s="28">
        <f t="shared" si="0"/>
        <v>8</v>
      </c>
      <c r="N40" s="29" t="str">
        <f t="shared" si="1"/>
        <v>B+</v>
      </c>
      <c r="O40" s="30" t="str">
        <f t="shared" si="2"/>
        <v>Khá</v>
      </c>
      <c r="P40" s="31" t="str">
        <f t="shared" si="5"/>
        <v/>
      </c>
      <c r="Q40" s="32" t="s">
        <v>815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685</v>
      </c>
      <c r="D41" s="24" t="s">
        <v>686</v>
      </c>
      <c r="E41" s="25" t="s">
        <v>687</v>
      </c>
      <c r="F41" s="26" t="s">
        <v>328</v>
      </c>
      <c r="G41" s="23" t="s">
        <v>52</v>
      </c>
      <c r="H41" s="75">
        <v>8</v>
      </c>
      <c r="I41" s="27">
        <v>6.5</v>
      </c>
      <c r="J41" s="27" t="s">
        <v>25</v>
      </c>
      <c r="K41" s="27">
        <v>5</v>
      </c>
      <c r="L41" s="71">
        <v>2</v>
      </c>
      <c r="M41" s="28">
        <f t="shared" ref="M41:M72" si="6">ROUND(SUMPRODUCT(H41:L41,$H$8:$L$8)/100,1)</f>
        <v>4.0999999999999996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5"/>
        <v/>
      </c>
      <c r="Q41" s="32" t="s">
        <v>815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688</v>
      </c>
      <c r="D42" s="24" t="s">
        <v>689</v>
      </c>
      <c r="E42" s="25" t="s">
        <v>390</v>
      </c>
      <c r="F42" s="26" t="s">
        <v>690</v>
      </c>
      <c r="G42" s="23" t="s">
        <v>152</v>
      </c>
      <c r="H42" s="75">
        <v>8</v>
      </c>
      <c r="I42" s="27">
        <v>7</v>
      </c>
      <c r="J42" s="27" t="s">
        <v>25</v>
      </c>
      <c r="K42" s="27">
        <v>6</v>
      </c>
      <c r="L42" s="71">
        <v>3.5</v>
      </c>
      <c r="M42" s="28">
        <f t="shared" si="6"/>
        <v>5.2</v>
      </c>
      <c r="N42" s="29" t="str">
        <f t="shared" si="7"/>
        <v>D+</v>
      </c>
      <c r="O42" s="30" t="str">
        <f t="shared" si="8"/>
        <v>Trung bình yếu</v>
      </c>
      <c r="P42" s="31" t="str">
        <f t="shared" si="5"/>
        <v/>
      </c>
      <c r="Q42" s="32" t="s">
        <v>815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691</v>
      </c>
      <c r="D43" s="24" t="s">
        <v>194</v>
      </c>
      <c r="E43" s="25" t="s">
        <v>191</v>
      </c>
      <c r="F43" s="26" t="s">
        <v>692</v>
      </c>
      <c r="G43" s="23" t="s">
        <v>52</v>
      </c>
      <c r="H43" s="75">
        <v>9</v>
      </c>
      <c r="I43" s="27">
        <v>1</v>
      </c>
      <c r="J43" s="27" t="s">
        <v>25</v>
      </c>
      <c r="K43" s="27">
        <v>5.5</v>
      </c>
      <c r="L43" s="71">
        <v>2.5</v>
      </c>
      <c r="M43" s="28">
        <f t="shared" si="6"/>
        <v>3.5</v>
      </c>
      <c r="N43" s="29" t="str">
        <f t="shared" si="7"/>
        <v>F</v>
      </c>
      <c r="O43" s="30" t="str">
        <f t="shared" si="8"/>
        <v>Kém</v>
      </c>
      <c r="P43" s="31" t="str">
        <f t="shared" si="5"/>
        <v/>
      </c>
      <c r="Q43" s="32" t="s">
        <v>815</v>
      </c>
      <c r="R43" s="3"/>
      <c r="S43" s="21"/>
      <c r="T43" s="73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693</v>
      </c>
      <c r="D44" s="24" t="s">
        <v>278</v>
      </c>
      <c r="E44" s="25" t="s">
        <v>201</v>
      </c>
      <c r="F44" s="26" t="s">
        <v>694</v>
      </c>
      <c r="G44" s="23" t="s">
        <v>152</v>
      </c>
      <c r="H44" s="75">
        <v>8</v>
      </c>
      <c r="I44" s="27">
        <v>3.5</v>
      </c>
      <c r="J44" s="27" t="s">
        <v>25</v>
      </c>
      <c r="K44" s="27">
        <v>6</v>
      </c>
      <c r="L44" s="71">
        <v>5</v>
      </c>
      <c r="M44" s="28">
        <f t="shared" si="6"/>
        <v>5.2</v>
      </c>
      <c r="N44" s="29" t="str">
        <f t="shared" si="7"/>
        <v>D+</v>
      </c>
      <c r="O44" s="30" t="str">
        <f t="shared" si="8"/>
        <v>Trung bình yếu</v>
      </c>
      <c r="P44" s="31" t="str">
        <f t="shared" si="5"/>
        <v/>
      </c>
      <c r="Q44" s="32" t="s">
        <v>815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695</v>
      </c>
      <c r="D45" s="24" t="s">
        <v>696</v>
      </c>
      <c r="E45" s="25" t="s">
        <v>615</v>
      </c>
      <c r="F45" s="26" t="s">
        <v>697</v>
      </c>
      <c r="G45" s="23" t="s">
        <v>52</v>
      </c>
      <c r="H45" s="75">
        <v>7</v>
      </c>
      <c r="I45" s="27">
        <v>7</v>
      </c>
      <c r="J45" s="27" t="s">
        <v>25</v>
      </c>
      <c r="K45" s="27">
        <v>7.5</v>
      </c>
      <c r="L45" s="71">
        <v>6.5</v>
      </c>
      <c r="M45" s="28">
        <f t="shared" si="6"/>
        <v>6.9</v>
      </c>
      <c r="N45" s="29" t="str">
        <f t="shared" si="7"/>
        <v>C+</v>
      </c>
      <c r="O45" s="30" t="str">
        <f t="shared" si="8"/>
        <v>Trung bình</v>
      </c>
      <c r="P45" s="31" t="str">
        <f t="shared" si="5"/>
        <v/>
      </c>
      <c r="Q45" s="32" t="s">
        <v>815</v>
      </c>
      <c r="R45" s="3"/>
      <c r="S45" s="21"/>
      <c r="T45" s="73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698</v>
      </c>
      <c r="D46" s="24" t="s">
        <v>699</v>
      </c>
      <c r="E46" s="25" t="s">
        <v>700</v>
      </c>
      <c r="F46" s="26" t="s">
        <v>391</v>
      </c>
      <c r="G46" s="23" t="s">
        <v>91</v>
      </c>
      <c r="H46" s="75">
        <v>9</v>
      </c>
      <c r="I46" s="27">
        <v>6.5</v>
      </c>
      <c r="J46" s="27" t="s">
        <v>25</v>
      </c>
      <c r="K46" s="27">
        <v>6.5</v>
      </c>
      <c r="L46" s="71">
        <v>2.5</v>
      </c>
      <c r="M46" s="28">
        <f t="shared" si="6"/>
        <v>4.8</v>
      </c>
      <c r="N46" s="29" t="str">
        <f t="shared" si="7"/>
        <v>D</v>
      </c>
      <c r="O46" s="30" t="str">
        <f t="shared" si="8"/>
        <v>Trung bình yếu</v>
      </c>
      <c r="P46" s="31" t="str">
        <f t="shared" si="5"/>
        <v/>
      </c>
      <c r="Q46" s="32" t="s">
        <v>815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701</v>
      </c>
      <c r="D47" s="24" t="s">
        <v>702</v>
      </c>
      <c r="E47" s="25" t="s">
        <v>703</v>
      </c>
      <c r="F47" s="26" t="s">
        <v>652</v>
      </c>
      <c r="G47" s="23" t="s">
        <v>152</v>
      </c>
      <c r="H47" s="75">
        <v>9</v>
      </c>
      <c r="I47" s="27">
        <v>5.5</v>
      </c>
      <c r="J47" s="27" t="s">
        <v>25</v>
      </c>
      <c r="K47" s="27">
        <v>6</v>
      </c>
      <c r="L47" s="71">
        <v>6</v>
      </c>
      <c r="M47" s="28">
        <f t="shared" si="6"/>
        <v>6.2</v>
      </c>
      <c r="N47" s="29" t="str">
        <f t="shared" si="7"/>
        <v>C</v>
      </c>
      <c r="O47" s="30" t="str">
        <f t="shared" si="8"/>
        <v>Trung bình</v>
      </c>
      <c r="P47" s="31" t="str">
        <f t="shared" si="5"/>
        <v/>
      </c>
      <c r="Q47" s="32" t="s">
        <v>815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704</v>
      </c>
      <c r="D48" s="24" t="s">
        <v>109</v>
      </c>
      <c r="E48" s="25" t="s">
        <v>705</v>
      </c>
      <c r="F48" s="26" t="s">
        <v>706</v>
      </c>
      <c r="G48" s="23" t="s">
        <v>152</v>
      </c>
      <c r="H48" s="75">
        <v>9</v>
      </c>
      <c r="I48" s="27">
        <v>6</v>
      </c>
      <c r="J48" s="27" t="s">
        <v>25</v>
      </c>
      <c r="K48" s="27">
        <v>8</v>
      </c>
      <c r="L48" s="71">
        <v>8</v>
      </c>
      <c r="M48" s="28">
        <f t="shared" si="6"/>
        <v>7.7</v>
      </c>
      <c r="N48" s="29" t="str">
        <f t="shared" si="7"/>
        <v>B</v>
      </c>
      <c r="O48" s="30" t="str">
        <f t="shared" si="8"/>
        <v>Khá</v>
      </c>
      <c r="P48" s="31" t="str">
        <f t="shared" si="5"/>
        <v/>
      </c>
      <c r="Q48" s="32" t="s">
        <v>815</v>
      </c>
      <c r="R48" s="3"/>
      <c r="S48" s="21"/>
      <c r="T48" s="73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707</v>
      </c>
      <c r="D49" s="24" t="s">
        <v>536</v>
      </c>
      <c r="E49" s="25" t="s">
        <v>708</v>
      </c>
      <c r="F49" s="26" t="s">
        <v>709</v>
      </c>
      <c r="G49" s="23" t="s">
        <v>152</v>
      </c>
      <c r="H49" s="75">
        <v>8</v>
      </c>
      <c r="I49" s="27">
        <v>3.5</v>
      </c>
      <c r="J49" s="27" t="s">
        <v>25</v>
      </c>
      <c r="K49" s="27">
        <v>6</v>
      </c>
      <c r="L49" s="71">
        <v>5</v>
      </c>
      <c r="M49" s="28">
        <f t="shared" si="6"/>
        <v>5.2</v>
      </c>
      <c r="N49" s="29" t="str">
        <f t="shared" si="7"/>
        <v>D+</v>
      </c>
      <c r="O49" s="30" t="str">
        <f t="shared" si="8"/>
        <v>Trung bình yếu</v>
      </c>
      <c r="P49" s="31" t="str">
        <f t="shared" si="5"/>
        <v/>
      </c>
      <c r="Q49" s="32" t="s">
        <v>815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710</v>
      </c>
      <c r="D50" s="24" t="s">
        <v>711</v>
      </c>
      <c r="E50" s="25" t="s">
        <v>209</v>
      </c>
      <c r="F50" s="26" t="s">
        <v>712</v>
      </c>
      <c r="G50" s="23" t="s">
        <v>152</v>
      </c>
      <c r="H50" s="75">
        <v>9</v>
      </c>
      <c r="I50" s="27">
        <v>5</v>
      </c>
      <c r="J50" s="27" t="s">
        <v>25</v>
      </c>
      <c r="K50" s="27">
        <v>3</v>
      </c>
      <c r="L50" s="71">
        <v>2.5</v>
      </c>
      <c r="M50" s="28">
        <f t="shared" si="6"/>
        <v>3.8</v>
      </c>
      <c r="N50" s="29" t="str">
        <f t="shared" si="7"/>
        <v>F</v>
      </c>
      <c r="O50" s="30" t="str">
        <f t="shared" si="8"/>
        <v>Kém</v>
      </c>
      <c r="P50" s="31" t="str">
        <f t="shared" si="5"/>
        <v/>
      </c>
      <c r="Q50" s="32" t="s">
        <v>815</v>
      </c>
      <c r="R50" s="3"/>
      <c r="S50" s="21"/>
      <c r="T50" s="73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713</v>
      </c>
      <c r="D51" s="24" t="s">
        <v>176</v>
      </c>
      <c r="E51" s="25" t="s">
        <v>94</v>
      </c>
      <c r="F51" s="26" t="s">
        <v>714</v>
      </c>
      <c r="G51" s="23" t="s">
        <v>91</v>
      </c>
      <c r="H51" s="75">
        <v>7</v>
      </c>
      <c r="I51" s="27">
        <v>3</v>
      </c>
      <c r="J51" s="27" t="s">
        <v>25</v>
      </c>
      <c r="K51" s="27">
        <v>5.5</v>
      </c>
      <c r="L51" s="71">
        <v>4.5</v>
      </c>
      <c r="M51" s="28">
        <f t="shared" si="6"/>
        <v>4.7</v>
      </c>
      <c r="N51" s="29" t="str">
        <f t="shared" si="7"/>
        <v>D</v>
      </c>
      <c r="O51" s="30" t="str">
        <f t="shared" si="8"/>
        <v>Trung bình yếu</v>
      </c>
      <c r="P51" s="31" t="str">
        <f t="shared" si="5"/>
        <v/>
      </c>
      <c r="Q51" s="32" t="s">
        <v>815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715</v>
      </c>
      <c r="D52" s="24" t="s">
        <v>109</v>
      </c>
      <c r="E52" s="25" t="s">
        <v>406</v>
      </c>
      <c r="F52" s="26" t="s">
        <v>668</v>
      </c>
      <c r="G52" s="23" t="s">
        <v>91</v>
      </c>
      <c r="H52" s="75">
        <v>9</v>
      </c>
      <c r="I52" s="27">
        <v>10</v>
      </c>
      <c r="J52" s="27" t="s">
        <v>25</v>
      </c>
      <c r="K52" s="27">
        <v>7</v>
      </c>
      <c r="L52" s="71">
        <v>7</v>
      </c>
      <c r="M52" s="28">
        <f t="shared" si="6"/>
        <v>7.8</v>
      </c>
      <c r="N52" s="29" t="str">
        <f t="shared" si="7"/>
        <v>B</v>
      </c>
      <c r="O52" s="30" t="str">
        <f t="shared" si="8"/>
        <v>Khá</v>
      </c>
      <c r="P52" s="31" t="str">
        <f t="shared" si="5"/>
        <v/>
      </c>
      <c r="Q52" s="32" t="s">
        <v>815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716</v>
      </c>
      <c r="D53" s="24" t="s">
        <v>176</v>
      </c>
      <c r="E53" s="25" t="s">
        <v>311</v>
      </c>
      <c r="F53" s="26" t="s">
        <v>717</v>
      </c>
      <c r="G53" s="23" t="s">
        <v>91</v>
      </c>
      <c r="H53" s="75">
        <v>9</v>
      </c>
      <c r="I53" s="27">
        <v>5</v>
      </c>
      <c r="J53" s="27" t="s">
        <v>25</v>
      </c>
      <c r="K53" s="27">
        <v>6.5</v>
      </c>
      <c r="L53" s="71">
        <v>2</v>
      </c>
      <c r="M53" s="28">
        <f t="shared" si="6"/>
        <v>4.2</v>
      </c>
      <c r="N53" s="29" t="str">
        <f t="shared" si="7"/>
        <v>D</v>
      </c>
      <c r="O53" s="30" t="str">
        <f t="shared" si="8"/>
        <v>Trung bình yếu</v>
      </c>
      <c r="P53" s="31" t="str">
        <f t="shared" si="5"/>
        <v/>
      </c>
      <c r="Q53" s="32" t="s">
        <v>815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718</v>
      </c>
      <c r="D54" s="24" t="s">
        <v>719</v>
      </c>
      <c r="E54" s="25" t="s">
        <v>720</v>
      </c>
      <c r="F54" s="26" t="s">
        <v>143</v>
      </c>
      <c r="G54" s="23" t="s">
        <v>152</v>
      </c>
      <c r="H54" s="75">
        <v>9</v>
      </c>
      <c r="I54" s="27">
        <v>4.5</v>
      </c>
      <c r="J54" s="27" t="s">
        <v>25</v>
      </c>
      <c r="K54" s="27">
        <v>5</v>
      </c>
      <c r="L54" s="71">
        <v>5</v>
      </c>
      <c r="M54" s="28">
        <f t="shared" si="6"/>
        <v>5.3</v>
      </c>
      <c r="N54" s="29" t="str">
        <f t="shared" si="7"/>
        <v>D+</v>
      </c>
      <c r="O54" s="30" t="str">
        <f t="shared" si="8"/>
        <v>Trung bình yếu</v>
      </c>
      <c r="P54" s="31" t="str">
        <f t="shared" si="5"/>
        <v/>
      </c>
      <c r="Q54" s="32" t="s">
        <v>815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721</v>
      </c>
      <c r="D55" s="24" t="s">
        <v>722</v>
      </c>
      <c r="E55" s="25" t="s">
        <v>102</v>
      </c>
      <c r="F55" s="26" t="s">
        <v>723</v>
      </c>
      <c r="G55" s="23" t="s">
        <v>91</v>
      </c>
      <c r="H55" s="75">
        <v>7</v>
      </c>
      <c r="I55" s="27">
        <v>1</v>
      </c>
      <c r="J55" s="27" t="s">
        <v>25</v>
      </c>
      <c r="K55" s="27">
        <v>5</v>
      </c>
      <c r="L55" s="71">
        <v>5</v>
      </c>
      <c r="M55" s="28">
        <f t="shared" si="6"/>
        <v>4.4000000000000004</v>
      </c>
      <c r="N55" s="29" t="str">
        <f t="shared" si="7"/>
        <v>D</v>
      </c>
      <c r="O55" s="30" t="str">
        <f t="shared" si="8"/>
        <v>Trung bình yếu</v>
      </c>
      <c r="P55" s="31" t="str">
        <f t="shared" si="5"/>
        <v/>
      </c>
      <c r="Q55" s="32" t="s">
        <v>815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724</v>
      </c>
      <c r="D56" s="24" t="s">
        <v>575</v>
      </c>
      <c r="E56" s="25" t="s">
        <v>725</v>
      </c>
      <c r="F56" s="26" t="s">
        <v>726</v>
      </c>
      <c r="G56" s="23" t="s">
        <v>91</v>
      </c>
      <c r="H56" s="75">
        <v>9</v>
      </c>
      <c r="I56" s="27">
        <v>7</v>
      </c>
      <c r="J56" s="27" t="s">
        <v>25</v>
      </c>
      <c r="K56" s="27">
        <v>5</v>
      </c>
      <c r="L56" s="71">
        <v>3.5</v>
      </c>
      <c r="M56" s="28">
        <f t="shared" si="6"/>
        <v>5.0999999999999996</v>
      </c>
      <c r="N56" s="29" t="str">
        <f t="shared" si="7"/>
        <v>D+</v>
      </c>
      <c r="O56" s="30" t="str">
        <f t="shared" si="8"/>
        <v>Trung bình yếu</v>
      </c>
      <c r="P56" s="31" t="str">
        <f t="shared" si="5"/>
        <v/>
      </c>
      <c r="Q56" s="32" t="s">
        <v>815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727</v>
      </c>
      <c r="D57" s="24" t="s">
        <v>728</v>
      </c>
      <c r="E57" s="25" t="s">
        <v>133</v>
      </c>
      <c r="F57" s="26" t="s">
        <v>729</v>
      </c>
      <c r="G57" s="23" t="s">
        <v>69</v>
      </c>
      <c r="H57" s="75">
        <v>9</v>
      </c>
      <c r="I57" s="27">
        <v>4</v>
      </c>
      <c r="J57" s="27" t="s">
        <v>25</v>
      </c>
      <c r="K57" s="27">
        <v>4</v>
      </c>
      <c r="L57" s="71">
        <v>7</v>
      </c>
      <c r="M57" s="28">
        <f t="shared" si="6"/>
        <v>6</v>
      </c>
      <c r="N57" s="29" t="str">
        <f t="shared" si="7"/>
        <v>C</v>
      </c>
      <c r="O57" s="30" t="str">
        <f t="shared" si="8"/>
        <v>Trung bình</v>
      </c>
      <c r="P57" s="31" t="str">
        <f t="shared" si="5"/>
        <v/>
      </c>
      <c r="Q57" s="32" t="s">
        <v>815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730</v>
      </c>
      <c r="D58" s="24" t="s">
        <v>731</v>
      </c>
      <c r="E58" s="25" t="s">
        <v>732</v>
      </c>
      <c r="F58" s="26" t="s">
        <v>733</v>
      </c>
      <c r="G58" s="23" t="s">
        <v>152</v>
      </c>
      <c r="H58" s="75">
        <v>9</v>
      </c>
      <c r="I58" s="27">
        <v>8.5</v>
      </c>
      <c r="J58" s="27" t="s">
        <v>25</v>
      </c>
      <c r="K58" s="27">
        <v>7</v>
      </c>
      <c r="L58" s="71">
        <v>3.5</v>
      </c>
      <c r="M58" s="28">
        <f t="shared" si="6"/>
        <v>5.8</v>
      </c>
      <c r="N58" s="29" t="str">
        <f t="shared" si="7"/>
        <v>C</v>
      </c>
      <c r="O58" s="30" t="str">
        <f t="shared" si="8"/>
        <v>Trung bình</v>
      </c>
      <c r="P58" s="31" t="str">
        <f t="shared" si="5"/>
        <v/>
      </c>
      <c r="Q58" s="32" t="s">
        <v>815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734</v>
      </c>
      <c r="D59" s="24" t="s">
        <v>735</v>
      </c>
      <c r="E59" s="25" t="s">
        <v>736</v>
      </c>
      <c r="F59" s="26" t="s">
        <v>737</v>
      </c>
      <c r="G59" s="23" t="s">
        <v>69</v>
      </c>
      <c r="H59" s="75">
        <v>8</v>
      </c>
      <c r="I59" s="27">
        <v>4.5</v>
      </c>
      <c r="J59" s="27" t="s">
        <v>25</v>
      </c>
      <c r="K59" s="27">
        <v>5</v>
      </c>
      <c r="L59" s="71">
        <v>2.5</v>
      </c>
      <c r="M59" s="28">
        <f t="shared" si="6"/>
        <v>4</v>
      </c>
      <c r="N59" s="29" t="str">
        <f t="shared" si="7"/>
        <v>D</v>
      </c>
      <c r="O59" s="30" t="str">
        <f t="shared" si="8"/>
        <v>Trung bình yếu</v>
      </c>
      <c r="P59" s="31" t="str">
        <f t="shared" si="5"/>
        <v/>
      </c>
      <c r="Q59" s="32" t="s">
        <v>815</v>
      </c>
      <c r="R59" s="3"/>
      <c r="S59" s="21"/>
      <c r="T59" s="73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738</v>
      </c>
      <c r="D60" s="24" t="s">
        <v>739</v>
      </c>
      <c r="E60" s="25" t="s">
        <v>740</v>
      </c>
      <c r="F60" s="26" t="s">
        <v>741</v>
      </c>
      <c r="G60" s="23" t="s">
        <v>152</v>
      </c>
      <c r="H60" s="75">
        <v>8</v>
      </c>
      <c r="I60" s="27">
        <v>7</v>
      </c>
      <c r="J60" s="27" t="s">
        <v>25</v>
      </c>
      <c r="K60" s="27">
        <v>6</v>
      </c>
      <c r="L60" s="71">
        <v>4</v>
      </c>
      <c r="M60" s="28">
        <f t="shared" si="6"/>
        <v>5.4</v>
      </c>
      <c r="N60" s="29" t="str">
        <f t="shared" si="7"/>
        <v>D+</v>
      </c>
      <c r="O60" s="30" t="str">
        <f t="shared" si="8"/>
        <v>Trung bình yếu</v>
      </c>
      <c r="P60" s="31" t="str">
        <f t="shared" si="5"/>
        <v/>
      </c>
      <c r="Q60" s="32" t="s">
        <v>815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742</v>
      </c>
      <c r="D61" s="24" t="s">
        <v>743</v>
      </c>
      <c r="E61" s="25" t="s">
        <v>657</v>
      </c>
      <c r="F61" s="26" t="s">
        <v>744</v>
      </c>
      <c r="G61" s="23" t="s">
        <v>52</v>
      </c>
      <c r="H61" s="75">
        <v>9</v>
      </c>
      <c r="I61" s="27">
        <v>10</v>
      </c>
      <c r="J61" s="27" t="s">
        <v>25</v>
      </c>
      <c r="K61" s="27">
        <v>6</v>
      </c>
      <c r="L61" s="71">
        <v>5.5</v>
      </c>
      <c r="M61" s="28">
        <f t="shared" si="6"/>
        <v>6.9</v>
      </c>
      <c r="N61" s="29" t="str">
        <f t="shared" si="7"/>
        <v>C+</v>
      </c>
      <c r="O61" s="30" t="str">
        <f t="shared" si="8"/>
        <v>Trung bình</v>
      </c>
      <c r="P61" s="31" t="str">
        <f t="shared" si="5"/>
        <v/>
      </c>
      <c r="Q61" s="32" t="s">
        <v>815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745</v>
      </c>
      <c r="D62" s="24" t="s">
        <v>241</v>
      </c>
      <c r="E62" s="25" t="s">
        <v>159</v>
      </c>
      <c r="F62" s="26" t="s">
        <v>505</v>
      </c>
      <c r="G62" s="23" t="s">
        <v>69</v>
      </c>
      <c r="H62" s="75">
        <v>8</v>
      </c>
      <c r="I62" s="27">
        <v>4</v>
      </c>
      <c r="J62" s="27" t="s">
        <v>25</v>
      </c>
      <c r="K62" s="27">
        <v>5</v>
      </c>
      <c r="L62" s="71">
        <v>4.5</v>
      </c>
      <c r="M62" s="28">
        <f t="shared" si="6"/>
        <v>4.9000000000000004</v>
      </c>
      <c r="N62" s="29" t="str">
        <f t="shared" si="7"/>
        <v>D</v>
      </c>
      <c r="O62" s="30" t="str">
        <f t="shared" si="8"/>
        <v>Trung bình yếu</v>
      </c>
      <c r="P62" s="31" t="str">
        <f t="shared" si="5"/>
        <v/>
      </c>
      <c r="Q62" s="32" t="s">
        <v>815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746</v>
      </c>
      <c r="D63" s="24" t="s">
        <v>747</v>
      </c>
      <c r="E63" s="25" t="s">
        <v>748</v>
      </c>
      <c r="F63" s="26" t="s">
        <v>749</v>
      </c>
      <c r="G63" s="23" t="s">
        <v>52</v>
      </c>
      <c r="H63" s="75">
        <v>10</v>
      </c>
      <c r="I63" s="27">
        <v>6.5</v>
      </c>
      <c r="J63" s="27" t="s">
        <v>25</v>
      </c>
      <c r="K63" s="27">
        <v>7</v>
      </c>
      <c r="L63" s="71">
        <v>6.5</v>
      </c>
      <c r="M63" s="28">
        <f t="shared" si="6"/>
        <v>7</v>
      </c>
      <c r="N63" s="29" t="str">
        <f t="shared" si="7"/>
        <v>B</v>
      </c>
      <c r="O63" s="30" t="str">
        <f t="shared" si="8"/>
        <v>Khá</v>
      </c>
      <c r="P63" s="31" t="str">
        <f t="shared" si="5"/>
        <v/>
      </c>
      <c r="Q63" s="32" t="s">
        <v>816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750</v>
      </c>
      <c r="D64" s="24" t="s">
        <v>751</v>
      </c>
      <c r="E64" s="25" t="s">
        <v>752</v>
      </c>
      <c r="F64" s="26" t="s">
        <v>753</v>
      </c>
      <c r="G64" s="23" t="s">
        <v>276</v>
      </c>
      <c r="H64" s="75">
        <v>8</v>
      </c>
      <c r="I64" s="27">
        <v>4.5</v>
      </c>
      <c r="J64" s="27" t="s">
        <v>25</v>
      </c>
      <c r="K64" s="27">
        <v>3</v>
      </c>
      <c r="L64" s="71">
        <v>1.5</v>
      </c>
      <c r="M64" s="28">
        <f t="shared" si="6"/>
        <v>3.1</v>
      </c>
      <c r="N64" s="29" t="str">
        <f t="shared" si="7"/>
        <v>F</v>
      </c>
      <c r="O64" s="30" t="str">
        <f t="shared" si="8"/>
        <v>Kém</v>
      </c>
      <c r="P64" s="31" t="str">
        <f t="shared" si="5"/>
        <v/>
      </c>
      <c r="Q64" s="32" t="s">
        <v>816</v>
      </c>
      <c r="R64" s="3"/>
      <c r="S64" s="21"/>
      <c r="T64" s="73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754</v>
      </c>
      <c r="D65" s="24" t="s">
        <v>621</v>
      </c>
      <c r="E65" s="25" t="s">
        <v>169</v>
      </c>
      <c r="F65" s="26" t="s">
        <v>198</v>
      </c>
      <c r="G65" s="23" t="s">
        <v>52</v>
      </c>
      <c r="H65" s="75">
        <v>8</v>
      </c>
      <c r="I65" s="27">
        <v>3</v>
      </c>
      <c r="J65" s="27" t="s">
        <v>25</v>
      </c>
      <c r="K65" s="27">
        <v>5</v>
      </c>
      <c r="L65" s="71">
        <v>2.5</v>
      </c>
      <c r="M65" s="28">
        <f t="shared" si="6"/>
        <v>3.7</v>
      </c>
      <c r="N65" s="29" t="str">
        <f t="shared" si="7"/>
        <v>F</v>
      </c>
      <c r="O65" s="30" t="str">
        <f t="shared" si="8"/>
        <v>Kém</v>
      </c>
      <c r="P65" s="31" t="str">
        <f t="shared" si="5"/>
        <v/>
      </c>
      <c r="Q65" s="32" t="s">
        <v>816</v>
      </c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755</v>
      </c>
      <c r="D66" s="24" t="s">
        <v>756</v>
      </c>
      <c r="E66" s="25" t="s">
        <v>757</v>
      </c>
      <c r="F66" s="26" t="s">
        <v>758</v>
      </c>
      <c r="G66" s="23" t="s">
        <v>276</v>
      </c>
      <c r="H66" s="75">
        <v>9</v>
      </c>
      <c r="I66" s="27">
        <v>3.5</v>
      </c>
      <c r="J66" s="27" t="s">
        <v>25</v>
      </c>
      <c r="K66" s="27">
        <v>4</v>
      </c>
      <c r="L66" s="71">
        <v>4</v>
      </c>
      <c r="M66" s="28">
        <f t="shared" si="6"/>
        <v>4.4000000000000004</v>
      </c>
      <c r="N66" s="29" t="str">
        <f t="shared" si="7"/>
        <v>D</v>
      </c>
      <c r="O66" s="30" t="str">
        <f t="shared" si="8"/>
        <v>Trung bình yếu</v>
      </c>
      <c r="P66" s="31" t="str">
        <f t="shared" si="5"/>
        <v/>
      </c>
      <c r="Q66" s="32" t="s">
        <v>816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759</v>
      </c>
      <c r="D67" s="24" t="s">
        <v>760</v>
      </c>
      <c r="E67" s="25" t="s">
        <v>76</v>
      </c>
      <c r="F67" s="26" t="s">
        <v>761</v>
      </c>
      <c r="G67" s="23" t="s">
        <v>69</v>
      </c>
      <c r="H67" s="75">
        <v>7</v>
      </c>
      <c r="I67" s="27">
        <v>4</v>
      </c>
      <c r="J67" s="27" t="s">
        <v>25</v>
      </c>
      <c r="K67" s="27">
        <v>5</v>
      </c>
      <c r="L67" s="71">
        <v>6</v>
      </c>
      <c r="M67" s="28">
        <f t="shared" si="6"/>
        <v>5.5</v>
      </c>
      <c r="N67" s="29" t="str">
        <f t="shared" si="7"/>
        <v>C</v>
      </c>
      <c r="O67" s="30" t="str">
        <f t="shared" si="8"/>
        <v>Trung bình</v>
      </c>
      <c r="P67" s="31" t="str">
        <f t="shared" si="5"/>
        <v/>
      </c>
      <c r="Q67" s="32" t="s">
        <v>816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762</v>
      </c>
      <c r="D68" s="24" t="s">
        <v>536</v>
      </c>
      <c r="E68" s="25" t="s">
        <v>687</v>
      </c>
      <c r="F68" s="26" t="s">
        <v>763</v>
      </c>
      <c r="G68" s="23" t="s">
        <v>276</v>
      </c>
      <c r="H68" s="75">
        <v>7</v>
      </c>
      <c r="I68" s="27">
        <v>7</v>
      </c>
      <c r="J68" s="27" t="s">
        <v>25</v>
      </c>
      <c r="K68" s="27">
        <v>5</v>
      </c>
      <c r="L68" s="71">
        <v>4.5</v>
      </c>
      <c r="M68" s="28">
        <f t="shared" si="6"/>
        <v>5.4</v>
      </c>
      <c r="N68" s="29" t="str">
        <f t="shared" si="7"/>
        <v>D+</v>
      </c>
      <c r="O68" s="30" t="str">
        <f t="shared" si="8"/>
        <v>Trung bình yếu</v>
      </c>
      <c r="P68" s="31" t="str">
        <f t="shared" si="5"/>
        <v/>
      </c>
      <c r="Q68" s="32" t="s">
        <v>816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764</v>
      </c>
      <c r="D69" s="24" t="s">
        <v>765</v>
      </c>
      <c r="E69" s="25" t="s">
        <v>766</v>
      </c>
      <c r="F69" s="26" t="s">
        <v>767</v>
      </c>
      <c r="G69" s="23" t="s">
        <v>276</v>
      </c>
      <c r="H69" s="75">
        <v>9</v>
      </c>
      <c r="I69" s="27">
        <v>5.5</v>
      </c>
      <c r="J69" s="27" t="s">
        <v>25</v>
      </c>
      <c r="K69" s="27">
        <v>6</v>
      </c>
      <c r="L69" s="71">
        <v>4.5</v>
      </c>
      <c r="M69" s="28">
        <f t="shared" si="6"/>
        <v>5.5</v>
      </c>
      <c r="N69" s="29" t="str">
        <f t="shared" si="7"/>
        <v>C</v>
      </c>
      <c r="O69" s="30" t="str">
        <f t="shared" si="8"/>
        <v>Trung bình</v>
      </c>
      <c r="P69" s="31" t="str">
        <f t="shared" ref="P69:P87" si="10">+IF(OR($H69=0,$I69=0,$J69=0,$K69=0),"Không đủ ĐKDT",IF(AND(L69=0,M69&gt;=4),"Không đạt",""))</f>
        <v/>
      </c>
      <c r="Q69" s="32" t="s">
        <v>816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768</v>
      </c>
      <c r="D70" s="24" t="s">
        <v>769</v>
      </c>
      <c r="E70" s="25" t="s">
        <v>615</v>
      </c>
      <c r="F70" s="26" t="s">
        <v>770</v>
      </c>
      <c r="G70" s="23" t="s">
        <v>52</v>
      </c>
      <c r="H70" s="75">
        <v>9</v>
      </c>
      <c r="I70" s="27">
        <v>10</v>
      </c>
      <c r="J70" s="27" t="s">
        <v>25</v>
      </c>
      <c r="K70" s="27">
        <v>7.5</v>
      </c>
      <c r="L70" s="71">
        <v>5</v>
      </c>
      <c r="M70" s="28">
        <f t="shared" si="6"/>
        <v>6.9</v>
      </c>
      <c r="N70" s="29" t="str">
        <f t="shared" si="7"/>
        <v>C+</v>
      </c>
      <c r="O70" s="30" t="str">
        <f t="shared" si="8"/>
        <v>Trung bình</v>
      </c>
      <c r="P70" s="31" t="str">
        <f t="shared" si="10"/>
        <v/>
      </c>
      <c r="Q70" s="32" t="s">
        <v>816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771</v>
      </c>
      <c r="D71" s="24" t="s">
        <v>772</v>
      </c>
      <c r="E71" s="25" t="s">
        <v>773</v>
      </c>
      <c r="F71" s="26" t="s">
        <v>774</v>
      </c>
      <c r="G71" s="23" t="s">
        <v>52</v>
      </c>
      <c r="H71" s="75">
        <v>9</v>
      </c>
      <c r="I71" s="27">
        <v>5</v>
      </c>
      <c r="J71" s="27" t="s">
        <v>25</v>
      </c>
      <c r="K71" s="27">
        <v>5.5</v>
      </c>
      <c r="L71" s="71">
        <v>3</v>
      </c>
      <c r="M71" s="28">
        <f t="shared" si="6"/>
        <v>4.5</v>
      </c>
      <c r="N71" s="29" t="str">
        <f t="shared" si="7"/>
        <v>D</v>
      </c>
      <c r="O71" s="30" t="str">
        <f t="shared" si="8"/>
        <v>Trung bình yếu</v>
      </c>
      <c r="P71" s="31" t="str">
        <f t="shared" si="10"/>
        <v/>
      </c>
      <c r="Q71" s="32" t="s">
        <v>816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775</v>
      </c>
      <c r="D72" s="24" t="s">
        <v>230</v>
      </c>
      <c r="E72" s="25" t="s">
        <v>80</v>
      </c>
      <c r="F72" s="26" t="s">
        <v>475</v>
      </c>
      <c r="G72" s="23" t="s">
        <v>69</v>
      </c>
      <c r="H72" s="75">
        <v>9</v>
      </c>
      <c r="I72" s="27">
        <v>3</v>
      </c>
      <c r="J72" s="27" t="s">
        <v>25</v>
      </c>
      <c r="K72" s="27">
        <v>4</v>
      </c>
      <c r="L72" s="71">
        <v>6</v>
      </c>
      <c r="M72" s="28">
        <f t="shared" si="6"/>
        <v>5.3</v>
      </c>
      <c r="N72" s="29" t="str">
        <f t="shared" si="7"/>
        <v>D+</v>
      </c>
      <c r="O72" s="30" t="str">
        <f t="shared" si="8"/>
        <v>Trung bình yếu</v>
      </c>
      <c r="P72" s="31" t="str">
        <f t="shared" si="10"/>
        <v/>
      </c>
      <c r="Q72" s="32" t="s">
        <v>816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776</v>
      </c>
      <c r="D73" s="24" t="s">
        <v>777</v>
      </c>
      <c r="E73" s="25" t="s">
        <v>311</v>
      </c>
      <c r="F73" s="26" t="s">
        <v>348</v>
      </c>
      <c r="G73" s="23" t="s">
        <v>152</v>
      </c>
      <c r="H73" s="75">
        <v>9</v>
      </c>
      <c r="I73" s="27">
        <v>10</v>
      </c>
      <c r="J73" s="27" t="s">
        <v>25</v>
      </c>
      <c r="K73" s="27">
        <v>8</v>
      </c>
      <c r="L73" s="71">
        <v>5</v>
      </c>
      <c r="M73" s="28">
        <f t="shared" ref="M73:M87" si="11">ROUND(SUMPRODUCT(H73:L73,$H$8:$L$8)/100,1)</f>
        <v>7</v>
      </c>
      <c r="N73" s="29" t="str">
        <f t="shared" ref="N73:N87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7" si="13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10"/>
        <v/>
      </c>
      <c r="Q73" s="32" t="s">
        <v>816</v>
      </c>
      <c r="R73" s="3"/>
      <c r="S73" s="21"/>
      <c r="T73" s="73" t="str">
        <f t="shared" ref="T73:T87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778</v>
      </c>
      <c r="D74" s="24" t="s">
        <v>779</v>
      </c>
      <c r="E74" s="25" t="s">
        <v>213</v>
      </c>
      <c r="F74" s="26" t="s">
        <v>780</v>
      </c>
      <c r="G74" s="23" t="s">
        <v>91</v>
      </c>
      <c r="H74" s="75">
        <v>8</v>
      </c>
      <c r="I74" s="27">
        <v>3</v>
      </c>
      <c r="J74" s="27" t="s">
        <v>25</v>
      </c>
      <c r="K74" s="27">
        <v>6.5</v>
      </c>
      <c r="L74" s="71">
        <v>3.5</v>
      </c>
      <c r="M74" s="28">
        <f t="shared" si="11"/>
        <v>4.5</v>
      </c>
      <c r="N74" s="29" t="str">
        <f t="shared" si="12"/>
        <v>D</v>
      </c>
      <c r="O74" s="30" t="str">
        <f t="shared" si="13"/>
        <v>Trung bình yếu</v>
      </c>
      <c r="P74" s="31" t="str">
        <f t="shared" si="10"/>
        <v/>
      </c>
      <c r="Q74" s="32" t="s">
        <v>816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781</v>
      </c>
      <c r="D75" s="24" t="s">
        <v>109</v>
      </c>
      <c r="E75" s="25" t="s">
        <v>106</v>
      </c>
      <c r="F75" s="26" t="s">
        <v>185</v>
      </c>
      <c r="G75" s="23" t="s">
        <v>276</v>
      </c>
      <c r="H75" s="75">
        <v>9</v>
      </c>
      <c r="I75" s="27">
        <v>9.5</v>
      </c>
      <c r="J75" s="27" t="s">
        <v>25</v>
      </c>
      <c r="K75" s="27">
        <v>6.5</v>
      </c>
      <c r="L75" s="71">
        <v>5.5</v>
      </c>
      <c r="M75" s="28">
        <f t="shared" si="11"/>
        <v>6.9</v>
      </c>
      <c r="N75" s="29" t="str">
        <f t="shared" si="12"/>
        <v>C+</v>
      </c>
      <c r="O75" s="30" t="str">
        <f t="shared" si="13"/>
        <v>Trung bình</v>
      </c>
      <c r="P75" s="31" t="str">
        <f t="shared" si="10"/>
        <v/>
      </c>
      <c r="Q75" s="32" t="s">
        <v>816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782</v>
      </c>
      <c r="D76" s="24" t="s">
        <v>204</v>
      </c>
      <c r="E76" s="25" t="s">
        <v>783</v>
      </c>
      <c r="F76" s="26" t="s">
        <v>784</v>
      </c>
      <c r="G76" s="23" t="s">
        <v>91</v>
      </c>
      <c r="H76" s="75">
        <v>9</v>
      </c>
      <c r="I76" s="27">
        <v>3.5</v>
      </c>
      <c r="J76" s="27" t="s">
        <v>25</v>
      </c>
      <c r="K76" s="27">
        <v>4</v>
      </c>
      <c r="L76" s="71">
        <v>2.5</v>
      </c>
      <c r="M76" s="28">
        <f t="shared" si="11"/>
        <v>3.7</v>
      </c>
      <c r="N76" s="29" t="str">
        <f t="shared" si="12"/>
        <v>F</v>
      </c>
      <c r="O76" s="30" t="str">
        <f t="shared" si="13"/>
        <v>Kém</v>
      </c>
      <c r="P76" s="31" t="str">
        <f t="shared" si="10"/>
        <v/>
      </c>
      <c r="Q76" s="32" t="s">
        <v>816</v>
      </c>
      <c r="R76" s="3"/>
      <c r="S76" s="21"/>
      <c r="T76" s="73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785</v>
      </c>
      <c r="D77" s="24" t="s">
        <v>635</v>
      </c>
      <c r="E77" s="25" t="s">
        <v>122</v>
      </c>
      <c r="F77" s="26" t="s">
        <v>242</v>
      </c>
      <c r="G77" s="23" t="s">
        <v>69</v>
      </c>
      <c r="H77" s="75">
        <v>9</v>
      </c>
      <c r="I77" s="27">
        <v>7</v>
      </c>
      <c r="J77" s="27" t="s">
        <v>25</v>
      </c>
      <c r="K77" s="27">
        <v>3.5</v>
      </c>
      <c r="L77" s="71">
        <v>8.5</v>
      </c>
      <c r="M77" s="28">
        <f t="shared" si="11"/>
        <v>7.3</v>
      </c>
      <c r="N77" s="29" t="str">
        <f t="shared" si="12"/>
        <v>B</v>
      </c>
      <c r="O77" s="30" t="str">
        <f t="shared" si="13"/>
        <v>Khá</v>
      </c>
      <c r="P77" s="31" t="str">
        <f t="shared" si="10"/>
        <v/>
      </c>
      <c r="Q77" s="32" t="s">
        <v>816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786</v>
      </c>
      <c r="D78" s="24" t="s">
        <v>58</v>
      </c>
      <c r="E78" s="25" t="s">
        <v>787</v>
      </c>
      <c r="F78" s="26" t="s">
        <v>788</v>
      </c>
      <c r="G78" s="23" t="s">
        <v>276</v>
      </c>
      <c r="H78" s="75">
        <v>9</v>
      </c>
      <c r="I78" s="27">
        <v>7</v>
      </c>
      <c r="J78" s="27" t="s">
        <v>25</v>
      </c>
      <c r="K78" s="27">
        <v>3</v>
      </c>
      <c r="L78" s="71">
        <v>6.5</v>
      </c>
      <c r="M78" s="28">
        <f t="shared" si="11"/>
        <v>6.2</v>
      </c>
      <c r="N78" s="29" t="str">
        <f t="shared" si="12"/>
        <v>C</v>
      </c>
      <c r="O78" s="30" t="str">
        <f t="shared" si="13"/>
        <v>Trung bình</v>
      </c>
      <c r="P78" s="31" t="str">
        <f t="shared" si="10"/>
        <v/>
      </c>
      <c r="Q78" s="32" t="s">
        <v>816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789</v>
      </c>
      <c r="D79" s="24" t="s">
        <v>790</v>
      </c>
      <c r="E79" s="25" t="s">
        <v>339</v>
      </c>
      <c r="F79" s="26" t="s">
        <v>791</v>
      </c>
      <c r="G79" s="23" t="s">
        <v>276</v>
      </c>
      <c r="H79" s="75">
        <v>8</v>
      </c>
      <c r="I79" s="27">
        <v>3</v>
      </c>
      <c r="J79" s="27" t="s">
        <v>25</v>
      </c>
      <c r="K79" s="27">
        <v>3</v>
      </c>
      <c r="L79" s="71">
        <v>3.5</v>
      </c>
      <c r="M79" s="28">
        <f t="shared" si="11"/>
        <v>3.8</v>
      </c>
      <c r="N79" s="29" t="str">
        <f t="shared" si="12"/>
        <v>F</v>
      </c>
      <c r="O79" s="30" t="str">
        <f t="shared" si="13"/>
        <v>Kém</v>
      </c>
      <c r="P79" s="31" t="str">
        <f t="shared" si="10"/>
        <v/>
      </c>
      <c r="Q79" s="32" t="s">
        <v>816</v>
      </c>
      <c r="R79" s="3"/>
      <c r="S79" s="21"/>
      <c r="T79" s="73" t="str">
        <f t="shared" si="14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792</v>
      </c>
      <c r="D80" s="24" t="s">
        <v>793</v>
      </c>
      <c r="E80" s="25" t="s">
        <v>339</v>
      </c>
      <c r="F80" s="26" t="s">
        <v>794</v>
      </c>
      <c r="G80" s="23" t="s">
        <v>69</v>
      </c>
      <c r="H80" s="75">
        <v>0</v>
      </c>
      <c r="I80" s="27">
        <v>0</v>
      </c>
      <c r="J80" s="27" t="s">
        <v>25</v>
      </c>
      <c r="K80" s="27">
        <v>0</v>
      </c>
      <c r="L80" s="71" t="s">
        <v>25</v>
      </c>
      <c r="M80" s="28">
        <f t="shared" si="11"/>
        <v>0</v>
      </c>
      <c r="N80" s="29" t="str">
        <f t="shared" si="12"/>
        <v>F</v>
      </c>
      <c r="O80" s="30" t="str">
        <f t="shared" si="13"/>
        <v>Kém</v>
      </c>
      <c r="P80" s="31" t="str">
        <f t="shared" si="10"/>
        <v>Không đủ ĐKDT</v>
      </c>
      <c r="Q80" s="32" t="s">
        <v>816</v>
      </c>
      <c r="R80" s="3"/>
      <c r="S80" s="21"/>
      <c r="T80" s="73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795</v>
      </c>
      <c r="D81" s="24" t="s">
        <v>154</v>
      </c>
      <c r="E81" s="25" t="s">
        <v>339</v>
      </c>
      <c r="F81" s="26" t="s">
        <v>796</v>
      </c>
      <c r="G81" s="23" t="s">
        <v>52</v>
      </c>
      <c r="H81" s="75">
        <v>9</v>
      </c>
      <c r="I81" s="27">
        <v>3</v>
      </c>
      <c r="J81" s="27" t="s">
        <v>25</v>
      </c>
      <c r="K81" s="27">
        <v>7.5</v>
      </c>
      <c r="L81" s="71">
        <v>4</v>
      </c>
      <c r="M81" s="28">
        <f t="shared" si="11"/>
        <v>5</v>
      </c>
      <c r="N81" s="29" t="str">
        <f t="shared" si="12"/>
        <v>D+</v>
      </c>
      <c r="O81" s="30" t="str">
        <f t="shared" si="13"/>
        <v>Trung bình yếu</v>
      </c>
      <c r="P81" s="31" t="str">
        <f t="shared" si="10"/>
        <v/>
      </c>
      <c r="Q81" s="32" t="s">
        <v>816</v>
      </c>
      <c r="R81" s="3"/>
      <c r="S81" s="21"/>
      <c r="T81" s="73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797</v>
      </c>
      <c r="D82" s="24" t="s">
        <v>798</v>
      </c>
      <c r="E82" s="25" t="s">
        <v>137</v>
      </c>
      <c r="F82" s="26" t="s">
        <v>383</v>
      </c>
      <c r="G82" s="23" t="s">
        <v>69</v>
      </c>
      <c r="H82" s="75">
        <v>7</v>
      </c>
      <c r="I82" s="27">
        <v>5</v>
      </c>
      <c r="J82" s="27" t="s">
        <v>25</v>
      </c>
      <c r="K82" s="27">
        <v>5</v>
      </c>
      <c r="L82" s="71">
        <v>3</v>
      </c>
      <c r="M82" s="28">
        <f t="shared" si="11"/>
        <v>4.2</v>
      </c>
      <c r="N82" s="29" t="str">
        <f t="shared" si="12"/>
        <v>D</v>
      </c>
      <c r="O82" s="30" t="str">
        <f t="shared" si="13"/>
        <v>Trung bình yếu</v>
      </c>
      <c r="P82" s="31" t="str">
        <f t="shared" si="10"/>
        <v/>
      </c>
      <c r="Q82" s="32" t="s">
        <v>816</v>
      </c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799</v>
      </c>
      <c r="D83" s="24" t="s">
        <v>800</v>
      </c>
      <c r="E83" s="25" t="s">
        <v>142</v>
      </c>
      <c r="F83" s="26" t="s">
        <v>107</v>
      </c>
      <c r="G83" s="23" t="s">
        <v>69</v>
      </c>
      <c r="H83" s="75">
        <v>8</v>
      </c>
      <c r="I83" s="27">
        <v>1</v>
      </c>
      <c r="J83" s="27" t="s">
        <v>25</v>
      </c>
      <c r="K83" s="27">
        <v>5</v>
      </c>
      <c r="L83" s="71">
        <v>5.5</v>
      </c>
      <c r="M83" s="28">
        <f t="shared" si="11"/>
        <v>4.8</v>
      </c>
      <c r="N83" s="29" t="str">
        <f t="shared" si="12"/>
        <v>D</v>
      </c>
      <c r="O83" s="30" t="str">
        <f t="shared" si="13"/>
        <v>Trung bình yếu</v>
      </c>
      <c r="P83" s="31" t="str">
        <f t="shared" si="10"/>
        <v/>
      </c>
      <c r="Q83" s="32" t="s">
        <v>816</v>
      </c>
      <c r="R83" s="3"/>
      <c r="S83" s="21"/>
      <c r="T83" s="73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801</v>
      </c>
      <c r="D84" s="24" t="s">
        <v>802</v>
      </c>
      <c r="E84" s="25" t="s">
        <v>803</v>
      </c>
      <c r="F84" s="26" t="s">
        <v>495</v>
      </c>
      <c r="G84" s="23" t="s">
        <v>276</v>
      </c>
      <c r="H84" s="75">
        <v>9</v>
      </c>
      <c r="I84" s="27">
        <v>6</v>
      </c>
      <c r="J84" s="27" t="s">
        <v>25</v>
      </c>
      <c r="K84" s="27">
        <v>4</v>
      </c>
      <c r="L84" s="71">
        <v>3</v>
      </c>
      <c r="M84" s="28">
        <f t="shared" si="11"/>
        <v>4.4000000000000004</v>
      </c>
      <c r="N84" s="29" t="str">
        <f t="shared" si="12"/>
        <v>D</v>
      </c>
      <c r="O84" s="30" t="str">
        <f t="shared" si="13"/>
        <v>Trung bình yếu</v>
      </c>
      <c r="P84" s="31" t="str">
        <f t="shared" si="10"/>
        <v/>
      </c>
      <c r="Q84" s="32" t="s">
        <v>816</v>
      </c>
      <c r="R84" s="3"/>
      <c r="S84" s="21"/>
      <c r="T84" s="73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804</v>
      </c>
      <c r="D85" s="24" t="s">
        <v>805</v>
      </c>
      <c r="E85" s="25" t="s">
        <v>806</v>
      </c>
      <c r="F85" s="26" t="s">
        <v>807</v>
      </c>
      <c r="G85" s="23" t="s">
        <v>91</v>
      </c>
      <c r="H85" s="75">
        <v>8</v>
      </c>
      <c r="I85" s="27">
        <v>2</v>
      </c>
      <c r="J85" s="27" t="s">
        <v>25</v>
      </c>
      <c r="K85" s="27">
        <v>5</v>
      </c>
      <c r="L85" s="71">
        <v>1.5</v>
      </c>
      <c r="M85" s="28">
        <f t="shared" si="11"/>
        <v>3</v>
      </c>
      <c r="N85" s="29" t="str">
        <f t="shared" si="12"/>
        <v>F</v>
      </c>
      <c r="O85" s="30" t="str">
        <f t="shared" si="13"/>
        <v>Kém</v>
      </c>
      <c r="P85" s="31" t="str">
        <f t="shared" si="10"/>
        <v/>
      </c>
      <c r="Q85" s="32" t="s">
        <v>816</v>
      </c>
      <c r="R85" s="3"/>
      <c r="S85" s="21"/>
      <c r="T85" s="73" t="str">
        <f t="shared" si="14"/>
        <v>Học lại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808</v>
      </c>
      <c r="D86" s="24" t="s">
        <v>809</v>
      </c>
      <c r="E86" s="25" t="s">
        <v>259</v>
      </c>
      <c r="F86" s="26" t="s">
        <v>810</v>
      </c>
      <c r="G86" s="23" t="s">
        <v>276</v>
      </c>
      <c r="H86" s="75">
        <v>8</v>
      </c>
      <c r="I86" s="27">
        <v>8</v>
      </c>
      <c r="J86" s="27" t="s">
        <v>25</v>
      </c>
      <c r="K86" s="27">
        <v>6</v>
      </c>
      <c r="L86" s="71">
        <v>6.5</v>
      </c>
      <c r="M86" s="28">
        <f t="shared" si="11"/>
        <v>6.9</v>
      </c>
      <c r="N86" s="29" t="str">
        <f t="shared" si="12"/>
        <v>C+</v>
      </c>
      <c r="O86" s="30" t="str">
        <f t="shared" si="13"/>
        <v>Trung bình</v>
      </c>
      <c r="P86" s="31" t="str">
        <f t="shared" si="10"/>
        <v/>
      </c>
      <c r="Q86" s="32" t="s">
        <v>816</v>
      </c>
      <c r="R86" s="3"/>
      <c r="S86" s="21"/>
      <c r="T86" s="73" t="str">
        <f t="shared" si="14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811</v>
      </c>
      <c r="D87" s="24" t="s">
        <v>812</v>
      </c>
      <c r="E87" s="25" t="s">
        <v>516</v>
      </c>
      <c r="F87" s="26" t="s">
        <v>576</v>
      </c>
      <c r="G87" s="23" t="s">
        <v>276</v>
      </c>
      <c r="H87" s="75">
        <v>10</v>
      </c>
      <c r="I87" s="27">
        <v>7</v>
      </c>
      <c r="J87" s="27" t="s">
        <v>25</v>
      </c>
      <c r="K87" s="27">
        <v>6</v>
      </c>
      <c r="L87" s="71">
        <v>7</v>
      </c>
      <c r="M87" s="28">
        <f t="shared" si="11"/>
        <v>7.1</v>
      </c>
      <c r="N87" s="29" t="str">
        <f t="shared" si="12"/>
        <v>B</v>
      </c>
      <c r="O87" s="30" t="str">
        <f t="shared" si="13"/>
        <v>Khá</v>
      </c>
      <c r="P87" s="31" t="str">
        <f t="shared" si="10"/>
        <v/>
      </c>
      <c r="Q87" s="32" t="s">
        <v>816</v>
      </c>
      <c r="R87" s="3"/>
      <c r="S87" s="21"/>
      <c r="T87" s="73" t="str">
        <f t="shared" si="14"/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6" t="s">
        <v>26</v>
      </c>
      <c r="C89" s="86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78" t="s">
        <v>29</v>
      </c>
      <c r="G90" s="78"/>
      <c r="H90" s="78"/>
      <c r="I90" s="78"/>
      <c r="J90" s="78"/>
      <c r="K90" s="78"/>
      <c r="L90" s="42">
        <f>$W$7 -COUNTIF($P$8:$P$247,"Vắng") -COUNTIF($P$8:$P$247,"Vắng có phép") - COUNTIF($P$8:$P$247,"Đình chỉ thi") - COUNTIF($P$8:$P$247,"Không đủ ĐKDT")</f>
        <v>76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64</v>
      </c>
      <c r="E91" s="41" t="s">
        <v>28</v>
      </c>
      <c r="F91" s="78" t="s">
        <v>31</v>
      </c>
      <c r="G91" s="78"/>
      <c r="H91" s="78"/>
      <c r="I91" s="78"/>
      <c r="J91" s="78"/>
      <c r="K91" s="78"/>
      <c r="L91" s="45">
        <f>COUNTIF($P$8:$P$123,"Vắng")</f>
        <v>1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15</v>
      </c>
      <c r="E92" s="41" t="s">
        <v>28</v>
      </c>
      <c r="F92" s="78" t="s">
        <v>40</v>
      </c>
      <c r="G92" s="78"/>
      <c r="H92" s="78"/>
      <c r="I92" s="78"/>
      <c r="J92" s="78"/>
      <c r="K92" s="78"/>
      <c r="L92" s="42">
        <f>COUNTIF($P$8:$P$123,"Vắng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8" t="s">
        <v>41</v>
      </c>
      <c r="C94" s="68"/>
      <c r="D94" s="69">
        <f>COUNTIF(T9:T87,"Thi lại")</f>
        <v>0</v>
      </c>
      <c r="E94" s="70" t="s">
        <v>28</v>
      </c>
      <c r="F94" s="3"/>
      <c r="G94" s="3"/>
      <c r="H94" s="3"/>
      <c r="I94" s="3"/>
      <c r="J94" s="79"/>
      <c r="K94" s="79"/>
      <c r="L94" s="79"/>
      <c r="M94" s="79"/>
      <c r="N94" s="79"/>
      <c r="O94" s="79"/>
      <c r="P94" s="79"/>
      <c r="Q94" s="79"/>
      <c r="R94" s="3"/>
    </row>
    <row r="95" spans="1:35" ht="24.75" customHeight="1" x14ac:dyDescent="0.25">
      <c r="B95" s="68"/>
      <c r="C95" s="68"/>
      <c r="D95" s="69"/>
      <c r="E95" s="70"/>
      <c r="F95" s="3"/>
      <c r="G95" s="3"/>
      <c r="H95" s="3"/>
      <c r="I95" s="3"/>
      <c r="J95" s="79" t="s">
        <v>1073</v>
      </c>
      <c r="K95" s="79"/>
      <c r="L95" s="79"/>
      <c r="M95" s="79"/>
      <c r="N95" s="79"/>
      <c r="O95" s="79"/>
      <c r="P95" s="79"/>
      <c r="Q95" s="79"/>
      <c r="R95" s="3"/>
    </row>
  </sheetData>
  <sheetProtection formatCells="0" formatColumns="0" formatRows="0" insertColumns="0" insertRows="0" insertHyperlinks="0" deleteColumns="0" deleteRows="0" sort="0" autoFilter="0" pivotTables="0"/>
  <sortState ref="B9:U87">
    <sortCondition ref="B9:B87"/>
  </sortState>
  <mergeCells count="40">
    <mergeCell ref="B8:G8"/>
    <mergeCell ref="B89:C89"/>
    <mergeCell ref="F91:K91"/>
    <mergeCell ref="F92:K92"/>
    <mergeCell ref="J94:Q94"/>
    <mergeCell ref="J95:Q95"/>
    <mergeCell ref="F90:K9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87">
    <cfRule type="cellIs" dxfId="19" priority="14" operator="greaterThan">
      <formula>10</formula>
    </cfRule>
  </conditionalFormatting>
  <conditionalFormatting sqref="L9:L87">
    <cfRule type="cellIs" dxfId="18" priority="5" operator="greaterThan">
      <formula>10</formula>
    </cfRule>
    <cfRule type="cellIs" dxfId="17" priority="7" operator="greaterThan">
      <formula>10</formula>
    </cfRule>
    <cfRule type="cellIs" dxfId="16" priority="8" operator="greaterThan">
      <formula>10</formula>
    </cfRule>
    <cfRule type="cellIs" dxfId="15" priority="9" operator="greaterThan">
      <formula>10</formula>
    </cfRule>
    <cfRule type="cellIs" dxfId="14" priority="10" operator="greaterThan">
      <formula>10</formula>
    </cfRule>
    <cfRule type="cellIs" dxfId="13" priority="11" operator="greaterThan">
      <formula>10</formula>
    </cfRule>
  </conditionalFormatting>
  <conditionalFormatting sqref="H9:K87">
    <cfRule type="cellIs" dxfId="12" priority="4" operator="greaterThan">
      <formula>10</formula>
    </cfRule>
  </conditionalFormatting>
  <conditionalFormatting sqref="C1:C1048576">
    <cfRule type="duplicateValues" dxfId="11" priority="33"/>
  </conditionalFormatting>
  <conditionalFormatting sqref="P36">
    <cfRule type="duplicateValues" dxfId="10" priority="2"/>
  </conditionalFormatting>
  <conditionalFormatting sqref="P36">
    <cfRule type="duplicateValues" dxfId="9" priority="1"/>
  </conditionalFormatting>
  <dataValidations count="1">
    <dataValidation allowBlank="1" showInputMessage="1" showErrorMessage="1" errorTitle="Không xóa dữ liệu" error="Không xóa dữ liệu" prompt="Không xóa dữ liệu" sqref="D92 T9:T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5"/>
  <sheetViews>
    <sheetView workbookViewId="0">
      <pane ySplit="2" topLeftCell="A13" activePane="bottomLeft" state="frozen"/>
      <selection activeCell="O5" sqref="L1:O1048576"/>
      <selection pane="bottomLeft" activeCell="L14" sqref="L1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4.875" style="1" customWidth="1"/>
    <col min="5" max="5" width="10.25" style="1" customWidth="1"/>
    <col min="6" max="6" width="9.375" style="1" hidden="1" customWidth="1"/>
    <col min="7" max="7" width="11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5.62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8" t="s">
        <v>0</v>
      </c>
      <c r="C1" s="98"/>
      <c r="D1" s="98"/>
      <c r="E1" s="98"/>
      <c r="F1" s="98"/>
      <c r="G1" s="98"/>
      <c r="H1" s="99" t="s">
        <v>1071</v>
      </c>
      <c r="I1" s="99"/>
      <c r="J1" s="99"/>
      <c r="K1" s="99"/>
      <c r="L1" s="99"/>
      <c r="M1" s="99"/>
      <c r="N1" s="99"/>
      <c r="O1" s="99"/>
      <c r="P1" s="99"/>
      <c r="Q1" s="99"/>
      <c r="R1" s="3"/>
    </row>
    <row r="2" spans="2:35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42</v>
      </c>
      <c r="I2" s="101"/>
      <c r="J2" s="101"/>
      <c r="K2" s="101"/>
      <c r="L2" s="101"/>
      <c r="M2" s="101"/>
      <c r="N2" s="101"/>
      <c r="O2" s="101"/>
      <c r="P2" s="101"/>
      <c r="Q2" s="101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2" t="s">
        <v>2</v>
      </c>
      <c r="C3" s="102"/>
      <c r="D3" s="103" t="s">
        <v>43</v>
      </c>
      <c r="E3" s="103"/>
      <c r="F3" s="103"/>
      <c r="G3" s="103"/>
      <c r="H3" s="103"/>
      <c r="I3" s="103"/>
      <c r="J3" s="103"/>
      <c r="K3" s="103"/>
      <c r="L3" s="104" t="s">
        <v>589</v>
      </c>
      <c r="M3" s="104"/>
      <c r="N3" s="104"/>
      <c r="O3" s="104"/>
      <c r="P3" s="104"/>
      <c r="Q3" s="104"/>
      <c r="T3" s="51"/>
      <c r="U3" s="89" t="s">
        <v>38</v>
      </c>
      <c r="V3" s="89" t="s">
        <v>8</v>
      </c>
      <c r="W3" s="89" t="s">
        <v>37</v>
      </c>
      <c r="X3" s="89" t="s">
        <v>36</v>
      </c>
      <c r="Y3" s="89"/>
      <c r="Z3" s="89"/>
      <c r="AA3" s="89"/>
      <c r="AB3" s="89" t="s">
        <v>35</v>
      </c>
      <c r="AC3" s="89"/>
      <c r="AD3" s="89" t="s">
        <v>33</v>
      </c>
      <c r="AE3" s="89"/>
      <c r="AF3" s="89" t="s">
        <v>34</v>
      </c>
      <c r="AG3" s="89"/>
      <c r="AH3" s="89" t="s">
        <v>32</v>
      </c>
      <c r="AI3" s="89"/>
    </row>
    <row r="4" spans="2:35" ht="17.25" customHeight="1" x14ac:dyDescent="0.25">
      <c r="B4" s="90" t="s">
        <v>3</v>
      </c>
      <c r="C4" s="90"/>
      <c r="D4" s="6">
        <v>3</v>
      </c>
      <c r="G4" s="91" t="s">
        <v>44</v>
      </c>
      <c r="H4" s="91"/>
      <c r="I4" s="91"/>
      <c r="J4" s="91"/>
      <c r="K4" s="91"/>
      <c r="L4" s="91" t="s">
        <v>45</v>
      </c>
      <c r="M4" s="91"/>
      <c r="N4" s="91"/>
      <c r="O4" s="91"/>
      <c r="P4" s="91"/>
      <c r="Q4" s="91"/>
      <c r="T4" s="51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</row>
    <row r="6" spans="2:35" ht="44.25" customHeight="1" x14ac:dyDescent="0.25">
      <c r="B6" s="80" t="s">
        <v>4</v>
      </c>
      <c r="C6" s="92" t="s">
        <v>5</v>
      </c>
      <c r="D6" s="94" t="s">
        <v>6</v>
      </c>
      <c r="E6" s="95"/>
      <c r="F6" s="80" t="s">
        <v>7</v>
      </c>
      <c r="G6" s="80" t="s">
        <v>8</v>
      </c>
      <c r="H6" s="88" t="s">
        <v>9</v>
      </c>
      <c r="I6" s="88" t="s">
        <v>10</v>
      </c>
      <c r="J6" s="88" t="s">
        <v>11</v>
      </c>
      <c r="K6" s="88" t="s">
        <v>12</v>
      </c>
      <c r="L6" s="87" t="s">
        <v>13</v>
      </c>
      <c r="M6" s="80" t="s">
        <v>14</v>
      </c>
      <c r="N6" s="87" t="s">
        <v>15</v>
      </c>
      <c r="O6" s="80" t="s">
        <v>16</v>
      </c>
      <c r="P6" s="80" t="s">
        <v>17</v>
      </c>
      <c r="Q6" s="80" t="s">
        <v>18</v>
      </c>
      <c r="T6" s="51"/>
      <c r="U6" s="89"/>
      <c r="V6" s="89"/>
      <c r="W6" s="89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2"/>
      <c r="C7" s="93"/>
      <c r="D7" s="96"/>
      <c r="E7" s="97"/>
      <c r="F7" s="82"/>
      <c r="G7" s="82"/>
      <c r="H7" s="88"/>
      <c r="I7" s="88"/>
      <c r="J7" s="88"/>
      <c r="K7" s="88"/>
      <c r="L7" s="87"/>
      <c r="M7" s="81"/>
      <c r="N7" s="87"/>
      <c r="O7" s="82"/>
      <c r="P7" s="81"/>
      <c r="Q7" s="81"/>
      <c r="S7" s="8"/>
      <c r="T7" s="51"/>
      <c r="U7" s="56" t="str">
        <f>+D3</f>
        <v>Đảm bảo chất lượng phần mềm</v>
      </c>
      <c r="V7" s="57" t="str">
        <f>+L3</f>
        <v>Nhóm: D14-089_02</v>
      </c>
      <c r="W7" s="58">
        <f>+$AF$7+$AH$7+$AD$7</f>
        <v>79</v>
      </c>
      <c r="X7" s="52">
        <f>COUNTIF($P$8:$P$118,"Khiển trách")</f>
        <v>0</v>
      </c>
      <c r="Y7" s="52">
        <f>COUNTIF($P$8:$P$118,"Cảnh cáo")</f>
        <v>0</v>
      </c>
      <c r="Z7" s="52">
        <f>COUNTIF($P$8:$P$118,"Đình chỉ thi")</f>
        <v>0</v>
      </c>
      <c r="AA7" s="59">
        <f>+($X$7+$Y$7+$Z$7)/$W$7*100%</f>
        <v>0</v>
      </c>
      <c r="AB7" s="52">
        <f>SUM(COUNTIF($P$8:$P$116,"Vắng"),COUNTIF($P$8:$P$116,"Vắng có phép"))</f>
        <v>0</v>
      </c>
      <c r="AC7" s="60">
        <f>+$AB$7/$W$7</f>
        <v>0</v>
      </c>
      <c r="AD7" s="61">
        <f>COUNTIF($T$8:$T$116,"Thi lại")</f>
        <v>0</v>
      </c>
      <c r="AE7" s="60">
        <f>+$AD$7/$W$7</f>
        <v>0</v>
      </c>
      <c r="AF7" s="61">
        <f>COUNTIF($T$8:$T$117,"Học lại")</f>
        <v>6</v>
      </c>
      <c r="AG7" s="60">
        <f>+$AF$7/$W$7</f>
        <v>7.5949367088607597E-2</v>
      </c>
      <c r="AH7" s="52">
        <f>COUNTIF($T$9:$T$117,"Đạt")</f>
        <v>73</v>
      </c>
      <c r="AI7" s="59">
        <f>+$AH$7/$W$7</f>
        <v>0.92405063291139244</v>
      </c>
    </row>
    <row r="8" spans="2:35" ht="14.25" customHeight="1" x14ac:dyDescent="0.25">
      <c r="B8" s="83" t="s">
        <v>24</v>
      </c>
      <c r="C8" s="84"/>
      <c r="D8" s="84"/>
      <c r="E8" s="84"/>
      <c r="F8" s="84"/>
      <c r="G8" s="85"/>
      <c r="H8" s="9">
        <v>10</v>
      </c>
      <c r="I8" s="9">
        <v>20</v>
      </c>
      <c r="J8" s="72"/>
      <c r="K8" s="9">
        <v>20</v>
      </c>
      <c r="L8" s="48">
        <f>100-(H8+I8+J8+K8)</f>
        <v>50</v>
      </c>
      <c r="M8" s="82"/>
      <c r="N8" s="10"/>
      <c r="O8" s="10"/>
      <c r="P8" s="82"/>
      <c r="Q8" s="82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358</v>
      </c>
      <c r="D9" s="13" t="s">
        <v>359</v>
      </c>
      <c r="E9" s="14" t="s">
        <v>55</v>
      </c>
      <c r="F9" s="15" t="s">
        <v>360</v>
      </c>
      <c r="G9" s="12" t="s">
        <v>52</v>
      </c>
      <c r="H9" s="74">
        <v>9</v>
      </c>
      <c r="I9" s="16">
        <v>4</v>
      </c>
      <c r="J9" s="16" t="s">
        <v>25</v>
      </c>
      <c r="K9" s="16">
        <v>4</v>
      </c>
      <c r="L9" s="17">
        <v>5</v>
      </c>
      <c r="M9" s="18">
        <f t="shared" ref="M9:M40" si="0">ROUND(SUMPRODUCT(H9:L9,$H$8:$L$8)/100,1)</f>
        <v>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3">+IF(OR($H9=0,$I9=0,$J9=0,$K9=0),"Không đủ ĐKDT",IF(AND(L9=0,M9&gt;=4),"Không đạt",""))</f>
        <v/>
      </c>
      <c r="Q9" s="20" t="s">
        <v>590</v>
      </c>
      <c r="R9" s="3"/>
      <c r="S9" s="21"/>
      <c r="T9" s="73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18.75" customHeight="1" x14ac:dyDescent="0.25">
      <c r="B10" s="22">
        <v>2</v>
      </c>
      <c r="C10" s="23" t="s">
        <v>361</v>
      </c>
      <c r="D10" s="24" t="s">
        <v>362</v>
      </c>
      <c r="E10" s="25" t="s">
        <v>363</v>
      </c>
      <c r="F10" s="26" t="s">
        <v>364</v>
      </c>
      <c r="G10" s="23" t="s">
        <v>91</v>
      </c>
      <c r="H10" s="75">
        <v>9</v>
      </c>
      <c r="I10" s="27">
        <v>6</v>
      </c>
      <c r="J10" s="27" t="s">
        <v>25</v>
      </c>
      <c r="K10" s="27">
        <v>6</v>
      </c>
      <c r="L10" s="71">
        <v>5.5</v>
      </c>
      <c r="M10" s="28">
        <f t="shared" si="0"/>
        <v>6.1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 t="s">
        <v>590</v>
      </c>
      <c r="R10" s="3"/>
      <c r="S10" s="21"/>
      <c r="T10" s="73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18.75" customHeight="1" x14ac:dyDescent="0.25">
      <c r="B11" s="22">
        <v>3</v>
      </c>
      <c r="C11" s="23" t="s">
        <v>365</v>
      </c>
      <c r="D11" s="24" t="s">
        <v>366</v>
      </c>
      <c r="E11" s="25" t="s">
        <v>367</v>
      </c>
      <c r="F11" s="26" t="s">
        <v>368</v>
      </c>
      <c r="G11" s="23" t="s">
        <v>52</v>
      </c>
      <c r="H11" s="75">
        <v>9</v>
      </c>
      <c r="I11" s="27">
        <v>5</v>
      </c>
      <c r="J11" s="27" t="s">
        <v>25</v>
      </c>
      <c r="K11" s="27">
        <v>6</v>
      </c>
      <c r="L11" s="71">
        <v>4.5</v>
      </c>
      <c r="M11" s="28">
        <f t="shared" si="0"/>
        <v>5.4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 t="s">
        <v>590</v>
      </c>
      <c r="R11" s="3"/>
      <c r="S11" s="21"/>
      <c r="T11" s="73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18.75" customHeight="1" x14ac:dyDescent="0.25">
      <c r="B12" s="22">
        <v>4</v>
      </c>
      <c r="C12" s="23" t="s">
        <v>369</v>
      </c>
      <c r="D12" s="24" t="s">
        <v>370</v>
      </c>
      <c r="E12" s="25" t="s">
        <v>271</v>
      </c>
      <c r="F12" s="26" t="s">
        <v>368</v>
      </c>
      <c r="G12" s="23" t="s">
        <v>69</v>
      </c>
      <c r="H12" s="75">
        <v>8</v>
      </c>
      <c r="I12" s="27">
        <v>7.5</v>
      </c>
      <c r="J12" s="27" t="s">
        <v>25</v>
      </c>
      <c r="K12" s="27">
        <v>5.5</v>
      </c>
      <c r="L12" s="71">
        <v>5</v>
      </c>
      <c r="M12" s="28">
        <f t="shared" si="0"/>
        <v>5.9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 t="s">
        <v>590</v>
      </c>
      <c r="R12" s="3"/>
      <c r="S12" s="21"/>
      <c r="T12" s="73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371</v>
      </c>
      <c r="D13" s="24" t="s">
        <v>372</v>
      </c>
      <c r="E13" s="25" t="s">
        <v>177</v>
      </c>
      <c r="F13" s="26" t="s">
        <v>373</v>
      </c>
      <c r="G13" s="23" t="s">
        <v>69</v>
      </c>
      <c r="H13" s="75">
        <v>9</v>
      </c>
      <c r="I13" s="27">
        <v>5</v>
      </c>
      <c r="J13" s="27" t="s">
        <v>25</v>
      </c>
      <c r="K13" s="27">
        <v>6</v>
      </c>
      <c r="L13" s="71">
        <v>5</v>
      </c>
      <c r="M13" s="28">
        <f t="shared" si="0"/>
        <v>5.6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 t="s">
        <v>590</v>
      </c>
      <c r="R13" s="3"/>
      <c r="S13" s="21"/>
      <c r="T13" s="73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374</v>
      </c>
      <c r="D14" s="24" t="s">
        <v>375</v>
      </c>
      <c r="E14" s="25" t="s">
        <v>376</v>
      </c>
      <c r="F14" s="26" t="s">
        <v>348</v>
      </c>
      <c r="G14" s="23" t="s">
        <v>152</v>
      </c>
      <c r="H14" s="75">
        <v>9</v>
      </c>
      <c r="I14" s="27">
        <v>8</v>
      </c>
      <c r="J14" s="27" t="s">
        <v>25</v>
      </c>
      <c r="K14" s="27">
        <v>8.5</v>
      </c>
      <c r="L14" s="71">
        <v>9</v>
      </c>
      <c r="M14" s="28">
        <f t="shared" si="0"/>
        <v>8.6999999999999993</v>
      </c>
      <c r="N14" s="29" t="str">
        <f t="shared" si="1"/>
        <v>A</v>
      </c>
      <c r="O14" s="30" t="str">
        <f t="shared" si="2"/>
        <v>Giỏi</v>
      </c>
      <c r="P14" s="31" t="str">
        <f t="shared" si="3"/>
        <v/>
      </c>
      <c r="Q14" s="32" t="s">
        <v>590</v>
      </c>
      <c r="R14" s="3"/>
      <c r="S14" s="21"/>
      <c r="T14" s="73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377</v>
      </c>
      <c r="D15" s="24" t="s">
        <v>378</v>
      </c>
      <c r="E15" s="25" t="s">
        <v>379</v>
      </c>
      <c r="F15" s="26" t="s">
        <v>380</v>
      </c>
      <c r="G15" s="23" t="s">
        <v>152</v>
      </c>
      <c r="H15" s="75">
        <v>9</v>
      </c>
      <c r="I15" s="27">
        <v>7</v>
      </c>
      <c r="J15" s="27" t="s">
        <v>25</v>
      </c>
      <c r="K15" s="27">
        <v>8.5</v>
      </c>
      <c r="L15" s="71">
        <v>7.5</v>
      </c>
      <c r="M15" s="28">
        <f t="shared" si="0"/>
        <v>7.8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 t="s">
        <v>590</v>
      </c>
      <c r="R15" s="3"/>
      <c r="S15" s="21"/>
      <c r="T15" s="73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381</v>
      </c>
      <c r="D16" s="24" t="s">
        <v>326</v>
      </c>
      <c r="E16" s="25" t="s">
        <v>382</v>
      </c>
      <c r="F16" s="26" t="s">
        <v>383</v>
      </c>
      <c r="G16" s="23" t="s">
        <v>91</v>
      </c>
      <c r="H16" s="75">
        <v>9</v>
      </c>
      <c r="I16" s="27">
        <v>5</v>
      </c>
      <c r="J16" s="27" t="s">
        <v>25</v>
      </c>
      <c r="K16" s="27">
        <v>7</v>
      </c>
      <c r="L16" s="71">
        <v>6</v>
      </c>
      <c r="M16" s="28">
        <f t="shared" si="0"/>
        <v>6.3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 t="s">
        <v>590</v>
      </c>
      <c r="R16" s="3"/>
      <c r="S16" s="21"/>
      <c r="T16" s="73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384</v>
      </c>
      <c r="D17" s="24" t="s">
        <v>109</v>
      </c>
      <c r="E17" s="25" t="s">
        <v>284</v>
      </c>
      <c r="F17" s="26" t="s">
        <v>56</v>
      </c>
      <c r="G17" s="23" t="s">
        <v>91</v>
      </c>
      <c r="H17" s="75">
        <v>9</v>
      </c>
      <c r="I17" s="27">
        <v>4</v>
      </c>
      <c r="J17" s="27" t="s">
        <v>25</v>
      </c>
      <c r="K17" s="27">
        <v>7</v>
      </c>
      <c r="L17" s="71">
        <v>5</v>
      </c>
      <c r="M17" s="28">
        <f t="shared" si="0"/>
        <v>5.6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 t="s">
        <v>590</v>
      </c>
      <c r="R17" s="3"/>
      <c r="S17" s="21"/>
      <c r="T17" s="73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385</v>
      </c>
      <c r="D18" s="24" t="s">
        <v>326</v>
      </c>
      <c r="E18" s="25" t="s">
        <v>386</v>
      </c>
      <c r="F18" s="26" t="s">
        <v>387</v>
      </c>
      <c r="G18" s="23" t="s">
        <v>86</v>
      </c>
      <c r="H18" s="75">
        <v>9</v>
      </c>
      <c r="I18" s="27">
        <v>5.5</v>
      </c>
      <c r="J18" s="27" t="s">
        <v>25</v>
      </c>
      <c r="K18" s="27">
        <v>5.5</v>
      </c>
      <c r="L18" s="71">
        <v>4</v>
      </c>
      <c r="M18" s="28">
        <f t="shared" si="0"/>
        <v>5.0999999999999996</v>
      </c>
      <c r="N18" s="29" t="str">
        <f t="shared" si="1"/>
        <v>D+</v>
      </c>
      <c r="O18" s="30" t="str">
        <f t="shared" si="2"/>
        <v>Trung bình yếu</v>
      </c>
      <c r="P18" s="31" t="str">
        <f t="shared" si="3"/>
        <v/>
      </c>
      <c r="Q18" s="32" t="s">
        <v>590</v>
      </c>
      <c r="R18" s="3"/>
      <c r="S18" s="21"/>
      <c r="T18" s="73" t="str">
        <f t="shared" si="4"/>
        <v>Đạt</v>
      </c>
      <c r="U18" s="63"/>
      <c r="V18" s="63"/>
      <c r="W18" s="76"/>
      <c r="X18" s="53"/>
      <c r="Y18" s="53"/>
      <c r="Z18" s="53"/>
      <c r="AA18" s="64"/>
      <c r="AB18" s="53"/>
      <c r="AC18" s="65"/>
      <c r="AD18" s="66"/>
      <c r="AE18" s="65"/>
      <c r="AF18" s="66"/>
      <c r="AG18" s="65"/>
      <c r="AH18" s="53"/>
      <c r="AI18" s="64"/>
    </row>
    <row r="19" spans="2:35" ht="18.75" customHeight="1" x14ac:dyDescent="0.25">
      <c r="B19" s="22">
        <v>11</v>
      </c>
      <c r="C19" s="23" t="s">
        <v>388</v>
      </c>
      <c r="D19" s="24" t="s">
        <v>389</v>
      </c>
      <c r="E19" s="25" t="s">
        <v>390</v>
      </c>
      <c r="F19" s="26" t="s">
        <v>391</v>
      </c>
      <c r="G19" s="23" t="s">
        <v>91</v>
      </c>
      <c r="H19" s="75">
        <v>9</v>
      </c>
      <c r="I19" s="27">
        <v>3</v>
      </c>
      <c r="J19" s="27" t="s">
        <v>25</v>
      </c>
      <c r="K19" s="27">
        <v>5</v>
      </c>
      <c r="L19" s="71">
        <v>6</v>
      </c>
      <c r="M19" s="28">
        <f t="shared" si="0"/>
        <v>5.5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 t="s">
        <v>590</v>
      </c>
      <c r="R19" s="3"/>
      <c r="S19" s="21"/>
      <c r="T19" s="73" t="str">
        <f t="shared" si="4"/>
        <v>Đạt</v>
      </c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2:35" ht="18.75" customHeight="1" x14ac:dyDescent="0.25">
      <c r="B20" s="22">
        <v>12</v>
      </c>
      <c r="C20" s="23" t="s">
        <v>392</v>
      </c>
      <c r="D20" s="24" t="s">
        <v>393</v>
      </c>
      <c r="E20" s="25" t="s">
        <v>201</v>
      </c>
      <c r="F20" s="26" t="s">
        <v>242</v>
      </c>
      <c r="G20" s="23" t="s">
        <v>86</v>
      </c>
      <c r="H20" s="75">
        <v>9</v>
      </c>
      <c r="I20" s="27">
        <v>9</v>
      </c>
      <c r="J20" s="27" t="s">
        <v>25</v>
      </c>
      <c r="K20" s="27">
        <v>6</v>
      </c>
      <c r="L20" s="71">
        <v>7</v>
      </c>
      <c r="M20" s="28">
        <f t="shared" si="0"/>
        <v>7.4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 t="s">
        <v>590</v>
      </c>
      <c r="R20" s="3"/>
      <c r="S20" s="21"/>
      <c r="T20" s="73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394</v>
      </c>
      <c r="D21" s="24" t="s">
        <v>125</v>
      </c>
      <c r="E21" s="25" t="s">
        <v>304</v>
      </c>
      <c r="F21" s="26" t="s">
        <v>395</v>
      </c>
      <c r="G21" s="23" t="s">
        <v>152</v>
      </c>
      <c r="H21" s="75">
        <v>9</v>
      </c>
      <c r="I21" s="27">
        <v>3.5</v>
      </c>
      <c r="J21" s="27" t="s">
        <v>25</v>
      </c>
      <c r="K21" s="27">
        <v>6</v>
      </c>
      <c r="L21" s="71">
        <v>6.5</v>
      </c>
      <c r="M21" s="28">
        <f t="shared" si="0"/>
        <v>6.1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 t="s">
        <v>590</v>
      </c>
      <c r="R21" s="3"/>
      <c r="S21" s="21"/>
      <c r="T21" s="73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396</v>
      </c>
      <c r="D22" s="24" t="s">
        <v>397</v>
      </c>
      <c r="E22" s="25" t="s">
        <v>80</v>
      </c>
      <c r="F22" s="26" t="s">
        <v>398</v>
      </c>
      <c r="G22" s="23" t="s">
        <v>69</v>
      </c>
      <c r="H22" s="75">
        <v>9</v>
      </c>
      <c r="I22" s="27">
        <v>5</v>
      </c>
      <c r="J22" s="27" t="s">
        <v>25</v>
      </c>
      <c r="K22" s="27">
        <v>6</v>
      </c>
      <c r="L22" s="71">
        <v>5.5</v>
      </c>
      <c r="M22" s="28">
        <f t="shared" si="0"/>
        <v>5.9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 t="s">
        <v>590</v>
      </c>
      <c r="R22" s="3"/>
      <c r="S22" s="21"/>
      <c r="T22" s="73" t="str">
        <f t="shared" si="4"/>
        <v>Đạt</v>
      </c>
      <c r="U22" s="62"/>
      <c r="V22" s="62"/>
      <c r="W22" s="62"/>
      <c r="X22" s="54"/>
      <c r="Y22" s="54"/>
      <c r="Z22" s="54"/>
      <c r="AA22" s="54"/>
      <c r="AB22" s="53"/>
      <c r="AC22" s="54"/>
      <c r="AD22" s="54"/>
      <c r="AE22" s="54"/>
      <c r="AF22" s="54"/>
      <c r="AG22" s="54"/>
      <c r="AH22" s="54"/>
      <c r="AI22" s="55"/>
    </row>
    <row r="23" spans="2:35" ht="18.75" customHeight="1" x14ac:dyDescent="0.25">
      <c r="B23" s="22">
        <v>15</v>
      </c>
      <c r="C23" s="23" t="s">
        <v>399</v>
      </c>
      <c r="D23" s="24" t="s">
        <v>109</v>
      </c>
      <c r="E23" s="25" t="s">
        <v>400</v>
      </c>
      <c r="F23" s="26" t="s">
        <v>368</v>
      </c>
      <c r="G23" s="23" t="s">
        <v>86</v>
      </c>
      <c r="H23" s="75">
        <v>9</v>
      </c>
      <c r="I23" s="27">
        <v>8.5</v>
      </c>
      <c r="J23" s="27" t="s">
        <v>25</v>
      </c>
      <c r="K23" s="27">
        <v>6</v>
      </c>
      <c r="L23" s="71">
        <v>6.5</v>
      </c>
      <c r="M23" s="28">
        <f t="shared" si="0"/>
        <v>7.1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 t="s">
        <v>590</v>
      </c>
      <c r="R23" s="3"/>
      <c r="S23" s="21"/>
      <c r="T23" s="73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401</v>
      </c>
      <c r="D24" s="24" t="s">
        <v>402</v>
      </c>
      <c r="E24" s="25" t="s">
        <v>94</v>
      </c>
      <c r="F24" s="26" t="s">
        <v>403</v>
      </c>
      <c r="G24" s="23" t="s">
        <v>86</v>
      </c>
      <c r="H24" s="75">
        <v>9</v>
      </c>
      <c r="I24" s="27">
        <v>7</v>
      </c>
      <c r="J24" s="27" t="s">
        <v>25</v>
      </c>
      <c r="K24" s="27">
        <v>5.5</v>
      </c>
      <c r="L24" s="71">
        <v>5.5</v>
      </c>
      <c r="M24" s="28">
        <f t="shared" si="0"/>
        <v>6.2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 t="s">
        <v>590</v>
      </c>
      <c r="R24" s="3"/>
      <c r="S24" s="21"/>
      <c r="T24" s="73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404</v>
      </c>
      <c r="D25" s="24" t="s">
        <v>405</v>
      </c>
      <c r="E25" s="25" t="s">
        <v>406</v>
      </c>
      <c r="F25" s="26" t="s">
        <v>407</v>
      </c>
      <c r="G25" s="23" t="s">
        <v>86</v>
      </c>
      <c r="H25" s="75">
        <v>8</v>
      </c>
      <c r="I25" s="27">
        <v>4</v>
      </c>
      <c r="J25" s="27" t="s">
        <v>25</v>
      </c>
      <c r="K25" s="27">
        <v>6</v>
      </c>
      <c r="L25" s="71">
        <v>6.5</v>
      </c>
      <c r="M25" s="28">
        <f t="shared" si="0"/>
        <v>6.1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 t="s">
        <v>590</v>
      </c>
      <c r="R25" s="3"/>
      <c r="S25" s="21"/>
      <c r="T25" s="73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408</v>
      </c>
      <c r="D26" s="24" t="s">
        <v>409</v>
      </c>
      <c r="E26" s="25" t="s">
        <v>114</v>
      </c>
      <c r="F26" s="26" t="s">
        <v>395</v>
      </c>
      <c r="G26" s="23" t="s">
        <v>86</v>
      </c>
      <c r="H26" s="75">
        <v>9</v>
      </c>
      <c r="I26" s="27">
        <v>7</v>
      </c>
      <c r="J26" s="27" t="s">
        <v>25</v>
      </c>
      <c r="K26" s="27">
        <v>5</v>
      </c>
      <c r="L26" s="71">
        <v>6.5</v>
      </c>
      <c r="M26" s="28">
        <f t="shared" si="0"/>
        <v>6.6</v>
      </c>
      <c r="N26" s="29" t="str">
        <f t="shared" si="1"/>
        <v>C+</v>
      </c>
      <c r="O26" s="30" t="str">
        <f t="shared" si="2"/>
        <v>Trung bình</v>
      </c>
      <c r="P26" s="31" t="str">
        <f t="shared" si="3"/>
        <v/>
      </c>
      <c r="Q26" s="32" t="s">
        <v>590</v>
      </c>
      <c r="R26" s="3"/>
      <c r="S26" s="21"/>
      <c r="T26" s="73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410</v>
      </c>
      <c r="D27" s="24" t="s">
        <v>411</v>
      </c>
      <c r="E27" s="25" t="s">
        <v>231</v>
      </c>
      <c r="F27" s="26" t="s">
        <v>412</v>
      </c>
      <c r="G27" s="23" t="s">
        <v>152</v>
      </c>
      <c r="H27" s="75">
        <v>9</v>
      </c>
      <c r="I27" s="27">
        <v>10</v>
      </c>
      <c r="J27" s="27" t="s">
        <v>25</v>
      </c>
      <c r="K27" s="27">
        <v>4</v>
      </c>
      <c r="L27" s="71">
        <v>6</v>
      </c>
      <c r="M27" s="28">
        <f t="shared" si="0"/>
        <v>6.7</v>
      </c>
      <c r="N27" s="29" t="str">
        <f t="shared" si="1"/>
        <v>C+</v>
      </c>
      <c r="O27" s="30" t="str">
        <f t="shared" si="2"/>
        <v>Trung bình</v>
      </c>
      <c r="P27" s="31" t="str">
        <f t="shared" si="3"/>
        <v/>
      </c>
      <c r="Q27" s="32" t="s">
        <v>590</v>
      </c>
      <c r="R27" s="3"/>
      <c r="S27" s="21"/>
      <c r="T27" s="73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413</v>
      </c>
      <c r="D28" s="24" t="s">
        <v>414</v>
      </c>
      <c r="E28" s="25" t="s">
        <v>415</v>
      </c>
      <c r="F28" s="26" t="s">
        <v>416</v>
      </c>
      <c r="G28" s="23" t="s">
        <v>86</v>
      </c>
      <c r="H28" s="75">
        <v>9</v>
      </c>
      <c r="I28" s="27">
        <v>5.5</v>
      </c>
      <c r="J28" s="27" t="s">
        <v>25</v>
      </c>
      <c r="K28" s="27">
        <v>5.5</v>
      </c>
      <c r="L28" s="71">
        <v>7.5</v>
      </c>
      <c r="M28" s="28">
        <f t="shared" si="0"/>
        <v>6.9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 t="s">
        <v>590</v>
      </c>
      <c r="R28" s="3"/>
      <c r="S28" s="21"/>
      <c r="T28" s="73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417</v>
      </c>
      <c r="D29" s="24" t="s">
        <v>418</v>
      </c>
      <c r="E29" s="25" t="s">
        <v>419</v>
      </c>
      <c r="F29" s="26" t="s">
        <v>420</v>
      </c>
      <c r="G29" s="23" t="s">
        <v>69</v>
      </c>
      <c r="H29" s="75">
        <v>9</v>
      </c>
      <c r="I29" s="27">
        <v>7</v>
      </c>
      <c r="J29" s="27" t="s">
        <v>25</v>
      </c>
      <c r="K29" s="27">
        <v>6</v>
      </c>
      <c r="L29" s="71">
        <v>8</v>
      </c>
      <c r="M29" s="28">
        <f t="shared" si="0"/>
        <v>7.5</v>
      </c>
      <c r="N29" s="29" t="str">
        <f t="shared" si="1"/>
        <v>B</v>
      </c>
      <c r="O29" s="30" t="str">
        <f t="shared" si="2"/>
        <v>Khá</v>
      </c>
      <c r="P29" s="31" t="str">
        <f t="shared" si="3"/>
        <v/>
      </c>
      <c r="Q29" s="32" t="s">
        <v>590</v>
      </c>
      <c r="R29" s="3"/>
      <c r="S29" s="21"/>
      <c r="T29" s="73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421</v>
      </c>
      <c r="D30" s="24" t="s">
        <v>125</v>
      </c>
      <c r="E30" s="25" t="s">
        <v>422</v>
      </c>
      <c r="F30" s="26" t="s">
        <v>423</v>
      </c>
      <c r="G30" s="23" t="s">
        <v>86</v>
      </c>
      <c r="H30" s="75">
        <v>9</v>
      </c>
      <c r="I30" s="27">
        <v>7</v>
      </c>
      <c r="J30" s="27" t="s">
        <v>25</v>
      </c>
      <c r="K30" s="27">
        <v>6</v>
      </c>
      <c r="L30" s="71">
        <v>6.5</v>
      </c>
      <c r="M30" s="28">
        <f t="shared" si="0"/>
        <v>6.8</v>
      </c>
      <c r="N30" s="29" t="str">
        <f t="shared" si="1"/>
        <v>C+</v>
      </c>
      <c r="O30" s="30" t="str">
        <f t="shared" si="2"/>
        <v>Trung bình</v>
      </c>
      <c r="P30" s="31" t="str">
        <f t="shared" si="3"/>
        <v/>
      </c>
      <c r="Q30" s="32" t="s">
        <v>590</v>
      </c>
      <c r="R30" s="3"/>
      <c r="S30" s="21"/>
      <c r="T30" s="73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424</v>
      </c>
      <c r="D31" s="24" t="s">
        <v>425</v>
      </c>
      <c r="E31" s="25" t="s">
        <v>426</v>
      </c>
      <c r="F31" s="26" t="s">
        <v>427</v>
      </c>
      <c r="G31" s="23" t="s">
        <v>52</v>
      </c>
      <c r="H31" s="75">
        <v>8</v>
      </c>
      <c r="I31" s="27">
        <v>6</v>
      </c>
      <c r="J31" s="27" t="s">
        <v>25</v>
      </c>
      <c r="K31" s="27">
        <v>4</v>
      </c>
      <c r="L31" s="71">
        <v>5</v>
      </c>
      <c r="M31" s="28">
        <f t="shared" si="0"/>
        <v>5.3</v>
      </c>
      <c r="N31" s="29" t="str">
        <f t="shared" si="1"/>
        <v>D+</v>
      </c>
      <c r="O31" s="30" t="str">
        <f t="shared" si="2"/>
        <v>Trung bình yếu</v>
      </c>
      <c r="P31" s="31" t="str">
        <f t="shared" si="3"/>
        <v/>
      </c>
      <c r="Q31" s="32" t="s">
        <v>590</v>
      </c>
      <c r="R31" s="3"/>
      <c r="S31" s="21"/>
      <c r="T31" s="73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428</v>
      </c>
      <c r="D32" s="24" t="s">
        <v>429</v>
      </c>
      <c r="E32" s="25" t="s">
        <v>430</v>
      </c>
      <c r="F32" s="26" t="s">
        <v>431</v>
      </c>
      <c r="G32" s="23" t="s">
        <v>86</v>
      </c>
      <c r="H32" s="75">
        <v>9</v>
      </c>
      <c r="I32" s="27">
        <v>5.5</v>
      </c>
      <c r="J32" s="27" t="s">
        <v>25</v>
      </c>
      <c r="K32" s="27">
        <v>6</v>
      </c>
      <c r="L32" s="71">
        <v>5</v>
      </c>
      <c r="M32" s="28">
        <f t="shared" si="0"/>
        <v>5.7</v>
      </c>
      <c r="N32" s="29" t="str">
        <f t="shared" si="1"/>
        <v>C</v>
      </c>
      <c r="O32" s="30" t="str">
        <f t="shared" si="2"/>
        <v>Trung bình</v>
      </c>
      <c r="P32" s="31" t="str">
        <f t="shared" si="3"/>
        <v/>
      </c>
      <c r="Q32" s="32" t="s">
        <v>590</v>
      </c>
      <c r="R32" s="3"/>
      <c r="S32" s="21"/>
      <c r="T32" s="73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432</v>
      </c>
      <c r="D33" s="24" t="s">
        <v>433</v>
      </c>
      <c r="E33" s="25" t="s">
        <v>150</v>
      </c>
      <c r="F33" s="26" t="s">
        <v>434</v>
      </c>
      <c r="G33" s="23" t="s">
        <v>276</v>
      </c>
      <c r="H33" s="75">
        <v>9</v>
      </c>
      <c r="I33" s="27">
        <v>9.5</v>
      </c>
      <c r="J33" s="27" t="s">
        <v>25</v>
      </c>
      <c r="K33" s="27">
        <v>5</v>
      </c>
      <c r="L33" s="71">
        <v>4</v>
      </c>
      <c r="M33" s="28">
        <f t="shared" si="0"/>
        <v>5.8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 t="s">
        <v>590</v>
      </c>
      <c r="R33" s="3"/>
      <c r="S33" s="21"/>
      <c r="T33" s="73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435</v>
      </c>
      <c r="D34" s="24" t="s">
        <v>436</v>
      </c>
      <c r="E34" s="25" t="s">
        <v>155</v>
      </c>
      <c r="F34" s="26" t="s">
        <v>437</v>
      </c>
      <c r="G34" s="23" t="s">
        <v>438</v>
      </c>
      <c r="H34" s="75">
        <v>7</v>
      </c>
      <c r="I34" s="27">
        <v>4</v>
      </c>
      <c r="J34" s="27" t="s">
        <v>25</v>
      </c>
      <c r="K34" s="27">
        <v>3.5</v>
      </c>
      <c r="L34" s="71">
        <v>8</v>
      </c>
      <c r="M34" s="28">
        <f t="shared" si="0"/>
        <v>6.2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 t="s">
        <v>590</v>
      </c>
      <c r="R34" s="3"/>
      <c r="S34" s="21"/>
      <c r="T34" s="73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439</v>
      </c>
      <c r="D35" s="24" t="s">
        <v>440</v>
      </c>
      <c r="E35" s="25" t="s">
        <v>162</v>
      </c>
      <c r="F35" s="26" t="s">
        <v>441</v>
      </c>
      <c r="G35" s="23" t="s">
        <v>91</v>
      </c>
      <c r="H35" s="75">
        <v>9</v>
      </c>
      <c r="I35" s="27">
        <v>6</v>
      </c>
      <c r="J35" s="27" t="s">
        <v>25</v>
      </c>
      <c r="K35" s="27">
        <v>8</v>
      </c>
      <c r="L35" s="71">
        <v>6.5</v>
      </c>
      <c r="M35" s="28">
        <f t="shared" si="0"/>
        <v>7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 t="s">
        <v>590</v>
      </c>
      <c r="R35" s="3"/>
      <c r="S35" s="21"/>
      <c r="T35" s="73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442</v>
      </c>
      <c r="D36" s="24" t="s">
        <v>443</v>
      </c>
      <c r="E36" s="25" t="s">
        <v>444</v>
      </c>
      <c r="F36" s="26" t="s">
        <v>445</v>
      </c>
      <c r="G36" s="23" t="s">
        <v>52</v>
      </c>
      <c r="H36" s="75">
        <v>10</v>
      </c>
      <c r="I36" s="27">
        <v>6</v>
      </c>
      <c r="J36" s="27" t="s">
        <v>25</v>
      </c>
      <c r="K36" s="27">
        <v>7</v>
      </c>
      <c r="L36" s="71">
        <v>5.5</v>
      </c>
      <c r="M36" s="28">
        <f t="shared" si="0"/>
        <v>6.4</v>
      </c>
      <c r="N36" s="29" t="str">
        <f t="shared" si="1"/>
        <v>C</v>
      </c>
      <c r="O36" s="30" t="str">
        <f t="shared" si="2"/>
        <v>Trung bình</v>
      </c>
      <c r="P36" s="31" t="str">
        <f t="shared" si="3"/>
        <v/>
      </c>
      <c r="Q36" s="32" t="s">
        <v>591</v>
      </c>
      <c r="R36" s="3"/>
      <c r="S36" s="21"/>
      <c r="T36" s="73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446</v>
      </c>
      <c r="D37" s="24" t="s">
        <v>447</v>
      </c>
      <c r="E37" s="25" t="s">
        <v>448</v>
      </c>
      <c r="F37" s="26" t="s">
        <v>449</v>
      </c>
      <c r="G37" s="23" t="s">
        <v>91</v>
      </c>
      <c r="H37" s="75">
        <v>10</v>
      </c>
      <c r="I37" s="27">
        <v>7</v>
      </c>
      <c r="J37" s="27" t="s">
        <v>25</v>
      </c>
      <c r="K37" s="27">
        <v>8</v>
      </c>
      <c r="L37" s="71">
        <v>7.5</v>
      </c>
      <c r="M37" s="28">
        <f t="shared" si="0"/>
        <v>7.8</v>
      </c>
      <c r="N37" s="29" t="str">
        <f t="shared" si="1"/>
        <v>B</v>
      </c>
      <c r="O37" s="30" t="str">
        <f t="shared" si="2"/>
        <v>Khá</v>
      </c>
      <c r="P37" s="31" t="str">
        <f t="shared" si="3"/>
        <v/>
      </c>
      <c r="Q37" s="32" t="s">
        <v>591</v>
      </c>
      <c r="R37" s="3"/>
      <c r="S37" s="21"/>
      <c r="T37" s="73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450</v>
      </c>
      <c r="D38" s="24" t="s">
        <v>433</v>
      </c>
      <c r="E38" s="25" t="s">
        <v>448</v>
      </c>
      <c r="F38" s="26" t="s">
        <v>451</v>
      </c>
      <c r="G38" s="23" t="s">
        <v>52</v>
      </c>
      <c r="H38" s="75">
        <v>8</v>
      </c>
      <c r="I38" s="27">
        <v>1</v>
      </c>
      <c r="J38" s="27" t="s">
        <v>25</v>
      </c>
      <c r="K38" s="27">
        <v>5</v>
      </c>
      <c r="L38" s="71">
        <v>4.5</v>
      </c>
      <c r="M38" s="28">
        <f t="shared" si="0"/>
        <v>4.3</v>
      </c>
      <c r="N38" s="29" t="str">
        <f t="shared" si="1"/>
        <v>D</v>
      </c>
      <c r="O38" s="30" t="str">
        <f t="shared" si="2"/>
        <v>Trung bình yếu</v>
      </c>
      <c r="P38" s="31" t="str">
        <f t="shared" si="3"/>
        <v/>
      </c>
      <c r="Q38" s="32" t="s">
        <v>591</v>
      </c>
      <c r="R38" s="3"/>
      <c r="S38" s="21"/>
      <c r="T38" s="73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452</v>
      </c>
      <c r="D39" s="24" t="s">
        <v>453</v>
      </c>
      <c r="E39" s="25" t="s">
        <v>271</v>
      </c>
      <c r="F39" s="26" t="s">
        <v>454</v>
      </c>
      <c r="G39" s="23" t="s">
        <v>86</v>
      </c>
      <c r="H39" s="75">
        <v>9</v>
      </c>
      <c r="I39" s="27">
        <v>3</v>
      </c>
      <c r="J39" s="27" t="s">
        <v>25</v>
      </c>
      <c r="K39" s="27">
        <v>6</v>
      </c>
      <c r="L39" s="71">
        <v>5.5</v>
      </c>
      <c r="M39" s="28">
        <f t="shared" si="0"/>
        <v>5.5</v>
      </c>
      <c r="N39" s="29" t="str">
        <f t="shared" si="1"/>
        <v>C</v>
      </c>
      <c r="O39" s="30" t="str">
        <f t="shared" si="2"/>
        <v>Trung bình</v>
      </c>
      <c r="P39" s="31" t="str">
        <f t="shared" si="3"/>
        <v/>
      </c>
      <c r="Q39" s="32" t="s">
        <v>591</v>
      </c>
      <c r="R39" s="3"/>
      <c r="S39" s="21"/>
      <c r="T39" s="73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455</v>
      </c>
      <c r="D40" s="24" t="s">
        <v>303</v>
      </c>
      <c r="E40" s="25" t="s">
        <v>271</v>
      </c>
      <c r="F40" s="26" t="s">
        <v>68</v>
      </c>
      <c r="G40" s="23" t="s">
        <v>52</v>
      </c>
      <c r="H40" s="75">
        <v>5</v>
      </c>
      <c r="I40" s="27">
        <v>6</v>
      </c>
      <c r="J40" s="27" t="s">
        <v>25</v>
      </c>
      <c r="K40" s="27">
        <v>4</v>
      </c>
      <c r="L40" s="71">
        <v>5</v>
      </c>
      <c r="M40" s="28">
        <f t="shared" si="0"/>
        <v>5</v>
      </c>
      <c r="N40" s="29" t="str">
        <f t="shared" si="1"/>
        <v>D+</v>
      </c>
      <c r="O40" s="30" t="str">
        <f t="shared" si="2"/>
        <v>Trung bình yếu</v>
      </c>
      <c r="P40" s="31" t="str">
        <f t="shared" si="3"/>
        <v/>
      </c>
      <c r="Q40" s="32" t="s">
        <v>591</v>
      </c>
      <c r="R40" s="3"/>
      <c r="S40" s="21"/>
      <c r="T40" s="73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456</v>
      </c>
      <c r="D41" s="24" t="s">
        <v>326</v>
      </c>
      <c r="E41" s="25" t="s">
        <v>184</v>
      </c>
      <c r="F41" s="26" t="s">
        <v>457</v>
      </c>
      <c r="G41" s="23" t="s">
        <v>86</v>
      </c>
      <c r="H41" s="75">
        <v>9</v>
      </c>
      <c r="I41" s="27">
        <v>3.5</v>
      </c>
      <c r="J41" s="27" t="s">
        <v>25</v>
      </c>
      <c r="K41" s="27">
        <v>6</v>
      </c>
      <c r="L41" s="71">
        <v>8</v>
      </c>
      <c r="M41" s="28">
        <f t="shared" ref="M41:M72" si="5">ROUND(SUMPRODUCT(H41:L41,$H$8:$L$8)/100,1)</f>
        <v>6.8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2" si="8">+IF(OR($H41=0,$I41=0,$J41=0,$K41=0),"Không đủ ĐKDT",IF(AND(L41=0,M41&gt;=4),"Không đạt",""))</f>
        <v/>
      </c>
      <c r="Q41" s="32" t="s">
        <v>591</v>
      </c>
      <c r="R41" s="3"/>
      <c r="S41" s="21"/>
      <c r="T41" s="73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458</v>
      </c>
      <c r="D42" s="24" t="s">
        <v>125</v>
      </c>
      <c r="E42" s="25" t="s">
        <v>459</v>
      </c>
      <c r="F42" s="26" t="s">
        <v>460</v>
      </c>
      <c r="G42" s="23" t="s">
        <v>152</v>
      </c>
      <c r="H42" s="75">
        <v>9</v>
      </c>
      <c r="I42" s="27">
        <v>8.5</v>
      </c>
      <c r="J42" s="27" t="s">
        <v>25</v>
      </c>
      <c r="K42" s="27">
        <v>6</v>
      </c>
      <c r="L42" s="71">
        <v>6.5</v>
      </c>
      <c r="M42" s="28">
        <f t="shared" si="5"/>
        <v>7.1</v>
      </c>
      <c r="N42" s="29" t="str">
        <f t="shared" si="6"/>
        <v>B</v>
      </c>
      <c r="O42" s="30" t="str">
        <f t="shared" si="7"/>
        <v>Khá</v>
      </c>
      <c r="P42" s="31" t="str">
        <f t="shared" si="8"/>
        <v/>
      </c>
      <c r="Q42" s="32" t="s">
        <v>591</v>
      </c>
      <c r="R42" s="3"/>
      <c r="S42" s="21"/>
      <c r="T42" s="73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461</v>
      </c>
      <c r="D43" s="24" t="s">
        <v>462</v>
      </c>
      <c r="E43" s="25" t="s">
        <v>76</v>
      </c>
      <c r="F43" s="26" t="s">
        <v>328</v>
      </c>
      <c r="G43" s="23" t="s">
        <v>52</v>
      </c>
      <c r="H43" s="75">
        <v>8</v>
      </c>
      <c r="I43" s="27">
        <v>5</v>
      </c>
      <c r="J43" s="27" t="s">
        <v>25</v>
      </c>
      <c r="K43" s="27">
        <v>6</v>
      </c>
      <c r="L43" s="71">
        <v>6.5</v>
      </c>
      <c r="M43" s="28">
        <f t="shared" si="5"/>
        <v>6.3</v>
      </c>
      <c r="N43" s="29" t="str">
        <f t="shared" si="6"/>
        <v>C</v>
      </c>
      <c r="O43" s="30" t="str">
        <f t="shared" si="7"/>
        <v>Trung bình</v>
      </c>
      <c r="P43" s="31" t="str">
        <f t="shared" si="8"/>
        <v/>
      </c>
      <c r="Q43" s="32" t="s">
        <v>591</v>
      </c>
      <c r="R43" s="3"/>
      <c r="S43" s="21"/>
      <c r="T43" s="73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463</v>
      </c>
      <c r="D44" s="24" t="s">
        <v>58</v>
      </c>
      <c r="E44" s="25" t="s">
        <v>191</v>
      </c>
      <c r="F44" s="26" t="s">
        <v>464</v>
      </c>
      <c r="G44" s="23" t="s">
        <v>69</v>
      </c>
      <c r="H44" s="75">
        <v>7</v>
      </c>
      <c r="I44" s="27">
        <v>3</v>
      </c>
      <c r="J44" s="27" t="s">
        <v>25</v>
      </c>
      <c r="K44" s="27">
        <v>5</v>
      </c>
      <c r="L44" s="71">
        <v>4</v>
      </c>
      <c r="M44" s="28">
        <f t="shared" si="5"/>
        <v>4.3</v>
      </c>
      <c r="N44" s="29" t="str">
        <f t="shared" si="6"/>
        <v>D</v>
      </c>
      <c r="O44" s="30" t="str">
        <f t="shared" si="7"/>
        <v>Trung bình yếu</v>
      </c>
      <c r="P44" s="31" t="str">
        <f t="shared" si="8"/>
        <v/>
      </c>
      <c r="Q44" s="32" t="s">
        <v>591</v>
      </c>
      <c r="R44" s="3"/>
      <c r="S44" s="21"/>
      <c r="T44" s="73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465</v>
      </c>
      <c r="D45" s="24" t="s">
        <v>149</v>
      </c>
      <c r="E45" s="25" t="s">
        <v>191</v>
      </c>
      <c r="F45" s="26" t="s">
        <v>466</v>
      </c>
      <c r="G45" s="23" t="s">
        <v>86</v>
      </c>
      <c r="H45" s="75" t="s">
        <v>25</v>
      </c>
      <c r="I45" s="27">
        <v>0</v>
      </c>
      <c r="J45" s="27" t="s">
        <v>25</v>
      </c>
      <c r="K45" s="27" t="s">
        <v>25</v>
      </c>
      <c r="L45" s="71" t="s">
        <v>25</v>
      </c>
      <c r="M45" s="28">
        <f t="shared" si="5"/>
        <v>0</v>
      </c>
      <c r="N45" s="29" t="str">
        <f t="shared" si="6"/>
        <v>F</v>
      </c>
      <c r="O45" s="30" t="str">
        <f t="shared" si="7"/>
        <v>Kém</v>
      </c>
      <c r="P45" s="31" t="str">
        <f t="shared" si="8"/>
        <v>Không đủ ĐKDT</v>
      </c>
      <c r="Q45" s="32" t="s">
        <v>591</v>
      </c>
      <c r="R45" s="3"/>
      <c r="S45" s="21"/>
      <c r="T45" s="73" t="str">
        <f t="shared" si="9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467</v>
      </c>
      <c r="D46" s="24" t="s">
        <v>468</v>
      </c>
      <c r="E46" s="25" t="s">
        <v>201</v>
      </c>
      <c r="F46" s="26" t="s">
        <v>469</v>
      </c>
      <c r="G46" s="23" t="s">
        <v>86</v>
      </c>
      <c r="H46" s="75">
        <v>8</v>
      </c>
      <c r="I46" s="27">
        <v>4.5</v>
      </c>
      <c r="J46" s="27" t="s">
        <v>25</v>
      </c>
      <c r="K46" s="27">
        <v>3.5</v>
      </c>
      <c r="L46" s="71">
        <v>4.5</v>
      </c>
      <c r="M46" s="28">
        <f t="shared" si="5"/>
        <v>4.7</v>
      </c>
      <c r="N46" s="29" t="str">
        <f t="shared" si="6"/>
        <v>D</v>
      </c>
      <c r="O46" s="30" t="str">
        <f t="shared" si="7"/>
        <v>Trung bình yếu</v>
      </c>
      <c r="P46" s="31" t="str">
        <f t="shared" si="8"/>
        <v/>
      </c>
      <c r="Q46" s="32" t="s">
        <v>591</v>
      </c>
      <c r="R46" s="3"/>
      <c r="S46" s="21"/>
      <c r="T46" s="73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470</v>
      </c>
      <c r="D47" s="24" t="s">
        <v>471</v>
      </c>
      <c r="E47" s="25" t="s">
        <v>201</v>
      </c>
      <c r="F47" s="26" t="s">
        <v>472</v>
      </c>
      <c r="G47" s="23" t="s">
        <v>152</v>
      </c>
      <c r="H47" s="75">
        <v>9</v>
      </c>
      <c r="I47" s="27">
        <v>10</v>
      </c>
      <c r="J47" s="27" t="s">
        <v>25</v>
      </c>
      <c r="K47" s="27">
        <v>8.5</v>
      </c>
      <c r="L47" s="71">
        <v>7</v>
      </c>
      <c r="M47" s="28">
        <f t="shared" si="5"/>
        <v>8.1</v>
      </c>
      <c r="N47" s="29" t="str">
        <f t="shared" si="6"/>
        <v>B+</v>
      </c>
      <c r="O47" s="30" t="str">
        <f t="shared" si="7"/>
        <v>Khá</v>
      </c>
      <c r="P47" s="31" t="str">
        <f t="shared" si="8"/>
        <v/>
      </c>
      <c r="Q47" s="32" t="s">
        <v>591</v>
      </c>
      <c r="R47" s="3"/>
      <c r="S47" s="21"/>
      <c r="T47" s="73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473</v>
      </c>
      <c r="D48" s="24" t="s">
        <v>194</v>
      </c>
      <c r="E48" s="25" t="s">
        <v>474</v>
      </c>
      <c r="F48" s="26" t="s">
        <v>475</v>
      </c>
      <c r="G48" s="23" t="s">
        <v>91</v>
      </c>
      <c r="H48" s="75" t="s">
        <v>25</v>
      </c>
      <c r="I48" s="27">
        <v>0</v>
      </c>
      <c r="J48" s="27" t="s">
        <v>25</v>
      </c>
      <c r="K48" s="27" t="s">
        <v>25</v>
      </c>
      <c r="L48" s="71" t="s">
        <v>25</v>
      </c>
      <c r="M48" s="28">
        <f t="shared" si="5"/>
        <v>0</v>
      </c>
      <c r="N48" s="29" t="str">
        <f t="shared" si="6"/>
        <v>F</v>
      </c>
      <c r="O48" s="30" t="str">
        <f t="shared" si="7"/>
        <v>Kém</v>
      </c>
      <c r="P48" s="31" t="str">
        <f t="shared" si="8"/>
        <v>Không đủ ĐKDT</v>
      </c>
      <c r="Q48" s="32" t="s">
        <v>591</v>
      </c>
      <c r="R48" s="3"/>
      <c r="S48" s="21"/>
      <c r="T48" s="73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476</v>
      </c>
      <c r="D49" s="24" t="s">
        <v>477</v>
      </c>
      <c r="E49" s="25" t="s">
        <v>478</v>
      </c>
      <c r="F49" s="26" t="s">
        <v>111</v>
      </c>
      <c r="G49" s="23" t="s">
        <v>86</v>
      </c>
      <c r="H49" s="75">
        <v>9</v>
      </c>
      <c r="I49" s="27">
        <v>4</v>
      </c>
      <c r="J49" s="27" t="s">
        <v>25</v>
      </c>
      <c r="K49" s="27">
        <v>6</v>
      </c>
      <c r="L49" s="71">
        <v>6.5</v>
      </c>
      <c r="M49" s="28">
        <f t="shared" si="5"/>
        <v>6.2</v>
      </c>
      <c r="N49" s="29" t="str">
        <f t="shared" si="6"/>
        <v>C</v>
      </c>
      <c r="O49" s="30" t="str">
        <f t="shared" si="7"/>
        <v>Trung bình</v>
      </c>
      <c r="P49" s="31" t="str">
        <f t="shared" si="8"/>
        <v/>
      </c>
      <c r="Q49" s="32" t="s">
        <v>591</v>
      </c>
      <c r="R49" s="3"/>
      <c r="S49" s="21"/>
      <c r="T49" s="73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479</v>
      </c>
      <c r="D50" s="24" t="s">
        <v>480</v>
      </c>
      <c r="E50" s="25" t="s">
        <v>304</v>
      </c>
      <c r="F50" s="26" t="s">
        <v>481</v>
      </c>
      <c r="G50" s="23" t="s">
        <v>86</v>
      </c>
      <c r="H50" s="75">
        <v>9</v>
      </c>
      <c r="I50" s="27">
        <v>6</v>
      </c>
      <c r="J50" s="27" t="s">
        <v>25</v>
      </c>
      <c r="K50" s="27">
        <v>6</v>
      </c>
      <c r="L50" s="71">
        <v>4.5</v>
      </c>
      <c r="M50" s="28">
        <f t="shared" si="5"/>
        <v>5.6</v>
      </c>
      <c r="N50" s="29" t="str">
        <f t="shared" si="6"/>
        <v>C</v>
      </c>
      <c r="O50" s="30" t="str">
        <f t="shared" si="7"/>
        <v>Trung bình</v>
      </c>
      <c r="P50" s="31" t="str">
        <f t="shared" si="8"/>
        <v/>
      </c>
      <c r="Q50" s="32" t="s">
        <v>591</v>
      </c>
      <c r="R50" s="3"/>
      <c r="S50" s="21"/>
      <c r="T50" s="73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482</v>
      </c>
      <c r="D51" s="24" t="s">
        <v>483</v>
      </c>
      <c r="E51" s="25" t="s">
        <v>318</v>
      </c>
      <c r="F51" s="26" t="s">
        <v>484</v>
      </c>
      <c r="G51" s="23" t="s">
        <v>152</v>
      </c>
      <c r="H51" s="75">
        <v>9</v>
      </c>
      <c r="I51" s="27">
        <v>6</v>
      </c>
      <c r="J51" s="27" t="s">
        <v>25</v>
      </c>
      <c r="K51" s="27">
        <v>3</v>
      </c>
      <c r="L51" s="71">
        <v>7</v>
      </c>
      <c r="M51" s="28">
        <f t="shared" si="5"/>
        <v>6.2</v>
      </c>
      <c r="N51" s="29" t="str">
        <f t="shared" si="6"/>
        <v>C</v>
      </c>
      <c r="O51" s="30" t="str">
        <f t="shared" si="7"/>
        <v>Trung bình</v>
      </c>
      <c r="P51" s="31" t="str">
        <f t="shared" si="8"/>
        <v/>
      </c>
      <c r="Q51" s="32" t="s">
        <v>591</v>
      </c>
      <c r="R51" s="3"/>
      <c r="S51" s="21"/>
      <c r="T51" s="73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485</v>
      </c>
      <c r="D52" s="24" t="s">
        <v>330</v>
      </c>
      <c r="E52" s="25" t="s">
        <v>213</v>
      </c>
      <c r="F52" s="26" t="s">
        <v>486</v>
      </c>
      <c r="G52" s="23" t="s">
        <v>86</v>
      </c>
      <c r="H52" s="75">
        <v>9</v>
      </c>
      <c r="I52" s="27">
        <v>7</v>
      </c>
      <c r="J52" s="27" t="s">
        <v>25</v>
      </c>
      <c r="K52" s="27">
        <v>4</v>
      </c>
      <c r="L52" s="71">
        <v>5.5</v>
      </c>
      <c r="M52" s="28">
        <f t="shared" si="5"/>
        <v>5.9</v>
      </c>
      <c r="N52" s="29" t="str">
        <f t="shared" si="6"/>
        <v>C</v>
      </c>
      <c r="O52" s="30" t="str">
        <f t="shared" si="7"/>
        <v>Trung bình</v>
      </c>
      <c r="P52" s="31" t="str">
        <f t="shared" si="8"/>
        <v/>
      </c>
      <c r="Q52" s="32" t="s">
        <v>591</v>
      </c>
      <c r="R52" s="3"/>
      <c r="S52" s="21"/>
      <c r="T52" s="73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487</v>
      </c>
      <c r="D53" s="24" t="s">
        <v>488</v>
      </c>
      <c r="E53" s="25" t="s">
        <v>102</v>
      </c>
      <c r="F53" s="26" t="s">
        <v>489</v>
      </c>
      <c r="G53" s="23" t="s">
        <v>91</v>
      </c>
      <c r="H53" s="75">
        <v>9</v>
      </c>
      <c r="I53" s="27">
        <v>9.5</v>
      </c>
      <c r="J53" s="27" t="s">
        <v>25</v>
      </c>
      <c r="K53" s="27">
        <v>6</v>
      </c>
      <c r="L53" s="71">
        <v>7.5</v>
      </c>
      <c r="M53" s="28">
        <f t="shared" si="5"/>
        <v>7.8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 t="s">
        <v>591</v>
      </c>
      <c r="R53" s="3"/>
      <c r="S53" s="21"/>
      <c r="T53" s="73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490</v>
      </c>
      <c r="D54" s="24" t="s">
        <v>491</v>
      </c>
      <c r="E54" s="25" t="s">
        <v>110</v>
      </c>
      <c r="F54" s="26" t="s">
        <v>492</v>
      </c>
      <c r="G54" s="23" t="s">
        <v>152</v>
      </c>
      <c r="H54" s="75">
        <v>9</v>
      </c>
      <c r="I54" s="27">
        <v>3</v>
      </c>
      <c r="J54" s="27" t="s">
        <v>25</v>
      </c>
      <c r="K54" s="27">
        <v>3</v>
      </c>
      <c r="L54" s="71">
        <v>6</v>
      </c>
      <c r="M54" s="28">
        <f t="shared" si="5"/>
        <v>5.0999999999999996</v>
      </c>
      <c r="N54" s="29" t="str">
        <f t="shared" si="6"/>
        <v>D+</v>
      </c>
      <c r="O54" s="30" t="str">
        <f t="shared" si="7"/>
        <v>Trung bình yếu</v>
      </c>
      <c r="P54" s="31" t="str">
        <f t="shared" si="8"/>
        <v/>
      </c>
      <c r="Q54" s="32" t="s">
        <v>591</v>
      </c>
      <c r="R54" s="3"/>
      <c r="S54" s="21"/>
      <c r="T54" s="73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493</v>
      </c>
      <c r="D55" s="24" t="s">
        <v>176</v>
      </c>
      <c r="E55" s="25" t="s">
        <v>494</v>
      </c>
      <c r="F55" s="26" t="s">
        <v>495</v>
      </c>
      <c r="G55" s="23" t="s">
        <v>86</v>
      </c>
      <c r="H55" s="75">
        <v>9</v>
      </c>
      <c r="I55" s="27">
        <v>8</v>
      </c>
      <c r="J55" s="27" t="s">
        <v>25</v>
      </c>
      <c r="K55" s="27">
        <v>4</v>
      </c>
      <c r="L55" s="71">
        <v>6</v>
      </c>
      <c r="M55" s="28">
        <f t="shared" si="5"/>
        <v>6.3</v>
      </c>
      <c r="N55" s="29" t="str">
        <f t="shared" si="6"/>
        <v>C</v>
      </c>
      <c r="O55" s="30" t="str">
        <f t="shared" si="7"/>
        <v>Trung bình</v>
      </c>
      <c r="P55" s="31" t="str">
        <f t="shared" si="8"/>
        <v/>
      </c>
      <c r="Q55" s="32" t="s">
        <v>591</v>
      </c>
      <c r="R55" s="3"/>
      <c r="S55" s="21"/>
      <c r="T55" s="73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496</v>
      </c>
      <c r="D56" s="24" t="s">
        <v>497</v>
      </c>
      <c r="E56" s="25" t="s">
        <v>327</v>
      </c>
      <c r="F56" s="26" t="s">
        <v>498</v>
      </c>
      <c r="G56" s="23" t="s">
        <v>91</v>
      </c>
      <c r="H56" s="75">
        <v>8</v>
      </c>
      <c r="I56" s="27">
        <v>6</v>
      </c>
      <c r="J56" s="27" t="s">
        <v>25</v>
      </c>
      <c r="K56" s="27">
        <v>7</v>
      </c>
      <c r="L56" s="71">
        <v>7.5</v>
      </c>
      <c r="M56" s="28">
        <f t="shared" si="5"/>
        <v>7.2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 t="s">
        <v>591</v>
      </c>
      <c r="R56" s="3"/>
      <c r="S56" s="21"/>
      <c r="T56" s="73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499</v>
      </c>
      <c r="D57" s="24" t="s">
        <v>500</v>
      </c>
      <c r="E57" s="25" t="s">
        <v>501</v>
      </c>
      <c r="F57" s="26" t="s">
        <v>502</v>
      </c>
      <c r="G57" s="23" t="s">
        <v>276</v>
      </c>
      <c r="H57" s="75">
        <v>9</v>
      </c>
      <c r="I57" s="27">
        <v>3</v>
      </c>
      <c r="J57" s="27" t="s">
        <v>25</v>
      </c>
      <c r="K57" s="27">
        <v>4</v>
      </c>
      <c r="L57" s="71">
        <v>7.5</v>
      </c>
      <c r="M57" s="28">
        <f t="shared" si="5"/>
        <v>6.1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 t="s">
        <v>591</v>
      </c>
      <c r="R57" s="3"/>
      <c r="S57" s="21"/>
      <c r="T57" s="73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503</v>
      </c>
      <c r="D58" s="24" t="s">
        <v>504</v>
      </c>
      <c r="E58" s="25" t="s">
        <v>142</v>
      </c>
      <c r="F58" s="26" t="s">
        <v>505</v>
      </c>
      <c r="G58" s="23" t="s">
        <v>52</v>
      </c>
      <c r="H58" s="75">
        <v>7</v>
      </c>
      <c r="I58" s="27">
        <v>6</v>
      </c>
      <c r="J58" s="27" t="s">
        <v>25</v>
      </c>
      <c r="K58" s="27">
        <v>6</v>
      </c>
      <c r="L58" s="71">
        <v>6</v>
      </c>
      <c r="M58" s="28">
        <f t="shared" si="5"/>
        <v>6.1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 t="s">
        <v>591</v>
      </c>
      <c r="R58" s="3"/>
      <c r="S58" s="21"/>
      <c r="T58" s="73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506</v>
      </c>
      <c r="D59" s="24" t="s">
        <v>507</v>
      </c>
      <c r="E59" s="25" t="s">
        <v>508</v>
      </c>
      <c r="F59" s="26" t="s">
        <v>509</v>
      </c>
      <c r="G59" s="23" t="s">
        <v>276</v>
      </c>
      <c r="H59" s="75">
        <v>9</v>
      </c>
      <c r="I59" s="27">
        <v>1</v>
      </c>
      <c r="J59" s="27" t="s">
        <v>25</v>
      </c>
      <c r="K59" s="27">
        <v>4</v>
      </c>
      <c r="L59" s="71">
        <v>3</v>
      </c>
      <c r="M59" s="28">
        <f t="shared" si="5"/>
        <v>3.4</v>
      </c>
      <c r="N59" s="29" t="str">
        <f t="shared" si="6"/>
        <v>F</v>
      </c>
      <c r="O59" s="30" t="str">
        <f t="shared" si="7"/>
        <v>Kém</v>
      </c>
      <c r="P59" s="31" t="str">
        <f t="shared" si="8"/>
        <v/>
      </c>
      <c r="Q59" s="32" t="s">
        <v>591</v>
      </c>
      <c r="R59" s="3"/>
      <c r="S59" s="21"/>
      <c r="T59" s="73" t="str">
        <f t="shared" si="9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510</v>
      </c>
      <c r="D60" s="24" t="s">
        <v>511</v>
      </c>
      <c r="E60" s="25" t="s">
        <v>512</v>
      </c>
      <c r="F60" s="26" t="s">
        <v>513</v>
      </c>
      <c r="G60" s="23" t="s">
        <v>276</v>
      </c>
      <c r="H60" s="75">
        <v>8</v>
      </c>
      <c r="I60" s="27">
        <v>1</v>
      </c>
      <c r="J60" s="27" t="s">
        <v>25</v>
      </c>
      <c r="K60" s="27">
        <v>6</v>
      </c>
      <c r="L60" s="71">
        <v>7</v>
      </c>
      <c r="M60" s="28">
        <f t="shared" si="5"/>
        <v>5.7</v>
      </c>
      <c r="N60" s="29" t="str">
        <f t="shared" si="6"/>
        <v>C</v>
      </c>
      <c r="O60" s="30" t="str">
        <f t="shared" si="7"/>
        <v>Trung bình</v>
      </c>
      <c r="P60" s="31" t="str">
        <f t="shared" si="8"/>
        <v/>
      </c>
      <c r="Q60" s="32" t="s">
        <v>591</v>
      </c>
      <c r="R60" s="3"/>
      <c r="S60" s="21"/>
      <c r="T60" s="73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514</v>
      </c>
      <c r="D61" s="24" t="s">
        <v>515</v>
      </c>
      <c r="E61" s="25" t="s">
        <v>516</v>
      </c>
      <c r="F61" s="26" t="s">
        <v>517</v>
      </c>
      <c r="G61" s="23" t="s">
        <v>69</v>
      </c>
      <c r="H61" s="75">
        <v>8</v>
      </c>
      <c r="I61" s="27">
        <v>3</v>
      </c>
      <c r="J61" s="27" t="s">
        <v>25</v>
      </c>
      <c r="K61" s="27">
        <v>4</v>
      </c>
      <c r="L61" s="71">
        <v>6</v>
      </c>
      <c r="M61" s="28">
        <f t="shared" si="5"/>
        <v>5.2</v>
      </c>
      <c r="N61" s="29" t="str">
        <f t="shared" si="6"/>
        <v>D+</v>
      </c>
      <c r="O61" s="30" t="str">
        <f t="shared" si="7"/>
        <v>Trung bình yếu</v>
      </c>
      <c r="P61" s="31" t="str">
        <f t="shared" si="8"/>
        <v/>
      </c>
      <c r="Q61" s="32" t="s">
        <v>591</v>
      </c>
      <c r="R61" s="3"/>
      <c r="S61" s="21"/>
      <c r="T61" s="73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518</v>
      </c>
      <c r="D62" s="24" t="s">
        <v>519</v>
      </c>
      <c r="E62" s="25" t="s">
        <v>520</v>
      </c>
      <c r="F62" s="26" t="s">
        <v>521</v>
      </c>
      <c r="G62" s="23" t="s">
        <v>152</v>
      </c>
      <c r="H62" s="75">
        <v>9</v>
      </c>
      <c r="I62" s="27">
        <v>7</v>
      </c>
      <c r="J62" s="27" t="s">
        <v>25</v>
      </c>
      <c r="K62" s="27">
        <v>5</v>
      </c>
      <c r="L62" s="71">
        <v>7.5</v>
      </c>
      <c r="M62" s="28">
        <f t="shared" si="5"/>
        <v>7.1</v>
      </c>
      <c r="N62" s="29" t="str">
        <f t="shared" si="6"/>
        <v>B</v>
      </c>
      <c r="O62" s="30" t="str">
        <f t="shared" si="7"/>
        <v>Khá</v>
      </c>
      <c r="P62" s="31" t="str">
        <f t="shared" si="8"/>
        <v/>
      </c>
      <c r="Q62" s="32" t="s">
        <v>591</v>
      </c>
      <c r="R62" s="3"/>
      <c r="S62" s="21"/>
      <c r="T62" s="73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522</v>
      </c>
      <c r="D63" s="24" t="s">
        <v>523</v>
      </c>
      <c r="E63" s="25" t="s">
        <v>55</v>
      </c>
      <c r="F63" s="26" t="s">
        <v>513</v>
      </c>
      <c r="G63" s="23" t="s">
        <v>276</v>
      </c>
      <c r="H63" s="75">
        <v>9</v>
      </c>
      <c r="I63" s="27">
        <v>3</v>
      </c>
      <c r="J63" s="27" t="s">
        <v>25</v>
      </c>
      <c r="K63" s="27">
        <v>3</v>
      </c>
      <c r="L63" s="71">
        <v>6.5</v>
      </c>
      <c r="M63" s="28">
        <f t="shared" si="5"/>
        <v>5.4</v>
      </c>
      <c r="N63" s="29" t="str">
        <f t="shared" si="6"/>
        <v>D+</v>
      </c>
      <c r="O63" s="30" t="str">
        <f t="shared" si="7"/>
        <v>Trung bình yếu</v>
      </c>
      <c r="P63" s="31" t="str">
        <f t="shared" si="8"/>
        <v/>
      </c>
      <c r="Q63" s="32" t="s">
        <v>592</v>
      </c>
      <c r="R63" s="3"/>
      <c r="S63" s="21"/>
      <c r="T63" s="73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524</v>
      </c>
      <c r="D64" s="24" t="s">
        <v>525</v>
      </c>
      <c r="E64" s="25" t="s">
        <v>59</v>
      </c>
      <c r="F64" s="26" t="s">
        <v>526</v>
      </c>
      <c r="G64" s="23" t="s">
        <v>52</v>
      </c>
      <c r="H64" s="75">
        <v>10</v>
      </c>
      <c r="I64" s="27">
        <v>7</v>
      </c>
      <c r="J64" s="27" t="s">
        <v>25</v>
      </c>
      <c r="K64" s="27">
        <v>5</v>
      </c>
      <c r="L64" s="71">
        <v>3.5</v>
      </c>
      <c r="M64" s="28">
        <f t="shared" si="5"/>
        <v>5.2</v>
      </c>
      <c r="N64" s="29" t="str">
        <f t="shared" si="6"/>
        <v>D+</v>
      </c>
      <c r="O64" s="30" t="str">
        <f t="shared" si="7"/>
        <v>Trung bình yếu</v>
      </c>
      <c r="P64" s="31" t="str">
        <f t="shared" si="8"/>
        <v/>
      </c>
      <c r="Q64" s="32" t="s">
        <v>592</v>
      </c>
      <c r="R64" s="3"/>
      <c r="S64" s="21"/>
      <c r="T64" s="73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18.75" customHeight="1" x14ac:dyDescent="0.25">
      <c r="B65" s="22">
        <v>57</v>
      </c>
      <c r="C65" s="23" t="s">
        <v>527</v>
      </c>
      <c r="D65" s="24" t="s">
        <v>528</v>
      </c>
      <c r="E65" s="25" t="s">
        <v>529</v>
      </c>
      <c r="F65" s="26" t="s">
        <v>530</v>
      </c>
      <c r="G65" s="23" t="s">
        <v>86</v>
      </c>
      <c r="H65" s="75">
        <v>9</v>
      </c>
      <c r="I65" s="27">
        <v>3</v>
      </c>
      <c r="J65" s="27" t="s">
        <v>25</v>
      </c>
      <c r="K65" s="27">
        <v>4</v>
      </c>
      <c r="L65" s="71">
        <v>1</v>
      </c>
      <c r="M65" s="28">
        <f t="shared" si="5"/>
        <v>2.8</v>
      </c>
      <c r="N65" s="29" t="str">
        <f t="shared" si="6"/>
        <v>F</v>
      </c>
      <c r="O65" s="30" t="str">
        <f t="shared" si="7"/>
        <v>Kém</v>
      </c>
      <c r="P65" s="31" t="str">
        <f t="shared" si="8"/>
        <v/>
      </c>
      <c r="Q65" s="32" t="s">
        <v>592</v>
      </c>
      <c r="R65" s="3"/>
      <c r="S65" s="21"/>
      <c r="T65" s="73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18.75" customHeight="1" x14ac:dyDescent="0.25">
      <c r="B66" s="22">
        <v>58</v>
      </c>
      <c r="C66" s="23" t="s">
        <v>531</v>
      </c>
      <c r="D66" s="24" t="s">
        <v>370</v>
      </c>
      <c r="E66" s="25" t="s">
        <v>379</v>
      </c>
      <c r="F66" s="26" t="s">
        <v>299</v>
      </c>
      <c r="G66" s="23" t="s">
        <v>276</v>
      </c>
      <c r="H66" s="75">
        <v>7</v>
      </c>
      <c r="I66" s="27">
        <v>6</v>
      </c>
      <c r="J66" s="27" t="s">
        <v>25</v>
      </c>
      <c r="K66" s="27">
        <v>3</v>
      </c>
      <c r="L66" s="71">
        <v>5.5</v>
      </c>
      <c r="M66" s="28">
        <f t="shared" si="5"/>
        <v>5.3</v>
      </c>
      <c r="N66" s="29" t="str">
        <f t="shared" si="6"/>
        <v>D+</v>
      </c>
      <c r="O66" s="30" t="str">
        <f t="shared" si="7"/>
        <v>Trung bình yếu</v>
      </c>
      <c r="P66" s="31" t="str">
        <f t="shared" si="8"/>
        <v/>
      </c>
      <c r="Q66" s="32" t="s">
        <v>592</v>
      </c>
      <c r="R66" s="3"/>
      <c r="S66" s="21"/>
      <c r="T66" s="73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18.75" customHeight="1" x14ac:dyDescent="0.25">
      <c r="B67" s="22">
        <v>59</v>
      </c>
      <c r="C67" s="23" t="s">
        <v>532</v>
      </c>
      <c r="D67" s="24" t="s">
        <v>533</v>
      </c>
      <c r="E67" s="25" t="s">
        <v>76</v>
      </c>
      <c r="F67" s="26" t="s">
        <v>534</v>
      </c>
      <c r="G67" s="23" t="s">
        <v>276</v>
      </c>
      <c r="H67" s="75">
        <v>9</v>
      </c>
      <c r="I67" s="27">
        <v>3</v>
      </c>
      <c r="J67" s="27" t="s">
        <v>25</v>
      </c>
      <c r="K67" s="27">
        <v>3</v>
      </c>
      <c r="L67" s="71">
        <v>8</v>
      </c>
      <c r="M67" s="28">
        <f t="shared" si="5"/>
        <v>6.1</v>
      </c>
      <c r="N67" s="29" t="str">
        <f t="shared" si="6"/>
        <v>C</v>
      </c>
      <c r="O67" s="30" t="str">
        <f t="shared" si="7"/>
        <v>Trung bình</v>
      </c>
      <c r="P67" s="31" t="str">
        <f t="shared" si="8"/>
        <v/>
      </c>
      <c r="Q67" s="32" t="s">
        <v>592</v>
      </c>
      <c r="R67" s="3"/>
      <c r="S67" s="21"/>
      <c r="T67" s="73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18.75" customHeight="1" x14ac:dyDescent="0.25">
      <c r="B68" s="22">
        <v>60</v>
      </c>
      <c r="C68" s="23" t="s">
        <v>535</v>
      </c>
      <c r="D68" s="24" t="s">
        <v>536</v>
      </c>
      <c r="E68" s="25" t="s">
        <v>537</v>
      </c>
      <c r="F68" s="26" t="s">
        <v>538</v>
      </c>
      <c r="G68" s="23" t="s">
        <v>276</v>
      </c>
      <c r="H68" s="75">
        <v>10</v>
      </c>
      <c r="I68" s="27">
        <v>5</v>
      </c>
      <c r="J68" s="27" t="s">
        <v>25</v>
      </c>
      <c r="K68" s="27">
        <v>7</v>
      </c>
      <c r="L68" s="71">
        <v>7</v>
      </c>
      <c r="M68" s="28">
        <f t="shared" si="5"/>
        <v>6.9</v>
      </c>
      <c r="N68" s="29" t="str">
        <f t="shared" si="6"/>
        <v>C+</v>
      </c>
      <c r="O68" s="30" t="str">
        <f t="shared" si="7"/>
        <v>Trung bình</v>
      </c>
      <c r="P68" s="31" t="str">
        <f t="shared" si="8"/>
        <v/>
      </c>
      <c r="Q68" s="32" t="s">
        <v>592</v>
      </c>
      <c r="R68" s="3"/>
      <c r="S68" s="21"/>
      <c r="T68" s="73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18.75" customHeight="1" x14ac:dyDescent="0.25">
      <c r="B69" s="22">
        <v>61</v>
      </c>
      <c r="C69" s="23" t="s">
        <v>539</v>
      </c>
      <c r="D69" s="24" t="s">
        <v>241</v>
      </c>
      <c r="E69" s="25" t="s">
        <v>191</v>
      </c>
      <c r="F69" s="26" t="s">
        <v>540</v>
      </c>
      <c r="G69" s="23" t="s">
        <v>69</v>
      </c>
      <c r="H69" s="75">
        <v>8</v>
      </c>
      <c r="I69" s="27">
        <v>4</v>
      </c>
      <c r="J69" s="27" t="s">
        <v>25</v>
      </c>
      <c r="K69" s="27">
        <v>4</v>
      </c>
      <c r="L69" s="71">
        <v>5</v>
      </c>
      <c r="M69" s="28">
        <f t="shared" si="5"/>
        <v>4.9000000000000004</v>
      </c>
      <c r="N69" s="29" t="str">
        <f t="shared" si="6"/>
        <v>D</v>
      </c>
      <c r="O69" s="30" t="str">
        <f t="shared" si="7"/>
        <v>Trung bình yếu</v>
      </c>
      <c r="P69" s="31" t="str">
        <f t="shared" si="8"/>
        <v/>
      </c>
      <c r="Q69" s="32" t="s">
        <v>592</v>
      </c>
      <c r="R69" s="3"/>
      <c r="S69" s="21"/>
      <c r="T69" s="73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18.75" customHeight="1" x14ac:dyDescent="0.25">
      <c r="B70" s="22">
        <v>62</v>
      </c>
      <c r="C70" s="23" t="s">
        <v>541</v>
      </c>
      <c r="D70" s="24" t="s">
        <v>542</v>
      </c>
      <c r="E70" s="25" t="s">
        <v>295</v>
      </c>
      <c r="F70" s="26" t="s">
        <v>543</v>
      </c>
      <c r="G70" s="23" t="s">
        <v>152</v>
      </c>
      <c r="H70" s="75">
        <v>9</v>
      </c>
      <c r="I70" s="27">
        <v>4</v>
      </c>
      <c r="J70" s="27" t="s">
        <v>25</v>
      </c>
      <c r="K70" s="27">
        <v>5</v>
      </c>
      <c r="L70" s="71">
        <v>5</v>
      </c>
      <c r="M70" s="28">
        <f t="shared" si="5"/>
        <v>5.2</v>
      </c>
      <c r="N70" s="29" t="str">
        <f t="shared" si="6"/>
        <v>D+</v>
      </c>
      <c r="O70" s="30" t="str">
        <f t="shared" si="7"/>
        <v>Trung bình yếu</v>
      </c>
      <c r="P70" s="31" t="str">
        <f t="shared" si="8"/>
        <v/>
      </c>
      <c r="Q70" s="32" t="s">
        <v>592</v>
      </c>
      <c r="R70" s="3"/>
      <c r="S70" s="21"/>
      <c r="T70" s="73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18.75" customHeight="1" x14ac:dyDescent="0.25">
      <c r="B71" s="22">
        <v>63</v>
      </c>
      <c r="C71" s="23" t="s">
        <v>544</v>
      </c>
      <c r="D71" s="24" t="s">
        <v>545</v>
      </c>
      <c r="E71" s="25" t="s">
        <v>201</v>
      </c>
      <c r="F71" s="26" t="s">
        <v>546</v>
      </c>
      <c r="G71" s="23" t="s">
        <v>69</v>
      </c>
      <c r="H71" s="75">
        <v>9</v>
      </c>
      <c r="I71" s="27">
        <v>3</v>
      </c>
      <c r="J71" s="27" t="s">
        <v>25</v>
      </c>
      <c r="K71" s="27">
        <v>6</v>
      </c>
      <c r="L71" s="71">
        <v>2.5</v>
      </c>
      <c r="M71" s="28">
        <f t="shared" si="5"/>
        <v>4</v>
      </c>
      <c r="N71" s="29" t="str">
        <f t="shared" si="6"/>
        <v>D</v>
      </c>
      <c r="O71" s="30" t="str">
        <f t="shared" si="7"/>
        <v>Trung bình yếu</v>
      </c>
      <c r="P71" s="31" t="str">
        <f t="shared" si="8"/>
        <v/>
      </c>
      <c r="Q71" s="32" t="s">
        <v>592</v>
      </c>
      <c r="R71" s="3"/>
      <c r="S71" s="21"/>
      <c r="T71" s="73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18.75" customHeight="1" x14ac:dyDescent="0.25">
      <c r="B72" s="22">
        <v>64</v>
      </c>
      <c r="C72" s="23" t="s">
        <v>547</v>
      </c>
      <c r="D72" s="24" t="s">
        <v>548</v>
      </c>
      <c r="E72" s="25" t="s">
        <v>549</v>
      </c>
      <c r="F72" s="26" t="s">
        <v>546</v>
      </c>
      <c r="G72" s="23" t="s">
        <v>91</v>
      </c>
      <c r="H72" s="75">
        <v>9</v>
      </c>
      <c r="I72" s="27">
        <v>4</v>
      </c>
      <c r="J72" s="27" t="s">
        <v>25</v>
      </c>
      <c r="K72" s="27">
        <v>4</v>
      </c>
      <c r="L72" s="71">
        <v>4</v>
      </c>
      <c r="M72" s="28">
        <f t="shared" si="5"/>
        <v>4.5</v>
      </c>
      <c r="N72" s="29" t="str">
        <f t="shared" si="6"/>
        <v>D</v>
      </c>
      <c r="O72" s="30" t="str">
        <f t="shared" si="7"/>
        <v>Trung bình yếu</v>
      </c>
      <c r="P72" s="31" t="str">
        <f t="shared" si="8"/>
        <v/>
      </c>
      <c r="Q72" s="32" t="s">
        <v>592</v>
      </c>
      <c r="R72" s="3"/>
      <c r="S72" s="21"/>
      <c r="T72" s="73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18.75" customHeight="1" x14ac:dyDescent="0.25">
      <c r="B73" s="22">
        <v>65</v>
      </c>
      <c r="C73" s="23" t="s">
        <v>550</v>
      </c>
      <c r="D73" s="24" t="s">
        <v>278</v>
      </c>
      <c r="E73" s="25" t="s">
        <v>80</v>
      </c>
      <c r="F73" s="26" t="s">
        <v>174</v>
      </c>
      <c r="G73" s="23" t="s">
        <v>86</v>
      </c>
      <c r="H73" s="75">
        <v>9</v>
      </c>
      <c r="I73" s="27">
        <v>3</v>
      </c>
      <c r="J73" s="27" t="s">
        <v>25</v>
      </c>
      <c r="K73" s="27">
        <v>5</v>
      </c>
      <c r="L73" s="71">
        <v>4.5</v>
      </c>
      <c r="M73" s="28">
        <f t="shared" ref="M73:M87" si="10">ROUND(SUMPRODUCT(H73:L73,$H$8:$L$8)/100,1)</f>
        <v>4.8</v>
      </c>
      <c r="N73" s="29" t="str">
        <f t="shared" ref="N73:N87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7" si="12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ref="P73:P87" si="13">+IF(OR($H73=0,$I73=0,$J73=0,$K73=0),"Không đủ ĐKDT",IF(AND(L73=0,M73&gt;=4),"Không đạt",""))</f>
        <v/>
      </c>
      <c r="Q73" s="32" t="s">
        <v>592</v>
      </c>
      <c r="R73" s="3"/>
      <c r="S73" s="21"/>
      <c r="T73" s="73" t="str">
        <f t="shared" ref="T73:T87" si="14">IF(P73="Không đủ ĐKDT","Học lại",IF(P73="Đình chỉ thi","Học lại",IF(AND(MID(G73,2,2)&lt;"12",P73="Vắng"),"Thi lại",IF(P73="Vắng có phép", "Thi lại",IF(AND((MID(G73,2,2)&lt;"12"),M73&lt;4.5),"Thi lại",IF(AND((MID(G73,2,2)&lt;"18"),M73&lt;4),"Học lại",IF(AND((MID(G73,2,2)&gt;"17"),M73&lt;4),"Thi lại",IF(AND(MID(G73,2,2)&gt;"17",L73=0),"Thi lại",IF(AND((MID(G73,2,2)&lt;"12"),L73=0),"Thi lại",IF(AND((MID(G73,2,2)&lt;"18"),(MID(G73,2,2)&gt;"11"),L73=0),"Học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18.75" customHeight="1" x14ac:dyDescent="0.25">
      <c r="B74" s="22">
        <v>66</v>
      </c>
      <c r="C74" s="23" t="s">
        <v>551</v>
      </c>
      <c r="D74" s="24" t="s">
        <v>433</v>
      </c>
      <c r="E74" s="25" t="s">
        <v>94</v>
      </c>
      <c r="F74" s="26" t="s">
        <v>552</v>
      </c>
      <c r="G74" s="23" t="s">
        <v>276</v>
      </c>
      <c r="H74" s="75">
        <v>8</v>
      </c>
      <c r="I74" s="27">
        <v>6</v>
      </c>
      <c r="J74" s="27" t="s">
        <v>25</v>
      </c>
      <c r="K74" s="27">
        <v>5</v>
      </c>
      <c r="L74" s="71">
        <v>7</v>
      </c>
      <c r="M74" s="28">
        <f t="shared" si="10"/>
        <v>6.5</v>
      </c>
      <c r="N74" s="29" t="str">
        <f t="shared" si="11"/>
        <v>C+</v>
      </c>
      <c r="O74" s="30" t="str">
        <f t="shared" si="12"/>
        <v>Trung bình</v>
      </c>
      <c r="P74" s="31" t="str">
        <f t="shared" si="13"/>
        <v/>
      </c>
      <c r="Q74" s="32" t="s">
        <v>592</v>
      </c>
      <c r="R74" s="3"/>
      <c r="S74" s="21"/>
      <c r="T74" s="73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18.75" customHeight="1" x14ac:dyDescent="0.25">
      <c r="B75" s="22">
        <v>67</v>
      </c>
      <c r="C75" s="23" t="s">
        <v>553</v>
      </c>
      <c r="D75" s="24" t="s">
        <v>109</v>
      </c>
      <c r="E75" s="25" t="s">
        <v>554</v>
      </c>
      <c r="F75" s="26" t="s">
        <v>555</v>
      </c>
      <c r="G75" s="23" t="s">
        <v>52</v>
      </c>
      <c r="H75" s="75">
        <v>9</v>
      </c>
      <c r="I75" s="27">
        <v>4.5</v>
      </c>
      <c r="J75" s="27" t="s">
        <v>25</v>
      </c>
      <c r="K75" s="27">
        <v>5</v>
      </c>
      <c r="L75" s="71">
        <v>6</v>
      </c>
      <c r="M75" s="28">
        <f t="shared" si="10"/>
        <v>5.8</v>
      </c>
      <c r="N75" s="29" t="str">
        <f t="shared" si="11"/>
        <v>C</v>
      </c>
      <c r="O75" s="30" t="str">
        <f t="shared" si="12"/>
        <v>Trung bình</v>
      </c>
      <c r="P75" s="31" t="str">
        <f t="shared" si="13"/>
        <v/>
      </c>
      <c r="Q75" s="32" t="s">
        <v>592</v>
      </c>
      <c r="R75" s="3"/>
      <c r="S75" s="21"/>
      <c r="T75" s="73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18.75" customHeight="1" x14ac:dyDescent="0.25">
      <c r="B76" s="22">
        <v>68</v>
      </c>
      <c r="C76" s="23" t="s">
        <v>556</v>
      </c>
      <c r="D76" s="24" t="s">
        <v>125</v>
      </c>
      <c r="E76" s="25" t="s">
        <v>318</v>
      </c>
      <c r="F76" s="26" t="s">
        <v>557</v>
      </c>
      <c r="G76" s="23" t="s">
        <v>152</v>
      </c>
      <c r="H76" s="75">
        <v>9</v>
      </c>
      <c r="I76" s="27">
        <v>8</v>
      </c>
      <c r="J76" s="27" t="s">
        <v>25</v>
      </c>
      <c r="K76" s="27">
        <v>3</v>
      </c>
      <c r="L76" s="71">
        <v>7</v>
      </c>
      <c r="M76" s="28">
        <f t="shared" si="10"/>
        <v>6.6</v>
      </c>
      <c r="N76" s="29" t="str">
        <f t="shared" si="11"/>
        <v>C+</v>
      </c>
      <c r="O76" s="30" t="str">
        <f t="shared" si="12"/>
        <v>Trung bình</v>
      </c>
      <c r="P76" s="31" t="str">
        <f t="shared" si="13"/>
        <v/>
      </c>
      <c r="Q76" s="32" t="s">
        <v>592</v>
      </c>
      <c r="R76" s="3"/>
      <c r="S76" s="21"/>
      <c r="T76" s="73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18.75" customHeight="1" x14ac:dyDescent="0.25">
      <c r="B77" s="22">
        <v>69</v>
      </c>
      <c r="C77" s="23" t="s">
        <v>558</v>
      </c>
      <c r="D77" s="24" t="s">
        <v>559</v>
      </c>
      <c r="E77" s="25" t="s">
        <v>102</v>
      </c>
      <c r="F77" s="26" t="s">
        <v>560</v>
      </c>
      <c r="G77" s="23" t="s">
        <v>152</v>
      </c>
      <c r="H77" s="75">
        <v>9</v>
      </c>
      <c r="I77" s="27">
        <v>3</v>
      </c>
      <c r="J77" s="27" t="s">
        <v>25</v>
      </c>
      <c r="K77" s="27">
        <v>5</v>
      </c>
      <c r="L77" s="71">
        <v>3</v>
      </c>
      <c r="M77" s="28">
        <f t="shared" si="10"/>
        <v>4</v>
      </c>
      <c r="N77" s="29" t="str">
        <f t="shared" si="11"/>
        <v>D</v>
      </c>
      <c r="O77" s="30" t="str">
        <f t="shared" si="12"/>
        <v>Trung bình yếu</v>
      </c>
      <c r="P77" s="31" t="str">
        <f t="shared" si="13"/>
        <v/>
      </c>
      <c r="Q77" s="32" t="s">
        <v>592</v>
      </c>
      <c r="R77" s="3"/>
      <c r="S77" s="21"/>
      <c r="T77" s="73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18.75" customHeight="1" x14ac:dyDescent="0.25">
      <c r="B78" s="22">
        <v>70</v>
      </c>
      <c r="C78" s="23" t="s">
        <v>561</v>
      </c>
      <c r="D78" s="24" t="s">
        <v>511</v>
      </c>
      <c r="E78" s="25" t="s">
        <v>327</v>
      </c>
      <c r="F78" s="26" t="s">
        <v>562</v>
      </c>
      <c r="G78" s="23" t="s">
        <v>276</v>
      </c>
      <c r="H78" s="75">
        <v>9</v>
      </c>
      <c r="I78" s="27">
        <v>7</v>
      </c>
      <c r="J78" s="27" t="s">
        <v>25</v>
      </c>
      <c r="K78" s="27">
        <v>3</v>
      </c>
      <c r="L78" s="71">
        <v>5</v>
      </c>
      <c r="M78" s="28">
        <f t="shared" si="10"/>
        <v>5.4</v>
      </c>
      <c r="N78" s="29" t="str">
        <f t="shared" si="11"/>
        <v>D+</v>
      </c>
      <c r="O78" s="30" t="str">
        <f t="shared" si="12"/>
        <v>Trung bình yếu</v>
      </c>
      <c r="P78" s="31" t="str">
        <f t="shared" si="13"/>
        <v/>
      </c>
      <c r="Q78" s="32" t="s">
        <v>592</v>
      </c>
      <c r="R78" s="3"/>
      <c r="S78" s="21"/>
      <c r="T78" s="73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18.75" customHeight="1" x14ac:dyDescent="0.25">
      <c r="B79" s="22">
        <v>71</v>
      </c>
      <c r="C79" s="23" t="s">
        <v>563</v>
      </c>
      <c r="D79" s="24" t="s">
        <v>564</v>
      </c>
      <c r="E79" s="25" t="s">
        <v>565</v>
      </c>
      <c r="F79" s="26" t="s">
        <v>566</v>
      </c>
      <c r="G79" s="23" t="s">
        <v>52</v>
      </c>
      <c r="H79" s="75" t="s">
        <v>25</v>
      </c>
      <c r="I79" s="27">
        <v>0</v>
      </c>
      <c r="J79" s="27" t="s">
        <v>25</v>
      </c>
      <c r="K79" s="27" t="s">
        <v>25</v>
      </c>
      <c r="L79" s="71" t="s">
        <v>25</v>
      </c>
      <c r="M79" s="28">
        <f t="shared" si="10"/>
        <v>0</v>
      </c>
      <c r="N79" s="29" t="str">
        <f t="shared" si="11"/>
        <v>F</v>
      </c>
      <c r="O79" s="30" t="str">
        <f t="shared" si="12"/>
        <v>Kém</v>
      </c>
      <c r="P79" s="31" t="str">
        <f t="shared" si="13"/>
        <v>Không đủ ĐKDT</v>
      </c>
      <c r="Q79" s="32" t="s">
        <v>592</v>
      </c>
      <c r="R79" s="3"/>
      <c r="S79" s="21"/>
      <c r="T79" s="73" t="str">
        <f t="shared" si="14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18.75" customHeight="1" x14ac:dyDescent="0.25">
      <c r="B80" s="22">
        <v>72</v>
      </c>
      <c r="C80" s="23" t="s">
        <v>567</v>
      </c>
      <c r="D80" s="24" t="s">
        <v>536</v>
      </c>
      <c r="E80" s="25" t="s">
        <v>568</v>
      </c>
      <c r="F80" s="26" t="s">
        <v>569</v>
      </c>
      <c r="G80" s="23" t="s">
        <v>276</v>
      </c>
      <c r="H80" s="75">
        <v>9</v>
      </c>
      <c r="I80" s="27">
        <v>4</v>
      </c>
      <c r="J80" s="27" t="s">
        <v>25</v>
      </c>
      <c r="K80" s="27">
        <v>3</v>
      </c>
      <c r="L80" s="71">
        <v>3.5</v>
      </c>
      <c r="M80" s="28">
        <f t="shared" si="10"/>
        <v>4.0999999999999996</v>
      </c>
      <c r="N80" s="29" t="str">
        <f t="shared" si="11"/>
        <v>D</v>
      </c>
      <c r="O80" s="30" t="str">
        <f t="shared" si="12"/>
        <v>Trung bình yếu</v>
      </c>
      <c r="P80" s="31" t="str">
        <f t="shared" si="13"/>
        <v/>
      </c>
      <c r="Q80" s="32" t="s">
        <v>592</v>
      </c>
      <c r="R80" s="3"/>
      <c r="S80" s="21"/>
      <c r="T80" s="73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18.75" customHeight="1" x14ac:dyDescent="0.25">
      <c r="B81" s="22">
        <v>73</v>
      </c>
      <c r="C81" s="23" t="s">
        <v>570</v>
      </c>
      <c r="D81" s="24" t="s">
        <v>571</v>
      </c>
      <c r="E81" s="25" t="s">
        <v>572</v>
      </c>
      <c r="F81" s="26" t="s">
        <v>573</v>
      </c>
      <c r="G81" s="23" t="s">
        <v>86</v>
      </c>
      <c r="H81" s="75">
        <v>8</v>
      </c>
      <c r="I81" s="27">
        <v>5</v>
      </c>
      <c r="J81" s="27" t="s">
        <v>25</v>
      </c>
      <c r="K81" s="27">
        <v>5</v>
      </c>
      <c r="L81" s="71">
        <v>2</v>
      </c>
      <c r="M81" s="28">
        <f t="shared" si="10"/>
        <v>3.8</v>
      </c>
      <c r="N81" s="29" t="str">
        <f t="shared" si="11"/>
        <v>F</v>
      </c>
      <c r="O81" s="30" t="str">
        <f t="shared" si="12"/>
        <v>Kém</v>
      </c>
      <c r="P81" s="31" t="str">
        <f t="shared" si="13"/>
        <v/>
      </c>
      <c r="Q81" s="32" t="s">
        <v>592</v>
      </c>
      <c r="R81" s="3"/>
      <c r="S81" s="21"/>
      <c r="T81" s="73" t="str">
        <f t="shared" si="14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18.75" customHeight="1" x14ac:dyDescent="0.25">
      <c r="B82" s="22">
        <v>74</v>
      </c>
      <c r="C82" s="23" t="s">
        <v>574</v>
      </c>
      <c r="D82" s="24" t="s">
        <v>575</v>
      </c>
      <c r="E82" s="25" t="s">
        <v>501</v>
      </c>
      <c r="F82" s="26" t="s">
        <v>576</v>
      </c>
      <c r="G82" s="23" t="s">
        <v>276</v>
      </c>
      <c r="H82" s="75">
        <v>8</v>
      </c>
      <c r="I82" s="27">
        <v>5</v>
      </c>
      <c r="J82" s="27" t="s">
        <v>25</v>
      </c>
      <c r="K82" s="27">
        <v>7</v>
      </c>
      <c r="L82" s="71">
        <v>5.5</v>
      </c>
      <c r="M82" s="28">
        <f t="shared" si="10"/>
        <v>6</v>
      </c>
      <c r="N82" s="29" t="str">
        <f t="shared" si="11"/>
        <v>C</v>
      </c>
      <c r="O82" s="30" t="str">
        <f t="shared" si="12"/>
        <v>Trung bình</v>
      </c>
      <c r="P82" s="31" t="str">
        <f t="shared" si="13"/>
        <v/>
      </c>
      <c r="Q82" s="32" t="s">
        <v>592</v>
      </c>
      <c r="R82" s="3"/>
      <c r="S82" s="21"/>
      <c r="T82" s="73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18.75" customHeight="1" x14ac:dyDescent="0.25">
      <c r="B83" s="22">
        <v>75</v>
      </c>
      <c r="C83" s="23" t="s">
        <v>577</v>
      </c>
      <c r="D83" s="24" t="s">
        <v>578</v>
      </c>
      <c r="E83" s="25" t="s">
        <v>142</v>
      </c>
      <c r="F83" s="26" t="s">
        <v>431</v>
      </c>
      <c r="G83" s="23" t="s">
        <v>52</v>
      </c>
      <c r="H83" s="75">
        <v>9</v>
      </c>
      <c r="I83" s="27">
        <v>7</v>
      </c>
      <c r="J83" s="27" t="s">
        <v>25</v>
      </c>
      <c r="K83" s="27">
        <v>8</v>
      </c>
      <c r="L83" s="71">
        <v>4.5</v>
      </c>
      <c r="M83" s="28">
        <f t="shared" si="10"/>
        <v>6.2</v>
      </c>
      <c r="N83" s="29" t="str">
        <f t="shared" si="11"/>
        <v>C</v>
      </c>
      <c r="O83" s="30" t="str">
        <f t="shared" si="12"/>
        <v>Trung bình</v>
      </c>
      <c r="P83" s="31" t="str">
        <f t="shared" si="13"/>
        <v/>
      </c>
      <c r="Q83" s="32" t="s">
        <v>592</v>
      </c>
      <c r="R83" s="3"/>
      <c r="S83" s="21"/>
      <c r="T83" s="73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18.75" customHeight="1" x14ac:dyDescent="0.25">
      <c r="B84" s="22">
        <v>76</v>
      </c>
      <c r="C84" s="23" t="s">
        <v>579</v>
      </c>
      <c r="D84" s="24" t="s">
        <v>580</v>
      </c>
      <c r="E84" s="25" t="s">
        <v>426</v>
      </c>
      <c r="F84" s="26" t="s">
        <v>489</v>
      </c>
      <c r="G84" s="23" t="s">
        <v>276</v>
      </c>
      <c r="H84" s="75">
        <v>9</v>
      </c>
      <c r="I84" s="27">
        <v>6</v>
      </c>
      <c r="J84" s="27" t="s">
        <v>25</v>
      </c>
      <c r="K84" s="27">
        <v>3</v>
      </c>
      <c r="L84" s="71">
        <v>7</v>
      </c>
      <c r="M84" s="28">
        <f t="shared" si="10"/>
        <v>6.2</v>
      </c>
      <c r="N84" s="29" t="str">
        <f t="shared" si="11"/>
        <v>C</v>
      </c>
      <c r="O84" s="30" t="str">
        <f t="shared" si="12"/>
        <v>Trung bình</v>
      </c>
      <c r="P84" s="31" t="str">
        <f t="shared" si="13"/>
        <v/>
      </c>
      <c r="Q84" s="32" t="s">
        <v>592</v>
      </c>
      <c r="R84" s="3"/>
      <c r="S84" s="21"/>
      <c r="T84" s="73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18.75" customHeight="1" x14ac:dyDescent="0.25">
      <c r="B85" s="22">
        <v>77</v>
      </c>
      <c r="C85" s="23" t="s">
        <v>581</v>
      </c>
      <c r="D85" s="24" t="s">
        <v>125</v>
      </c>
      <c r="E85" s="25" t="s">
        <v>255</v>
      </c>
      <c r="F85" s="26" t="s">
        <v>582</v>
      </c>
      <c r="G85" s="23" t="s">
        <v>276</v>
      </c>
      <c r="H85" s="75">
        <v>9</v>
      </c>
      <c r="I85" s="27">
        <v>6</v>
      </c>
      <c r="J85" s="27" t="s">
        <v>25</v>
      </c>
      <c r="K85" s="27">
        <v>3</v>
      </c>
      <c r="L85" s="71">
        <v>6</v>
      </c>
      <c r="M85" s="28">
        <f t="shared" si="10"/>
        <v>5.7</v>
      </c>
      <c r="N85" s="29" t="str">
        <f t="shared" si="11"/>
        <v>C</v>
      </c>
      <c r="O85" s="30" t="str">
        <f t="shared" si="12"/>
        <v>Trung bình</v>
      </c>
      <c r="P85" s="31" t="str">
        <f t="shared" si="13"/>
        <v/>
      </c>
      <c r="Q85" s="32" t="s">
        <v>592</v>
      </c>
      <c r="R85" s="3"/>
      <c r="S85" s="21"/>
      <c r="T85" s="73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18.75" customHeight="1" x14ac:dyDescent="0.25">
      <c r="B86" s="22">
        <v>78</v>
      </c>
      <c r="C86" s="23" t="s">
        <v>583</v>
      </c>
      <c r="D86" s="24" t="s">
        <v>584</v>
      </c>
      <c r="E86" s="25" t="s">
        <v>155</v>
      </c>
      <c r="F86" s="26" t="s">
        <v>585</v>
      </c>
      <c r="G86" s="23" t="s">
        <v>276</v>
      </c>
      <c r="H86" s="75">
        <v>9</v>
      </c>
      <c r="I86" s="27">
        <v>9</v>
      </c>
      <c r="J86" s="27" t="s">
        <v>25</v>
      </c>
      <c r="K86" s="27">
        <v>3.5</v>
      </c>
      <c r="L86" s="71">
        <v>5.5</v>
      </c>
      <c r="M86" s="28">
        <f t="shared" si="10"/>
        <v>6.2</v>
      </c>
      <c r="N86" s="29" t="str">
        <f t="shared" si="11"/>
        <v>C</v>
      </c>
      <c r="O86" s="30" t="str">
        <f t="shared" si="12"/>
        <v>Trung bình</v>
      </c>
      <c r="P86" s="31" t="str">
        <f t="shared" si="13"/>
        <v/>
      </c>
      <c r="Q86" s="32" t="s">
        <v>592</v>
      </c>
      <c r="R86" s="3"/>
      <c r="S86" s="21"/>
      <c r="T86" s="73" t="str">
        <f t="shared" si="14"/>
        <v>Đạt</v>
      </c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ht="18.75" customHeight="1" x14ac:dyDescent="0.25">
      <c r="B87" s="22">
        <v>79</v>
      </c>
      <c r="C87" s="23" t="s">
        <v>586</v>
      </c>
      <c r="D87" s="24" t="s">
        <v>109</v>
      </c>
      <c r="E87" s="25" t="s">
        <v>587</v>
      </c>
      <c r="F87" s="26" t="s">
        <v>588</v>
      </c>
      <c r="G87" s="23" t="s">
        <v>276</v>
      </c>
      <c r="H87" s="75">
        <v>9</v>
      </c>
      <c r="I87" s="27">
        <v>5</v>
      </c>
      <c r="J87" s="27" t="s">
        <v>25</v>
      </c>
      <c r="K87" s="27">
        <v>3</v>
      </c>
      <c r="L87" s="71">
        <v>4</v>
      </c>
      <c r="M87" s="28">
        <f t="shared" si="10"/>
        <v>4.5</v>
      </c>
      <c r="N87" s="29" t="str">
        <f t="shared" si="11"/>
        <v>D</v>
      </c>
      <c r="O87" s="30" t="str">
        <f t="shared" si="12"/>
        <v>Trung bình yếu</v>
      </c>
      <c r="P87" s="31" t="str">
        <f t="shared" si="13"/>
        <v/>
      </c>
      <c r="Q87" s="32" t="s">
        <v>592</v>
      </c>
      <c r="R87" s="3"/>
      <c r="S87" s="21"/>
      <c r="T87" s="73" t="str">
        <f t="shared" si="14"/>
        <v>Đạt</v>
      </c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ht="9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ht="16.5" x14ac:dyDescent="0.25">
      <c r="A89" s="2"/>
      <c r="B89" s="86" t="s">
        <v>26</v>
      </c>
      <c r="C89" s="86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ht="16.5" customHeight="1" x14ac:dyDescent="0.25">
      <c r="A90" s="2"/>
      <c r="B90" s="39" t="s">
        <v>27</v>
      </c>
      <c r="C90" s="39"/>
      <c r="D90" s="40">
        <f>+$W$7</f>
        <v>79</v>
      </c>
      <c r="E90" s="41" t="s">
        <v>28</v>
      </c>
      <c r="F90" s="78" t="s">
        <v>29</v>
      </c>
      <c r="G90" s="78"/>
      <c r="H90" s="78"/>
      <c r="I90" s="78"/>
      <c r="J90" s="78"/>
      <c r="K90" s="78"/>
      <c r="L90" s="42">
        <f>$W$7 -COUNTIF($P$8:$P$248,"Vắng") -COUNTIF($P$8:$P$248,"Vắng có phép") - COUNTIF($P$8:$P$248,"Đình chỉ thi") - COUNTIF($P$8:$P$248,"Không đủ ĐKDT")</f>
        <v>76</v>
      </c>
      <c r="M90" s="42"/>
      <c r="N90" s="42"/>
      <c r="O90" s="43"/>
      <c r="P90" s="44" t="s">
        <v>28</v>
      </c>
      <c r="Q90" s="43"/>
      <c r="R90" s="3"/>
    </row>
    <row r="91" spans="1:35" ht="16.5" customHeight="1" x14ac:dyDescent="0.25">
      <c r="A91" s="2"/>
      <c r="B91" s="39" t="s">
        <v>30</v>
      </c>
      <c r="C91" s="39"/>
      <c r="D91" s="40">
        <f>+$AH$7</f>
        <v>73</v>
      </c>
      <c r="E91" s="41" t="s">
        <v>28</v>
      </c>
      <c r="F91" s="78" t="s">
        <v>31</v>
      </c>
      <c r="G91" s="78"/>
      <c r="H91" s="78"/>
      <c r="I91" s="78"/>
      <c r="J91" s="78"/>
      <c r="K91" s="78"/>
      <c r="L91" s="45">
        <f>COUNTIF($P$8:$P$124,"Vắng")</f>
        <v>0</v>
      </c>
      <c r="M91" s="45"/>
      <c r="N91" s="45"/>
      <c r="O91" s="46"/>
      <c r="P91" s="44" t="s">
        <v>28</v>
      </c>
      <c r="Q91" s="46"/>
      <c r="R91" s="3"/>
    </row>
    <row r="92" spans="1:35" ht="16.5" customHeight="1" x14ac:dyDescent="0.25">
      <c r="A92" s="2"/>
      <c r="B92" s="39" t="s">
        <v>39</v>
      </c>
      <c r="C92" s="39"/>
      <c r="D92" s="49">
        <f>COUNTIF(T9:T87,"Học lại")</f>
        <v>6</v>
      </c>
      <c r="E92" s="41" t="s">
        <v>28</v>
      </c>
      <c r="F92" s="78" t="s">
        <v>40</v>
      </c>
      <c r="G92" s="78"/>
      <c r="H92" s="78"/>
      <c r="I92" s="78"/>
      <c r="J92" s="78"/>
      <c r="K92" s="78"/>
      <c r="L92" s="42">
        <f>COUNTIF($P$8:$P$124,"Vắng có phép")</f>
        <v>0</v>
      </c>
      <c r="M92" s="42"/>
      <c r="N92" s="42"/>
      <c r="O92" s="43"/>
      <c r="P92" s="44" t="s">
        <v>28</v>
      </c>
      <c r="Q92" s="43"/>
      <c r="R92" s="3"/>
    </row>
    <row r="93" spans="1:35" ht="3" customHeight="1" x14ac:dyDescent="0.25">
      <c r="A93" s="2"/>
      <c r="B93" s="33"/>
      <c r="C93" s="34"/>
      <c r="D93" s="34"/>
      <c r="E93" s="35"/>
      <c r="F93" s="35"/>
      <c r="G93" s="35"/>
      <c r="H93" s="36"/>
      <c r="I93" s="37"/>
      <c r="J93" s="37"/>
      <c r="K93" s="38"/>
      <c r="L93" s="38"/>
      <c r="M93" s="38"/>
      <c r="N93" s="38"/>
      <c r="O93" s="38"/>
      <c r="P93" s="38"/>
      <c r="Q93" s="38"/>
      <c r="R93" s="3"/>
    </row>
    <row r="94" spans="1:35" x14ac:dyDescent="0.25">
      <c r="B94" s="68" t="s">
        <v>41</v>
      </c>
      <c r="C94" s="68"/>
      <c r="D94" s="69">
        <f>COUNTIF(T9:T87,"Thi lại")</f>
        <v>0</v>
      </c>
      <c r="E94" s="70" t="s">
        <v>28</v>
      </c>
      <c r="F94" s="3"/>
      <c r="G94" s="3"/>
      <c r="H94" s="3"/>
      <c r="I94" s="3"/>
      <c r="J94" s="79"/>
      <c r="K94" s="79"/>
      <c r="L94" s="79"/>
      <c r="M94" s="79"/>
      <c r="N94" s="79"/>
      <c r="O94" s="79"/>
      <c r="P94" s="79"/>
      <c r="Q94" s="79"/>
      <c r="R94" s="3"/>
    </row>
    <row r="95" spans="1:35" ht="24.75" customHeight="1" x14ac:dyDescent="0.25">
      <c r="B95" s="68"/>
      <c r="C95" s="68"/>
      <c r="D95" s="69"/>
      <c r="E95" s="70"/>
      <c r="F95" s="3"/>
      <c r="G95" s="3"/>
      <c r="H95" s="3"/>
      <c r="I95" s="3"/>
      <c r="J95" s="79" t="s">
        <v>1073</v>
      </c>
      <c r="K95" s="79"/>
      <c r="L95" s="79"/>
      <c r="M95" s="79"/>
      <c r="N95" s="79"/>
      <c r="O95" s="79"/>
      <c r="P95" s="79"/>
      <c r="Q95" s="79"/>
      <c r="R95" s="3"/>
    </row>
  </sheetData>
  <sheetProtection formatCells="0" formatColumns="0" formatRows="0" insertColumns="0" insertRows="0" insertHyperlinks="0" deleteColumns="0" deleteRows="0" sort="0" autoFilter="0" pivotTables="0"/>
  <autoFilter ref="A7:AI87">
    <filterColumn colId="3" showButton="0"/>
  </autoFilter>
  <sortState ref="B9:U87">
    <sortCondition ref="B9:B87"/>
  </sortState>
  <mergeCells count="40">
    <mergeCell ref="B8:G8"/>
    <mergeCell ref="B89:C89"/>
    <mergeCell ref="F91:K91"/>
    <mergeCell ref="F92:K92"/>
    <mergeCell ref="J94:Q94"/>
    <mergeCell ref="J95:Q95"/>
    <mergeCell ref="F90:K90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1:G1"/>
    <mergeCell ref="H1:Q1"/>
    <mergeCell ref="B2:G2"/>
    <mergeCell ref="H2:Q2"/>
    <mergeCell ref="B3:C3"/>
    <mergeCell ref="D3:K3"/>
    <mergeCell ref="L3:Q3"/>
  </mergeCells>
  <conditionalFormatting sqref="H9:L87">
    <cfRule type="cellIs" dxfId="8" priority="12" operator="greaterThan">
      <formula>10</formula>
    </cfRule>
  </conditionalFormatting>
  <conditionalFormatting sqref="L9:L87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87">
    <cfRule type="cellIs" dxfId="1" priority="2" operator="greaterThan">
      <formula>10</formula>
    </cfRule>
  </conditionalFormatting>
  <conditionalFormatting sqref="C1:C1048576">
    <cfRule type="duplicateValues" dxfId="0" priority="35"/>
  </conditionalFormatting>
  <dataValidations count="1">
    <dataValidation allowBlank="1" showInputMessage="1" showErrorMessage="1" errorTitle="Không xóa dữ liệu" error="Không xóa dữ liệu" prompt="Không xóa dữ liệu" sqref="D92 U2:AI7 T9:T8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Nhóm(1)</vt:lpstr>
      <vt:lpstr>Nhóm(5)</vt:lpstr>
      <vt:lpstr>Nhóm(4)</vt:lpstr>
      <vt:lpstr>Nhóm(3)</vt:lpstr>
      <vt:lpstr>Nhóm(2)</vt:lpstr>
      <vt:lpstr>'Nhóm(1)'!Print_Titles</vt:lpstr>
      <vt:lpstr>'Nhóm(2)'!Print_Titles</vt:lpstr>
      <vt:lpstr>'Nhóm(3)'!Print_Titles</vt:lpstr>
      <vt:lpstr>'Nhóm(4)'!Print_Titles</vt:lpstr>
      <vt:lpstr>'Nhóm(5)'!Print_Titles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2018-07-18T02:21:29Z</cp:lastPrinted>
  <dcterms:created xsi:type="dcterms:W3CDTF">2015-04-17T02:48:53Z</dcterms:created>
  <dcterms:modified xsi:type="dcterms:W3CDTF">2018-08-02T03:51:57Z</dcterms:modified>
</cp:coreProperties>
</file>