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 activeTab="5"/>
  </bookViews>
  <sheets>
    <sheet name="Nhóm(9)" sheetId="12" r:id="rId1"/>
    <sheet name="Nhóm(8)" sheetId="13" r:id="rId2"/>
    <sheet name="Nhóm(7)" sheetId="14" r:id="rId3"/>
    <sheet name="Nhóm(6)" sheetId="15" r:id="rId4"/>
    <sheet name="Nhóm(5)" sheetId="16" r:id="rId5"/>
    <sheet name="Nhóm(4)" sheetId="17" r:id="rId6"/>
    <sheet name="Nhóm(11)" sheetId="11" r:id="rId7"/>
    <sheet name="Nhóm(10)" sheetId="10" r:id="rId8"/>
    <sheet name="Nhóm(3)" sheetId="3" r:id="rId9"/>
    <sheet name="Nhóm(2)" sheetId="2" r:id="rId10"/>
    <sheet name="Nhóm(1)" sheetId="1" r:id="rId11"/>
  </sheets>
  <definedNames>
    <definedName name="_xlnm._FilterDatabase" localSheetId="10" hidden="1">'Nhóm(1)'!$A$7:$AI$68</definedName>
    <definedName name="_xlnm._FilterDatabase" localSheetId="7" hidden="1">'Nhóm(10)'!$A$7:$AI$69</definedName>
    <definedName name="_xlnm._FilterDatabase" localSheetId="6" hidden="1">'Nhóm(11)'!$A$7:$AI$42</definedName>
    <definedName name="_xlnm._FilterDatabase" localSheetId="9" hidden="1">'Nhóm(2)'!$A$7:$AI$68</definedName>
    <definedName name="_xlnm._FilterDatabase" localSheetId="8" hidden="1">'Nhóm(3)'!$A$7:$AI$68</definedName>
    <definedName name="_xlnm._FilterDatabase" localSheetId="5" hidden="1">'Nhóm(4)'!$A$7:$AI$68</definedName>
    <definedName name="_xlnm._FilterDatabase" localSheetId="4" hidden="1">'Nhóm(5)'!$A$7:$AI$68</definedName>
    <definedName name="_xlnm._FilterDatabase" localSheetId="3" hidden="1">'Nhóm(6)'!$A$7:$AI$67</definedName>
    <definedName name="_xlnm._FilterDatabase" localSheetId="2" hidden="1">'Nhóm(7)'!$A$7:$AI$68</definedName>
    <definedName name="_xlnm._FilterDatabase" localSheetId="1" hidden="1">'Nhóm(8)'!$A$7:$AI$68</definedName>
    <definedName name="_xlnm._FilterDatabase" localSheetId="0" hidden="1">'Nhóm(9)'!$A$7:$AI$68</definedName>
    <definedName name="_xlnm.Print_Titles" localSheetId="10">'Nhóm(1)'!$3:$8</definedName>
    <definedName name="_xlnm.Print_Titles" localSheetId="7">'Nhóm(10)'!$3:$8</definedName>
    <definedName name="_xlnm.Print_Titles" localSheetId="6">'Nhóm(11)'!$3:$8</definedName>
    <definedName name="_xlnm.Print_Titles" localSheetId="9">'Nhóm(2)'!$3:$8</definedName>
    <definedName name="_xlnm.Print_Titles" localSheetId="8">'Nhóm(3)'!$3:$8</definedName>
    <definedName name="_xlnm.Print_Titles" localSheetId="5">'Nhóm(4)'!$3:$8</definedName>
    <definedName name="_xlnm.Print_Titles" localSheetId="4">'Nhóm(5)'!$3:$8</definedName>
    <definedName name="_xlnm.Print_Titles" localSheetId="3">'Nhóm(6)'!$3:$8</definedName>
    <definedName name="_xlnm.Print_Titles" localSheetId="2">'Nhóm(7)'!$3:$8</definedName>
    <definedName name="_xlnm.Print_Titles" localSheetId="1">'Nhóm(8)'!$3:$8</definedName>
    <definedName name="_xlnm.Print_Titles" localSheetId="0">'Nhóm(9)'!$3:$8</definedName>
  </definedNames>
  <calcPr calcId="162913"/>
</workbook>
</file>

<file path=xl/calcChain.xml><?xml version="1.0" encoding="utf-8"?>
<calcChain xmlns="http://schemas.openxmlformats.org/spreadsheetml/2006/main">
  <c r="P68" i="17" l="1"/>
  <c r="T68" i="17" s="1"/>
  <c r="P50" i="17"/>
  <c r="T50" i="17" s="1"/>
  <c r="T45" i="17"/>
  <c r="P45" i="17"/>
  <c r="P44" i="17"/>
  <c r="T44" i="17" s="1"/>
  <c r="P16" i="17"/>
  <c r="T16" i="17" s="1"/>
  <c r="L8" i="17"/>
  <c r="M67" i="17" s="1"/>
  <c r="V7" i="17"/>
  <c r="U7" i="17"/>
  <c r="P40" i="16"/>
  <c r="T40" i="16" s="1"/>
  <c r="P24" i="16"/>
  <c r="T24" i="16" s="1"/>
  <c r="P23" i="16"/>
  <c r="T23" i="16" s="1"/>
  <c r="L8" i="16"/>
  <c r="M12" i="16" s="1"/>
  <c r="V7" i="16"/>
  <c r="U7" i="16"/>
  <c r="P64" i="15"/>
  <c r="T64" i="15" s="1"/>
  <c r="P31" i="15"/>
  <c r="T31" i="15" s="1"/>
  <c r="L8" i="15"/>
  <c r="M24" i="15" s="1"/>
  <c r="V7" i="15"/>
  <c r="U7" i="15"/>
  <c r="P46" i="14"/>
  <c r="T46" i="14" s="1"/>
  <c r="P27" i="14"/>
  <c r="T27" i="14" s="1"/>
  <c r="L8" i="14"/>
  <c r="M67" i="14" s="1"/>
  <c r="V7" i="14"/>
  <c r="U7" i="14"/>
  <c r="M61" i="13"/>
  <c r="P59" i="13"/>
  <c r="T59" i="13" s="1"/>
  <c r="M48" i="13"/>
  <c r="M40" i="13"/>
  <c r="P37" i="13"/>
  <c r="T37" i="13" s="1"/>
  <c r="M28" i="13"/>
  <c r="P27" i="13"/>
  <c r="T27" i="13" s="1"/>
  <c r="M20" i="13"/>
  <c r="M11" i="13"/>
  <c r="M10" i="13"/>
  <c r="P10" i="13" s="1"/>
  <c r="T10" i="13" s="1"/>
  <c r="M9" i="13"/>
  <c r="P9" i="13" s="1"/>
  <c r="L8" i="13"/>
  <c r="M67" i="13" s="1"/>
  <c r="O67" i="13" s="1"/>
  <c r="V7" i="13"/>
  <c r="U7" i="13"/>
  <c r="P61" i="12"/>
  <c r="T61" i="12" s="1"/>
  <c r="P36" i="12"/>
  <c r="T36" i="12" s="1"/>
  <c r="P33" i="12"/>
  <c r="T33" i="12" s="1"/>
  <c r="P31" i="12"/>
  <c r="T31" i="12" s="1"/>
  <c r="T14" i="12"/>
  <c r="P10" i="12"/>
  <c r="L8" i="12"/>
  <c r="V7" i="12"/>
  <c r="U7" i="12"/>
  <c r="M11" i="15" l="1"/>
  <c r="O11" i="15" s="1"/>
  <c r="M15" i="13"/>
  <c r="M36" i="13"/>
  <c r="P36" i="13" s="1"/>
  <c r="T36" i="13" s="1"/>
  <c r="M52" i="13"/>
  <c r="O52" i="13" s="1"/>
  <c r="M65" i="13"/>
  <c r="M56" i="13"/>
  <c r="N10" i="13"/>
  <c r="M24" i="13"/>
  <c r="N24" i="13" s="1"/>
  <c r="M32" i="13"/>
  <c r="O32" i="13" s="1"/>
  <c r="M44" i="13"/>
  <c r="M57" i="13"/>
  <c r="M9" i="14"/>
  <c r="M11" i="14"/>
  <c r="M42" i="14"/>
  <c r="N42" i="14" s="1"/>
  <c r="M16" i="15"/>
  <c r="N16" i="15" s="1"/>
  <c r="M9" i="17"/>
  <c r="O9" i="17" s="1"/>
  <c r="M11" i="17"/>
  <c r="M25" i="17"/>
  <c r="M43" i="17"/>
  <c r="N43" i="17" s="1"/>
  <c r="M48" i="17"/>
  <c r="M57" i="17"/>
  <c r="N57" i="17" s="1"/>
  <c r="M18" i="14"/>
  <c r="P18" i="14" s="1"/>
  <c r="T18" i="14" s="1"/>
  <c r="M30" i="14"/>
  <c r="P30" i="14" s="1"/>
  <c r="T30" i="14" s="1"/>
  <c r="M19" i="15"/>
  <c r="M46" i="15"/>
  <c r="P46" i="15" s="1"/>
  <c r="T46" i="15" s="1"/>
  <c r="M10" i="17"/>
  <c r="M21" i="17"/>
  <c r="O21" i="17" s="1"/>
  <c r="M29" i="17"/>
  <c r="M61" i="17"/>
  <c r="N61" i="17" s="1"/>
  <c r="O9" i="13"/>
  <c r="M14" i="14"/>
  <c r="M22" i="14"/>
  <c r="O22" i="14" s="1"/>
  <c r="M34" i="14"/>
  <c r="P34" i="14" s="1"/>
  <c r="T34" i="14" s="1"/>
  <c r="M54" i="14"/>
  <c r="P54" i="14" s="1"/>
  <c r="T54" i="14" s="1"/>
  <c r="M13" i="17"/>
  <c r="N13" i="17" s="1"/>
  <c r="M17" i="17"/>
  <c r="M23" i="17"/>
  <c r="N23" i="17" s="1"/>
  <c r="M33" i="17"/>
  <c r="M65" i="17"/>
  <c r="O65" i="17" s="1"/>
  <c r="M10" i="14"/>
  <c r="P10" i="14" s="1"/>
  <c r="M15" i="14"/>
  <c r="M26" i="14"/>
  <c r="O26" i="14" s="1"/>
  <c r="M38" i="14"/>
  <c r="M62" i="14"/>
  <c r="N62" i="14" s="1"/>
  <c r="M15" i="17"/>
  <c r="N15" i="17" s="1"/>
  <c r="M19" i="17"/>
  <c r="M38" i="17"/>
  <c r="N38" i="17" s="1"/>
  <c r="M53" i="17"/>
  <c r="M68" i="12"/>
  <c r="M67" i="12"/>
  <c r="M9" i="12"/>
  <c r="M10" i="12"/>
  <c r="T10" i="12"/>
  <c r="M16" i="12"/>
  <c r="M28" i="12"/>
  <c r="M32" i="12"/>
  <c r="M52" i="12"/>
  <c r="M56" i="12"/>
  <c r="O36" i="13"/>
  <c r="N36" i="13"/>
  <c r="P52" i="13"/>
  <c r="T52" i="13" s="1"/>
  <c r="P24" i="15"/>
  <c r="T24" i="15" s="1"/>
  <c r="O24" i="15"/>
  <c r="N24" i="15"/>
  <c r="M11" i="12"/>
  <c r="M12" i="12"/>
  <c r="M17" i="12"/>
  <c r="M21" i="12"/>
  <c r="M25" i="12"/>
  <c r="M29" i="12"/>
  <c r="M33" i="12"/>
  <c r="M37" i="12"/>
  <c r="M41" i="12"/>
  <c r="M45" i="12"/>
  <c r="M49" i="12"/>
  <c r="M53" i="12"/>
  <c r="M57" i="12"/>
  <c r="M61" i="12"/>
  <c r="M65" i="12"/>
  <c r="O40" i="13"/>
  <c r="N40" i="13"/>
  <c r="P40" i="13"/>
  <c r="T40" i="13" s="1"/>
  <c r="O56" i="13"/>
  <c r="N56" i="13"/>
  <c r="T56" i="13"/>
  <c r="O65" i="13"/>
  <c r="N65" i="13"/>
  <c r="P65" i="13"/>
  <c r="T65" i="13" s="1"/>
  <c r="O67" i="14"/>
  <c r="N67" i="14"/>
  <c r="P67" i="14"/>
  <c r="T67" i="14" s="1"/>
  <c r="O10" i="14"/>
  <c r="O18" i="14"/>
  <c r="N18" i="14"/>
  <c r="O34" i="14"/>
  <c r="T19" i="15"/>
  <c r="O19" i="15"/>
  <c r="N19" i="15"/>
  <c r="M20" i="12"/>
  <c r="M24" i="12"/>
  <c r="M36" i="12"/>
  <c r="M40" i="12"/>
  <c r="M44" i="12"/>
  <c r="M48" i="12"/>
  <c r="M60" i="12"/>
  <c r="O15" i="13"/>
  <c r="N15" i="13"/>
  <c r="P15" i="13"/>
  <c r="T15" i="13" s="1"/>
  <c r="O61" i="13"/>
  <c r="N61" i="13"/>
  <c r="P61" i="13"/>
  <c r="T61" i="13" s="1"/>
  <c r="O30" i="14"/>
  <c r="N30" i="14"/>
  <c r="M13" i="12"/>
  <c r="M18" i="12"/>
  <c r="M22" i="12"/>
  <c r="M26" i="12"/>
  <c r="M30" i="12"/>
  <c r="M34" i="12"/>
  <c r="M38" i="12"/>
  <c r="M42" i="12"/>
  <c r="M46" i="12"/>
  <c r="M50" i="12"/>
  <c r="M54" i="12"/>
  <c r="M58" i="12"/>
  <c r="M62" i="12"/>
  <c r="M64" i="12"/>
  <c r="M66" i="12"/>
  <c r="P67" i="13"/>
  <c r="T67" i="13" s="1"/>
  <c r="N67" i="13"/>
  <c r="O20" i="13"/>
  <c r="N20" i="13"/>
  <c r="P20" i="13"/>
  <c r="T20" i="13" s="1"/>
  <c r="O28" i="13"/>
  <c r="N28" i="13"/>
  <c r="P28" i="13"/>
  <c r="T28" i="13" s="1"/>
  <c r="O44" i="13"/>
  <c r="N44" i="13"/>
  <c r="P44" i="13"/>
  <c r="T44" i="13" s="1"/>
  <c r="O57" i="13"/>
  <c r="N57" i="13"/>
  <c r="P57" i="13"/>
  <c r="T57" i="13" s="1"/>
  <c r="N22" i="14"/>
  <c r="O38" i="14"/>
  <c r="N38" i="14"/>
  <c r="P38" i="14"/>
  <c r="T38" i="14" s="1"/>
  <c r="O54" i="14"/>
  <c r="N54" i="14"/>
  <c r="M14" i="12"/>
  <c r="M15" i="12"/>
  <c r="M19" i="12"/>
  <c r="M23" i="12"/>
  <c r="M27" i="12"/>
  <c r="M31" i="12"/>
  <c r="M35" i="12"/>
  <c r="M39" i="12"/>
  <c r="M43" i="12"/>
  <c r="M47" i="12"/>
  <c r="M51" i="12"/>
  <c r="M55" i="12"/>
  <c r="M59" i="12"/>
  <c r="M63" i="12"/>
  <c r="T9" i="13"/>
  <c r="O11" i="13"/>
  <c r="N11" i="13"/>
  <c r="P11" i="13"/>
  <c r="T11" i="13" s="1"/>
  <c r="P32" i="13"/>
  <c r="T32" i="13" s="1"/>
  <c r="O48" i="13"/>
  <c r="N48" i="13"/>
  <c r="P48" i="13"/>
  <c r="T48" i="13" s="1"/>
  <c r="O14" i="14"/>
  <c r="N14" i="14"/>
  <c r="P14" i="14"/>
  <c r="T14" i="14" s="1"/>
  <c r="N26" i="14"/>
  <c r="P26" i="14"/>
  <c r="T26" i="14" s="1"/>
  <c r="O42" i="14"/>
  <c r="P42" i="14"/>
  <c r="T42" i="14" s="1"/>
  <c r="O62" i="14"/>
  <c r="P11" i="15"/>
  <c r="T11" i="15" s="1"/>
  <c r="N11" i="15"/>
  <c r="O46" i="15"/>
  <c r="N9" i="13"/>
  <c r="M14" i="13"/>
  <c r="M18" i="13"/>
  <c r="M19" i="13"/>
  <c r="M23" i="13"/>
  <c r="M27" i="13"/>
  <c r="M31" i="13"/>
  <c r="M35" i="13"/>
  <c r="M39" i="13"/>
  <c r="M43" i="13"/>
  <c r="M47" i="13"/>
  <c r="M51" i="13"/>
  <c r="M55" i="13"/>
  <c r="M60" i="13"/>
  <c r="M64" i="13"/>
  <c r="M68" i="13"/>
  <c r="M13" i="14"/>
  <c r="O15" i="14"/>
  <c r="M17" i="14"/>
  <c r="M21" i="14"/>
  <c r="M25" i="14"/>
  <c r="M29" i="14"/>
  <c r="M33" i="14"/>
  <c r="M37" i="14"/>
  <c r="M41" i="14"/>
  <c r="M45" i="14"/>
  <c r="M46" i="14"/>
  <c r="M47" i="14"/>
  <c r="M55" i="14"/>
  <c r="M63" i="14"/>
  <c r="M65" i="15"/>
  <c r="M61" i="15"/>
  <c r="M57" i="15"/>
  <c r="M53" i="15"/>
  <c r="M49" i="15"/>
  <c r="M45" i="15"/>
  <c r="M41" i="15"/>
  <c r="M37" i="15"/>
  <c r="M33" i="15"/>
  <c r="M64" i="15"/>
  <c r="M60" i="15"/>
  <c r="M56" i="15"/>
  <c r="M52" i="15"/>
  <c r="M48" i="15"/>
  <c r="M44" i="15"/>
  <c r="M40" i="15"/>
  <c r="M36" i="15"/>
  <c r="M32" i="15"/>
  <c r="M67" i="15"/>
  <c r="M63" i="15"/>
  <c r="M59" i="15"/>
  <c r="M55" i="15"/>
  <c r="M51" i="15"/>
  <c r="M47" i="15"/>
  <c r="M43" i="15"/>
  <c r="M58" i="15"/>
  <c r="M42" i="15"/>
  <c r="M38" i="15"/>
  <c r="M66" i="15"/>
  <c r="M54" i="15"/>
  <c r="M39" i="15"/>
  <c r="M31" i="15"/>
  <c r="M27" i="15"/>
  <c r="M23" i="15"/>
  <c r="M18" i="15"/>
  <c r="M14" i="15"/>
  <c r="M10" i="15"/>
  <c r="M50" i="15"/>
  <c r="M34" i="15"/>
  <c r="M26" i="15"/>
  <c r="M22" i="15"/>
  <c r="M17" i="15"/>
  <c r="M13" i="15"/>
  <c r="M9" i="15"/>
  <c r="M12" i="15"/>
  <c r="M25" i="15"/>
  <c r="M35" i="15"/>
  <c r="P12" i="16"/>
  <c r="T12" i="16" s="1"/>
  <c r="O12" i="16"/>
  <c r="N12" i="16"/>
  <c r="O10" i="13"/>
  <c r="M12" i="13"/>
  <c r="M16" i="13"/>
  <c r="M21" i="13"/>
  <c r="M25" i="13"/>
  <c r="M29" i="13"/>
  <c r="M33" i="13"/>
  <c r="M37" i="13"/>
  <c r="M41" i="13"/>
  <c r="M45" i="13"/>
  <c r="M49" i="13"/>
  <c r="M53" i="13"/>
  <c r="M58" i="13"/>
  <c r="M62" i="13"/>
  <c r="M66" i="13"/>
  <c r="M19" i="14"/>
  <c r="M23" i="14"/>
  <c r="M27" i="14"/>
  <c r="M31" i="14"/>
  <c r="M35" i="14"/>
  <c r="M39" i="14"/>
  <c r="M43" i="14"/>
  <c r="M51" i="14"/>
  <c r="M59" i="14"/>
  <c r="O16" i="15"/>
  <c r="M21" i="15"/>
  <c r="M29" i="15"/>
  <c r="M62" i="15"/>
  <c r="O33" i="17"/>
  <c r="N33" i="17"/>
  <c r="P33" i="17"/>
  <c r="T33" i="17" s="1"/>
  <c r="M13" i="13"/>
  <c r="M17" i="13"/>
  <c r="M22" i="13"/>
  <c r="M26" i="13"/>
  <c r="M30" i="13"/>
  <c r="M34" i="13"/>
  <c r="M38" i="13"/>
  <c r="M42" i="13"/>
  <c r="M46" i="13"/>
  <c r="M50" i="13"/>
  <c r="M54" i="13"/>
  <c r="M59" i="13"/>
  <c r="M63" i="13"/>
  <c r="M65" i="14"/>
  <c r="M61" i="14"/>
  <c r="M57" i="14"/>
  <c r="M53" i="14"/>
  <c r="M49" i="14"/>
  <c r="M68" i="14"/>
  <c r="M64" i="14"/>
  <c r="M60" i="14"/>
  <c r="M56" i="14"/>
  <c r="M52" i="14"/>
  <c r="M48" i="14"/>
  <c r="M12" i="14"/>
  <c r="M16" i="14"/>
  <c r="M20" i="14"/>
  <c r="M24" i="14"/>
  <c r="M28" i="14"/>
  <c r="M32" i="14"/>
  <c r="M36" i="14"/>
  <c r="M40" i="14"/>
  <c r="M44" i="14"/>
  <c r="M50" i="14"/>
  <c r="M58" i="14"/>
  <c r="M66" i="14"/>
  <c r="M15" i="15"/>
  <c r="M20" i="15"/>
  <c r="M28" i="15"/>
  <c r="M30" i="15"/>
  <c r="M67" i="16"/>
  <c r="M62" i="16"/>
  <c r="M58" i="16"/>
  <c r="M54" i="16"/>
  <c r="M50" i="16"/>
  <c r="M46" i="16"/>
  <c r="M42" i="16"/>
  <c r="M38" i="16"/>
  <c r="M34" i="16"/>
  <c r="M30" i="16"/>
  <c r="M26" i="16"/>
  <c r="M22" i="16"/>
  <c r="M66" i="16"/>
  <c r="M65" i="16"/>
  <c r="M61" i="16"/>
  <c r="M57" i="16"/>
  <c r="M53" i="16"/>
  <c r="M49" i="16"/>
  <c r="M45" i="16"/>
  <c r="M41" i="16"/>
  <c r="M37" i="16"/>
  <c r="M33" i="16"/>
  <c r="M29" i="16"/>
  <c r="M25" i="16"/>
  <c r="M21" i="16"/>
  <c r="M17" i="16"/>
  <c r="M63" i="16"/>
  <c r="M59" i="16"/>
  <c r="M55" i="16"/>
  <c r="M51" i="16"/>
  <c r="M47" i="16"/>
  <c r="M43" i="16"/>
  <c r="M39" i="16"/>
  <c r="M35" i="16"/>
  <c r="M31" i="16"/>
  <c r="M56" i="16"/>
  <c r="M28" i="16"/>
  <c r="M11" i="16"/>
  <c r="M52" i="16"/>
  <c r="M40" i="16"/>
  <c r="M24" i="16"/>
  <c r="M23" i="16"/>
  <c r="M16" i="16"/>
  <c r="M15" i="16"/>
  <c r="M14" i="16"/>
  <c r="M10" i="16"/>
  <c r="M68" i="16"/>
  <c r="M64" i="16"/>
  <c r="M48" i="16"/>
  <c r="M36" i="16"/>
  <c r="M27" i="16"/>
  <c r="M20" i="16"/>
  <c r="M19" i="16"/>
  <c r="M18" i="16"/>
  <c r="M13" i="16"/>
  <c r="M9" i="16"/>
  <c r="M60" i="16"/>
  <c r="M44" i="16"/>
  <c r="M32" i="16"/>
  <c r="O48" i="17"/>
  <c r="N48" i="17"/>
  <c r="P48" i="17"/>
  <c r="T48" i="17" s="1"/>
  <c r="N21" i="17"/>
  <c r="O53" i="17"/>
  <c r="N53" i="17"/>
  <c r="P53" i="17"/>
  <c r="T53" i="17" s="1"/>
  <c r="O29" i="17"/>
  <c r="N29" i="17"/>
  <c r="P29" i="17"/>
  <c r="T29" i="17" s="1"/>
  <c r="N65" i="17"/>
  <c r="P67" i="17"/>
  <c r="T67" i="17" s="1"/>
  <c r="N67" i="17"/>
  <c r="P57" i="17"/>
  <c r="T57" i="17" s="1"/>
  <c r="N9" i="17"/>
  <c r="P9" i="17"/>
  <c r="O17" i="17"/>
  <c r="N17" i="17"/>
  <c r="P17" i="17"/>
  <c r="T17" i="17" s="1"/>
  <c r="O25" i="17"/>
  <c r="N25" i="17"/>
  <c r="P25" i="17"/>
  <c r="T25" i="17" s="1"/>
  <c r="O61" i="17"/>
  <c r="O67" i="17"/>
  <c r="N11" i="17"/>
  <c r="M12" i="17"/>
  <c r="M16" i="17"/>
  <c r="N19" i="17"/>
  <c r="M20" i="17"/>
  <c r="M24" i="17"/>
  <c r="M28" i="17"/>
  <c r="M32" i="17"/>
  <c r="M37" i="17"/>
  <c r="M41" i="17"/>
  <c r="M42" i="17"/>
  <c r="M46" i="17"/>
  <c r="M47" i="17"/>
  <c r="M51" i="17"/>
  <c r="M52" i="17"/>
  <c r="M56" i="17"/>
  <c r="M60" i="17"/>
  <c r="M64" i="17"/>
  <c r="M68" i="17"/>
  <c r="M14" i="17"/>
  <c r="M18" i="17"/>
  <c r="M22" i="17"/>
  <c r="M26" i="17"/>
  <c r="M30" i="17"/>
  <c r="M34" i="17"/>
  <c r="M39" i="17"/>
  <c r="M44" i="17"/>
  <c r="M49" i="17"/>
  <c r="M54" i="17"/>
  <c r="M58" i="17"/>
  <c r="M62" i="17"/>
  <c r="M66" i="17"/>
  <c r="M27" i="17"/>
  <c r="M31" i="17"/>
  <c r="M35" i="17"/>
  <c r="M36" i="17"/>
  <c r="M40" i="17"/>
  <c r="M45" i="17"/>
  <c r="M50" i="17"/>
  <c r="M55" i="17"/>
  <c r="M59" i="17"/>
  <c r="M63" i="17"/>
  <c r="L8" i="11"/>
  <c r="M34" i="11" s="1"/>
  <c r="V7" i="11"/>
  <c r="U7" i="11"/>
  <c r="L8" i="10"/>
  <c r="M46" i="10" s="1"/>
  <c r="O46" i="10" s="1"/>
  <c r="V7" i="10"/>
  <c r="U7" i="10"/>
  <c r="L8" i="3"/>
  <c r="V7" i="3"/>
  <c r="U7" i="3"/>
  <c r="L8" i="2"/>
  <c r="M37" i="2" s="1"/>
  <c r="N37" i="2" s="1"/>
  <c r="V7" i="2"/>
  <c r="U7" i="2"/>
  <c r="M37" i="3"/>
  <c r="N37" i="3" s="1"/>
  <c r="M27" i="3"/>
  <c r="M26" i="11"/>
  <c r="O26" i="11" s="1"/>
  <c r="M14" i="11"/>
  <c r="N14" i="11" s="1"/>
  <c r="M31" i="11"/>
  <c r="P31" i="11" s="1"/>
  <c r="M36" i="11"/>
  <c r="P36" i="11" s="1"/>
  <c r="M19" i="3"/>
  <c r="P19" i="3" s="1"/>
  <c r="M11" i="11"/>
  <c r="O11" i="11" s="1"/>
  <c r="M42" i="11"/>
  <c r="O42" i="11" s="1"/>
  <c r="M9" i="11"/>
  <c r="N9" i="11" s="1"/>
  <c r="M17" i="11"/>
  <c r="N17" i="11" s="1"/>
  <c r="M30" i="11"/>
  <c r="N30" i="11" s="1"/>
  <c r="M10" i="11"/>
  <c r="N10" i="11" s="1"/>
  <c r="M15" i="11"/>
  <c r="P15" i="11" s="1"/>
  <c r="M18" i="11"/>
  <c r="P18" i="11" s="1"/>
  <c r="M27" i="11"/>
  <c r="P27" i="11" s="1"/>
  <c r="M41" i="11"/>
  <c r="P41" i="11" s="1"/>
  <c r="M37" i="11"/>
  <c r="P37" i="11" s="1"/>
  <c r="M33" i="11"/>
  <c r="N33" i="11" s="1"/>
  <c r="M39" i="11"/>
  <c r="P39" i="11" s="1"/>
  <c r="M35" i="11"/>
  <c r="P35" i="11" s="1"/>
  <c r="M12" i="11"/>
  <c r="N12" i="11" s="1"/>
  <c r="M16" i="11"/>
  <c r="O16" i="11" s="1"/>
  <c r="M20" i="11"/>
  <c r="P20" i="11" s="1"/>
  <c r="M24" i="11"/>
  <c r="P24" i="11" s="1"/>
  <c r="M28" i="11"/>
  <c r="O28" i="11" s="1"/>
  <c r="M32" i="11"/>
  <c r="N32" i="11" s="1"/>
  <c r="M38" i="11"/>
  <c r="P38" i="11" s="1"/>
  <c r="M21" i="11"/>
  <c r="P21" i="11" s="1"/>
  <c r="M25" i="11"/>
  <c r="N25" i="11" s="1"/>
  <c r="M29" i="11"/>
  <c r="P29" i="11" s="1"/>
  <c r="M40" i="11"/>
  <c r="N40" i="11" s="1"/>
  <c r="M28" i="10"/>
  <c r="N28" i="10" s="1"/>
  <c r="M17" i="10"/>
  <c r="O17" i="10" s="1"/>
  <c r="M34" i="10"/>
  <c r="P34" i="10" s="1"/>
  <c r="M32" i="10"/>
  <c r="O32" i="10" s="1"/>
  <c r="M18" i="10"/>
  <c r="P18" i="10" s="1"/>
  <c r="M38" i="10"/>
  <c r="O38" i="10" s="1"/>
  <c r="M61" i="10"/>
  <c r="O61" i="10" s="1"/>
  <c r="M45" i="10"/>
  <c r="N45" i="10" s="1"/>
  <c r="M68" i="10"/>
  <c r="O68" i="10" s="1"/>
  <c r="M52" i="10"/>
  <c r="O52" i="10" s="1"/>
  <c r="M36" i="10"/>
  <c r="P36" i="10" s="1"/>
  <c r="M55" i="10"/>
  <c r="N55" i="10" s="1"/>
  <c r="M39" i="10"/>
  <c r="P39" i="10" s="1"/>
  <c r="M11" i="10"/>
  <c r="O11" i="10" s="1"/>
  <c r="M27" i="10"/>
  <c r="O27" i="10" s="1"/>
  <c r="M65" i="3"/>
  <c r="O65" i="3" s="1"/>
  <c r="M57" i="3"/>
  <c r="N57" i="3" s="1"/>
  <c r="M53" i="3"/>
  <c r="M68" i="3"/>
  <c r="O68" i="3" s="1"/>
  <c r="M60" i="3"/>
  <c r="O60" i="3" s="1"/>
  <c r="M56" i="3"/>
  <c r="P56" i="3" s="1"/>
  <c r="M52" i="3"/>
  <c r="O52" i="3" s="1"/>
  <c r="M62" i="3"/>
  <c r="O62" i="3" s="1"/>
  <c r="M58" i="3"/>
  <c r="N58" i="3" s="1"/>
  <c r="M54" i="3"/>
  <c r="P54" i="3" s="1"/>
  <c r="M46" i="3"/>
  <c r="P46" i="3" s="1"/>
  <c r="M42" i="3"/>
  <c r="O42" i="3" s="1"/>
  <c r="M38" i="3"/>
  <c r="O38" i="3" s="1"/>
  <c r="M20" i="3"/>
  <c r="O20" i="3" s="1"/>
  <c r="M9" i="3"/>
  <c r="N9" i="3" s="1"/>
  <c r="M17" i="3"/>
  <c r="N17" i="3" s="1"/>
  <c r="M21" i="3"/>
  <c r="N21" i="3" s="1"/>
  <c r="M10" i="3"/>
  <c r="P10" i="3" s="1"/>
  <c r="M18" i="3"/>
  <c r="N18" i="3" s="1"/>
  <c r="M22" i="3"/>
  <c r="N22" i="3" s="1"/>
  <c r="M26" i="3"/>
  <c r="P26" i="3" s="1"/>
  <c r="M39" i="3"/>
  <c r="O39" i="3" s="1"/>
  <c r="M40" i="3"/>
  <c r="N40" i="3" s="1"/>
  <c r="M41" i="3"/>
  <c r="O41" i="3" s="1"/>
  <c r="M59" i="3"/>
  <c r="N59" i="3" s="1"/>
  <c r="M16" i="3"/>
  <c r="P16" i="3" s="1"/>
  <c r="T54" i="3" s="1"/>
  <c r="M24" i="3"/>
  <c r="N24" i="3" s="1"/>
  <c r="M28" i="3"/>
  <c r="O28" i="3" s="1"/>
  <c r="M32" i="3"/>
  <c r="N32" i="3" s="1"/>
  <c r="M33" i="3"/>
  <c r="P33" i="3" s="1"/>
  <c r="M47" i="3"/>
  <c r="O47" i="3" s="1"/>
  <c r="M48" i="3"/>
  <c r="P48" i="3" s="1"/>
  <c r="M49" i="3"/>
  <c r="P49" i="3" s="1"/>
  <c r="M67" i="3"/>
  <c r="N67" i="3" s="1"/>
  <c r="M12" i="3"/>
  <c r="M13" i="3"/>
  <c r="P13" i="3" s="1"/>
  <c r="M25" i="3"/>
  <c r="P25" i="3" s="1"/>
  <c r="M29" i="3"/>
  <c r="N29" i="3" s="1"/>
  <c r="P37" i="3"/>
  <c r="M43" i="3"/>
  <c r="N43" i="3" s="1"/>
  <c r="M44" i="3"/>
  <c r="P44" i="3" s="1"/>
  <c r="T26" i="3" s="1"/>
  <c r="M45" i="3"/>
  <c r="P45" i="3" s="1"/>
  <c r="M55" i="3"/>
  <c r="N55" i="3" s="1"/>
  <c r="M53" i="2"/>
  <c r="P53" i="2" s="1"/>
  <c r="M56" i="2"/>
  <c r="O56" i="2" s="1"/>
  <c r="M40" i="2"/>
  <c r="N40" i="2" s="1"/>
  <c r="M58" i="2"/>
  <c r="N58" i="2" s="1"/>
  <c r="M42" i="2"/>
  <c r="P42" i="2" s="1"/>
  <c r="M16" i="2"/>
  <c r="P16" i="2" s="1"/>
  <c r="M41" i="2"/>
  <c r="P41" i="2" s="1"/>
  <c r="M13" i="2"/>
  <c r="O13" i="2" s="1"/>
  <c r="M29" i="2"/>
  <c r="O29" i="2" s="1"/>
  <c r="M67" i="2"/>
  <c r="P67" i="2" s="1"/>
  <c r="L8" i="1"/>
  <c r="M18" i="1" s="1"/>
  <c r="N18" i="1" s="1"/>
  <c r="P18" i="2"/>
  <c r="T67" i="2" s="1"/>
  <c r="N11" i="11"/>
  <c r="P27" i="3"/>
  <c r="O31" i="11"/>
  <c r="P39" i="2"/>
  <c r="O15" i="11"/>
  <c r="N15" i="11"/>
  <c r="P10" i="11"/>
  <c r="O39" i="11"/>
  <c r="P25" i="11"/>
  <c r="N16" i="11"/>
  <c r="P16" i="11"/>
  <c r="O20" i="11"/>
  <c r="P37" i="10"/>
  <c r="P32" i="10"/>
  <c r="P25" i="10"/>
  <c r="P35" i="10"/>
  <c r="P43" i="10"/>
  <c r="P28" i="3"/>
  <c r="T47" i="3" s="1"/>
  <c r="N28" i="3"/>
  <c r="P47" i="3"/>
  <c r="O32" i="3"/>
  <c r="P32" i="3"/>
  <c r="O13" i="3"/>
  <c r="O22" i="3"/>
  <c r="P22" i="3"/>
  <c r="T46" i="3" s="1"/>
  <c r="O58" i="3"/>
  <c r="N46" i="3"/>
  <c r="O12" i="3"/>
  <c r="N12" i="3"/>
  <c r="P12" i="3"/>
  <c r="O18" i="3"/>
  <c r="O40" i="3"/>
  <c r="P40" i="3"/>
  <c r="T37" i="3" s="1"/>
  <c r="P53" i="3"/>
  <c r="N53" i="3"/>
  <c r="O53" i="3"/>
  <c r="N29" i="2"/>
  <c r="M14" i="1"/>
  <c r="O14" i="1" s="1"/>
  <c r="M16" i="1"/>
  <c r="P16" i="1" s="1"/>
  <c r="M22" i="1"/>
  <c r="N22" i="1" s="1"/>
  <c r="M24" i="1"/>
  <c r="N24" i="1" s="1"/>
  <c r="M32" i="1"/>
  <c r="N32" i="1" s="1"/>
  <c r="M42" i="1"/>
  <c r="N42" i="1" s="1"/>
  <c r="M44" i="1"/>
  <c r="P44" i="1" s="1"/>
  <c r="M52" i="1"/>
  <c r="O52" i="1" s="1"/>
  <c r="M56" i="1"/>
  <c r="P56" i="1" s="1"/>
  <c r="T56" i="1" s="1"/>
  <c r="M64" i="1"/>
  <c r="P64" i="1" s="1"/>
  <c r="M66" i="1"/>
  <c r="N66" i="1" s="1"/>
  <c r="P11" i="1"/>
  <c r="M13" i="1"/>
  <c r="M21" i="1"/>
  <c r="N21" i="1" s="1"/>
  <c r="M25" i="1"/>
  <c r="N25" i="1" s="1"/>
  <c r="P25" i="1"/>
  <c r="M31" i="1"/>
  <c r="O31" i="1" s="1"/>
  <c r="M33" i="1"/>
  <c r="P33" i="1" s="1"/>
  <c r="M35" i="1"/>
  <c r="P35" i="1" s="1"/>
  <c r="M41" i="1"/>
  <c r="O41" i="1" s="1"/>
  <c r="M45" i="1"/>
  <c r="P45" i="1" s="1"/>
  <c r="M47" i="1"/>
  <c r="P47" i="1" s="1"/>
  <c r="M53" i="1"/>
  <c r="N53" i="1" s="1"/>
  <c r="M55" i="1"/>
  <c r="M57" i="1"/>
  <c r="N57" i="1" s="1"/>
  <c r="M63" i="1"/>
  <c r="N63" i="1" s="1"/>
  <c r="M65" i="1"/>
  <c r="P65" i="1" s="1"/>
  <c r="M10" i="1"/>
  <c r="P10" i="1" s="1"/>
  <c r="V7" i="1"/>
  <c r="U7" i="1"/>
  <c r="O45" i="1"/>
  <c r="O38" i="17" l="1"/>
  <c r="P65" i="17"/>
  <c r="T65" i="17" s="1"/>
  <c r="O13" i="17"/>
  <c r="P21" i="17"/>
  <c r="T21" i="17" s="1"/>
  <c r="O43" i="17"/>
  <c r="P38" i="17"/>
  <c r="T38" i="17" s="1"/>
  <c r="P13" i="17"/>
  <c r="T13" i="17" s="1"/>
  <c r="P43" i="17"/>
  <c r="T43" i="17" s="1"/>
  <c r="P16" i="15"/>
  <c r="T16" i="15" s="1"/>
  <c r="P62" i="14"/>
  <c r="T62" i="14" s="1"/>
  <c r="P22" i="14"/>
  <c r="T22" i="14" s="1"/>
  <c r="N10" i="14"/>
  <c r="O24" i="13"/>
  <c r="P24" i="13"/>
  <c r="T24" i="13" s="1"/>
  <c r="N52" i="13"/>
  <c r="N15" i="14"/>
  <c r="P15" i="14"/>
  <c r="T15" i="14" s="1"/>
  <c r="N11" i="14"/>
  <c r="P11" i="14"/>
  <c r="T11" i="14" s="1"/>
  <c r="P61" i="17"/>
  <c r="T61" i="17" s="1"/>
  <c r="O57" i="17"/>
  <c r="N46" i="15"/>
  <c r="N34" i="14"/>
  <c r="P19" i="17"/>
  <c r="T19" i="17" s="1"/>
  <c r="O19" i="17"/>
  <c r="O10" i="17"/>
  <c r="P10" i="17"/>
  <c r="T10" i="17" s="1"/>
  <c r="N10" i="17"/>
  <c r="P23" i="17"/>
  <c r="T23" i="17" s="1"/>
  <c r="O23" i="17"/>
  <c r="P11" i="17"/>
  <c r="T11" i="17" s="1"/>
  <c r="O11" i="17"/>
  <c r="N32" i="13"/>
  <c r="P9" i="14"/>
  <c r="T9" i="14" s="1"/>
  <c r="O9" i="14"/>
  <c r="N9" i="14"/>
  <c r="P15" i="17"/>
  <c r="T15" i="17" s="1"/>
  <c r="O15" i="17"/>
  <c r="O11" i="14"/>
  <c r="N50" i="17"/>
  <c r="O50" i="17"/>
  <c r="N44" i="17"/>
  <c r="O44" i="17"/>
  <c r="P52" i="17"/>
  <c r="T52" i="17" s="1"/>
  <c r="O52" i="17"/>
  <c r="N52" i="17"/>
  <c r="P42" i="17"/>
  <c r="T42" i="17" s="1"/>
  <c r="O42" i="17"/>
  <c r="N42" i="17"/>
  <c r="P28" i="17"/>
  <c r="T28" i="17" s="1"/>
  <c r="O28" i="17"/>
  <c r="N28" i="17"/>
  <c r="O60" i="16"/>
  <c r="N60" i="16"/>
  <c r="P60" i="16"/>
  <c r="T60" i="16" s="1"/>
  <c r="P14" i="16"/>
  <c r="T14" i="16" s="1"/>
  <c r="N14" i="16"/>
  <c r="O14" i="16"/>
  <c r="P39" i="16"/>
  <c r="T39" i="16" s="1"/>
  <c r="O39" i="16"/>
  <c r="N39" i="16"/>
  <c r="P21" i="16"/>
  <c r="T21" i="16" s="1"/>
  <c r="O21" i="16"/>
  <c r="N21" i="16"/>
  <c r="N53" i="16"/>
  <c r="O53" i="16"/>
  <c r="P53" i="16"/>
  <c r="T53" i="16" s="1"/>
  <c r="P34" i="16"/>
  <c r="T34" i="16" s="1"/>
  <c r="N34" i="16"/>
  <c r="O34" i="16"/>
  <c r="O67" i="16"/>
  <c r="N67" i="16"/>
  <c r="P67" i="16"/>
  <c r="T67" i="16" s="1"/>
  <c r="P32" i="14"/>
  <c r="T32" i="14" s="1"/>
  <c r="N32" i="14"/>
  <c r="O32" i="14"/>
  <c r="N56" i="14"/>
  <c r="O56" i="14"/>
  <c r="P56" i="14"/>
  <c r="T56" i="14" s="1"/>
  <c r="P65" i="14"/>
  <c r="T65" i="14" s="1"/>
  <c r="O65" i="14"/>
  <c r="N65" i="14"/>
  <c r="P17" i="13"/>
  <c r="T17" i="13" s="1"/>
  <c r="N17" i="13"/>
  <c r="O17" i="13"/>
  <c r="N26" i="15"/>
  <c r="O26" i="15"/>
  <c r="P26" i="15"/>
  <c r="T26" i="15" s="1"/>
  <c r="P38" i="15"/>
  <c r="T38" i="15" s="1"/>
  <c r="O38" i="15"/>
  <c r="N38" i="15"/>
  <c r="N40" i="15"/>
  <c r="P40" i="15"/>
  <c r="T40" i="15" s="1"/>
  <c r="O40" i="15"/>
  <c r="P53" i="15"/>
  <c r="T53" i="15" s="1"/>
  <c r="O53" i="15"/>
  <c r="N53" i="15"/>
  <c r="P29" i="14"/>
  <c r="T29" i="14" s="1"/>
  <c r="O29" i="14"/>
  <c r="N29" i="14"/>
  <c r="P51" i="12"/>
  <c r="T51" i="12" s="1"/>
  <c r="N51" i="12"/>
  <c r="O51" i="12"/>
  <c r="P35" i="12"/>
  <c r="T35" i="12" s="1"/>
  <c r="O35" i="12"/>
  <c r="N35" i="12"/>
  <c r="P19" i="12"/>
  <c r="T19" i="12" s="1"/>
  <c r="O19" i="12"/>
  <c r="N19" i="12"/>
  <c r="N54" i="12"/>
  <c r="O54" i="12"/>
  <c r="P54" i="12"/>
  <c r="T54" i="12" s="1"/>
  <c r="N22" i="12"/>
  <c r="P22" i="12"/>
  <c r="T22" i="12" s="1"/>
  <c r="O22" i="12"/>
  <c r="P60" i="12"/>
  <c r="T60" i="12" s="1"/>
  <c r="O60" i="12"/>
  <c r="N60" i="12"/>
  <c r="P55" i="17"/>
  <c r="T55" i="17" s="1"/>
  <c r="N55" i="17"/>
  <c r="O55" i="17"/>
  <c r="P36" i="17"/>
  <c r="T36" i="17" s="1"/>
  <c r="N36" i="17"/>
  <c r="O36" i="17"/>
  <c r="N66" i="17"/>
  <c r="O66" i="17"/>
  <c r="P66" i="17"/>
  <c r="T66" i="17" s="1"/>
  <c r="N49" i="17"/>
  <c r="O49" i="17"/>
  <c r="P49" i="17"/>
  <c r="T49" i="17" s="1"/>
  <c r="N30" i="17"/>
  <c r="O30" i="17"/>
  <c r="P30" i="17"/>
  <c r="T30" i="17" s="1"/>
  <c r="N14" i="17"/>
  <c r="O14" i="17"/>
  <c r="P14" i="17"/>
  <c r="T14" i="17" s="1"/>
  <c r="P56" i="17"/>
  <c r="T56" i="17" s="1"/>
  <c r="O56" i="17"/>
  <c r="N56" i="17"/>
  <c r="T46" i="17"/>
  <c r="O46" i="17"/>
  <c r="N46" i="17"/>
  <c r="P32" i="17"/>
  <c r="T32" i="17" s="1"/>
  <c r="O32" i="17"/>
  <c r="N32" i="17"/>
  <c r="P20" i="17"/>
  <c r="T20" i="17" s="1"/>
  <c r="O20" i="17"/>
  <c r="N20" i="17"/>
  <c r="P12" i="17"/>
  <c r="T12" i="17" s="1"/>
  <c r="O12" i="17"/>
  <c r="N12" i="17"/>
  <c r="O44" i="16"/>
  <c r="N44" i="16"/>
  <c r="P44" i="16"/>
  <c r="T44" i="16" s="1"/>
  <c r="P18" i="16"/>
  <c r="T18" i="16" s="1"/>
  <c r="O18" i="16"/>
  <c r="N18" i="16"/>
  <c r="O36" i="16"/>
  <c r="N36" i="16"/>
  <c r="P36" i="16"/>
  <c r="T36" i="16" s="1"/>
  <c r="N10" i="16"/>
  <c r="P10" i="16"/>
  <c r="T10" i="16" s="1"/>
  <c r="O10" i="16"/>
  <c r="O23" i="16"/>
  <c r="N23" i="16"/>
  <c r="P11" i="16"/>
  <c r="T11" i="16" s="1"/>
  <c r="O11" i="16"/>
  <c r="N11" i="16"/>
  <c r="P35" i="16"/>
  <c r="T35" i="16" s="1"/>
  <c r="O35" i="16"/>
  <c r="N35" i="16"/>
  <c r="P51" i="16"/>
  <c r="T51" i="16" s="1"/>
  <c r="O51" i="16"/>
  <c r="N51" i="16"/>
  <c r="O17" i="16"/>
  <c r="N17" i="16"/>
  <c r="P17" i="16"/>
  <c r="T17" i="16" s="1"/>
  <c r="N33" i="16"/>
  <c r="O33" i="16"/>
  <c r="P33" i="16"/>
  <c r="T33" i="16" s="1"/>
  <c r="N49" i="16"/>
  <c r="O49" i="16"/>
  <c r="P49" i="16"/>
  <c r="T49" i="16" s="1"/>
  <c r="O65" i="16"/>
  <c r="N65" i="16"/>
  <c r="P65" i="16"/>
  <c r="T65" i="16" s="1"/>
  <c r="P30" i="16"/>
  <c r="T30" i="16" s="1"/>
  <c r="N30" i="16"/>
  <c r="O30" i="16"/>
  <c r="P46" i="16"/>
  <c r="T46" i="16" s="1"/>
  <c r="N46" i="16"/>
  <c r="O46" i="16"/>
  <c r="P62" i="16"/>
  <c r="T62" i="16" s="1"/>
  <c r="N62" i="16"/>
  <c r="O62" i="16"/>
  <c r="P20" i="15"/>
  <c r="T20" i="15" s="1"/>
  <c r="O20" i="15"/>
  <c r="N20" i="15"/>
  <c r="P58" i="14"/>
  <c r="T58" i="14" s="1"/>
  <c r="O58" i="14"/>
  <c r="N58" i="14"/>
  <c r="P36" i="14"/>
  <c r="T36" i="14" s="1"/>
  <c r="N36" i="14"/>
  <c r="O36" i="14"/>
  <c r="P20" i="14"/>
  <c r="T20" i="14" s="1"/>
  <c r="N20" i="14"/>
  <c r="O20" i="14"/>
  <c r="N52" i="14"/>
  <c r="P52" i="14"/>
  <c r="T52" i="14" s="1"/>
  <c r="O52" i="14"/>
  <c r="N68" i="14"/>
  <c r="P68" i="14"/>
  <c r="T68" i="14" s="1"/>
  <c r="O68" i="14"/>
  <c r="P61" i="14"/>
  <c r="T61" i="14" s="1"/>
  <c r="N61" i="14"/>
  <c r="O61" i="14"/>
  <c r="P54" i="13"/>
  <c r="T54" i="13" s="1"/>
  <c r="N54" i="13"/>
  <c r="O54" i="13"/>
  <c r="P38" i="13"/>
  <c r="T38" i="13" s="1"/>
  <c r="N38" i="13"/>
  <c r="O38" i="13"/>
  <c r="P22" i="13"/>
  <c r="T22" i="13" s="1"/>
  <c r="N22" i="13"/>
  <c r="O22" i="13"/>
  <c r="O21" i="15"/>
  <c r="N21" i="15"/>
  <c r="P21" i="15"/>
  <c r="T21" i="15" s="1"/>
  <c r="O51" i="14"/>
  <c r="N51" i="14"/>
  <c r="P51" i="14"/>
  <c r="T51" i="14" s="1"/>
  <c r="N31" i="14"/>
  <c r="O31" i="14"/>
  <c r="P31" i="14"/>
  <c r="T31" i="14" s="1"/>
  <c r="N66" i="13"/>
  <c r="O66" i="13"/>
  <c r="P66" i="13"/>
  <c r="T66" i="13" s="1"/>
  <c r="N49" i="13"/>
  <c r="O49" i="13"/>
  <c r="P49" i="13"/>
  <c r="T49" i="13" s="1"/>
  <c r="N33" i="13"/>
  <c r="O33" i="13"/>
  <c r="P33" i="13"/>
  <c r="T33" i="13" s="1"/>
  <c r="N16" i="13"/>
  <c r="O16" i="13"/>
  <c r="P16" i="13"/>
  <c r="T16" i="13" s="1"/>
  <c r="O12" i="15"/>
  <c r="N12" i="15"/>
  <c r="P12" i="15"/>
  <c r="T12" i="15" s="1"/>
  <c r="N22" i="15"/>
  <c r="P22" i="15"/>
  <c r="T22" i="15" s="1"/>
  <c r="O22" i="15"/>
  <c r="P10" i="15"/>
  <c r="T10" i="15" s="1"/>
  <c r="N10" i="15"/>
  <c r="O10" i="15"/>
  <c r="P27" i="15"/>
  <c r="T27" i="15" s="1"/>
  <c r="O27" i="15"/>
  <c r="N27" i="15"/>
  <c r="P66" i="15"/>
  <c r="T66" i="15" s="1"/>
  <c r="O66" i="15"/>
  <c r="N66" i="15"/>
  <c r="O43" i="15"/>
  <c r="N43" i="15"/>
  <c r="P43" i="15"/>
  <c r="T43" i="15" s="1"/>
  <c r="O59" i="15"/>
  <c r="N59" i="15"/>
  <c r="P59" i="15"/>
  <c r="T59" i="15" s="1"/>
  <c r="N36" i="15"/>
  <c r="O36" i="15"/>
  <c r="P36" i="15"/>
  <c r="T36" i="15" s="1"/>
  <c r="N52" i="15"/>
  <c r="P52" i="15"/>
  <c r="T52" i="15" s="1"/>
  <c r="O52" i="15"/>
  <c r="P33" i="15"/>
  <c r="T33" i="15" s="1"/>
  <c r="N33" i="15"/>
  <c r="O33" i="15"/>
  <c r="P49" i="15"/>
  <c r="T49" i="15" s="1"/>
  <c r="O49" i="15"/>
  <c r="N49" i="15"/>
  <c r="P65" i="15"/>
  <c r="T65" i="15" s="1"/>
  <c r="O65" i="15"/>
  <c r="N65" i="15"/>
  <c r="O46" i="14"/>
  <c r="N46" i="14"/>
  <c r="P33" i="14"/>
  <c r="T33" i="14" s="1"/>
  <c r="O33" i="14"/>
  <c r="N33" i="14"/>
  <c r="P17" i="14"/>
  <c r="T17" i="14" s="1"/>
  <c r="O17" i="14"/>
  <c r="N17" i="14"/>
  <c r="P68" i="13"/>
  <c r="T68" i="13" s="1"/>
  <c r="O68" i="13"/>
  <c r="N68" i="13"/>
  <c r="P51" i="13"/>
  <c r="T51" i="13" s="1"/>
  <c r="O51" i="13"/>
  <c r="N51" i="13"/>
  <c r="P35" i="13"/>
  <c r="T35" i="13" s="1"/>
  <c r="O35" i="13"/>
  <c r="N35" i="13"/>
  <c r="P19" i="13"/>
  <c r="T19" i="13" s="1"/>
  <c r="O19" i="13"/>
  <c r="N19" i="13"/>
  <c r="P55" i="12"/>
  <c r="T55" i="12" s="1"/>
  <c r="N55" i="12"/>
  <c r="O55" i="12"/>
  <c r="P39" i="12"/>
  <c r="T39" i="12" s="1"/>
  <c r="O39" i="12"/>
  <c r="N39" i="12"/>
  <c r="P23" i="12"/>
  <c r="T23" i="12" s="1"/>
  <c r="O23" i="12"/>
  <c r="N23" i="12"/>
  <c r="N58" i="12"/>
  <c r="P58" i="12"/>
  <c r="T58" i="12" s="1"/>
  <c r="O58" i="12"/>
  <c r="N42" i="12"/>
  <c r="P42" i="12"/>
  <c r="T42" i="12" s="1"/>
  <c r="O42" i="12"/>
  <c r="N26" i="12"/>
  <c r="O26" i="12"/>
  <c r="P26" i="12"/>
  <c r="T26" i="12" s="1"/>
  <c r="P40" i="12"/>
  <c r="T40" i="12" s="1"/>
  <c r="O40" i="12"/>
  <c r="N40" i="12"/>
  <c r="O53" i="12"/>
  <c r="N53" i="12"/>
  <c r="P53" i="12"/>
  <c r="T53" i="12" s="1"/>
  <c r="O37" i="12"/>
  <c r="N37" i="12"/>
  <c r="P37" i="12"/>
  <c r="T37" i="12" s="1"/>
  <c r="O21" i="12"/>
  <c r="N21" i="12"/>
  <c r="P21" i="12"/>
  <c r="T21" i="12" s="1"/>
  <c r="P28" i="12"/>
  <c r="T28" i="12" s="1"/>
  <c r="O28" i="12"/>
  <c r="N28" i="12"/>
  <c r="O9" i="12"/>
  <c r="T9" i="12"/>
  <c r="N9" i="12"/>
  <c r="N62" i="17"/>
  <c r="O62" i="17"/>
  <c r="P62" i="17"/>
  <c r="T62" i="17" s="1"/>
  <c r="O68" i="17"/>
  <c r="N68" i="17"/>
  <c r="O48" i="16"/>
  <c r="N48" i="16"/>
  <c r="P48" i="16"/>
  <c r="T48" i="16" s="1"/>
  <c r="O24" i="16"/>
  <c r="N24" i="16"/>
  <c r="P55" i="16"/>
  <c r="T55" i="16" s="1"/>
  <c r="O55" i="16"/>
  <c r="N55" i="16"/>
  <c r="N37" i="16"/>
  <c r="O37" i="16"/>
  <c r="P37" i="16"/>
  <c r="T37" i="16" s="1"/>
  <c r="N66" i="16"/>
  <c r="O66" i="16"/>
  <c r="P66" i="16"/>
  <c r="T66" i="16" s="1"/>
  <c r="P50" i="16"/>
  <c r="T50" i="16" s="1"/>
  <c r="N50" i="16"/>
  <c r="O50" i="16"/>
  <c r="P50" i="14"/>
  <c r="T50" i="14" s="1"/>
  <c r="O50" i="14"/>
  <c r="N50" i="14"/>
  <c r="N43" i="14"/>
  <c r="O43" i="14"/>
  <c r="P43" i="14"/>
  <c r="T43" i="14" s="1"/>
  <c r="N62" i="13"/>
  <c r="O62" i="13"/>
  <c r="P62" i="13"/>
  <c r="T62" i="13" s="1"/>
  <c r="N29" i="13"/>
  <c r="O29" i="13"/>
  <c r="P29" i="13"/>
  <c r="T29" i="13" s="1"/>
  <c r="N9" i="15"/>
  <c r="P9" i="15"/>
  <c r="O9" i="15"/>
  <c r="O31" i="15"/>
  <c r="N31" i="15"/>
  <c r="O63" i="15"/>
  <c r="N63" i="15"/>
  <c r="P63" i="15"/>
  <c r="T63" i="15" s="1"/>
  <c r="P37" i="15"/>
  <c r="T37" i="15" s="1"/>
  <c r="O37" i="15"/>
  <c r="N37" i="15"/>
  <c r="P45" i="14"/>
  <c r="T45" i="14" s="1"/>
  <c r="O45" i="14"/>
  <c r="N45" i="14"/>
  <c r="P64" i="13"/>
  <c r="T64" i="13" s="1"/>
  <c r="O64" i="13"/>
  <c r="N64" i="13"/>
  <c r="P31" i="13"/>
  <c r="T31" i="13" s="1"/>
  <c r="O31" i="13"/>
  <c r="N31" i="13"/>
  <c r="T18" i="13"/>
  <c r="O18" i="13"/>
  <c r="N18" i="13"/>
  <c r="O66" i="12"/>
  <c r="N66" i="12"/>
  <c r="P66" i="12"/>
  <c r="T66" i="12" s="1"/>
  <c r="N38" i="12"/>
  <c r="P38" i="12"/>
  <c r="T38" i="12" s="1"/>
  <c r="O38" i="12"/>
  <c r="O65" i="12"/>
  <c r="N65" i="12"/>
  <c r="T65" i="12"/>
  <c r="O49" i="12"/>
  <c r="N49" i="12"/>
  <c r="P49" i="12"/>
  <c r="T49" i="12" s="1"/>
  <c r="O33" i="12"/>
  <c r="N33" i="12"/>
  <c r="O17" i="12"/>
  <c r="N17" i="12"/>
  <c r="P17" i="12"/>
  <c r="T17" i="12" s="1"/>
  <c r="P56" i="12"/>
  <c r="T56" i="12" s="1"/>
  <c r="O56" i="12"/>
  <c r="N56" i="12"/>
  <c r="P16" i="12"/>
  <c r="T16" i="12" s="1"/>
  <c r="O16" i="12"/>
  <c r="N16" i="12"/>
  <c r="N67" i="12"/>
  <c r="O67" i="12"/>
  <c r="P67" i="12"/>
  <c r="T67" i="12" s="1"/>
  <c r="P63" i="17"/>
  <c r="T63" i="17" s="1"/>
  <c r="N63" i="17"/>
  <c r="O63" i="17"/>
  <c r="N45" i="17"/>
  <c r="O45" i="17"/>
  <c r="P31" i="17"/>
  <c r="T31" i="17" s="1"/>
  <c r="N31" i="17"/>
  <c r="O31" i="17"/>
  <c r="N58" i="17"/>
  <c r="O58" i="17"/>
  <c r="P58" i="17"/>
  <c r="T58" i="17" s="1"/>
  <c r="N39" i="17"/>
  <c r="O39" i="17"/>
  <c r="P39" i="17"/>
  <c r="T39" i="17" s="1"/>
  <c r="N22" i="17"/>
  <c r="O22" i="17"/>
  <c r="P22" i="17"/>
  <c r="T22" i="17" s="1"/>
  <c r="P64" i="17"/>
  <c r="T64" i="17" s="1"/>
  <c r="O64" i="17"/>
  <c r="N64" i="17"/>
  <c r="T51" i="17"/>
  <c r="O51" i="17"/>
  <c r="N51" i="17"/>
  <c r="T41" i="17"/>
  <c r="O41" i="17"/>
  <c r="N41" i="17"/>
  <c r="P24" i="17"/>
  <c r="T24" i="17" s="1"/>
  <c r="O24" i="17"/>
  <c r="N24" i="17"/>
  <c r="O16" i="17"/>
  <c r="N16" i="17"/>
  <c r="O9" i="16"/>
  <c r="N9" i="16"/>
  <c r="P9" i="16"/>
  <c r="N20" i="16"/>
  <c r="P20" i="16"/>
  <c r="T20" i="16" s="1"/>
  <c r="O20" i="16"/>
  <c r="O64" i="16"/>
  <c r="N64" i="16"/>
  <c r="P64" i="16"/>
  <c r="T64" i="16" s="1"/>
  <c r="O15" i="16"/>
  <c r="N15" i="16"/>
  <c r="P15" i="16"/>
  <c r="T15" i="16" s="1"/>
  <c r="O40" i="16"/>
  <c r="N40" i="16"/>
  <c r="O56" i="16"/>
  <c r="N56" i="16"/>
  <c r="P56" i="16"/>
  <c r="T56" i="16" s="1"/>
  <c r="P43" i="16"/>
  <c r="T43" i="16" s="1"/>
  <c r="O43" i="16"/>
  <c r="N43" i="16"/>
  <c r="P59" i="16"/>
  <c r="T59" i="16" s="1"/>
  <c r="O59" i="16"/>
  <c r="N59" i="16"/>
  <c r="N25" i="16"/>
  <c r="P25" i="16"/>
  <c r="T25" i="16" s="1"/>
  <c r="O25" i="16"/>
  <c r="N41" i="16"/>
  <c r="O41" i="16"/>
  <c r="P41" i="16"/>
  <c r="T41" i="16" s="1"/>
  <c r="N57" i="16"/>
  <c r="O57" i="16"/>
  <c r="P57" i="16"/>
  <c r="T57" i="16" s="1"/>
  <c r="P22" i="16"/>
  <c r="T22" i="16" s="1"/>
  <c r="O22" i="16"/>
  <c r="N22" i="16"/>
  <c r="P38" i="16"/>
  <c r="T38" i="16" s="1"/>
  <c r="N38" i="16"/>
  <c r="O38" i="16"/>
  <c r="P54" i="16"/>
  <c r="T54" i="16" s="1"/>
  <c r="N54" i="16"/>
  <c r="O54" i="16"/>
  <c r="P30" i="15"/>
  <c r="T30" i="15" s="1"/>
  <c r="O30" i="15"/>
  <c r="N30" i="15"/>
  <c r="P15" i="15"/>
  <c r="T15" i="15" s="1"/>
  <c r="O15" i="15"/>
  <c r="N15" i="15"/>
  <c r="P44" i="14"/>
  <c r="T44" i="14" s="1"/>
  <c r="N44" i="14"/>
  <c r="O44" i="14"/>
  <c r="P28" i="14"/>
  <c r="T28" i="14" s="1"/>
  <c r="N28" i="14"/>
  <c r="O28" i="14"/>
  <c r="P12" i="14"/>
  <c r="N12" i="14"/>
  <c r="O12" i="14"/>
  <c r="N60" i="14"/>
  <c r="P60" i="14"/>
  <c r="T60" i="14" s="1"/>
  <c r="O60" i="14"/>
  <c r="P53" i="14"/>
  <c r="T53" i="14" s="1"/>
  <c r="N53" i="14"/>
  <c r="O53" i="14"/>
  <c r="P63" i="13"/>
  <c r="T63" i="13" s="1"/>
  <c r="N63" i="13"/>
  <c r="O63" i="13"/>
  <c r="P46" i="13"/>
  <c r="T46" i="13" s="1"/>
  <c r="N46" i="13"/>
  <c r="O46" i="13"/>
  <c r="P30" i="13"/>
  <c r="T30" i="13" s="1"/>
  <c r="N30" i="13"/>
  <c r="O30" i="13"/>
  <c r="P13" i="13"/>
  <c r="T13" i="13" s="1"/>
  <c r="N13" i="13"/>
  <c r="O13" i="13"/>
  <c r="P62" i="15"/>
  <c r="T62" i="15" s="1"/>
  <c r="O62" i="15"/>
  <c r="N62" i="15"/>
  <c r="N39" i="14"/>
  <c r="O39" i="14"/>
  <c r="P39" i="14"/>
  <c r="T39" i="14" s="1"/>
  <c r="N23" i="14"/>
  <c r="O23" i="14"/>
  <c r="P23" i="14"/>
  <c r="T23" i="14" s="1"/>
  <c r="N58" i="13"/>
  <c r="O58" i="13"/>
  <c r="P58" i="13"/>
  <c r="T58" i="13" s="1"/>
  <c r="N41" i="13"/>
  <c r="O41" i="13"/>
  <c r="P41" i="13"/>
  <c r="T41" i="13" s="1"/>
  <c r="N25" i="13"/>
  <c r="O25" i="13"/>
  <c r="P25" i="13"/>
  <c r="T25" i="13" s="1"/>
  <c r="O35" i="15"/>
  <c r="N35" i="15"/>
  <c r="P35" i="15"/>
  <c r="T35" i="15" s="1"/>
  <c r="N13" i="15"/>
  <c r="O13" i="15"/>
  <c r="P13" i="15"/>
  <c r="T13" i="15" s="1"/>
  <c r="P34" i="15"/>
  <c r="T34" i="15" s="1"/>
  <c r="O34" i="15"/>
  <c r="N34" i="15"/>
  <c r="P18" i="15"/>
  <c r="T18" i="15" s="1"/>
  <c r="N18" i="15"/>
  <c r="O18" i="15"/>
  <c r="O39" i="15"/>
  <c r="N39" i="15"/>
  <c r="P39" i="15"/>
  <c r="T39" i="15" s="1"/>
  <c r="P42" i="15"/>
  <c r="T42" i="15" s="1"/>
  <c r="O42" i="15"/>
  <c r="N42" i="15"/>
  <c r="O51" i="15"/>
  <c r="N51" i="15"/>
  <c r="P51" i="15"/>
  <c r="T51" i="15" s="1"/>
  <c r="O67" i="15"/>
  <c r="N67" i="15"/>
  <c r="P67" i="15"/>
  <c r="T67" i="15" s="1"/>
  <c r="N44" i="15"/>
  <c r="P44" i="15"/>
  <c r="T44" i="15" s="1"/>
  <c r="O44" i="15"/>
  <c r="N60" i="15"/>
  <c r="P60" i="15"/>
  <c r="T60" i="15" s="1"/>
  <c r="O60" i="15"/>
  <c r="P41" i="15"/>
  <c r="T41" i="15" s="1"/>
  <c r="O41" i="15"/>
  <c r="N41" i="15"/>
  <c r="P57" i="15"/>
  <c r="T57" i="15" s="1"/>
  <c r="O57" i="15"/>
  <c r="N57" i="15"/>
  <c r="O55" i="14"/>
  <c r="N55" i="14"/>
  <c r="P55" i="14"/>
  <c r="T55" i="14" s="1"/>
  <c r="P41" i="14"/>
  <c r="T41" i="14" s="1"/>
  <c r="O41" i="14"/>
  <c r="N41" i="14"/>
  <c r="P25" i="14"/>
  <c r="T25" i="14" s="1"/>
  <c r="O25" i="14"/>
  <c r="N25" i="14"/>
  <c r="P13" i="14"/>
  <c r="T13" i="14" s="1"/>
  <c r="O13" i="14"/>
  <c r="N13" i="14"/>
  <c r="P60" i="13"/>
  <c r="T60" i="13" s="1"/>
  <c r="O60" i="13"/>
  <c r="N60" i="13"/>
  <c r="P43" i="13"/>
  <c r="T43" i="13" s="1"/>
  <c r="O43" i="13"/>
  <c r="N43" i="13"/>
  <c r="O27" i="13"/>
  <c r="N27" i="13"/>
  <c r="P14" i="13"/>
  <c r="T14" i="13" s="1"/>
  <c r="O14" i="13"/>
  <c r="N14" i="13"/>
  <c r="P63" i="12"/>
  <c r="T63" i="12" s="1"/>
  <c r="N63" i="12"/>
  <c r="O63" i="12"/>
  <c r="P47" i="12"/>
  <c r="T47" i="12" s="1"/>
  <c r="O47" i="12"/>
  <c r="N47" i="12"/>
  <c r="N31" i="12"/>
  <c r="O31" i="12"/>
  <c r="P15" i="12"/>
  <c r="T15" i="12" s="1"/>
  <c r="N15" i="12"/>
  <c r="O15" i="12"/>
  <c r="P64" i="12"/>
  <c r="T64" i="12" s="1"/>
  <c r="O64" i="12"/>
  <c r="N64" i="12"/>
  <c r="N50" i="12"/>
  <c r="O50" i="12"/>
  <c r="P50" i="12"/>
  <c r="T50" i="12" s="1"/>
  <c r="N34" i="12"/>
  <c r="P34" i="12"/>
  <c r="T34" i="12" s="1"/>
  <c r="O34" i="12"/>
  <c r="N18" i="12"/>
  <c r="P18" i="12"/>
  <c r="T18" i="12" s="1"/>
  <c r="O18" i="12"/>
  <c r="P48" i="12"/>
  <c r="T48" i="12" s="1"/>
  <c r="O48" i="12"/>
  <c r="N48" i="12"/>
  <c r="P24" i="12"/>
  <c r="T24" i="12" s="1"/>
  <c r="O24" i="12"/>
  <c r="N24" i="12"/>
  <c r="T10" i="14"/>
  <c r="O61" i="12"/>
  <c r="N61" i="12"/>
  <c r="O45" i="12"/>
  <c r="N45" i="12"/>
  <c r="P45" i="12"/>
  <c r="T45" i="12" s="1"/>
  <c r="O29" i="12"/>
  <c r="N29" i="12"/>
  <c r="P29" i="12"/>
  <c r="T29" i="12" s="1"/>
  <c r="O12" i="12"/>
  <c r="N12" i="12"/>
  <c r="P12" i="12"/>
  <c r="P52" i="12"/>
  <c r="T52" i="12" s="1"/>
  <c r="O52" i="12"/>
  <c r="N52" i="12"/>
  <c r="P68" i="12"/>
  <c r="T68" i="12" s="1"/>
  <c r="N68" i="12"/>
  <c r="O68" i="12"/>
  <c r="T35" i="17"/>
  <c r="N35" i="17"/>
  <c r="O35" i="17"/>
  <c r="N26" i="17"/>
  <c r="O26" i="17"/>
  <c r="P26" i="17"/>
  <c r="T26" i="17" s="1"/>
  <c r="O19" i="16"/>
  <c r="P19" i="16"/>
  <c r="T19" i="16" s="1"/>
  <c r="N19" i="16"/>
  <c r="O28" i="16"/>
  <c r="N28" i="16"/>
  <c r="P28" i="16"/>
  <c r="T28" i="16" s="1"/>
  <c r="P16" i="14"/>
  <c r="T16" i="14" s="1"/>
  <c r="N16" i="14"/>
  <c r="O16" i="14"/>
  <c r="P49" i="14"/>
  <c r="T49" i="14" s="1"/>
  <c r="O49" i="14"/>
  <c r="N49" i="14"/>
  <c r="P50" i="13"/>
  <c r="T50" i="13" s="1"/>
  <c r="N50" i="13"/>
  <c r="O50" i="13"/>
  <c r="P34" i="13"/>
  <c r="T34" i="13" s="1"/>
  <c r="N34" i="13"/>
  <c r="O34" i="13"/>
  <c r="N27" i="14"/>
  <c r="O27" i="14"/>
  <c r="N45" i="13"/>
  <c r="O45" i="13"/>
  <c r="P45" i="13"/>
  <c r="T45" i="13" s="1"/>
  <c r="N12" i="13"/>
  <c r="O12" i="13"/>
  <c r="P12" i="13"/>
  <c r="P14" i="15"/>
  <c r="T14" i="15" s="1"/>
  <c r="O14" i="15"/>
  <c r="N14" i="15"/>
  <c r="O47" i="15"/>
  <c r="N47" i="15"/>
  <c r="P47" i="15"/>
  <c r="T47" i="15" s="1"/>
  <c r="N56" i="15"/>
  <c r="P56" i="15"/>
  <c r="T56" i="15" s="1"/>
  <c r="O56" i="15"/>
  <c r="O63" i="14"/>
  <c r="N63" i="14"/>
  <c r="P63" i="14"/>
  <c r="T63" i="14" s="1"/>
  <c r="P47" i="13"/>
  <c r="T47" i="13" s="1"/>
  <c r="O47" i="13"/>
  <c r="N47" i="13"/>
  <c r="O36" i="12"/>
  <c r="N36" i="12"/>
  <c r="P59" i="17"/>
  <c r="T59" i="17" s="1"/>
  <c r="N59" i="17"/>
  <c r="O59" i="17"/>
  <c r="P40" i="17"/>
  <c r="T40" i="17" s="1"/>
  <c r="N40" i="17"/>
  <c r="O40" i="17"/>
  <c r="P27" i="17"/>
  <c r="T27" i="17" s="1"/>
  <c r="N27" i="17"/>
  <c r="O27" i="17"/>
  <c r="N54" i="17"/>
  <c r="O54" i="17"/>
  <c r="P54" i="17"/>
  <c r="T54" i="17" s="1"/>
  <c r="N34" i="17"/>
  <c r="O34" i="17"/>
  <c r="P34" i="17"/>
  <c r="T34" i="17" s="1"/>
  <c r="N18" i="17"/>
  <c r="O18" i="17"/>
  <c r="P18" i="17"/>
  <c r="T18" i="17" s="1"/>
  <c r="P60" i="17"/>
  <c r="T60" i="17" s="1"/>
  <c r="O60" i="17"/>
  <c r="N60" i="17"/>
  <c r="P47" i="17"/>
  <c r="T47" i="17" s="1"/>
  <c r="O47" i="17"/>
  <c r="N47" i="17"/>
  <c r="P37" i="17"/>
  <c r="T37" i="17" s="1"/>
  <c r="O37" i="17"/>
  <c r="N37" i="17"/>
  <c r="T9" i="17"/>
  <c r="O32" i="16"/>
  <c r="N32" i="16"/>
  <c r="P32" i="16"/>
  <c r="T32" i="16" s="1"/>
  <c r="O13" i="16"/>
  <c r="N13" i="16"/>
  <c r="P13" i="16"/>
  <c r="T13" i="16" s="1"/>
  <c r="P27" i="16"/>
  <c r="T27" i="16" s="1"/>
  <c r="O27" i="16"/>
  <c r="N27" i="16"/>
  <c r="P68" i="16"/>
  <c r="T68" i="16" s="1"/>
  <c r="O68" i="16"/>
  <c r="N68" i="16"/>
  <c r="N16" i="16"/>
  <c r="O16" i="16"/>
  <c r="P16" i="16"/>
  <c r="T16" i="16" s="1"/>
  <c r="O52" i="16"/>
  <c r="N52" i="16"/>
  <c r="P52" i="16"/>
  <c r="T52" i="16" s="1"/>
  <c r="P31" i="16"/>
  <c r="T31" i="16" s="1"/>
  <c r="O31" i="16"/>
  <c r="N31" i="16"/>
  <c r="P47" i="16"/>
  <c r="T47" i="16" s="1"/>
  <c r="O47" i="16"/>
  <c r="N47" i="16"/>
  <c r="P63" i="16"/>
  <c r="T63" i="16" s="1"/>
  <c r="O63" i="16"/>
  <c r="N63" i="16"/>
  <c r="N29" i="16"/>
  <c r="O29" i="16"/>
  <c r="P29" i="16"/>
  <c r="T29" i="16" s="1"/>
  <c r="N45" i="16"/>
  <c r="O45" i="16"/>
  <c r="P45" i="16"/>
  <c r="T45" i="16" s="1"/>
  <c r="N61" i="16"/>
  <c r="O61" i="16"/>
  <c r="P61" i="16"/>
  <c r="T61" i="16" s="1"/>
  <c r="P26" i="16"/>
  <c r="T26" i="16" s="1"/>
  <c r="N26" i="16"/>
  <c r="O26" i="16"/>
  <c r="P42" i="16"/>
  <c r="T42" i="16" s="1"/>
  <c r="N42" i="16"/>
  <c r="O42" i="16"/>
  <c r="P58" i="16"/>
  <c r="T58" i="16" s="1"/>
  <c r="N58" i="16"/>
  <c r="O58" i="16"/>
  <c r="P28" i="15"/>
  <c r="T28" i="15" s="1"/>
  <c r="O28" i="15"/>
  <c r="N28" i="15"/>
  <c r="P66" i="14"/>
  <c r="T66" i="14" s="1"/>
  <c r="O66" i="14"/>
  <c r="N66" i="14"/>
  <c r="P40" i="14"/>
  <c r="T40" i="14" s="1"/>
  <c r="N40" i="14"/>
  <c r="O40" i="14"/>
  <c r="P24" i="14"/>
  <c r="T24" i="14" s="1"/>
  <c r="N24" i="14"/>
  <c r="O24" i="14"/>
  <c r="N48" i="14"/>
  <c r="O48" i="14"/>
  <c r="P48" i="14"/>
  <c r="T48" i="14" s="1"/>
  <c r="N64" i="14"/>
  <c r="O64" i="14"/>
  <c r="P64" i="14"/>
  <c r="T64" i="14" s="1"/>
  <c r="P57" i="14"/>
  <c r="T57" i="14" s="1"/>
  <c r="O57" i="14"/>
  <c r="N57" i="14"/>
  <c r="N59" i="13"/>
  <c r="O59" i="13"/>
  <c r="P42" i="13"/>
  <c r="T42" i="13" s="1"/>
  <c r="N42" i="13"/>
  <c r="O42" i="13"/>
  <c r="P26" i="13"/>
  <c r="T26" i="13" s="1"/>
  <c r="N26" i="13"/>
  <c r="O26" i="13"/>
  <c r="P29" i="15"/>
  <c r="T29" i="15" s="1"/>
  <c r="O29" i="15"/>
  <c r="N29" i="15"/>
  <c r="O59" i="14"/>
  <c r="N59" i="14"/>
  <c r="P59" i="14"/>
  <c r="T59" i="14" s="1"/>
  <c r="N35" i="14"/>
  <c r="O35" i="14"/>
  <c r="P35" i="14"/>
  <c r="T35" i="14" s="1"/>
  <c r="N19" i="14"/>
  <c r="O19" i="14"/>
  <c r="P19" i="14"/>
  <c r="T19" i="14" s="1"/>
  <c r="N53" i="13"/>
  <c r="O53" i="13"/>
  <c r="P53" i="13"/>
  <c r="T53" i="13" s="1"/>
  <c r="N37" i="13"/>
  <c r="O37" i="13"/>
  <c r="N21" i="13"/>
  <c r="O21" i="13"/>
  <c r="P21" i="13"/>
  <c r="T21" i="13" s="1"/>
  <c r="O25" i="15"/>
  <c r="N25" i="15"/>
  <c r="P25" i="15"/>
  <c r="T25" i="15" s="1"/>
  <c r="N17" i="15"/>
  <c r="P17" i="15"/>
  <c r="T17" i="15" s="1"/>
  <c r="O17" i="15"/>
  <c r="P50" i="15"/>
  <c r="T50" i="15" s="1"/>
  <c r="O50" i="15"/>
  <c r="N50" i="15"/>
  <c r="P23" i="15"/>
  <c r="T23" i="15" s="1"/>
  <c r="N23" i="15"/>
  <c r="O23" i="15"/>
  <c r="P54" i="15"/>
  <c r="T54" i="15" s="1"/>
  <c r="O54" i="15"/>
  <c r="N54" i="15"/>
  <c r="P58" i="15"/>
  <c r="T58" i="15" s="1"/>
  <c r="O58" i="15"/>
  <c r="N58" i="15"/>
  <c r="O55" i="15"/>
  <c r="N55" i="15"/>
  <c r="P55" i="15"/>
  <c r="T55" i="15" s="1"/>
  <c r="N32" i="15"/>
  <c r="P32" i="15"/>
  <c r="T32" i="15" s="1"/>
  <c r="O32" i="15"/>
  <c r="N48" i="15"/>
  <c r="P48" i="15"/>
  <c r="T48" i="15" s="1"/>
  <c r="O48" i="15"/>
  <c r="N64" i="15"/>
  <c r="O64" i="15"/>
  <c r="P45" i="15"/>
  <c r="T45" i="15" s="1"/>
  <c r="O45" i="15"/>
  <c r="N45" i="15"/>
  <c r="P61" i="15"/>
  <c r="T61" i="15" s="1"/>
  <c r="O61" i="15"/>
  <c r="N61" i="15"/>
  <c r="O47" i="14"/>
  <c r="N47" i="14"/>
  <c r="P47" i="14"/>
  <c r="T47" i="14" s="1"/>
  <c r="P37" i="14"/>
  <c r="T37" i="14" s="1"/>
  <c r="O37" i="14"/>
  <c r="N37" i="14"/>
  <c r="P21" i="14"/>
  <c r="T21" i="14" s="1"/>
  <c r="O21" i="14"/>
  <c r="N21" i="14"/>
  <c r="P55" i="13"/>
  <c r="T55" i="13" s="1"/>
  <c r="O55" i="13"/>
  <c r="N55" i="13"/>
  <c r="P39" i="13"/>
  <c r="T39" i="13" s="1"/>
  <c r="O39" i="13"/>
  <c r="N39" i="13"/>
  <c r="P23" i="13"/>
  <c r="T23" i="13" s="1"/>
  <c r="O23" i="13"/>
  <c r="N23" i="13"/>
  <c r="P59" i="12"/>
  <c r="T59" i="12" s="1"/>
  <c r="O59" i="12"/>
  <c r="N59" i="12"/>
  <c r="P43" i="12"/>
  <c r="T43" i="12" s="1"/>
  <c r="O43" i="12"/>
  <c r="N43" i="12"/>
  <c r="P27" i="12"/>
  <c r="T27" i="12" s="1"/>
  <c r="N27" i="12"/>
  <c r="O27" i="12"/>
  <c r="N14" i="12"/>
  <c r="O14" i="12"/>
  <c r="N62" i="12"/>
  <c r="P62" i="12"/>
  <c r="T62" i="12" s="1"/>
  <c r="O62" i="12"/>
  <c r="N46" i="12"/>
  <c r="P46" i="12"/>
  <c r="T46" i="12" s="1"/>
  <c r="O46" i="12"/>
  <c r="N30" i="12"/>
  <c r="O30" i="12"/>
  <c r="P30" i="12"/>
  <c r="T30" i="12" s="1"/>
  <c r="N13" i="12"/>
  <c r="O13" i="12"/>
  <c r="P13" i="12"/>
  <c r="T13" i="12" s="1"/>
  <c r="P44" i="12"/>
  <c r="T44" i="12" s="1"/>
  <c r="O44" i="12"/>
  <c r="N44" i="12"/>
  <c r="P20" i="12"/>
  <c r="T20" i="12" s="1"/>
  <c r="O20" i="12"/>
  <c r="N20" i="12"/>
  <c r="O57" i="12"/>
  <c r="N57" i="12"/>
  <c r="P57" i="12"/>
  <c r="T57" i="12" s="1"/>
  <c r="O41" i="12"/>
  <c r="N41" i="12"/>
  <c r="P41" i="12"/>
  <c r="T41" i="12" s="1"/>
  <c r="O25" i="12"/>
  <c r="N25" i="12"/>
  <c r="P25" i="12"/>
  <c r="T25" i="12" s="1"/>
  <c r="O11" i="12"/>
  <c r="N11" i="12"/>
  <c r="T11" i="12"/>
  <c r="P32" i="12"/>
  <c r="T32" i="12" s="1"/>
  <c r="O32" i="12"/>
  <c r="N32" i="12"/>
  <c r="O10" i="12"/>
  <c r="N10" i="12"/>
  <c r="M61" i="1"/>
  <c r="P61" i="1" s="1"/>
  <c r="M49" i="1"/>
  <c r="O49" i="1" s="1"/>
  <c r="M39" i="1"/>
  <c r="O39" i="1" s="1"/>
  <c r="M27" i="1"/>
  <c r="P27" i="1" s="1"/>
  <c r="M19" i="1"/>
  <c r="P19" i="1" s="1"/>
  <c r="M11" i="1"/>
  <c r="M60" i="1"/>
  <c r="P60" i="1" s="1"/>
  <c r="M50" i="1"/>
  <c r="P50" i="1" s="1"/>
  <c r="M38" i="1"/>
  <c r="P38" i="1" s="1"/>
  <c r="M30" i="1"/>
  <c r="M20" i="1"/>
  <c r="O20" i="1" s="1"/>
  <c r="M12" i="1"/>
  <c r="M17" i="1"/>
  <c r="N17" i="1" s="1"/>
  <c r="M68" i="1"/>
  <c r="O68" i="1" s="1"/>
  <c r="M58" i="1"/>
  <c r="P58" i="1" s="1"/>
  <c r="T58" i="1" s="1"/>
  <c r="M48" i="1"/>
  <c r="P48" i="1" s="1"/>
  <c r="M36" i="1"/>
  <c r="O36" i="1" s="1"/>
  <c r="M26" i="1"/>
  <c r="P26" i="1" s="1"/>
  <c r="M26" i="2"/>
  <c r="O26" i="2" s="1"/>
  <c r="O40" i="2"/>
  <c r="M59" i="2"/>
  <c r="P59" i="2" s="1"/>
  <c r="T59" i="2" s="1"/>
  <c r="M9" i="2"/>
  <c r="O9" i="2" s="1"/>
  <c r="M12" i="2"/>
  <c r="N12" i="2" s="1"/>
  <c r="M62" i="2"/>
  <c r="N62" i="2" s="1"/>
  <c r="M57" i="2"/>
  <c r="O57" i="2" s="1"/>
  <c r="M33" i="2"/>
  <c r="O33" i="2" s="1"/>
  <c r="M21" i="2"/>
  <c r="N21" i="2" s="1"/>
  <c r="M24" i="2"/>
  <c r="M50" i="2"/>
  <c r="O50" i="2" s="1"/>
  <c r="M66" i="2"/>
  <c r="P66" i="2" s="1"/>
  <c r="M48" i="2"/>
  <c r="O48" i="2" s="1"/>
  <c r="M64" i="2"/>
  <c r="N64" i="2" s="1"/>
  <c r="M61" i="2"/>
  <c r="O61" i="2" s="1"/>
  <c r="M14" i="2"/>
  <c r="O14" i="2" s="1"/>
  <c r="M25" i="2"/>
  <c r="O25" i="2" s="1"/>
  <c r="M32" i="2"/>
  <c r="O32" i="2" s="1"/>
  <c r="M46" i="2"/>
  <c r="N46" i="2" s="1"/>
  <c r="M60" i="2"/>
  <c r="N60" i="2" s="1"/>
  <c r="M39" i="2"/>
  <c r="N39" i="2" s="1"/>
  <c r="M43" i="2"/>
  <c r="O43" i="2" s="1"/>
  <c r="M55" i="2"/>
  <c r="N55" i="2" s="1"/>
  <c r="M34" i="2"/>
  <c r="N34" i="2" s="1"/>
  <c r="P29" i="2"/>
  <c r="N56" i="2"/>
  <c r="M28" i="2"/>
  <c r="O28" i="2" s="1"/>
  <c r="M35" i="2"/>
  <c r="M17" i="2"/>
  <c r="M49" i="2"/>
  <c r="M20" i="2"/>
  <c r="M38" i="2"/>
  <c r="O38" i="2" s="1"/>
  <c r="M54" i="2"/>
  <c r="P54" i="2" s="1"/>
  <c r="M36" i="2"/>
  <c r="M52" i="2"/>
  <c r="N52" i="2" s="1"/>
  <c r="M68" i="2"/>
  <c r="O68" i="2" s="1"/>
  <c r="M65" i="2"/>
  <c r="P65" i="2" s="1"/>
  <c r="M22" i="2"/>
  <c r="O22" i="2" s="1"/>
  <c r="M44" i="2"/>
  <c r="N44" i="2" s="1"/>
  <c r="P24" i="3"/>
  <c r="O49" i="3"/>
  <c r="P55" i="3"/>
  <c r="M23" i="11"/>
  <c r="P23" i="11" s="1"/>
  <c r="M22" i="11"/>
  <c r="P22" i="11" s="1"/>
  <c r="M19" i="11"/>
  <c r="P19" i="11" s="1"/>
  <c r="M13" i="11"/>
  <c r="N13" i="11" s="1"/>
  <c r="P32" i="11"/>
  <c r="T10" i="11" s="1"/>
  <c r="P42" i="11"/>
  <c r="T18" i="11"/>
  <c r="T39" i="11"/>
  <c r="M58" i="10"/>
  <c r="M23" i="10"/>
  <c r="M24" i="10"/>
  <c r="M43" i="10"/>
  <c r="M59" i="10"/>
  <c r="M40" i="10"/>
  <c r="M56" i="10"/>
  <c r="M33" i="10"/>
  <c r="M49" i="10"/>
  <c r="M65" i="10"/>
  <c r="M30" i="10"/>
  <c r="M14" i="10"/>
  <c r="M12" i="10"/>
  <c r="M29" i="10"/>
  <c r="M13" i="10"/>
  <c r="M20" i="10"/>
  <c r="T65" i="2"/>
  <c r="N35" i="2"/>
  <c r="N38" i="2"/>
  <c r="P59" i="3"/>
  <c r="T19" i="3" s="1"/>
  <c r="P65" i="3"/>
  <c r="O44" i="3"/>
  <c r="P42" i="3"/>
  <c r="T32" i="3" s="1"/>
  <c r="O48" i="3"/>
  <c r="O36" i="10"/>
  <c r="M42" i="10"/>
  <c r="O42" i="10" s="1"/>
  <c r="M19" i="10"/>
  <c r="P19" i="10" s="1"/>
  <c r="M16" i="10"/>
  <c r="P16" i="10" s="1"/>
  <c r="M47" i="10"/>
  <c r="N47" i="10" s="1"/>
  <c r="M63" i="10"/>
  <c r="O63" i="10" s="1"/>
  <c r="M44" i="10"/>
  <c r="P44" i="10" s="1"/>
  <c r="M60" i="10"/>
  <c r="O60" i="10" s="1"/>
  <c r="M37" i="10"/>
  <c r="M53" i="10"/>
  <c r="P53" i="10" s="1"/>
  <c r="M69" i="10"/>
  <c r="N69" i="10" s="1"/>
  <c r="M26" i="10"/>
  <c r="P26" i="10" s="1"/>
  <c r="M10" i="10"/>
  <c r="O10" i="10" s="1"/>
  <c r="M66" i="10"/>
  <c r="P66" i="10" s="1"/>
  <c r="T66" i="10" s="1"/>
  <c r="M25" i="10"/>
  <c r="M9" i="10"/>
  <c r="O9" i="10" s="1"/>
  <c r="N44" i="3"/>
  <c r="P58" i="3"/>
  <c r="T58" i="3" s="1"/>
  <c r="O25" i="1"/>
  <c r="T16" i="1"/>
  <c r="T45" i="1"/>
  <c r="O66" i="2"/>
  <c r="N28" i="2"/>
  <c r="P38" i="2"/>
  <c r="N25" i="3"/>
  <c r="O21" i="3"/>
  <c r="P41" i="3"/>
  <c r="P17" i="3"/>
  <c r="T17" i="3" s="1"/>
  <c r="N18" i="10"/>
  <c r="N32" i="10"/>
  <c r="T15" i="11"/>
  <c r="T12" i="3"/>
  <c r="T24" i="3"/>
  <c r="M31" i="10"/>
  <c r="O31" i="10" s="1"/>
  <c r="M15" i="10"/>
  <c r="N15" i="10" s="1"/>
  <c r="M35" i="10"/>
  <c r="M51" i="10"/>
  <c r="O51" i="10" s="1"/>
  <c r="M67" i="10"/>
  <c r="P67" i="10" s="1"/>
  <c r="T34" i="10" s="1"/>
  <c r="M48" i="10"/>
  <c r="M64" i="10"/>
  <c r="M41" i="10"/>
  <c r="O41" i="10" s="1"/>
  <c r="M57" i="10"/>
  <c r="N57" i="10" s="1"/>
  <c r="M54" i="10"/>
  <c r="P54" i="10" s="1"/>
  <c r="T39" i="10" s="1"/>
  <c r="M22" i="10"/>
  <c r="P22" i="10" s="1"/>
  <c r="T22" i="10" s="1"/>
  <c r="M62" i="10"/>
  <c r="O62" i="10" s="1"/>
  <c r="M50" i="10"/>
  <c r="M21" i="10"/>
  <c r="N21" i="10" s="1"/>
  <c r="M51" i="2"/>
  <c r="P51" i="2" s="1"/>
  <c r="P40" i="11"/>
  <c r="T21" i="11"/>
  <c r="T23" i="11"/>
  <c r="N35" i="11"/>
  <c r="O35" i="11"/>
  <c r="O40" i="11"/>
  <c r="N24" i="11"/>
  <c r="O24" i="11"/>
  <c r="N41" i="11"/>
  <c r="O41" i="11"/>
  <c r="N36" i="11"/>
  <c r="N26" i="11"/>
  <c r="O21" i="11"/>
  <c r="N22" i="11"/>
  <c r="O22" i="11"/>
  <c r="N31" i="11"/>
  <c r="O33" i="11"/>
  <c r="P47" i="10"/>
  <c r="T47" i="10" s="1"/>
  <c r="O47" i="10"/>
  <c r="T53" i="10"/>
  <c r="T27" i="10"/>
  <c r="T35" i="10"/>
  <c r="N62" i="10"/>
  <c r="P31" i="10"/>
  <c r="N46" i="10"/>
  <c r="N63" i="10"/>
  <c r="N60" i="10"/>
  <c r="N51" i="10"/>
  <c r="N66" i="10"/>
  <c r="P10" i="10"/>
  <c r="P27" i="10"/>
  <c r="P21" i="10"/>
  <c r="O19" i="10"/>
  <c r="T10" i="3"/>
  <c r="T27" i="3"/>
  <c r="T22" i="3"/>
  <c r="T28" i="3"/>
  <c r="T59" i="3"/>
  <c r="O37" i="3"/>
  <c r="T45" i="3"/>
  <c r="T33" i="3"/>
  <c r="O33" i="3"/>
  <c r="O10" i="3"/>
  <c r="O17" i="3"/>
  <c r="P20" i="3"/>
  <c r="T49" i="3" s="1"/>
  <c r="N20" i="3"/>
  <c r="N13" i="3"/>
  <c r="P29" i="3"/>
  <c r="T42" i="3" s="1"/>
  <c r="P21" i="3"/>
  <c r="T41" i="3" s="1"/>
  <c r="N62" i="3"/>
  <c r="N42" i="3"/>
  <c r="N39" i="3"/>
  <c r="N49" i="3"/>
  <c r="N52" i="3"/>
  <c r="N56" i="3"/>
  <c r="N41" i="3"/>
  <c r="O67" i="3"/>
  <c r="O59" i="3"/>
  <c r="O45" i="3"/>
  <c r="P60" i="3"/>
  <c r="T16" i="3" s="1"/>
  <c r="N60" i="3"/>
  <c r="O57" i="3"/>
  <c r="P57" i="3"/>
  <c r="P21" i="2"/>
  <c r="T29" i="2"/>
  <c r="N66" i="2"/>
  <c r="P50" i="2"/>
  <c r="O21" i="2"/>
  <c r="P32" i="2"/>
  <c r="O17" i="2"/>
  <c r="P9" i="2"/>
  <c r="N9" i="2"/>
  <c r="P33" i="2"/>
  <c r="T53" i="2" s="1"/>
  <c r="O34" i="2"/>
  <c r="N14" i="2"/>
  <c r="P14" i="2"/>
  <c r="P28" i="2"/>
  <c r="T40" i="2" s="1"/>
  <c r="O12" i="2"/>
  <c r="P12" i="2"/>
  <c r="T38" i="2" s="1"/>
  <c r="P48" i="2"/>
  <c r="P62" i="2"/>
  <c r="T18" i="2" s="1"/>
  <c r="O62" i="2"/>
  <c r="P68" i="2"/>
  <c r="N43" i="2"/>
  <c r="P60" i="2"/>
  <c r="T9" i="2" s="1"/>
  <c r="O60" i="2"/>
  <c r="T44" i="1"/>
  <c r="T26" i="1"/>
  <c r="T25" i="1"/>
  <c r="T61" i="1"/>
  <c r="T10" i="1"/>
  <c r="O47" i="1"/>
  <c r="N60" i="1"/>
  <c r="O42" i="1"/>
  <c r="P42" i="1"/>
  <c r="T42" i="1" s="1"/>
  <c r="O33" i="1"/>
  <c r="N33" i="1"/>
  <c r="N19" i="1"/>
  <c r="O24" i="1"/>
  <c r="N12" i="1"/>
  <c r="N36" i="1"/>
  <c r="P55" i="1"/>
  <c r="N55" i="1"/>
  <c r="P14" i="1"/>
  <c r="T14" i="1" s="1"/>
  <c r="N14" i="1"/>
  <c r="O10" i="1"/>
  <c r="N41" i="1"/>
  <c r="P41" i="1"/>
  <c r="N13" i="1"/>
  <c r="O13" i="1"/>
  <c r="P36" i="1"/>
  <c r="M28" i="1"/>
  <c r="N28" i="1" s="1"/>
  <c r="M34" i="1"/>
  <c r="P34" i="1" s="1"/>
  <c r="M40" i="1"/>
  <c r="N40" i="1" s="1"/>
  <c r="M46" i="1"/>
  <c r="O46" i="1" s="1"/>
  <c r="M54" i="1"/>
  <c r="O54" i="1" s="1"/>
  <c r="M62" i="1"/>
  <c r="O62" i="1" s="1"/>
  <c r="M9" i="1"/>
  <c r="N9" i="1" s="1"/>
  <c r="M15" i="1"/>
  <c r="N15" i="1" s="1"/>
  <c r="M23" i="1"/>
  <c r="N23" i="1" s="1"/>
  <c r="M29" i="1"/>
  <c r="N29" i="1" s="1"/>
  <c r="M37" i="1"/>
  <c r="M43" i="1"/>
  <c r="O43" i="1" s="1"/>
  <c r="M51" i="1"/>
  <c r="N51" i="1" s="1"/>
  <c r="M59" i="1"/>
  <c r="P59" i="1" s="1"/>
  <c r="M67" i="1"/>
  <c r="P67" i="1" s="1"/>
  <c r="T67" i="1" s="1"/>
  <c r="N27" i="3"/>
  <c r="O27" i="3"/>
  <c r="P52" i="1"/>
  <c r="T52" i="1" s="1"/>
  <c r="N52" i="1"/>
  <c r="O51" i="2"/>
  <c r="O29" i="3"/>
  <c r="O37" i="11"/>
  <c r="O38" i="11"/>
  <c r="P9" i="11"/>
  <c r="T9" i="11" s="1"/>
  <c r="T25" i="11"/>
  <c r="P12" i="11"/>
  <c r="T37" i="11" s="1"/>
  <c r="T35" i="11"/>
  <c r="T36" i="11"/>
  <c r="T29" i="11"/>
  <c r="T42" i="11"/>
  <c r="O66" i="1"/>
  <c r="O19" i="1"/>
  <c r="N61" i="1"/>
  <c r="N27" i="1"/>
  <c r="N65" i="1"/>
  <c r="M23" i="3"/>
  <c r="P23" i="3" s="1"/>
  <c r="M31" i="3"/>
  <c r="P31" i="3" s="1"/>
  <c r="T53" i="3" s="1"/>
  <c r="M36" i="3"/>
  <c r="M61" i="3"/>
  <c r="O61" i="3" s="1"/>
  <c r="M64" i="3"/>
  <c r="O64" i="3" s="1"/>
  <c r="M66" i="3"/>
  <c r="P66" i="3" s="1"/>
  <c r="M50" i="3"/>
  <c r="O50" i="3" s="1"/>
  <c r="M34" i="3"/>
  <c r="M14" i="3"/>
  <c r="M30" i="3"/>
  <c r="N30" i="3" s="1"/>
  <c r="M63" i="3"/>
  <c r="N63" i="3" s="1"/>
  <c r="M15" i="3"/>
  <c r="P15" i="3" s="1"/>
  <c r="T65" i="3" s="1"/>
  <c r="M11" i="3"/>
  <c r="M51" i="3"/>
  <c r="O51" i="3" s="1"/>
  <c r="M35" i="3"/>
  <c r="P35" i="3" s="1"/>
  <c r="T57" i="3" s="1"/>
  <c r="O27" i="1"/>
  <c r="N67" i="1"/>
  <c r="O40" i="1"/>
  <c r="N45" i="1"/>
  <c r="O65" i="1"/>
  <c r="M18" i="2"/>
  <c r="N18" i="2" s="1"/>
  <c r="M19" i="2"/>
  <c r="M45" i="2"/>
  <c r="P45" i="2" s="1"/>
  <c r="M27" i="2"/>
  <c r="M30" i="2"/>
  <c r="N30" i="2" s="1"/>
  <c r="M23" i="2"/>
  <c r="P23" i="2" s="1"/>
  <c r="M15" i="2"/>
  <c r="P15" i="2" s="1"/>
  <c r="T42" i="2" s="1"/>
  <c r="M11" i="2"/>
  <c r="M47" i="2"/>
  <c r="N47" i="2" s="1"/>
  <c r="M63" i="2"/>
  <c r="N63" i="2" s="1"/>
  <c r="M10" i="2"/>
  <c r="M31" i="2"/>
  <c r="P31" i="2" s="1"/>
  <c r="T31" i="2" s="1"/>
  <c r="O34" i="11"/>
  <c r="P34" i="11"/>
  <c r="O25" i="11"/>
  <c r="P17" i="11"/>
  <c r="T24" i="11" s="1"/>
  <c r="O36" i="11"/>
  <c r="N28" i="11"/>
  <c r="P33" i="11"/>
  <c r="O12" i="11"/>
  <c r="O32" i="11"/>
  <c r="N21" i="11"/>
  <c r="O9" i="11"/>
  <c r="P30" i="11"/>
  <c r="T16" i="11" s="1"/>
  <c r="O14" i="11"/>
  <c r="N34" i="11"/>
  <c r="P14" i="11"/>
  <c r="T31" i="11" s="1"/>
  <c r="O30" i="11"/>
  <c r="N18" i="11"/>
  <c r="N42" i="11"/>
  <c r="O19" i="11"/>
  <c r="O18" i="11"/>
  <c r="N37" i="11"/>
  <c r="P13" i="11"/>
  <c r="O13" i="11"/>
  <c r="P28" i="11"/>
  <c r="T20" i="11" s="1"/>
  <c r="N38" i="11"/>
  <c r="P26" i="11"/>
  <c r="T22" i="11" s="1"/>
  <c r="O17" i="11"/>
  <c r="O29" i="11"/>
  <c r="N29" i="11"/>
  <c r="N39" i="11"/>
  <c r="O10" i="11"/>
  <c r="O23" i="11"/>
  <c r="N23" i="11"/>
  <c r="P11" i="11"/>
  <c r="N27" i="11"/>
  <c r="O27" i="11"/>
  <c r="T38" i="11"/>
  <c r="N20" i="11"/>
  <c r="N17" i="10"/>
  <c r="N52" i="10"/>
  <c r="P28" i="10"/>
  <c r="N61" i="10"/>
  <c r="P46" i="10"/>
  <c r="O54" i="10"/>
  <c r="P41" i="10"/>
  <c r="N68" i="10"/>
  <c r="P51" i="10"/>
  <c r="P55" i="10"/>
  <c r="T32" i="10" s="1"/>
  <c r="P45" i="10"/>
  <c r="T45" i="10" s="1"/>
  <c r="N11" i="10"/>
  <c r="O28" i="10"/>
  <c r="N38" i="10"/>
  <c r="O22" i="10"/>
  <c r="N41" i="10"/>
  <c r="P62" i="10"/>
  <c r="O67" i="10"/>
  <c r="O53" i="10"/>
  <c r="P52" i="10"/>
  <c r="O55" i="10"/>
  <c r="N67" i="10"/>
  <c r="N54" i="10"/>
  <c r="P61" i="10"/>
  <c r="P68" i="10"/>
  <c r="T44" i="10" s="1"/>
  <c r="N27" i="10"/>
  <c r="N19" i="10"/>
  <c r="O18" i="10"/>
  <c r="O16" i="10"/>
  <c r="P17" i="10"/>
  <c r="T16" i="10" s="1"/>
  <c r="P11" i="10"/>
  <c r="N10" i="10"/>
  <c r="N22" i="10"/>
  <c r="N26" i="10"/>
  <c r="O34" i="10"/>
  <c r="N34" i="10"/>
  <c r="P38" i="10"/>
  <c r="T54" i="10" s="1"/>
  <c r="N39" i="10"/>
  <c r="O39" i="10"/>
  <c r="N36" i="10"/>
  <c r="O45" i="10"/>
  <c r="N26" i="3"/>
  <c r="P43" i="3"/>
  <c r="P52" i="3"/>
  <c r="T25" i="3" s="1"/>
  <c r="N38" i="3"/>
  <c r="N65" i="3"/>
  <c r="P39" i="3"/>
  <c r="P67" i="3"/>
  <c r="O43" i="3"/>
  <c r="N16" i="3"/>
  <c r="P9" i="3"/>
  <c r="T48" i="3" s="1"/>
  <c r="N47" i="3"/>
  <c r="P38" i="3"/>
  <c r="T56" i="3" s="1"/>
  <c r="O25" i="3"/>
  <c r="O9" i="3"/>
  <c r="N19" i="3"/>
  <c r="N68" i="3"/>
  <c r="O16" i="3"/>
  <c r="N54" i="3"/>
  <c r="O54" i="3"/>
  <c r="O55" i="3"/>
  <c r="N45" i="3"/>
  <c r="P68" i="3"/>
  <c r="O56" i="3"/>
  <c r="O46" i="3"/>
  <c r="N48" i="3"/>
  <c r="P62" i="3"/>
  <c r="T62" i="3" s="1"/>
  <c r="O19" i="3"/>
  <c r="O24" i="3"/>
  <c r="N10" i="3"/>
  <c r="P18" i="3"/>
  <c r="O26" i="3"/>
  <c r="N33" i="3"/>
  <c r="N15" i="3"/>
  <c r="O41" i="2"/>
  <c r="O54" i="2"/>
  <c r="N49" i="2"/>
  <c r="P56" i="2"/>
  <c r="T16" i="2" s="1"/>
  <c r="O16" i="2"/>
  <c r="O15" i="2"/>
  <c r="O39" i="2"/>
  <c r="N59" i="2"/>
  <c r="P37" i="2"/>
  <c r="N65" i="2"/>
  <c r="O65" i="2"/>
  <c r="P25" i="2"/>
  <c r="N13" i="2"/>
  <c r="P58" i="2"/>
  <c r="N25" i="2"/>
  <c r="P26" i="2"/>
  <c r="N26" i="2"/>
  <c r="O37" i="2"/>
  <c r="P34" i="2"/>
  <c r="N33" i="2"/>
  <c r="P13" i="2"/>
  <c r="P24" i="2"/>
  <c r="N16" i="2"/>
  <c r="N32" i="2"/>
  <c r="N68" i="2"/>
  <c r="N48" i="2"/>
  <c r="O42" i="2"/>
  <c r="N42" i="2"/>
  <c r="O53" i="2"/>
  <c r="N53" i="2"/>
  <c r="O67" i="2"/>
  <c r="N67" i="2"/>
  <c r="O58" i="2"/>
  <c r="N41" i="2"/>
  <c r="O64" i="2"/>
  <c r="P64" i="2"/>
  <c r="N54" i="2"/>
  <c r="O47" i="2"/>
  <c r="T66" i="2"/>
  <c r="O26" i="1"/>
  <c r="O15" i="1"/>
  <c r="O28" i="1"/>
  <c r="O48" i="1"/>
  <c r="O56" i="1"/>
  <c r="P28" i="1"/>
  <c r="T32" i="1" s="1"/>
  <c r="P53" i="1"/>
  <c r="N26" i="1"/>
  <c r="O53" i="1"/>
  <c r="O38" i="1"/>
  <c r="O50" i="1"/>
  <c r="O67" i="1"/>
  <c r="O16" i="1"/>
  <c r="N48" i="1"/>
  <c r="N56" i="1"/>
  <c r="N68" i="1"/>
  <c r="O37" i="1"/>
  <c r="P13" i="1"/>
  <c r="T33" i="1" s="1"/>
  <c r="P66" i="1"/>
  <c r="P24" i="1"/>
  <c r="T24" i="1" s="1"/>
  <c r="N16" i="1"/>
  <c r="O17" i="1"/>
  <c r="P17" i="1"/>
  <c r="P18" i="1"/>
  <c r="O18" i="1"/>
  <c r="N38" i="1"/>
  <c r="N10" i="1"/>
  <c r="P23" i="1"/>
  <c r="T18" i="1" s="1"/>
  <c r="N31" i="1"/>
  <c r="P31" i="1"/>
  <c r="N35" i="1"/>
  <c r="O21" i="1"/>
  <c r="P21" i="1"/>
  <c r="P32" i="1"/>
  <c r="O32" i="1"/>
  <c r="O35" i="1"/>
  <c r="O22" i="1"/>
  <c r="P22" i="1"/>
  <c r="T27" i="1" s="1"/>
  <c r="O63" i="1"/>
  <c r="N50" i="1"/>
  <c r="N47" i="1"/>
  <c r="O55" i="1"/>
  <c r="P40" i="1"/>
  <c r="T48" i="1" s="1"/>
  <c r="P68" i="1"/>
  <c r="N49" i="1"/>
  <c r="P49" i="1"/>
  <c r="O64" i="1"/>
  <c r="N64" i="1"/>
  <c r="O44" i="1"/>
  <c r="N44" i="1"/>
  <c r="O61" i="1"/>
  <c r="O57" i="1"/>
  <c r="P57" i="1"/>
  <c r="T65" i="1"/>
  <c r="Z7" i="17" l="1"/>
  <c r="X7" i="13"/>
  <c r="Y7" i="17"/>
  <c r="L72" i="13"/>
  <c r="D75" i="17"/>
  <c r="AH7" i="17"/>
  <c r="AD7" i="17"/>
  <c r="AF7" i="17"/>
  <c r="D73" i="17"/>
  <c r="L72" i="17"/>
  <c r="L73" i="14"/>
  <c r="L73" i="13"/>
  <c r="AF7" i="12"/>
  <c r="X7" i="12"/>
  <c r="AB7" i="12"/>
  <c r="T12" i="12"/>
  <c r="AD7" i="12" s="1"/>
  <c r="Z7" i="12"/>
  <c r="Y7" i="12"/>
  <c r="L72" i="12"/>
  <c r="L73" i="12"/>
  <c r="Z7" i="14"/>
  <c r="Z7" i="13"/>
  <c r="X7" i="17"/>
  <c r="L73" i="17"/>
  <c r="L72" i="16"/>
  <c r="L73" i="16"/>
  <c r="Z7" i="16"/>
  <c r="T9" i="16"/>
  <c r="Y7" i="16"/>
  <c r="AB7" i="16"/>
  <c r="X7" i="16"/>
  <c r="Y7" i="13"/>
  <c r="AB7" i="17"/>
  <c r="T12" i="13"/>
  <c r="AB7" i="13"/>
  <c r="T12" i="14"/>
  <c r="AB7" i="14"/>
  <c r="L72" i="14"/>
  <c r="Y7" i="14"/>
  <c r="X7" i="14"/>
  <c r="L72" i="15"/>
  <c r="L71" i="15"/>
  <c r="Z7" i="15"/>
  <c r="T9" i="15"/>
  <c r="Y7" i="15"/>
  <c r="X7" i="15"/>
  <c r="AB7" i="15"/>
  <c r="P39" i="1"/>
  <c r="T53" i="1" s="1"/>
  <c r="T23" i="1"/>
  <c r="T20" i="1"/>
  <c r="P20" i="1"/>
  <c r="T60" i="1"/>
  <c r="O60" i="1"/>
  <c r="P12" i="1"/>
  <c r="X7" i="1" s="1"/>
  <c r="O12" i="1"/>
  <c r="T19" i="1"/>
  <c r="P62" i="1"/>
  <c r="T47" i="1" s="1"/>
  <c r="N58" i="1"/>
  <c r="O29" i="1"/>
  <c r="N30" i="1"/>
  <c r="P30" i="1"/>
  <c r="T30" i="1" s="1"/>
  <c r="O30" i="1"/>
  <c r="O11" i="1"/>
  <c r="N11" i="1"/>
  <c r="N39" i="1"/>
  <c r="T12" i="1"/>
  <c r="N20" i="1"/>
  <c r="O58" i="1"/>
  <c r="O20" i="2"/>
  <c r="P20" i="2"/>
  <c r="T20" i="2" s="1"/>
  <c r="O59" i="2"/>
  <c r="T46" i="2"/>
  <c r="O52" i="2"/>
  <c r="O44" i="2"/>
  <c r="P57" i="2"/>
  <c r="T57" i="2" s="1"/>
  <c r="P22" i="2"/>
  <c r="T39" i="2" s="1"/>
  <c r="N22" i="2"/>
  <c r="P43" i="2"/>
  <c r="N50" i="2"/>
  <c r="T54" i="2"/>
  <c r="P35" i="2"/>
  <c r="O35" i="2"/>
  <c r="T52" i="2"/>
  <c r="T22" i="2"/>
  <c r="P46" i="2"/>
  <c r="T43" i="2"/>
  <c r="N20" i="2"/>
  <c r="N61" i="2"/>
  <c r="O36" i="2"/>
  <c r="N36" i="2"/>
  <c r="P36" i="2"/>
  <c r="O49" i="2"/>
  <c r="P49" i="2"/>
  <c r="O24" i="2"/>
  <c r="N24" i="2"/>
  <c r="P55" i="2"/>
  <c r="T21" i="2" s="1"/>
  <c r="P52" i="2"/>
  <c r="T35" i="2" s="1"/>
  <c r="P44" i="2"/>
  <c r="O46" i="2"/>
  <c r="N57" i="2"/>
  <c r="O55" i="2"/>
  <c r="P61" i="2"/>
  <c r="T61" i="2" s="1"/>
  <c r="N17" i="2"/>
  <c r="P17" i="2"/>
  <c r="T17" i="2" s="1"/>
  <c r="T20" i="3"/>
  <c r="O30" i="3"/>
  <c r="T55" i="3"/>
  <c r="T31" i="10"/>
  <c r="O21" i="10"/>
  <c r="T19" i="10"/>
  <c r="O66" i="10"/>
  <c r="P63" i="10"/>
  <c r="N31" i="10"/>
  <c r="N42" i="10"/>
  <c r="T67" i="10"/>
  <c r="T17" i="10"/>
  <c r="N53" i="10"/>
  <c r="P42" i="10"/>
  <c r="N19" i="11"/>
  <c r="T19" i="11"/>
  <c r="T40" i="11"/>
  <c r="N43" i="1"/>
  <c r="T32" i="2"/>
  <c r="P43" i="1"/>
  <c r="T63" i="1" s="1"/>
  <c r="T13" i="1"/>
  <c r="P47" i="2"/>
  <c r="P30" i="2"/>
  <c r="O30" i="2"/>
  <c r="O18" i="2"/>
  <c r="T41" i="10"/>
  <c r="T11" i="11"/>
  <c r="N51" i="2"/>
  <c r="T41" i="1"/>
  <c r="T60" i="2"/>
  <c r="N16" i="10"/>
  <c r="O26" i="10"/>
  <c r="N44" i="10"/>
  <c r="T13" i="11"/>
  <c r="O37" i="10"/>
  <c r="N37" i="10"/>
  <c r="N20" i="10"/>
  <c r="O20" i="10"/>
  <c r="P20" i="10"/>
  <c r="T18" i="10" s="1"/>
  <c r="P14" i="10"/>
  <c r="T14" i="10" s="1"/>
  <c r="N14" i="10"/>
  <c r="O14" i="10"/>
  <c r="N33" i="10"/>
  <c r="O33" i="10"/>
  <c r="P33" i="10"/>
  <c r="T33" i="10" s="1"/>
  <c r="O43" i="10"/>
  <c r="N43" i="10"/>
  <c r="T62" i="2"/>
  <c r="P64" i="10"/>
  <c r="T64" i="10" s="1"/>
  <c r="O64" i="10"/>
  <c r="N35" i="10"/>
  <c r="O35" i="10"/>
  <c r="P9" i="10"/>
  <c r="T9" i="10" s="1"/>
  <c r="N9" i="10"/>
  <c r="N13" i="10"/>
  <c r="P13" i="10"/>
  <c r="T26" i="10" s="1"/>
  <c r="O13" i="10"/>
  <c r="P30" i="10"/>
  <c r="T30" i="10" s="1"/>
  <c r="O30" i="10"/>
  <c r="N30" i="10"/>
  <c r="P56" i="10"/>
  <c r="T37" i="10" s="1"/>
  <c r="O56" i="10"/>
  <c r="N56" i="10"/>
  <c r="N24" i="10"/>
  <c r="P24" i="10"/>
  <c r="T25" i="10" s="1"/>
  <c r="O24" i="10"/>
  <c r="T20" i="10"/>
  <c r="T31" i="1"/>
  <c r="P60" i="10"/>
  <c r="N64" i="10"/>
  <c r="P48" i="10"/>
  <c r="N48" i="10"/>
  <c r="O25" i="10"/>
  <c r="N25" i="10"/>
  <c r="O69" i="10"/>
  <c r="P69" i="10"/>
  <c r="T56" i="10"/>
  <c r="O29" i="10"/>
  <c r="N29" i="10"/>
  <c r="P29" i="10"/>
  <c r="T29" i="10" s="1"/>
  <c r="P65" i="10"/>
  <c r="T65" i="10" s="1"/>
  <c r="O65" i="10"/>
  <c r="N65" i="10"/>
  <c r="N40" i="10"/>
  <c r="P40" i="10"/>
  <c r="O40" i="10"/>
  <c r="N23" i="10"/>
  <c r="O23" i="10"/>
  <c r="P23" i="10"/>
  <c r="T57" i="1"/>
  <c r="T22" i="1"/>
  <c r="P15" i="1"/>
  <c r="T35" i="1" s="1"/>
  <c r="T58" i="2"/>
  <c r="T44" i="2"/>
  <c r="T56" i="2"/>
  <c r="P15" i="10"/>
  <c r="T23" i="10"/>
  <c r="O44" i="10"/>
  <c r="O15" i="10"/>
  <c r="O48" i="10"/>
  <c r="P50" i="10"/>
  <c r="T50" i="10" s="1"/>
  <c r="N50" i="10"/>
  <c r="O50" i="10"/>
  <c r="P57" i="10"/>
  <c r="O57" i="10"/>
  <c r="P12" i="10"/>
  <c r="T12" i="10" s="1"/>
  <c r="O12" i="10"/>
  <c r="N12" i="10"/>
  <c r="O49" i="10"/>
  <c r="P49" i="10"/>
  <c r="T49" i="10" s="1"/>
  <c r="N49" i="10"/>
  <c r="O59" i="10"/>
  <c r="N59" i="10"/>
  <c r="P59" i="10"/>
  <c r="P58" i="10"/>
  <c r="T58" i="10" s="1"/>
  <c r="N58" i="10"/>
  <c r="O58" i="10"/>
  <c r="T28" i="11"/>
  <c r="T12" i="11"/>
  <c r="T34" i="11"/>
  <c r="T30" i="11"/>
  <c r="T17" i="11"/>
  <c r="T26" i="11"/>
  <c r="T14" i="11"/>
  <c r="T27" i="11"/>
  <c r="T62" i="10"/>
  <c r="T55" i="10"/>
  <c r="T11" i="10"/>
  <c r="T42" i="10"/>
  <c r="T46" i="10"/>
  <c r="T10" i="10"/>
  <c r="T15" i="10"/>
  <c r="T52" i="10"/>
  <c r="T61" i="10"/>
  <c r="T38" i="10"/>
  <c r="T43" i="10"/>
  <c r="T63" i="10"/>
  <c r="T68" i="10"/>
  <c r="T28" i="10"/>
  <c r="T51" i="10"/>
  <c r="T21" i="10"/>
  <c r="T31" i="3"/>
  <c r="T52" i="3"/>
  <c r="T39" i="3"/>
  <c r="N35" i="3"/>
  <c r="O35" i="3"/>
  <c r="T68" i="3"/>
  <c r="T60" i="3"/>
  <c r="T29" i="3"/>
  <c r="P30" i="3"/>
  <c r="T38" i="3"/>
  <c r="T35" i="3"/>
  <c r="T21" i="3"/>
  <c r="T67" i="3"/>
  <c r="T66" i="3"/>
  <c r="T18" i="3"/>
  <c r="O15" i="3"/>
  <c r="N23" i="3"/>
  <c r="O23" i="3"/>
  <c r="N51" i="3"/>
  <c r="P51" i="3"/>
  <c r="T30" i="2"/>
  <c r="T14" i="2"/>
  <c r="T33" i="2"/>
  <c r="T12" i="2"/>
  <c r="T68" i="2"/>
  <c r="T23" i="2"/>
  <c r="T48" i="2"/>
  <c r="T45" i="2"/>
  <c r="T13" i="2"/>
  <c r="T28" i="2"/>
  <c r="T15" i="2"/>
  <c r="T64" i="2"/>
  <c r="T55" i="2"/>
  <c r="T37" i="2"/>
  <c r="T34" i="2"/>
  <c r="T24" i="2"/>
  <c r="T25" i="2"/>
  <c r="T47" i="2"/>
  <c r="T26" i="2"/>
  <c r="N23" i="2"/>
  <c r="O23" i="2"/>
  <c r="O31" i="2"/>
  <c r="N31" i="2"/>
  <c r="N15" i="2"/>
  <c r="T15" i="1"/>
  <c r="O59" i="1"/>
  <c r="T49" i="1"/>
  <c r="T39" i="1"/>
  <c r="N59" i="1"/>
  <c r="O34" i="1"/>
  <c r="P29" i="1"/>
  <c r="N62" i="1"/>
  <c r="T40" i="1"/>
  <c r="T59" i="1"/>
  <c r="T17" i="1"/>
  <c r="T34" i="1"/>
  <c r="T21" i="1"/>
  <c r="T66" i="1"/>
  <c r="T28" i="1"/>
  <c r="T43" i="1"/>
  <c r="T55" i="1"/>
  <c r="N34" i="1"/>
  <c r="T36" i="1"/>
  <c r="T68" i="1"/>
  <c r="O23" i="1"/>
  <c r="P9" i="1"/>
  <c r="T11" i="1" s="1"/>
  <c r="O9" i="1"/>
  <c r="P46" i="1"/>
  <c r="T51" i="1" s="1"/>
  <c r="N46" i="1"/>
  <c r="P37" i="1"/>
  <c r="T37" i="1" s="1"/>
  <c r="N37" i="1"/>
  <c r="T41" i="11"/>
  <c r="P51" i="1"/>
  <c r="T50" i="1" s="1"/>
  <c r="O51" i="1"/>
  <c r="P54" i="1"/>
  <c r="T38" i="1" s="1"/>
  <c r="N54" i="1"/>
  <c r="T32" i="11"/>
  <c r="T33" i="11"/>
  <c r="P63" i="3"/>
  <c r="T9" i="3" s="1"/>
  <c r="O63" i="3"/>
  <c r="N50" i="3"/>
  <c r="P50" i="3"/>
  <c r="T23" i="3" s="1"/>
  <c r="N36" i="3"/>
  <c r="P36" i="3"/>
  <c r="O36" i="3"/>
  <c r="O11" i="2"/>
  <c r="N11" i="2"/>
  <c r="P11" i="2"/>
  <c r="T50" i="2" s="1"/>
  <c r="N27" i="2"/>
  <c r="O27" i="2"/>
  <c r="P27" i="2"/>
  <c r="O66" i="3"/>
  <c r="N66" i="3"/>
  <c r="O31" i="3"/>
  <c r="N31" i="3"/>
  <c r="O10" i="2"/>
  <c r="P10" i="2"/>
  <c r="T41" i="2" s="1"/>
  <c r="N10" i="2"/>
  <c r="O45" i="2"/>
  <c r="N45" i="2"/>
  <c r="P11" i="3"/>
  <c r="T44" i="3" s="1"/>
  <c r="O11" i="3"/>
  <c r="N11" i="3"/>
  <c r="P14" i="3"/>
  <c r="T63" i="3" s="1"/>
  <c r="N14" i="3"/>
  <c r="O14" i="3"/>
  <c r="P64" i="3"/>
  <c r="N64" i="3"/>
  <c r="O63" i="2"/>
  <c r="P63" i="2"/>
  <c r="O19" i="2"/>
  <c r="P19" i="2"/>
  <c r="T49" i="2" s="1"/>
  <c r="N19" i="2"/>
  <c r="O34" i="3"/>
  <c r="N34" i="3"/>
  <c r="P34" i="3"/>
  <c r="P61" i="3"/>
  <c r="T13" i="3" s="1"/>
  <c r="N61" i="3"/>
  <c r="D47" i="11"/>
  <c r="X7" i="11"/>
  <c r="L47" i="11"/>
  <c r="Y7" i="11"/>
  <c r="AF7" i="11"/>
  <c r="AB7" i="11"/>
  <c r="L46" i="11"/>
  <c r="Z7" i="11"/>
  <c r="AH7" i="11"/>
  <c r="D46" i="11" s="1"/>
  <c r="L74" i="10"/>
  <c r="T36" i="2"/>
  <c r="T64" i="1"/>
  <c r="AH7" i="12" l="1"/>
  <c r="W7" i="12" s="1"/>
  <c r="D75" i="12"/>
  <c r="D75" i="13"/>
  <c r="D73" i="13"/>
  <c r="AF7" i="13"/>
  <c r="AH7" i="13"/>
  <c r="AD7" i="13"/>
  <c r="D73" i="12"/>
  <c r="D72" i="17"/>
  <c r="D72" i="15"/>
  <c r="D74" i="15"/>
  <c r="AH7" i="15"/>
  <c r="AD7" i="15"/>
  <c r="AF7" i="15"/>
  <c r="D73" i="14"/>
  <c r="AH7" i="14"/>
  <c r="AF7" i="14"/>
  <c r="D75" i="14"/>
  <c r="AD7" i="14"/>
  <c r="D73" i="16"/>
  <c r="D75" i="16"/>
  <c r="AH7" i="16"/>
  <c r="AD7" i="16"/>
  <c r="AF7" i="16"/>
  <c r="W7" i="17"/>
  <c r="AG7" i="17" s="1"/>
  <c r="AB7" i="1"/>
  <c r="T62" i="1"/>
  <c r="L73" i="10"/>
  <c r="X7" i="10"/>
  <c r="AB7" i="10"/>
  <c r="Z7" i="10"/>
  <c r="T13" i="10"/>
  <c r="Y7" i="10"/>
  <c r="T9" i="1"/>
  <c r="D49" i="11"/>
  <c r="T36" i="10"/>
  <c r="T69" i="10"/>
  <c r="T24" i="10"/>
  <c r="T57" i="10"/>
  <c r="T48" i="10"/>
  <c r="T59" i="10"/>
  <c r="T40" i="10"/>
  <c r="T60" i="10"/>
  <c r="AD7" i="11"/>
  <c r="W7" i="11" s="1"/>
  <c r="D45" i="11" s="1"/>
  <c r="T14" i="3"/>
  <c r="T40" i="3"/>
  <c r="T36" i="3"/>
  <c r="T50" i="3"/>
  <c r="T15" i="3"/>
  <c r="T51" i="3"/>
  <c r="T61" i="3"/>
  <c r="T43" i="3"/>
  <c r="T34" i="3"/>
  <c r="T11" i="3"/>
  <c r="AF7" i="3" s="1"/>
  <c r="T30" i="3"/>
  <c r="T64" i="3"/>
  <c r="Z7" i="3"/>
  <c r="L72" i="3"/>
  <c r="L73" i="3"/>
  <c r="Y7" i="3"/>
  <c r="X7" i="3"/>
  <c r="AB7" i="3"/>
  <c r="T11" i="2"/>
  <c r="T63" i="2"/>
  <c r="T19" i="2"/>
  <c r="T51" i="2"/>
  <c r="T27" i="2"/>
  <c r="T10" i="2"/>
  <c r="Z7" i="2"/>
  <c r="Y7" i="2"/>
  <c r="L72" i="2"/>
  <c r="AB7" i="2"/>
  <c r="AH7" i="2"/>
  <c r="D72" i="2" s="1"/>
  <c r="L73" i="2"/>
  <c r="X7" i="2"/>
  <c r="Z7" i="1"/>
  <c r="T29" i="1"/>
  <c r="T46" i="1"/>
  <c r="AD7" i="1" s="1"/>
  <c r="Y7" i="1"/>
  <c r="L73" i="1"/>
  <c r="T54" i="1"/>
  <c r="L72" i="1"/>
  <c r="D75" i="1"/>
  <c r="D73" i="2"/>
  <c r="D75" i="2"/>
  <c r="AG7" i="12" l="1"/>
  <c r="AC7" i="12"/>
  <c r="D72" i="12"/>
  <c r="AI7" i="12"/>
  <c r="W7" i="14"/>
  <c r="AI7" i="14" s="1"/>
  <c r="W7" i="15"/>
  <c r="AI7" i="15" s="1"/>
  <c r="D71" i="12"/>
  <c r="L71" i="12"/>
  <c r="D72" i="13"/>
  <c r="L71" i="17"/>
  <c r="D71" i="17"/>
  <c r="AA7" i="17"/>
  <c r="W7" i="16"/>
  <c r="AG7" i="16" s="1"/>
  <c r="D72" i="14"/>
  <c r="AE7" i="15"/>
  <c r="AC7" i="17"/>
  <c r="AA7" i="12"/>
  <c r="W7" i="13"/>
  <c r="AE7" i="13" s="1"/>
  <c r="AE7" i="17"/>
  <c r="D71" i="15"/>
  <c r="AI7" i="17"/>
  <c r="D72" i="16"/>
  <c r="AE7" i="12"/>
  <c r="AH7" i="1"/>
  <c r="D72" i="1" s="1"/>
  <c r="AD7" i="2"/>
  <c r="AD7" i="10"/>
  <c r="AF7" i="10"/>
  <c r="D73" i="1"/>
  <c r="AF7" i="2"/>
  <c r="W7" i="2" s="1"/>
  <c r="AG7" i="2" s="1"/>
  <c r="D73" i="3"/>
  <c r="D76" i="10"/>
  <c r="AH7" i="10"/>
  <c r="D73" i="10" s="1"/>
  <c r="D74" i="10"/>
  <c r="AD7" i="3"/>
  <c r="D75" i="3"/>
  <c r="AH7" i="3"/>
  <c r="D72" i="3" s="1"/>
  <c r="AF7" i="1"/>
  <c r="AA7" i="11"/>
  <c r="AE7" i="11"/>
  <c r="AC7" i="11"/>
  <c r="AG7" i="11"/>
  <c r="L45" i="11"/>
  <c r="AI7" i="11"/>
  <c r="AI7" i="16" l="1"/>
  <c r="AE7" i="16"/>
  <c r="L71" i="16"/>
  <c r="D71" i="16"/>
  <c r="AC7" i="16"/>
  <c r="AA7" i="16"/>
  <c r="L70" i="15"/>
  <c r="D70" i="15"/>
  <c r="AC7" i="15"/>
  <c r="AA7" i="15"/>
  <c r="D71" i="14"/>
  <c r="L71" i="14"/>
  <c r="AC7" i="14"/>
  <c r="AA7" i="14"/>
  <c r="L71" i="13"/>
  <c r="D71" i="13"/>
  <c r="AA7" i="13"/>
  <c r="AC7" i="13"/>
  <c r="AI7" i="13"/>
  <c r="AE7" i="14"/>
  <c r="AG7" i="13"/>
  <c r="AG7" i="15"/>
  <c r="AG7" i="14"/>
  <c r="W7" i="3"/>
  <c r="AE7" i="3" s="1"/>
  <c r="W7" i="10"/>
  <c r="AG7" i="3"/>
  <c r="L71" i="3"/>
  <c r="AC7" i="3"/>
  <c r="W7" i="1"/>
  <c r="AC7" i="2"/>
  <c r="AA7" i="2"/>
  <c r="AE7" i="2"/>
  <c r="AI7" i="2"/>
  <c r="L71" i="2"/>
  <c r="D71" i="2"/>
  <c r="AI7" i="3" l="1"/>
  <c r="AE7" i="10"/>
  <c r="AI7" i="10"/>
  <c r="AA7" i="10"/>
  <c r="D72" i="10"/>
  <c r="AG7" i="10"/>
  <c r="L72" i="10"/>
  <c r="AC7" i="10"/>
  <c r="D71" i="3"/>
  <c r="AA7" i="3"/>
  <c r="AI7" i="1"/>
  <c r="L71" i="1"/>
  <c r="AE7" i="1"/>
  <c r="D71" i="1"/>
  <c r="AC7" i="1"/>
  <c r="AA7" i="1"/>
  <c r="AG7" i="1"/>
</calcChain>
</file>

<file path=xl/sharedStrings.xml><?xml version="1.0" encoding="utf-8"?>
<sst xmlns="http://schemas.openxmlformats.org/spreadsheetml/2006/main" count="5168" uniqueCount="1710">
  <si>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</si>
  <si>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</si>
  <si>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</si>
  <si>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</si>
  <si>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</si>
  <si>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</si>
  <si>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</si>
  <si>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</si>
  <si>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</si>
  <si>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</si>
  <si>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</si>
  <si>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</si>
  <si>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</si>
  <si>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</si>
  <si>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</si>
  <si>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</si>
  <si>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</si>
  <si>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</si>
  <si>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</si>
  <si>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</si>
  <si>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</si>
  <si>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</si>
  <si>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</si>
  <si>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</si>
  <si>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</si>
  <si>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</si>
  <si>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</si>
  <si>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</si>
  <si>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</si>
  <si>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</si>
  <si>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</si>
  <si>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</si>
  <si>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</si>
  <si>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</si>
  <si>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</si>
  <si>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</si>
  <si>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</si>
  <si>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</si>
  <si>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</si>
  <si>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</si>
  <si>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</si>
  <si>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</si>
  <si>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</si>
  <si>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Kiến trúc máy tính</t>
  </si>
  <si>
    <t>Ngày thi: 29/6/2018</t>
  </si>
  <si>
    <t>Giờ thi: 08:00</t>
  </si>
  <si>
    <t>Ngày thi: 4/6/2018</t>
  </si>
  <si>
    <t>Giờ thi: 10:00</t>
  </si>
  <si>
    <t>B16DCCN007</t>
  </si>
  <si>
    <t>Hoàng Thị Lan</t>
  </si>
  <si>
    <t>Anh</t>
  </si>
  <si>
    <t>17/03/1998</t>
  </si>
  <si>
    <t>D16CQCN07-B</t>
  </si>
  <si>
    <t>B16DCCN009</t>
  </si>
  <si>
    <t>Nguyễn Lan</t>
  </si>
  <si>
    <t>15/04/1998</t>
  </si>
  <si>
    <t>D16CQCN01-B</t>
  </si>
  <si>
    <t>B16DCCN021</t>
  </si>
  <si>
    <t>Trịnh Thị Ngọc</t>
  </si>
  <si>
    <t>ánh</t>
  </si>
  <si>
    <t>19/09/1998</t>
  </si>
  <si>
    <t>D16CQCN05-B</t>
  </si>
  <si>
    <t>B16DCCN022</t>
  </si>
  <si>
    <t>Lê Duy</t>
  </si>
  <si>
    <t>Bách</t>
  </si>
  <si>
    <t>24/07/1998</t>
  </si>
  <si>
    <t>D16CQCN06-B</t>
  </si>
  <si>
    <t>B16DCCN028</t>
  </si>
  <si>
    <t>Nguyễn Minh</t>
  </si>
  <si>
    <t>Châu</t>
  </si>
  <si>
    <t>18/02/1998</t>
  </si>
  <si>
    <t>D16CQCN04-B</t>
  </si>
  <si>
    <t>B16DCCN030</t>
  </si>
  <si>
    <t>Nguyễn Xuân</t>
  </si>
  <si>
    <t>Chiến</t>
  </si>
  <si>
    <t>20/07/1998</t>
  </si>
  <si>
    <t>B16DCCN037</t>
  </si>
  <si>
    <t>Trần Tiểu</t>
  </si>
  <si>
    <t>Cúc</t>
  </si>
  <si>
    <t>12/01/1998</t>
  </si>
  <si>
    <t>B16DCCN042</t>
  </si>
  <si>
    <t>Dương Quốc</t>
  </si>
  <si>
    <t>Cường</t>
  </si>
  <si>
    <t>12/10/1998</t>
  </si>
  <si>
    <t>D16CQCN02-B</t>
  </si>
  <si>
    <t>B15DCCN144</t>
  </si>
  <si>
    <t>Nguyễn Huy</t>
  </si>
  <si>
    <t>Dũng</t>
  </si>
  <si>
    <t>17/10/1996</t>
  </si>
  <si>
    <t>D15CQCN01-B</t>
  </si>
  <si>
    <t>B16DCAT041</t>
  </si>
  <si>
    <t>Nguyễn Thùy</t>
  </si>
  <si>
    <t>Dương</t>
  </si>
  <si>
    <t>03/09/1998</t>
  </si>
  <si>
    <t>D16CQAT01-B</t>
  </si>
  <si>
    <t>B16DCAT042</t>
  </si>
  <si>
    <t>Vũ Hồng</t>
  </si>
  <si>
    <t>28/01/1998</t>
  </si>
  <si>
    <t>D16CQAT02-B</t>
  </si>
  <si>
    <t>B16DCCN048</t>
  </si>
  <si>
    <t>Đinh Văn</t>
  </si>
  <si>
    <t>Đại</t>
  </si>
  <si>
    <t>28/08/1998</t>
  </si>
  <si>
    <t>D16CQCN08-B</t>
  </si>
  <si>
    <t>B16DCAT030</t>
  </si>
  <si>
    <t>Bùi Xuân</t>
  </si>
  <si>
    <t>Đạt</t>
  </si>
  <si>
    <t>B16DCAT032</t>
  </si>
  <si>
    <t>Lê Thành</t>
  </si>
  <si>
    <t>06/03/1997</t>
  </si>
  <si>
    <t>D16CQAT04-B</t>
  </si>
  <si>
    <t>B16DCCN066</t>
  </si>
  <si>
    <t>Phạm Thành</t>
  </si>
  <si>
    <t>22/01/1998</t>
  </si>
  <si>
    <t>B16DCAT027</t>
  </si>
  <si>
    <t>Nguyễn Hải</t>
  </si>
  <si>
    <t>Đăng</t>
  </si>
  <si>
    <t>29/10/1997</t>
  </si>
  <si>
    <t>D16CQAT03-B</t>
  </si>
  <si>
    <t>B12DCDT110</t>
  </si>
  <si>
    <t>Nguyễn Văn</t>
  </si>
  <si>
    <t>Đoàn</t>
  </si>
  <si>
    <t>05/02/1994</t>
  </si>
  <si>
    <t>D12XLTH</t>
  </si>
  <si>
    <t>B16DCAT045</t>
  </si>
  <si>
    <t>Đào Hoàng</t>
  </si>
  <si>
    <t>Hà</t>
  </si>
  <si>
    <t>07/01/1997</t>
  </si>
  <si>
    <t>B16DCAT055</t>
  </si>
  <si>
    <t>Vũ Quang</t>
  </si>
  <si>
    <t>Hiệp</t>
  </si>
  <si>
    <t>28/10/1998</t>
  </si>
  <si>
    <t>B16DCAT063</t>
  </si>
  <si>
    <t>Bùi Hữu</t>
  </si>
  <si>
    <t>Hoàng</t>
  </si>
  <si>
    <t>22/08/1998</t>
  </si>
  <si>
    <t>B16DCAT077</t>
  </si>
  <si>
    <t>Hoàng Minh</t>
  </si>
  <si>
    <t>Huy</t>
  </si>
  <si>
    <t>05/09/1998</t>
  </si>
  <si>
    <t>B16DCAT083</t>
  </si>
  <si>
    <t>Hoàng Quốc</t>
  </si>
  <si>
    <t>Khánh</t>
  </si>
  <si>
    <t>02/09/1998</t>
  </si>
  <si>
    <t>B14DCCN180</t>
  </si>
  <si>
    <t>Nguyễn Viết</t>
  </si>
  <si>
    <t>Lãm</t>
  </si>
  <si>
    <t>01/01/1996</t>
  </si>
  <si>
    <t>D14HTTT2</t>
  </si>
  <si>
    <t>B16DCAT105</t>
  </si>
  <si>
    <t>Nguyễn Công</t>
  </si>
  <si>
    <t>Minh</t>
  </si>
  <si>
    <t>11/09/1998</t>
  </si>
  <si>
    <t>B16DCAT121</t>
  </si>
  <si>
    <t>Bùi Thanh</t>
  </si>
  <si>
    <t>Phong</t>
  </si>
  <si>
    <t>11/05/1998</t>
  </si>
  <si>
    <t>B16DCAT128</t>
  </si>
  <si>
    <t>Đồng Văn</t>
  </si>
  <si>
    <t>Quang</t>
  </si>
  <si>
    <t>26/03/1998</t>
  </si>
  <si>
    <t>B16DCAT153</t>
  </si>
  <si>
    <t>Hoàng Ngọc</t>
  </si>
  <si>
    <t>Thuần</t>
  </si>
  <si>
    <t>07/10/1998</t>
  </si>
  <si>
    <t>B16DCAT157</t>
  </si>
  <si>
    <t>Nguyễn Thị Hà</t>
  </si>
  <si>
    <t>Trang</t>
  </si>
  <si>
    <t>06/02/1998</t>
  </si>
  <si>
    <t>B16DCAT173</t>
  </si>
  <si>
    <t>Phạm Thanh</t>
  </si>
  <si>
    <t>Tùng</t>
  </si>
  <si>
    <t>30/11/1998</t>
  </si>
  <si>
    <t>B16DCAT178</t>
  </si>
  <si>
    <t>Nguyễn Ngọc Phi</t>
  </si>
  <si>
    <t>Yến</t>
  </si>
  <si>
    <t>10/06/1998</t>
  </si>
  <si>
    <t>B16DCCN089</t>
  </si>
  <si>
    <t>Nguyễn Thị</t>
  </si>
  <si>
    <t>Dung</t>
  </si>
  <si>
    <t>14/12/1998</t>
  </si>
  <si>
    <t>B16DCCN092</t>
  </si>
  <si>
    <t>Lã Văn</t>
  </si>
  <si>
    <t>14/10/1998</t>
  </si>
  <si>
    <t>B16DCCN094</t>
  </si>
  <si>
    <t>Mai Danh</t>
  </si>
  <si>
    <t>14/03/1997</t>
  </si>
  <si>
    <t>B16DCCN069</t>
  </si>
  <si>
    <t>Trịnh Quốc</t>
  </si>
  <si>
    <t>11/02/1998</t>
  </si>
  <si>
    <t>B16DCCN084</t>
  </si>
  <si>
    <t>Phạm Minh</t>
  </si>
  <si>
    <t>Đức</t>
  </si>
  <si>
    <t>26/12/1997</t>
  </si>
  <si>
    <t>B16DCCN108</t>
  </si>
  <si>
    <t>Thái Khắc</t>
  </si>
  <si>
    <t>Đường</t>
  </si>
  <si>
    <t>02/01/1998</t>
  </si>
  <si>
    <t>B16DCCN158</t>
  </si>
  <si>
    <t>20/03/1997</t>
  </si>
  <si>
    <t>B16DCCN178</t>
  </si>
  <si>
    <t>Nguyễn Quang</t>
  </si>
  <si>
    <t>21/07/1998</t>
  </si>
  <si>
    <t>B16DCCN182</t>
  </si>
  <si>
    <t>Trần Quang</t>
  </si>
  <si>
    <t>B16DCCN228</t>
  </si>
  <si>
    <t>Phạm Thị</t>
  </si>
  <si>
    <t>Miền</t>
  </si>
  <si>
    <t>05/10/1998</t>
  </si>
  <si>
    <t>B16DCCN231</t>
  </si>
  <si>
    <t>27/05/1998</t>
  </si>
  <si>
    <t>B16DCCN250</t>
  </si>
  <si>
    <t>Hồ Hiếu</t>
  </si>
  <si>
    <t>Nghĩa</t>
  </si>
  <si>
    <t>B16DCCN290</t>
  </si>
  <si>
    <t>Vũ Minh</t>
  </si>
  <si>
    <t>Quảng</t>
  </si>
  <si>
    <t>20/05/1998</t>
  </si>
  <si>
    <t>B16DCCN281</t>
  </si>
  <si>
    <t>Quân</t>
  </si>
  <si>
    <t>21/12/1997</t>
  </si>
  <si>
    <t>B16DCCN282</t>
  </si>
  <si>
    <t>Nguyễn Tiến</t>
  </si>
  <si>
    <t>27/03/1998</t>
  </si>
  <si>
    <t>B16DCCN500</t>
  </si>
  <si>
    <t>Sompadthana</t>
  </si>
  <si>
    <t>Sonevixianh</t>
  </si>
  <si>
    <t>21/05/1996</t>
  </si>
  <si>
    <t>B16DCCN299</t>
  </si>
  <si>
    <t>Hoàng Anh Vĩ</t>
  </si>
  <si>
    <t>Sơn</t>
  </si>
  <si>
    <t>25/07/1998</t>
  </si>
  <si>
    <t>D16CQCN03-B</t>
  </si>
  <si>
    <t>B16DCCN326</t>
  </si>
  <si>
    <t>Lê Tuấn</t>
  </si>
  <si>
    <t>Thanh</t>
  </si>
  <si>
    <t>09/06/1998</t>
  </si>
  <si>
    <t>B16DCCN334</t>
  </si>
  <si>
    <t>Nguyễn Phương</t>
  </si>
  <si>
    <t>Thảo</t>
  </si>
  <si>
    <t>12/04/1998</t>
  </si>
  <si>
    <t>B16DCCN323</t>
  </si>
  <si>
    <t>Thắng</t>
  </si>
  <si>
    <t>28/03/1998</t>
  </si>
  <si>
    <t>B16DCCN342</t>
  </si>
  <si>
    <t>Vũ Văn</t>
  </si>
  <si>
    <t>Thịnh</t>
  </si>
  <si>
    <t>01/11/1998</t>
  </si>
  <si>
    <t>B16DCCN349</t>
  </si>
  <si>
    <t>Thụy</t>
  </si>
  <si>
    <t>11/12/1998</t>
  </si>
  <si>
    <t>B16DCCN362</t>
  </si>
  <si>
    <t>Nguyễn Hữu</t>
  </si>
  <si>
    <t>Tráng</t>
  </si>
  <si>
    <t>30/08/1998</t>
  </si>
  <si>
    <t>B16DCCN379</t>
  </si>
  <si>
    <t>Thái Phúc</t>
  </si>
  <si>
    <t>Tú</t>
  </si>
  <si>
    <t>01/03/1998</t>
  </si>
  <si>
    <t>B16DCCN396</t>
  </si>
  <si>
    <t>Hoàng Thế</t>
  </si>
  <si>
    <t>31/12/1998</t>
  </si>
  <si>
    <t>B16DCCN398</t>
  </si>
  <si>
    <t>Nguyễn Khắc</t>
  </si>
  <si>
    <t>25/06/1998</t>
  </si>
  <si>
    <t>B16DCCN401</t>
  </si>
  <si>
    <t>Nguyễn Quốc</t>
  </si>
  <si>
    <t>Tường</t>
  </si>
  <si>
    <t>08/06/1998</t>
  </si>
  <si>
    <t>B16DCCN505</t>
  </si>
  <si>
    <t>Khampasith</t>
  </si>
  <si>
    <t>Vannisay</t>
  </si>
  <si>
    <t>28/11/1997</t>
  </si>
  <si>
    <t>B16DCCN406</t>
  </si>
  <si>
    <t>Ngô Thùy</t>
  </si>
  <si>
    <t>Vân</t>
  </si>
  <si>
    <t>01/02/1998</t>
  </si>
  <si>
    <t>B16DCCN409</t>
  </si>
  <si>
    <t>Việt</t>
  </si>
  <si>
    <t>19/05/1998</t>
  </si>
  <si>
    <t>503-A2</t>
  </si>
  <si>
    <t>603-A2</t>
  </si>
  <si>
    <t>Nhóm: D16-127_01</t>
  </si>
  <si>
    <t>B16DCAT008</t>
  </si>
  <si>
    <t>Trần Việt</t>
  </si>
  <si>
    <t>B16DCAT003</t>
  </si>
  <si>
    <t>Hồ Nam</t>
  </si>
  <si>
    <t>22/09/1998</t>
  </si>
  <si>
    <t>B16DCCN056</t>
  </si>
  <si>
    <t>Danh</t>
  </si>
  <si>
    <t>04/06/1998</t>
  </si>
  <si>
    <t>B16DCAT025</t>
  </si>
  <si>
    <t>Trần Xuân</t>
  </si>
  <si>
    <t>Dân</t>
  </si>
  <si>
    <t>12/07/1993</t>
  </si>
  <si>
    <t>B16DCCN095</t>
  </si>
  <si>
    <t>Nguyễn Đình</t>
  </si>
  <si>
    <t>B16DCCN098</t>
  </si>
  <si>
    <t>Phạm Việt</t>
  </si>
  <si>
    <t>25/11/1997</t>
  </si>
  <si>
    <t>B16DCCN111</t>
  </si>
  <si>
    <t>Trần Văn</t>
  </si>
  <si>
    <t>Duy</t>
  </si>
  <si>
    <t>16/08/1998</t>
  </si>
  <si>
    <t>B16DCCN057</t>
  </si>
  <si>
    <t>Đào</t>
  </si>
  <si>
    <t>15/03/1998</t>
  </si>
  <si>
    <t>B16DCCN071</t>
  </si>
  <si>
    <t>Đỗ Khắc</t>
  </si>
  <si>
    <t>Điệp</t>
  </si>
  <si>
    <t>15/05/1998</t>
  </si>
  <si>
    <t>B16DCCN087</t>
  </si>
  <si>
    <t>Trần Minh</t>
  </si>
  <si>
    <t>15/08/1998</t>
  </si>
  <si>
    <t>B16DCCN088</t>
  </si>
  <si>
    <t>Vũ Trung</t>
  </si>
  <si>
    <t>26/09/1998</t>
  </si>
  <si>
    <t>B15DCCN187</t>
  </si>
  <si>
    <t>Lê Quang</t>
  </si>
  <si>
    <t>Hải</t>
  </si>
  <si>
    <t>27/06/1997</t>
  </si>
  <si>
    <t>D15CQCN11-B</t>
  </si>
  <si>
    <t>B16DCCN124</t>
  </si>
  <si>
    <t>Lưu Văn</t>
  </si>
  <si>
    <t>01/09/1998</t>
  </si>
  <si>
    <t>B16DCCN127</t>
  </si>
  <si>
    <t>01/08/1997</t>
  </si>
  <si>
    <t>B16DCCN135</t>
  </si>
  <si>
    <t>Đoàn Trọng</t>
  </si>
  <si>
    <t>08/04/1998</t>
  </si>
  <si>
    <t>B16DCCN136</t>
  </si>
  <si>
    <t>Nguyễn Danh</t>
  </si>
  <si>
    <t>22/10/1998</t>
  </si>
  <si>
    <t>B16DCCN141</t>
  </si>
  <si>
    <t>Lê Công</t>
  </si>
  <si>
    <t>Hiếu</t>
  </si>
  <si>
    <t>18/09/1998</t>
  </si>
  <si>
    <t>B16DCCN174</t>
  </si>
  <si>
    <t>26/12/1998</t>
  </si>
  <si>
    <t>B16DCCN183</t>
  </si>
  <si>
    <t>Nguyễn Thị Thanh</t>
  </si>
  <si>
    <t>Huyền</t>
  </si>
  <si>
    <t>30/06/1998</t>
  </si>
  <si>
    <t>B16DCCN166</t>
  </si>
  <si>
    <t>Nguyễn Thành</t>
  </si>
  <si>
    <t>Hưng</t>
  </si>
  <si>
    <t>13/02/1998</t>
  </si>
  <si>
    <t>B16DCCN167</t>
  </si>
  <si>
    <t>Phạm Quốc</t>
  </si>
  <si>
    <t>17/05/1998</t>
  </si>
  <si>
    <t>B16DCCN173</t>
  </si>
  <si>
    <t>Tạ Thị</t>
  </si>
  <si>
    <t>Hường</t>
  </si>
  <si>
    <t>B16DCCN188</t>
  </si>
  <si>
    <t>Phan Văn</t>
  </si>
  <si>
    <t>Khải</t>
  </si>
  <si>
    <t>02/04/1998</t>
  </si>
  <si>
    <t>B16DCCN200</t>
  </si>
  <si>
    <t>Đặng Đình Tùng</t>
  </si>
  <si>
    <t>Lâm</t>
  </si>
  <si>
    <t>14/07/1997</t>
  </si>
  <si>
    <t>B14DCCN080</t>
  </si>
  <si>
    <t>Trần Tuấn</t>
  </si>
  <si>
    <t>Linh</t>
  </si>
  <si>
    <t>03/11/1996</t>
  </si>
  <si>
    <t>D14CNPM4</t>
  </si>
  <si>
    <t>B16DCAT096</t>
  </si>
  <si>
    <t>Long</t>
  </si>
  <si>
    <t>03/10/1995</t>
  </si>
  <si>
    <t>B16DCAT125</t>
  </si>
  <si>
    <t>Lưu Hải</t>
  </si>
  <si>
    <t>26/07/1997</t>
  </si>
  <si>
    <t>B16DCAT133</t>
  </si>
  <si>
    <t>Nguyễn Ngọc</t>
  </si>
  <si>
    <t>Quý</t>
  </si>
  <si>
    <t>05/07/1998</t>
  </si>
  <si>
    <t>B16DCAT139</t>
  </si>
  <si>
    <t>Nguyễn Thế</t>
  </si>
  <si>
    <t>10/07/1998</t>
  </si>
  <si>
    <t>B16DCAT145</t>
  </si>
  <si>
    <t>06/11/1998</t>
  </si>
  <si>
    <t>B16DCCN502</t>
  </si>
  <si>
    <t>Somphou</t>
  </si>
  <si>
    <t>Douangpaseu</t>
  </si>
  <si>
    <t>17/06/1995</t>
  </si>
  <si>
    <t>B16DCCN531</t>
  </si>
  <si>
    <t>Trần Quang Tiến</t>
  </si>
  <si>
    <t>09/10/1998</t>
  </si>
  <si>
    <t>D16CQCN09-B</t>
  </si>
  <si>
    <t>B16DCCN207</t>
  </si>
  <si>
    <t>Ngô Thị</t>
  </si>
  <si>
    <t>Lệ</t>
  </si>
  <si>
    <t>19/01/1998</t>
  </si>
  <si>
    <t>B16DCCN223</t>
  </si>
  <si>
    <t>Vũ Thị Khánh</t>
  </si>
  <si>
    <t>Ly</t>
  </si>
  <si>
    <t>B16DCCN229</t>
  </si>
  <si>
    <t>18/10/1998</t>
  </si>
  <si>
    <t>B16DCCN519</t>
  </si>
  <si>
    <t>Trần Nhật</t>
  </si>
  <si>
    <t>23/10/1998</t>
  </si>
  <si>
    <t>B16DCCN237</t>
  </si>
  <si>
    <t>Nam</t>
  </si>
  <si>
    <t>02/10/1997</t>
  </si>
  <si>
    <t>B16DCCN245</t>
  </si>
  <si>
    <t>Trần Ngọc</t>
  </si>
  <si>
    <t>18/07/1998</t>
  </si>
  <si>
    <t>B16DCCN251</t>
  </si>
  <si>
    <t>Lê Trọng</t>
  </si>
  <si>
    <t>18/11/1998</t>
  </si>
  <si>
    <t>B16DCCN256</t>
  </si>
  <si>
    <t>Đỗ Bảo</t>
  </si>
  <si>
    <t>Nguyên</t>
  </si>
  <si>
    <t>B16DCCN263</t>
  </si>
  <si>
    <t>Phạm Tiến</t>
  </si>
  <si>
    <t>Phát</t>
  </si>
  <si>
    <t>B16DCCN265</t>
  </si>
  <si>
    <t>Khổng Hoàng</t>
  </si>
  <si>
    <t>15/10/1998</t>
  </si>
  <si>
    <t>B16DCCN285</t>
  </si>
  <si>
    <t>Hà Thanh</t>
  </si>
  <si>
    <t>15/03/1997</t>
  </si>
  <si>
    <t>B16DCCN286</t>
  </si>
  <si>
    <t>Lê Hồng</t>
  </si>
  <si>
    <t>06/05/1998</t>
  </si>
  <si>
    <t>B16DCCN278</t>
  </si>
  <si>
    <t>Đỗ Hồng</t>
  </si>
  <si>
    <t>B16DCCN279</t>
  </si>
  <si>
    <t>Nguyễn Hồng</t>
  </si>
  <si>
    <t>04/04/1998</t>
  </si>
  <si>
    <t>B16DCCN280</t>
  </si>
  <si>
    <t>07/02/1998</t>
  </si>
  <si>
    <t>B16DCCN307</t>
  </si>
  <si>
    <t>Tâm</t>
  </si>
  <si>
    <t>B16DCCN327</t>
  </si>
  <si>
    <t>13/09/1998</t>
  </si>
  <si>
    <t>B16DCCN328</t>
  </si>
  <si>
    <t>Lê Văn</t>
  </si>
  <si>
    <t>Thành</t>
  </si>
  <si>
    <t>25/11/1998</t>
  </si>
  <si>
    <t>B16DCCN335</t>
  </si>
  <si>
    <t>B16DCCN317</t>
  </si>
  <si>
    <t>Đinh Đức</t>
  </si>
  <si>
    <t>B16DCCN325</t>
  </si>
  <si>
    <t>Vũ Viết</t>
  </si>
  <si>
    <t>B16DCCN365</t>
  </si>
  <si>
    <t>Vũ Đức</t>
  </si>
  <si>
    <t>Triều</t>
  </si>
  <si>
    <t>31/01/1998</t>
  </si>
  <si>
    <t>B16DCCN368</t>
  </si>
  <si>
    <t>Trọng</t>
  </si>
  <si>
    <t>30/12/1997</t>
  </si>
  <si>
    <t>B16DCCN373</t>
  </si>
  <si>
    <t>Phùng Ngọc</t>
  </si>
  <si>
    <t>Trường</t>
  </si>
  <si>
    <t>26/11/1998</t>
  </si>
  <si>
    <t>B16DCCN376</t>
  </si>
  <si>
    <t>Hà Ngọc</t>
  </si>
  <si>
    <t>05/04/1998</t>
  </si>
  <si>
    <t>B16DCCN382</t>
  </si>
  <si>
    <t>Hoàng Anh</t>
  </si>
  <si>
    <t>Tuấn</t>
  </si>
  <si>
    <t>27/12/1998</t>
  </si>
  <si>
    <t>B16DCCN383</t>
  </si>
  <si>
    <t>06/12/1998</t>
  </si>
  <si>
    <t>B16DCCN404</t>
  </si>
  <si>
    <t>Hoàng Thị Thu</t>
  </si>
  <si>
    <t>Uyên</t>
  </si>
  <si>
    <t>24/01/1998</t>
  </si>
  <si>
    <t>Nhóm: D16-128_02</t>
  </si>
  <si>
    <t>201-A2</t>
  </si>
  <si>
    <t>703-A2</t>
  </si>
  <si>
    <t>B16DCAT007</t>
  </si>
  <si>
    <t>Trần Hoàng</t>
  </si>
  <si>
    <t>10/01/1998</t>
  </si>
  <si>
    <t>B16DCAT004</t>
  </si>
  <si>
    <t>Ngô Tuấn</t>
  </si>
  <si>
    <t>13/01/1998</t>
  </si>
  <si>
    <t>B16DCCN027</t>
  </si>
  <si>
    <t>Trần Chí</t>
  </si>
  <si>
    <t>Bảo</t>
  </si>
  <si>
    <t>B16DCAT016</t>
  </si>
  <si>
    <t>Chượng</t>
  </si>
  <si>
    <t>B16DCCN036</t>
  </si>
  <si>
    <t>Công</t>
  </si>
  <si>
    <t>02/07/1998</t>
  </si>
  <si>
    <t>B16DCAT021</t>
  </si>
  <si>
    <t>Lê Xuân</t>
  </si>
  <si>
    <t>28/04/1998</t>
  </si>
  <si>
    <t>B16DCAT029</t>
  </si>
  <si>
    <t>Lê Đỗ Bá</t>
  </si>
  <si>
    <t>07/12/1998</t>
  </si>
  <si>
    <t>B16DCAT044</t>
  </si>
  <si>
    <t>Duyên</t>
  </si>
  <si>
    <t>16/02/1997</t>
  </si>
  <si>
    <t>B16DCCN100</t>
  </si>
  <si>
    <t>Bùi Thị</t>
  </si>
  <si>
    <t>09/05/1998</t>
  </si>
  <si>
    <t>B16DCAT033</t>
  </si>
  <si>
    <t>06/04/1998</t>
  </si>
  <si>
    <t>B16DCCN053</t>
  </si>
  <si>
    <t>Lê Minh</t>
  </si>
  <si>
    <t>20/09/1998</t>
  </si>
  <si>
    <t>B16DCCN055</t>
  </si>
  <si>
    <t>Vũ Hải</t>
  </si>
  <si>
    <t>B16DCAT050</t>
  </si>
  <si>
    <t>Hào</t>
  </si>
  <si>
    <t>23/11/1998</t>
  </si>
  <si>
    <t>B16DCCN138</t>
  </si>
  <si>
    <t>Nguyễn Sỹ</t>
  </si>
  <si>
    <t>03/05/1997</t>
  </si>
  <si>
    <t>B16DCCN147</t>
  </si>
  <si>
    <t>Phan Đức</t>
  </si>
  <si>
    <t>12/11/1998</t>
  </si>
  <si>
    <t>B16DCAT064</t>
  </si>
  <si>
    <t>Đoàn Công</t>
  </si>
  <si>
    <t>10/06/1995</t>
  </si>
  <si>
    <t>B16DCCN155</t>
  </si>
  <si>
    <t>Hà Duy</t>
  </si>
  <si>
    <t>24/02/1998</t>
  </si>
  <si>
    <t>B16DCCN156</t>
  </si>
  <si>
    <t>Nguyễn Nhật</t>
  </si>
  <si>
    <t>B16DCCN160</t>
  </si>
  <si>
    <t>Cao Thị</t>
  </si>
  <si>
    <t>Huệ</t>
  </si>
  <si>
    <t>10/11/1998</t>
  </si>
  <si>
    <t>B16DCAT075</t>
  </si>
  <si>
    <t>B16DCAT074</t>
  </si>
  <si>
    <t>08/09/1998</t>
  </si>
  <si>
    <t>B16DCCN169</t>
  </si>
  <si>
    <t>Hương</t>
  </si>
  <si>
    <t>13/12/1998</t>
  </si>
  <si>
    <t>B16DCAT085</t>
  </si>
  <si>
    <t>Hồ Anh</t>
  </si>
  <si>
    <t>Khoa</t>
  </si>
  <si>
    <t>B16DCAT094</t>
  </si>
  <si>
    <t>Lộc</t>
  </si>
  <si>
    <t>B16DCAT103</t>
  </si>
  <si>
    <t>Nguyễn Bùi</t>
  </si>
  <si>
    <t>01/01/1998</t>
  </si>
  <si>
    <t>B16DCAT131</t>
  </si>
  <si>
    <t>Quốc</t>
  </si>
  <si>
    <t>B16DCAT141</t>
  </si>
  <si>
    <t>Trần Nguyễn Ngọc</t>
  </si>
  <si>
    <t>B16DCAT149</t>
  </si>
  <si>
    <t>Tạ Tất</t>
  </si>
  <si>
    <t>14/10/1997</t>
  </si>
  <si>
    <t>B13DCCN118</t>
  </si>
  <si>
    <t>11/01/1994</t>
  </si>
  <si>
    <t>D13CNPM2</t>
  </si>
  <si>
    <t>B15DCAT199</t>
  </si>
  <si>
    <t>Tô Thị Hải</t>
  </si>
  <si>
    <t>02/05/1997</t>
  </si>
  <si>
    <t>D15CQAT03-B</t>
  </si>
  <si>
    <t>B16DCCN180</t>
  </si>
  <si>
    <t>Nguyễn Tuấn</t>
  </si>
  <si>
    <t>03/08/1998</t>
  </si>
  <si>
    <t>B16DCCN170</t>
  </si>
  <si>
    <t>Nguyễn Thị Hồng</t>
  </si>
  <si>
    <t>19/02/1998</t>
  </si>
  <si>
    <t>B16DCCN212</t>
  </si>
  <si>
    <t>02/08/1998</t>
  </si>
  <si>
    <t>B16DCCN215</t>
  </si>
  <si>
    <t>Hà Hoàng</t>
  </si>
  <si>
    <t>27/09/1997</t>
  </si>
  <si>
    <t>B16DCCN221</t>
  </si>
  <si>
    <t>Lê Thị</t>
  </si>
  <si>
    <t>20/04/1998</t>
  </si>
  <si>
    <t>B16DCCN224</t>
  </si>
  <si>
    <t>Ngô Nhật</t>
  </si>
  <si>
    <t>Mai</t>
  </si>
  <si>
    <t>03/11/1998</t>
  </si>
  <si>
    <t>B16DCCN227</t>
  </si>
  <si>
    <t>Hoàng Thị</t>
  </si>
  <si>
    <t>Mến</t>
  </si>
  <si>
    <t>15/07/1998</t>
  </si>
  <si>
    <t>B16DCCN236</t>
  </si>
  <si>
    <t>17/10/1998</t>
  </si>
  <si>
    <t>B16DCCN239</t>
  </si>
  <si>
    <t>B16DCCN241</t>
  </si>
  <si>
    <t>Phạm Văn</t>
  </si>
  <si>
    <t>29/05/1998</t>
  </si>
  <si>
    <t>B16DCCN253</t>
  </si>
  <si>
    <t>Trần Đại</t>
  </si>
  <si>
    <t>08/03/1998</t>
  </si>
  <si>
    <t>B16DCCN257</t>
  </si>
  <si>
    <t>Nguyễn Anh</t>
  </si>
  <si>
    <t>Nhân</t>
  </si>
  <si>
    <t>B16DCCN267</t>
  </si>
  <si>
    <t>Trương Thanh</t>
  </si>
  <si>
    <t>B16DCCN269</t>
  </si>
  <si>
    <t>Nguyễn Hoàng</t>
  </si>
  <si>
    <t>Phúc</t>
  </si>
  <si>
    <t>B16DCCN273</t>
  </si>
  <si>
    <t>Nguyễn Hà</t>
  </si>
  <si>
    <t>Phương</t>
  </si>
  <si>
    <t>B16DCCN293</t>
  </si>
  <si>
    <t>Nguyễn Gia</t>
  </si>
  <si>
    <t>Quyến</t>
  </si>
  <si>
    <t>17/07/1997</t>
  </si>
  <si>
    <t>B16DCCN514</t>
  </si>
  <si>
    <t>Nguyễn Đức</t>
  </si>
  <si>
    <t>19/03/1998</t>
  </si>
  <si>
    <t>B16DCCN309</t>
  </si>
  <si>
    <t>Trịnh Thị</t>
  </si>
  <si>
    <t>B16DCCN330</t>
  </si>
  <si>
    <t>30/03/1998</t>
  </si>
  <si>
    <t>B16DCCN333</t>
  </si>
  <si>
    <t>Đỗ Hoàng Phương</t>
  </si>
  <si>
    <t>22/12/1998</t>
  </si>
  <si>
    <t>B16DCCN338</t>
  </si>
  <si>
    <t>Lê Đức</t>
  </si>
  <si>
    <t>Thiện</t>
  </si>
  <si>
    <t>16/11/1998</t>
  </si>
  <si>
    <t>B16DCCN340</t>
  </si>
  <si>
    <t>Nghiêm Phú</t>
  </si>
  <si>
    <t>Thiết</t>
  </si>
  <si>
    <t>B16DCCN341</t>
  </si>
  <si>
    <t>B16DCCN343</t>
  </si>
  <si>
    <t>Đinh Tiến</t>
  </si>
  <si>
    <t>Thọ</t>
  </si>
  <si>
    <t>04/07/1998</t>
  </si>
  <si>
    <t>B16DCCN347</t>
  </si>
  <si>
    <t>Quách Quang</t>
  </si>
  <si>
    <t>Thuận</t>
  </si>
  <si>
    <t>23/06/1996</t>
  </si>
  <si>
    <t>B16DCCN358</t>
  </si>
  <si>
    <t>Đinh Thị Huyền</t>
  </si>
  <si>
    <t>29/10/1998</t>
  </si>
  <si>
    <t>B16DCCN370</t>
  </si>
  <si>
    <t>Hoàng Mậu</t>
  </si>
  <si>
    <t>Trung</t>
  </si>
  <si>
    <t>B16DCCN374</t>
  </si>
  <si>
    <t>Vũ Xuân</t>
  </si>
  <si>
    <t>29/08/1998</t>
  </si>
  <si>
    <t>B16DCCN392</t>
  </si>
  <si>
    <t>Đinh Xuân</t>
  </si>
  <si>
    <t>B16DCCN399</t>
  </si>
  <si>
    <t>Nguyễn Sơn</t>
  </si>
  <si>
    <t>12/09/1998</t>
  </si>
  <si>
    <t>Nhóm: D16-129_03</t>
  </si>
  <si>
    <t>401-A2</t>
  </si>
  <si>
    <t>301-A2</t>
  </si>
  <si>
    <t>Nguyễn Kim</t>
  </si>
  <si>
    <t>15/01/1998</t>
  </si>
  <si>
    <t>29/11/1998</t>
  </si>
  <si>
    <t>11/06/1998</t>
  </si>
  <si>
    <t>27/11/1998</t>
  </si>
  <si>
    <t>Phượng</t>
  </si>
  <si>
    <t>01/06/1998</t>
  </si>
  <si>
    <t>Chu Văn</t>
  </si>
  <si>
    <t>Nguyễn Việt</t>
  </si>
  <si>
    <t>Nguyễn Bá</t>
  </si>
  <si>
    <t>10/03/1997</t>
  </si>
  <si>
    <t>09/11/1998</t>
  </si>
  <si>
    <t>Hoa</t>
  </si>
  <si>
    <t>Hùng</t>
  </si>
  <si>
    <t>03/12/1998</t>
  </si>
  <si>
    <t>13/07/1998</t>
  </si>
  <si>
    <t>24/03/1998</t>
  </si>
  <si>
    <t>18/05/1998</t>
  </si>
  <si>
    <t>30/01/1998</t>
  </si>
  <si>
    <t>20/02/1998</t>
  </si>
  <si>
    <t>Nguyễn Trung</t>
  </si>
  <si>
    <t>Kiên</t>
  </si>
  <si>
    <t>Nguyễn Thanh</t>
  </si>
  <si>
    <t>Nguyễn Duy</t>
  </si>
  <si>
    <t>31/03/1998</t>
  </si>
  <si>
    <t>Hạnh</t>
  </si>
  <si>
    <t>21/09/1998</t>
  </si>
  <si>
    <t>12/05/1998</t>
  </si>
  <si>
    <t>Lực</t>
  </si>
  <si>
    <t>Mạnh</t>
  </si>
  <si>
    <t>04/08/1998</t>
  </si>
  <si>
    <t>Tuyên</t>
  </si>
  <si>
    <t>03/05/1998</t>
  </si>
  <si>
    <t>Trịnh Tuấn</t>
  </si>
  <si>
    <t>20/06/1998</t>
  </si>
  <si>
    <t>Ngân</t>
  </si>
  <si>
    <t>Lê Tiến</t>
  </si>
  <si>
    <t>18/06/1998</t>
  </si>
  <si>
    <t>Đoàn Văn</t>
  </si>
  <si>
    <t>Phạm Tuấn</t>
  </si>
  <si>
    <t>30/09/1998</t>
  </si>
  <si>
    <t>30/12/1998</t>
  </si>
  <si>
    <t>02/10/1998</t>
  </si>
  <si>
    <t>Tiến</t>
  </si>
  <si>
    <t>20/12/1998</t>
  </si>
  <si>
    <t>Khanh</t>
  </si>
  <si>
    <t>Đỗ Tiến</t>
  </si>
  <si>
    <t>04/03/1998</t>
  </si>
  <si>
    <t>14/11/1997</t>
  </si>
  <si>
    <t>01/12/1998</t>
  </si>
  <si>
    <t>01/04/1998</t>
  </si>
  <si>
    <t>B16DCAT011</t>
  </si>
  <si>
    <t>Bắc</t>
  </si>
  <si>
    <t>B16DCAT020</t>
  </si>
  <si>
    <t>B16DCAT038</t>
  </si>
  <si>
    <t>Bạch Thị Phương</t>
  </si>
  <si>
    <t>B14DCCN010</t>
  </si>
  <si>
    <t>10/06/1996</t>
  </si>
  <si>
    <t>B16DCAT047</t>
  </si>
  <si>
    <t>Ngô Hoàng</t>
  </si>
  <si>
    <t>B16DCAT051</t>
  </si>
  <si>
    <t>Đào Minh</t>
  </si>
  <si>
    <t>Hiển</t>
  </si>
  <si>
    <t>B16DCAT060</t>
  </si>
  <si>
    <t>Hoài</t>
  </si>
  <si>
    <t>06/06/1998</t>
  </si>
  <si>
    <t>B16DCAT068</t>
  </si>
  <si>
    <t>B16DCAT079</t>
  </si>
  <si>
    <t>B16DCAT080</t>
  </si>
  <si>
    <t>B16DCAT073</t>
  </si>
  <si>
    <t>Đinh Trọng</t>
  </si>
  <si>
    <t>B15DCCN260</t>
  </si>
  <si>
    <t>22/07/1997</t>
  </si>
  <si>
    <t>D15CQCN07-B</t>
  </si>
  <si>
    <t>B16DCAT081</t>
  </si>
  <si>
    <t>B16DCAT091</t>
  </si>
  <si>
    <t>Hà Vũ</t>
  </si>
  <si>
    <t>08/10/1998</t>
  </si>
  <si>
    <t>B16DCAT107</t>
  </si>
  <si>
    <t>B16DCAT116</t>
  </si>
  <si>
    <t>Vũ Thị Thúy</t>
  </si>
  <si>
    <t>B16DCAT140</t>
  </si>
  <si>
    <t>Phạm Hải</t>
  </si>
  <si>
    <t>B15DCCN508</t>
  </si>
  <si>
    <t>D15CQCN02-B</t>
  </si>
  <si>
    <t>B16DCAT147</t>
  </si>
  <si>
    <t>Trương Hữu</t>
  </si>
  <si>
    <t>05/06/1998</t>
  </si>
  <si>
    <t>B16DCAT152</t>
  </si>
  <si>
    <t>17/12/1997</t>
  </si>
  <si>
    <t>B16DCAT171</t>
  </si>
  <si>
    <t>Đinh Phùng Lâm</t>
  </si>
  <si>
    <t>B16DCCN010</t>
  </si>
  <si>
    <t>Nguyễn Thị Lan</t>
  </si>
  <si>
    <t>B16DCCN011</t>
  </si>
  <si>
    <t>Nguyễn Trọng Đức</t>
  </si>
  <si>
    <t>01/08/1998</t>
  </si>
  <si>
    <t>B16DCCN012</t>
  </si>
  <si>
    <t>B16DCCN018</t>
  </si>
  <si>
    <t>27/12/1997</t>
  </si>
  <si>
    <t>B16DCCN024</t>
  </si>
  <si>
    <t>Trịnh Ngọc</t>
  </si>
  <si>
    <t>B16DCCN033</t>
  </si>
  <si>
    <t>Cao Minh</t>
  </si>
  <si>
    <t>Chúng</t>
  </si>
  <si>
    <t>09/08/1998</t>
  </si>
  <si>
    <t>B16DCCN093</t>
  </si>
  <si>
    <t>Mai Anh</t>
  </si>
  <si>
    <t>21/11/1996</t>
  </si>
  <si>
    <t>B16DCCN065</t>
  </si>
  <si>
    <t>B16DCCN070</t>
  </si>
  <si>
    <t>B16DCCN052</t>
  </si>
  <si>
    <t>10/03/1998</t>
  </si>
  <si>
    <t>B16DCCN122</t>
  </si>
  <si>
    <t>Hoàng Đức</t>
  </si>
  <si>
    <t>B16DCCN128</t>
  </si>
  <si>
    <t>11/04/1998</t>
  </si>
  <si>
    <t>B16DCCN140</t>
  </si>
  <si>
    <t>B16DCCN139</t>
  </si>
  <si>
    <t>Đặng Minh</t>
  </si>
  <si>
    <t>B16DCCN144</t>
  </si>
  <si>
    <t>01/10/1998</t>
  </si>
  <si>
    <t>B16DCCN151</t>
  </si>
  <si>
    <t>28/11/1998</t>
  </si>
  <si>
    <t>B16DCCN181</t>
  </si>
  <si>
    <t>B16DCCN186</t>
  </si>
  <si>
    <t>Nhữ Thị</t>
  </si>
  <si>
    <t>B16DCCN171</t>
  </si>
  <si>
    <t>14/01/1998</t>
  </si>
  <si>
    <t>B16DCAT172</t>
  </si>
  <si>
    <t>B16DCAT179</t>
  </si>
  <si>
    <t>B16DCCN189</t>
  </si>
  <si>
    <t>22/11/1998</t>
  </si>
  <si>
    <t>B16DCCN193</t>
  </si>
  <si>
    <t>B16DCCN205</t>
  </si>
  <si>
    <t>Phạm Tùng</t>
  </si>
  <si>
    <t>B16DCCN210</t>
  </si>
  <si>
    <t>29/12/1998</t>
  </si>
  <si>
    <t>B16DCCN218</t>
  </si>
  <si>
    <t>Lụa</t>
  </si>
  <si>
    <t>B16DCCN219</t>
  </si>
  <si>
    <t>B16DCCN244</t>
  </si>
  <si>
    <t>Trần Khắc</t>
  </si>
  <si>
    <t>B16DCCN249</t>
  </si>
  <si>
    <t>Châu Văn</t>
  </si>
  <si>
    <t>Nghị</t>
  </si>
  <si>
    <t>03/01/1998</t>
  </si>
  <si>
    <t>B16DCCN255</t>
  </si>
  <si>
    <t>Ngôn</t>
  </si>
  <si>
    <t>31/08/1998</t>
  </si>
  <si>
    <t>B16DCCN506</t>
  </si>
  <si>
    <t>Khamphien</t>
  </si>
  <si>
    <t>Oudomsin</t>
  </si>
  <si>
    <t>09/12/1995</t>
  </si>
  <si>
    <t>B16DCCN504</t>
  </si>
  <si>
    <t>Vilasinh</t>
  </si>
  <si>
    <t>Phanakhone</t>
  </si>
  <si>
    <t>28/12/1997</t>
  </si>
  <si>
    <t>B16DCCN275</t>
  </si>
  <si>
    <t>Nguyễn Thị Minh</t>
  </si>
  <si>
    <t>B16DCCN277</t>
  </si>
  <si>
    <t>B16DCCN283</t>
  </si>
  <si>
    <t>Vũ Đình</t>
  </si>
  <si>
    <t>14/02/1998</t>
  </si>
  <si>
    <t>B16DCCN503</t>
  </si>
  <si>
    <t>Linda</t>
  </si>
  <si>
    <t>Sipaseuth</t>
  </si>
  <si>
    <t>B16DCCN303</t>
  </si>
  <si>
    <t>04/08/1995</t>
  </si>
  <si>
    <t>B16DCCN319</t>
  </si>
  <si>
    <t>20/10/1993</t>
  </si>
  <si>
    <t>N14DCAT127</t>
  </si>
  <si>
    <t>Hồ Tuấn</t>
  </si>
  <si>
    <t>Thông</t>
  </si>
  <si>
    <t>09/09/1996</t>
  </si>
  <si>
    <t>D14CQAT01-B</t>
  </si>
  <si>
    <t>B16DCCN354</t>
  </si>
  <si>
    <t>Trần Thế</t>
  </si>
  <si>
    <t>Nhóm: D16-136_10</t>
  </si>
  <si>
    <t>402-A2</t>
  </si>
  <si>
    <t>502-A2</t>
  </si>
  <si>
    <t>602-A2</t>
  </si>
  <si>
    <t>B15DCVT010</t>
  </si>
  <si>
    <t>Phùng Đức</t>
  </si>
  <si>
    <t>15/10/1997</t>
  </si>
  <si>
    <t>E16CN</t>
  </si>
  <si>
    <t>B16DCAT009</t>
  </si>
  <si>
    <t>23/01/1998</t>
  </si>
  <si>
    <t>B16DCAT012</t>
  </si>
  <si>
    <t>B16DCCN103</t>
  </si>
  <si>
    <t>Lê Bình</t>
  </si>
  <si>
    <t>B16DCCN105</t>
  </si>
  <si>
    <t>10/08/1998</t>
  </si>
  <si>
    <t>B16DCAT031</t>
  </si>
  <si>
    <t>Chu Thành</t>
  </si>
  <si>
    <t>06/07/1998</t>
  </si>
  <si>
    <t>B16DCCN079</t>
  </si>
  <si>
    <t>19/08/1998</t>
  </si>
  <si>
    <t>B16DCAT052</t>
  </si>
  <si>
    <t>Nguyễn Vũ</t>
  </si>
  <si>
    <t>06/01/1998</t>
  </si>
  <si>
    <t>B16DCCN150</t>
  </si>
  <si>
    <t>Hiệu</t>
  </si>
  <si>
    <t>B16DCCN226</t>
  </si>
  <si>
    <t>B16DCCN276</t>
  </si>
  <si>
    <t>16/12/1998</t>
  </si>
  <si>
    <t>B16DCCN289</t>
  </si>
  <si>
    <t>B16DCCN313</t>
  </si>
  <si>
    <t>Đoàn Thế</t>
  </si>
  <si>
    <t>Tạo</t>
  </si>
  <si>
    <t>28/09/1998</t>
  </si>
  <si>
    <t>B16DCAT146</t>
  </si>
  <si>
    <t>Nguyên Tất</t>
  </si>
  <si>
    <t>B16DCCN352</t>
  </si>
  <si>
    <t>Kim Xuân</t>
  </si>
  <si>
    <t>B16DCCN391</t>
  </si>
  <si>
    <t>B16DCCN397</t>
  </si>
  <si>
    <t>B16DCVT015</t>
  </si>
  <si>
    <t>Phạm Hữu Việt</t>
  </si>
  <si>
    <t>B16DCDT045</t>
  </si>
  <si>
    <t>B16DCDT050</t>
  </si>
  <si>
    <t>B16DCVT130</t>
  </si>
  <si>
    <t>Nguyễn Trọng Huy</t>
  </si>
  <si>
    <t>B16DCVT139</t>
  </si>
  <si>
    <t>B16DCDT095</t>
  </si>
  <si>
    <t>B16DCDT112</t>
  </si>
  <si>
    <t>B16DCDT102</t>
  </si>
  <si>
    <t>Trịnh Đức</t>
  </si>
  <si>
    <t>B16DCVT172</t>
  </si>
  <si>
    <t>Lê Duy Hưng</t>
  </si>
  <si>
    <t>B16DCDT125</t>
  </si>
  <si>
    <t>Hoàng Trung</t>
  </si>
  <si>
    <t>B16DCDT134</t>
  </si>
  <si>
    <t>Vũ Tuấn</t>
  </si>
  <si>
    <t>B16DCDT137</t>
  </si>
  <si>
    <t>23/08/1998</t>
  </si>
  <si>
    <t>B16DCVT226</t>
  </si>
  <si>
    <t>Kiều Hoàng</t>
  </si>
  <si>
    <t>Nghiệp</t>
  </si>
  <si>
    <t>B16DCDT171</t>
  </si>
  <si>
    <t>B16DCVT265</t>
  </si>
  <si>
    <t>Vương Vũ Bắc</t>
  </si>
  <si>
    <t>B16DCVT266</t>
  </si>
  <si>
    <t>Hoàng Tiến</t>
  </si>
  <si>
    <t>Tài</t>
  </si>
  <si>
    <t>B16DCCN403</t>
  </si>
  <si>
    <t>Nhóm: E16-006_11</t>
  </si>
  <si>
    <t>701-A2</t>
  </si>
  <si>
    <t>BẢNG ĐIỂM HỌC PHẦN</t>
  </si>
  <si>
    <t>Vắng</t>
  </si>
  <si>
    <t>Hà Nội, ngày 11 tháng 7 năm 2018</t>
  </si>
  <si>
    <t>Nhóm: D16-135_09</t>
  </si>
  <si>
    <t>B16DCCN015</t>
  </si>
  <si>
    <t>Trịnh Thị Vân</t>
  </si>
  <si>
    <t>705-A2</t>
  </si>
  <si>
    <t>B16DCCN008</t>
  </si>
  <si>
    <t>Hoàng Tuấn</t>
  </si>
  <si>
    <t>23/01/1997</t>
  </si>
  <si>
    <t>B16DCCN026</t>
  </si>
  <si>
    <t>Nguyễn Trọng</t>
  </si>
  <si>
    <t>Bằng</t>
  </si>
  <si>
    <t>09/03/1998</t>
  </si>
  <si>
    <t>B16DCCN039</t>
  </si>
  <si>
    <t>Cương</t>
  </si>
  <si>
    <t>B16DCAT039</t>
  </si>
  <si>
    <t>Cao Ngọc</t>
  </si>
  <si>
    <t>B16DCCN064</t>
  </si>
  <si>
    <t>Vắng có phép</t>
  </si>
  <si>
    <t>B12DCCN477</t>
  </si>
  <si>
    <t>22/10/1994</t>
  </si>
  <si>
    <t>D12CNPM5</t>
  </si>
  <si>
    <t>B16DCCN073</t>
  </si>
  <si>
    <t>Nguyễn Mạnh</t>
  </si>
  <si>
    <t>Đình</t>
  </si>
  <si>
    <t>B16DCCN075</t>
  </si>
  <si>
    <t>Độ</t>
  </si>
  <si>
    <t>B16DCAT036</t>
  </si>
  <si>
    <t>B16DCCN086</t>
  </si>
  <si>
    <t>14/09/1998</t>
  </si>
  <si>
    <t>B15DCCN170</t>
  </si>
  <si>
    <t>Vũ Đỗ Minh</t>
  </si>
  <si>
    <t>Giang</t>
  </si>
  <si>
    <t>05/01/1997</t>
  </si>
  <si>
    <t>D15CQCN05-B</t>
  </si>
  <si>
    <t>B16DCAT057</t>
  </si>
  <si>
    <t>20/11/1998</t>
  </si>
  <si>
    <t>B16DCAT061</t>
  </si>
  <si>
    <t>Hoàn</t>
  </si>
  <si>
    <t>03/08/1997</t>
  </si>
  <si>
    <t>B16DCAT066</t>
  </si>
  <si>
    <t>21/04/1998</t>
  </si>
  <si>
    <t>B16DCAT082</t>
  </si>
  <si>
    <t>Nguyễn Văn Bảo</t>
  </si>
  <si>
    <t>B16DCAT093</t>
  </si>
  <si>
    <t>08/12/1997</t>
  </si>
  <si>
    <t>B16DCAT101</t>
  </si>
  <si>
    <t>Lượng</t>
  </si>
  <si>
    <t>22/06/1998</t>
  </si>
  <si>
    <t>B16DCAT106</t>
  </si>
  <si>
    <t>21/10/1998</t>
  </si>
  <si>
    <t>B16DCAT108</t>
  </si>
  <si>
    <t>10/10/1998</t>
  </si>
  <si>
    <t>B16DCAT113</t>
  </si>
  <si>
    <t>Đặng Thị</t>
  </si>
  <si>
    <t>Nga</t>
  </si>
  <si>
    <t>27/01/1998</t>
  </si>
  <si>
    <t>B16DCAT114</t>
  </si>
  <si>
    <t>Đào Thúy</t>
  </si>
  <si>
    <t>B12DCCN288</t>
  </si>
  <si>
    <t>Bùi Trung</t>
  </si>
  <si>
    <t>01/11/1994</t>
  </si>
  <si>
    <t>D13CNPM4</t>
  </si>
  <si>
    <t>B16DCAT118</t>
  </si>
  <si>
    <t>Phạm Đình</t>
  </si>
  <si>
    <t>Nhất</t>
  </si>
  <si>
    <t>17/02/1998</t>
  </si>
  <si>
    <t>B16DCAT123</t>
  </si>
  <si>
    <t>Phú</t>
  </si>
  <si>
    <t>29/09/1998</t>
  </si>
  <si>
    <t>B16DCAT127</t>
  </si>
  <si>
    <t>14/08/1998</t>
  </si>
  <si>
    <t>B16DCAT136</t>
  </si>
  <si>
    <t>Quỳnh</t>
  </si>
  <si>
    <t>B16DCAT137</t>
  </si>
  <si>
    <t>Sinh</t>
  </si>
  <si>
    <t>18/10/1996</t>
  </si>
  <si>
    <t>B16DCAT166</t>
  </si>
  <si>
    <t>Lê Anh</t>
  </si>
  <si>
    <t>18/01/1998</t>
  </si>
  <si>
    <t>B16DCAT174</t>
  </si>
  <si>
    <t>B16DCCN526</t>
  </si>
  <si>
    <t>Vũ Huy</t>
  </si>
  <si>
    <t>20/08/1998</t>
  </si>
  <si>
    <t>304-A2</t>
  </si>
  <si>
    <t>B16DCCN091</t>
  </si>
  <si>
    <t>Giáp Mạnh</t>
  </si>
  <si>
    <t>10/12/1998</t>
  </si>
  <si>
    <t>B16DCCN112</t>
  </si>
  <si>
    <t>Vũ Anh</t>
  </si>
  <si>
    <t>29/01/1998</t>
  </si>
  <si>
    <t>B16DCCN102</t>
  </si>
  <si>
    <t>B16DCCN117</t>
  </si>
  <si>
    <t>Hoàng Nguyên</t>
  </si>
  <si>
    <t>Giáp</t>
  </si>
  <si>
    <t>B16DCCN120</t>
  </si>
  <si>
    <t>Nguyễn Bá Quang</t>
  </si>
  <si>
    <t>B16DCCN130</t>
  </si>
  <si>
    <t>B16DCCN132</t>
  </si>
  <si>
    <t>Hậu</t>
  </si>
  <si>
    <t>B16DCCN143</t>
  </si>
  <si>
    <t>29/07/1998</t>
  </si>
  <si>
    <t>B16DCCN184</t>
  </si>
  <si>
    <t>Nguyễn Thu</t>
  </si>
  <si>
    <t>25/10/1998</t>
  </si>
  <si>
    <t>B16DCCN185</t>
  </si>
  <si>
    <t>25/05/1998</t>
  </si>
  <si>
    <t>B16DCCN168</t>
  </si>
  <si>
    <t>Tạ Quang</t>
  </si>
  <si>
    <t>07/04/1998</t>
  </si>
  <si>
    <t>B16DCCN190</t>
  </si>
  <si>
    <t>Đỗ Duy</t>
  </si>
  <si>
    <t>B16DCCN192</t>
  </si>
  <si>
    <t>Khiên</t>
  </si>
  <si>
    <t>09/01/1998</t>
  </si>
  <si>
    <t>B16DCCN198</t>
  </si>
  <si>
    <t>Phạm Hữu</t>
  </si>
  <si>
    <t>16/02/1998</t>
  </si>
  <si>
    <t>B16DCCN199</t>
  </si>
  <si>
    <t>Trần Minh Chính</t>
  </si>
  <si>
    <t>B16DCCN542</t>
  </si>
  <si>
    <t>Anousit</t>
  </si>
  <si>
    <t>Malavong</t>
  </si>
  <si>
    <t>B16DCCN261</t>
  </si>
  <si>
    <t>Hứa Ngọc</t>
  </si>
  <si>
    <t>Oanh</t>
  </si>
  <si>
    <t>15/05/1997</t>
  </si>
  <si>
    <t>B16DCCN266</t>
  </si>
  <si>
    <t>23/04/1998</t>
  </si>
  <si>
    <t>B16DCCN272</t>
  </si>
  <si>
    <t>Cao Lương Trường</t>
  </si>
  <si>
    <t>Phước</t>
  </si>
  <si>
    <t>B16DCCN287</t>
  </si>
  <si>
    <t>19/11/1997</t>
  </si>
  <si>
    <t>B16DCCN310</t>
  </si>
  <si>
    <t>Tân</t>
  </si>
  <si>
    <t>B16DCCN523</t>
  </si>
  <si>
    <t>Thái</t>
  </si>
  <si>
    <t>21/11/1998</t>
  </si>
  <si>
    <t>B16DCCN336</t>
  </si>
  <si>
    <t>Trần Đình</t>
  </si>
  <si>
    <t>16/05/1998</t>
  </si>
  <si>
    <t>B16DCCN321</t>
  </si>
  <si>
    <t>Nguyễn Như</t>
  </si>
  <si>
    <t>28/12/1998</t>
  </si>
  <si>
    <t>B16DCCN346</t>
  </si>
  <si>
    <t>Thư</t>
  </si>
  <si>
    <t>21/12/1998</t>
  </si>
  <si>
    <t>B16DCCN363</t>
  </si>
  <si>
    <t>Trí</t>
  </si>
  <si>
    <t>B16DCCN389</t>
  </si>
  <si>
    <t>Vương Anh</t>
  </si>
  <si>
    <t>14/06/1998</t>
  </si>
  <si>
    <t>B16DCCN405</t>
  </si>
  <si>
    <t>Đoàn Thu</t>
  </si>
  <si>
    <t>B16DCCN407</t>
  </si>
  <si>
    <t>Vĩ</t>
  </si>
  <si>
    <t>27/09/1998</t>
  </si>
  <si>
    <t>Hà Nội, ngày 16 tháng 7 năm 2018</t>
  </si>
  <si>
    <t>Nhóm: D16-134_08</t>
  </si>
  <si>
    <t>B16DCCN016</t>
  </si>
  <si>
    <t>Võ Hoàng</t>
  </si>
  <si>
    <t>14/10/1996</t>
  </si>
  <si>
    <t>102-A2</t>
  </si>
  <si>
    <t>B15DCCN032</t>
  </si>
  <si>
    <t>Nguyễn Hoàng Việt</t>
  </si>
  <si>
    <t>06/10/1997</t>
  </si>
  <si>
    <t>D15CQCN10-B</t>
  </si>
  <si>
    <t>B16DCCN023</t>
  </si>
  <si>
    <t>18/02/1997</t>
  </si>
  <si>
    <t>B16DCCN025</t>
  </si>
  <si>
    <t>21/01/1998</t>
  </si>
  <si>
    <t>B16DCAT017</t>
  </si>
  <si>
    <t>Ngô Thành</t>
  </si>
  <si>
    <t>13/03/1998</t>
  </si>
  <si>
    <t>B16DCCN035</t>
  </si>
  <si>
    <t>B16DCCN040</t>
  </si>
  <si>
    <t>Chử Mạnh</t>
  </si>
  <si>
    <t>B16DCCN046</t>
  </si>
  <si>
    <t>Ninh Hoàng</t>
  </si>
  <si>
    <t>07/07/1998</t>
  </si>
  <si>
    <t>B16DCCN090</t>
  </si>
  <si>
    <t>Đỗ Trọng</t>
  </si>
  <si>
    <t>B16DCAT043</t>
  </si>
  <si>
    <t>Lưu Hoàng</t>
  </si>
  <si>
    <t>29/04/1998</t>
  </si>
  <si>
    <t>B16DCCN062</t>
  </si>
  <si>
    <t>B16DCCN067</t>
  </si>
  <si>
    <t>Tạ Khắc</t>
  </si>
  <si>
    <t>02/03/1998</t>
  </si>
  <si>
    <t>B16DCCN072</t>
  </si>
  <si>
    <t>B16DCCN074</t>
  </si>
  <si>
    <t>Định</t>
  </si>
  <si>
    <t>B16DCCN078</t>
  </si>
  <si>
    <t>B16DCCN080</t>
  </si>
  <si>
    <t>B16DCCN082</t>
  </si>
  <si>
    <t>B16DCAT037</t>
  </si>
  <si>
    <t>B16DCCN121</t>
  </si>
  <si>
    <t>Chu Xuân</t>
  </si>
  <si>
    <t>05/12/1998</t>
  </si>
  <si>
    <t>B16DCAT058</t>
  </si>
  <si>
    <t>Phan Trung</t>
  </si>
  <si>
    <t>14/12/1997</t>
  </si>
  <si>
    <t>B16DCAT065</t>
  </si>
  <si>
    <t>19/04/1997</t>
  </si>
  <si>
    <t>B16DCAT099</t>
  </si>
  <si>
    <t>Hoàng Hải</t>
  </si>
  <si>
    <t>Lương</t>
  </si>
  <si>
    <t>28/06/1997</t>
  </si>
  <si>
    <t>B16DCAT120</t>
  </si>
  <si>
    <t>Bùi Đức</t>
  </si>
  <si>
    <t>Phi</t>
  </si>
  <si>
    <t>28/06/1998</t>
  </si>
  <si>
    <t>B16DCAT122</t>
  </si>
  <si>
    <t>Đặng Anh</t>
  </si>
  <si>
    <t>14/11/1998</t>
  </si>
  <si>
    <t>B16DCAT130</t>
  </si>
  <si>
    <t>28/07/1998</t>
  </si>
  <si>
    <t>B16DCAT132</t>
  </si>
  <si>
    <t>Vũ Tiến</t>
  </si>
  <si>
    <t>B16DCAT135</t>
  </si>
  <si>
    <t>Đào Thị Như</t>
  </si>
  <si>
    <t>15/08/1997</t>
  </si>
  <si>
    <t>B16DCAT143</t>
  </si>
  <si>
    <t>Đỗ Xuân</t>
  </si>
  <si>
    <t>05/01/1998</t>
  </si>
  <si>
    <t>B14DCAT257</t>
  </si>
  <si>
    <t>Đỗ Nguyễn</t>
  </si>
  <si>
    <t>29/08/1996</t>
  </si>
  <si>
    <t>D14CQAT03-B</t>
  </si>
  <si>
    <t>B16DCAT177</t>
  </si>
  <si>
    <t>B16DCCN125</t>
  </si>
  <si>
    <t>202-A2</t>
  </si>
  <si>
    <t>B16DCCN126</t>
  </si>
  <si>
    <t>07/02/1996</t>
  </si>
  <si>
    <t>B16DCCN537</t>
  </si>
  <si>
    <t>B16DCCN145</t>
  </si>
  <si>
    <t>B16DCCN148</t>
  </si>
  <si>
    <t>Tạ Duy</t>
  </si>
  <si>
    <t>B16DCCN153</t>
  </si>
  <si>
    <t>Hòa</t>
  </si>
  <si>
    <t>11/04/1997</t>
  </si>
  <si>
    <t>B16DCCN154</t>
  </si>
  <si>
    <t>Đoàn Mạnh</t>
  </si>
  <si>
    <t>B16DCCN175</t>
  </si>
  <si>
    <t>Lã Quang</t>
  </si>
  <si>
    <t>09/07/1998</t>
  </si>
  <si>
    <t>B16DCCN176</t>
  </si>
  <si>
    <t>Lê Quốc</t>
  </si>
  <si>
    <t>B16DCCN177</t>
  </si>
  <si>
    <t>04/09/1997</t>
  </si>
  <si>
    <t>B16DCCN216</t>
  </si>
  <si>
    <t>B16DCCN240</t>
  </si>
  <si>
    <t>Phạm Duy</t>
  </si>
  <si>
    <t>B16DCCN254</t>
  </si>
  <si>
    <t>Bùi Viết</t>
  </si>
  <si>
    <t>Ngọc</t>
  </si>
  <si>
    <t>15/11/1998</t>
  </si>
  <si>
    <t>B16DCCN258</t>
  </si>
  <si>
    <t>Đỗ Đình</t>
  </si>
  <si>
    <t>B16DCCN260</t>
  </si>
  <si>
    <t>Phạm Quang</t>
  </si>
  <si>
    <t>Ninh</t>
  </si>
  <si>
    <t>B16DCCN507</t>
  </si>
  <si>
    <t>Tống Nguyên</t>
  </si>
  <si>
    <t>25/09/1998</t>
  </si>
  <si>
    <t>B16DCCN292</t>
  </si>
  <si>
    <t>Vũ Ngọc</t>
  </si>
  <si>
    <t>B16DCCN298</t>
  </si>
  <si>
    <t>Hàn Hồng</t>
  </si>
  <si>
    <t>23/09/1998</t>
  </si>
  <si>
    <t>B16DCCN304</t>
  </si>
  <si>
    <t>Tạ Ngọc</t>
  </si>
  <si>
    <t>B16DCCN312</t>
  </si>
  <si>
    <t>Lưu Quang</t>
  </si>
  <si>
    <t>B16DCCN511</t>
  </si>
  <si>
    <t>Bùi Tấn</t>
  </si>
  <si>
    <t>B16DCCN320</t>
  </si>
  <si>
    <t>23/08/1997</t>
  </si>
  <si>
    <t>B16DCCN344</t>
  </si>
  <si>
    <t>Thu</t>
  </si>
  <si>
    <t>16/01/1998</t>
  </si>
  <si>
    <t>B16DCCN351</t>
  </si>
  <si>
    <t>Đàm Đình</t>
  </si>
  <si>
    <t>B16DCCN353</t>
  </si>
  <si>
    <t>25/03/1997</t>
  </si>
  <si>
    <t>B16DCCN360</t>
  </si>
  <si>
    <t>B16DCCN386</t>
  </si>
  <si>
    <t>B16DCCN390</t>
  </si>
  <si>
    <t>Trần Cao</t>
  </si>
  <si>
    <t>Tuệ</t>
  </si>
  <si>
    <t>B16DCCN393</t>
  </si>
  <si>
    <t>Đoàn Duy</t>
  </si>
  <si>
    <t>B16DCCN408</t>
  </si>
  <si>
    <t>Trần Công</t>
  </si>
  <si>
    <t>Viên</t>
  </si>
  <si>
    <t>11/01/1998</t>
  </si>
  <si>
    <t>Nhóm: D16-133_07</t>
  </si>
  <si>
    <t>B16DCCN003</t>
  </si>
  <si>
    <t>An</t>
  </si>
  <si>
    <t>27/07/1998</t>
  </si>
  <si>
    <t>203-A2</t>
  </si>
  <si>
    <t>B16DCCN004</t>
  </si>
  <si>
    <t>Nhữ Đình</t>
  </si>
  <si>
    <t>B16DCCN005</t>
  </si>
  <si>
    <t>Bành Tuấn</t>
  </si>
  <si>
    <t>B13DCAT048</t>
  </si>
  <si>
    <t>Nguyễn Duy Tú</t>
  </si>
  <si>
    <t>26/10/1994</t>
  </si>
  <si>
    <t>D13CQAT02-B</t>
  </si>
  <si>
    <t>B16DCCN019</t>
  </si>
  <si>
    <t>16/07/1998</t>
  </si>
  <si>
    <t>B16DCAT010</t>
  </si>
  <si>
    <t>Trịnh Phú</t>
  </si>
  <si>
    <t>Ba</t>
  </si>
  <si>
    <t>B16DCCN031</t>
  </si>
  <si>
    <t>B16DCCN034</t>
  </si>
  <si>
    <t>Trần Đức</t>
  </si>
  <si>
    <t>Chuyên</t>
  </si>
  <si>
    <t>28/02/1997</t>
  </si>
  <si>
    <t>B16DCAT018</t>
  </si>
  <si>
    <t>Phùng Chí</t>
  </si>
  <si>
    <t>12/07/1998</t>
  </si>
  <si>
    <t>B16DCAT024</t>
  </si>
  <si>
    <t>24/12/1998</t>
  </si>
  <si>
    <t>B16DCCN096</t>
  </si>
  <si>
    <t>19/10/1998</t>
  </si>
  <si>
    <t>B16DCCN101</t>
  </si>
  <si>
    <t>Cao Nam</t>
  </si>
  <si>
    <t>09/12/1998</t>
  </si>
  <si>
    <t>B16DCCN059</t>
  </si>
  <si>
    <t>Đào Quốc</t>
  </si>
  <si>
    <t>B16DCAT026</t>
  </si>
  <si>
    <t>B16DCAT053</t>
  </si>
  <si>
    <t>04/10/1998</t>
  </si>
  <si>
    <t>B16DCAT086</t>
  </si>
  <si>
    <t>Lê Ngọc</t>
  </si>
  <si>
    <t>03/10/1998</t>
  </si>
  <si>
    <t>B16DCAT097</t>
  </si>
  <si>
    <t>Nguyễn Thế Thăng</t>
  </si>
  <si>
    <t>B16DCAT104</t>
  </si>
  <si>
    <t>Mai Thị Hồng</t>
  </si>
  <si>
    <t>Mây</t>
  </si>
  <si>
    <t>B16DCAT109</t>
  </si>
  <si>
    <t>Phan Quang</t>
  </si>
  <si>
    <t>B16DCAT115</t>
  </si>
  <si>
    <t>B16DCAT119</t>
  </si>
  <si>
    <t>B15DCCN406</t>
  </si>
  <si>
    <t>22/01/1993</t>
  </si>
  <si>
    <t>B16DCAT129</t>
  </si>
  <si>
    <t>Khuất Minh</t>
  </si>
  <si>
    <t>B16DCAT142</t>
  </si>
  <si>
    <t>Sỹ</t>
  </si>
  <si>
    <t>B16DCAT155</t>
  </si>
  <si>
    <t>Tiền</t>
  </si>
  <si>
    <t>B16DCAT159</t>
  </si>
  <si>
    <t>B16DCAT164</t>
  </si>
  <si>
    <t>B16DCAT167</t>
  </si>
  <si>
    <t>Ngô Văn</t>
  </si>
  <si>
    <t>B16DCAT168</t>
  </si>
  <si>
    <t>Phạm Anh</t>
  </si>
  <si>
    <t>B16DCAT176</t>
  </si>
  <si>
    <t>30/10/1998</t>
  </si>
  <si>
    <t>B16DCCN104</t>
  </si>
  <si>
    <t>Nguyễn Nam</t>
  </si>
  <si>
    <t>605-A2</t>
  </si>
  <si>
    <t>B16DCCN113</t>
  </si>
  <si>
    <t>Kim Bằng</t>
  </si>
  <si>
    <t>B16DCCN416</t>
  </si>
  <si>
    <t>Trần Thị</t>
  </si>
  <si>
    <t>23/08/1996</t>
  </si>
  <si>
    <t>B16DCCN131</t>
  </si>
  <si>
    <t>24/08/1998</t>
  </si>
  <si>
    <t>B16DCCN134</t>
  </si>
  <si>
    <t>Đinh Thị</t>
  </si>
  <si>
    <t>Hiền</t>
  </si>
  <si>
    <t>21/08/1998</t>
  </si>
  <si>
    <t>B16DCCN146</t>
  </si>
  <si>
    <t>17/04/1998</t>
  </si>
  <si>
    <t>B16DCCN152</t>
  </si>
  <si>
    <t>29/12/1997</t>
  </si>
  <si>
    <t>B16DCCN539</t>
  </si>
  <si>
    <t>04/03/1997</t>
  </si>
  <si>
    <t>B16DCCN196</t>
  </si>
  <si>
    <t>B16DCCN208</t>
  </si>
  <si>
    <t>Bùi Phương</t>
  </si>
  <si>
    <t>Liên</t>
  </si>
  <si>
    <t>B16DCCN217</t>
  </si>
  <si>
    <t>08/12/1998</t>
  </si>
  <si>
    <t>B16DCCN234</t>
  </si>
  <si>
    <t>Dương Thị</t>
  </si>
  <si>
    <t>Mơ</t>
  </si>
  <si>
    <t>13/04/1997</t>
  </si>
  <si>
    <t>B16DCCN516</t>
  </si>
  <si>
    <t>Đào Phúc</t>
  </si>
  <si>
    <t>B16DCCN264</t>
  </si>
  <si>
    <t>01/03/1997</t>
  </si>
  <si>
    <t>B16DCCN274</t>
  </si>
  <si>
    <t>B16DCCN284</t>
  </si>
  <si>
    <t>Đỗ Thanh</t>
  </si>
  <si>
    <t>B16DCCN291</t>
  </si>
  <si>
    <t>Đoàn Lê</t>
  </si>
  <si>
    <t>28/02/1998</t>
  </si>
  <si>
    <t>B16DCCN527</t>
  </si>
  <si>
    <t>Lê Huy</t>
  </si>
  <si>
    <t>B16DCCN332</t>
  </si>
  <si>
    <t>Phan Tiến</t>
  </si>
  <si>
    <t>B16DCCN324</t>
  </si>
  <si>
    <t>Trần Sỹ</t>
  </si>
  <si>
    <t>22/08/1996</t>
  </si>
  <si>
    <t>B16DCCN356</t>
  </si>
  <si>
    <t>Ngô Tiến</t>
  </si>
  <si>
    <t>Toàn</t>
  </si>
  <si>
    <t>B16DCCN364</t>
  </si>
  <si>
    <t>B16DCCN372</t>
  </si>
  <si>
    <t>Lê Mạnh</t>
  </si>
  <si>
    <t>15/12/1998</t>
  </si>
  <si>
    <t>B16DCCN377</t>
  </si>
  <si>
    <t>B16DCCN378</t>
  </si>
  <si>
    <t>Phạm Viết</t>
  </si>
  <si>
    <t>02/06/1998</t>
  </si>
  <si>
    <t>B16DCCN387</t>
  </si>
  <si>
    <t>05/08/1998</t>
  </si>
  <si>
    <t>B16DCCN388</t>
  </si>
  <si>
    <t>Tạ Anh</t>
  </si>
  <si>
    <t>26/10/1998</t>
  </si>
  <si>
    <t>B16DCCN394</t>
  </si>
  <si>
    <t>Hồ Diên</t>
  </si>
  <si>
    <t>B16DCCN413</t>
  </si>
  <si>
    <t>Xuân</t>
  </si>
  <si>
    <t>B16DCCN415</t>
  </si>
  <si>
    <t>Đặng Thị Hoàng</t>
  </si>
  <si>
    <t>Nhóm: D16-132_06</t>
  </si>
  <si>
    <t>B16DCCN014</t>
  </si>
  <si>
    <t>505-A2</t>
  </si>
  <si>
    <t>B16DCAT005</t>
  </si>
  <si>
    <t>B16DCAT013</t>
  </si>
  <si>
    <t>Ngọ Quang</t>
  </si>
  <si>
    <t>16/04/1998</t>
  </si>
  <si>
    <t>B16DCCN029</t>
  </si>
  <si>
    <t>B16DCAT015</t>
  </si>
  <si>
    <t>Vũ Quốc</t>
  </si>
  <si>
    <t>Chính</t>
  </si>
  <si>
    <t>21/04/1996</t>
  </si>
  <si>
    <t>B16DCCN038</t>
  </si>
  <si>
    <t>B16DCCN110</t>
  </si>
  <si>
    <t>13/10/1998</t>
  </si>
  <si>
    <t>B16DCCN058</t>
  </si>
  <si>
    <t>Đạo</t>
  </si>
  <si>
    <t>B16DCCN054</t>
  </si>
  <si>
    <t>B16DCAT028</t>
  </si>
  <si>
    <t>Tạ Hải</t>
  </si>
  <si>
    <t>18/03/1998</t>
  </si>
  <si>
    <t>B16DCCN085</t>
  </si>
  <si>
    <t>Phạm Ngọc</t>
  </si>
  <si>
    <t>26/05/1998</t>
  </si>
  <si>
    <t>B16DCCN115</t>
  </si>
  <si>
    <t>Phạm Đức</t>
  </si>
  <si>
    <t>05/03/1998</t>
  </si>
  <si>
    <t>B16DCCN118</t>
  </si>
  <si>
    <t>B16DCAT048</t>
  </si>
  <si>
    <t>Nguyễn Đăng</t>
  </si>
  <si>
    <t>B16DCAT054</t>
  </si>
  <si>
    <t>B16DCAT067</t>
  </si>
  <si>
    <t>B16DCAT072</t>
  </si>
  <si>
    <t>B16DCAT076</t>
  </si>
  <si>
    <t>Hạ Viết</t>
  </si>
  <si>
    <t>B16DCAT084</t>
  </si>
  <si>
    <t>Trần Trung</t>
  </si>
  <si>
    <t>Khiêm</t>
  </si>
  <si>
    <t>B16DCAT087</t>
  </si>
  <si>
    <t>Lê Đắc</t>
  </si>
  <si>
    <t>Khoản</t>
  </si>
  <si>
    <t>20/01/1998</t>
  </si>
  <si>
    <t>B16DCAT088</t>
  </si>
  <si>
    <t>Kiểm</t>
  </si>
  <si>
    <t>B16DCAT089</t>
  </si>
  <si>
    <t>B12DCCN442</t>
  </si>
  <si>
    <t>Phan Tùng</t>
  </si>
  <si>
    <t>26/08/1994</t>
  </si>
  <si>
    <t>C14CNPM</t>
  </si>
  <si>
    <t>B16DCAT092</t>
  </si>
  <si>
    <t>B16DCAT100</t>
  </si>
  <si>
    <t>B16DCAT134</t>
  </si>
  <si>
    <t>Đỗ Nhân</t>
  </si>
  <si>
    <t>Quyền</t>
  </si>
  <si>
    <t>09/02/1998</t>
  </si>
  <si>
    <t>B16DCAT138</t>
  </si>
  <si>
    <t>24/06/1998</t>
  </si>
  <si>
    <t>B16DCAT154</t>
  </si>
  <si>
    <t>Đỗ Thị</t>
  </si>
  <si>
    <t>Thương</t>
  </si>
  <si>
    <t>B16DCAT165</t>
  </si>
  <si>
    <t>Đậu Mạnh</t>
  </si>
  <si>
    <t>29/06/1998</t>
  </si>
  <si>
    <t>B16DCAT170</t>
  </si>
  <si>
    <t>B16DCCN529</t>
  </si>
  <si>
    <t>05/09/1996</t>
  </si>
  <si>
    <t>305-A2</t>
  </si>
  <si>
    <t>B16DCCN535</t>
  </si>
  <si>
    <t>Lưu Tiến</t>
  </si>
  <si>
    <t>12/12/1998</t>
  </si>
  <si>
    <t>B16DCCN521</t>
  </si>
  <si>
    <t>Phạm Gia Tuấn</t>
  </si>
  <si>
    <t>B16DCCN119</t>
  </si>
  <si>
    <t>Cung Quang</t>
  </si>
  <si>
    <t>06/09/1998</t>
  </si>
  <si>
    <t>B16DCCN129</t>
  </si>
  <si>
    <t>B16DCCN524</t>
  </si>
  <si>
    <t>Lê Trung</t>
  </si>
  <si>
    <t>17/08/1998</t>
  </si>
  <si>
    <t>B16DCCN162</t>
  </si>
  <si>
    <t>Phùng Văn</t>
  </si>
  <si>
    <t>27/06/1998</t>
  </si>
  <si>
    <t>B16DCCN513</t>
  </si>
  <si>
    <t>B16DCCN202</t>
  </si>
  <si>
    <t>Hà Tùng</t>
  </si>
  <si>
    <t>B16DCCN213</t>
  </si>
  <si>
    <t>B16DCCN220</t>
  </si>
  <si>
    <t>Luyến</t>
  </si>
  <si>
    <t>B16DCCN508</t>
  </si>
  <si>
    <t>B16DCCN517</t>
  </si>
  <si>
    <t>Đặng Đình</t>
  </si>
  <si>
    <t>B16DCCN235</t>
  </si>
  <si>
    <t>Đỗ Hữu Hoàng</t>
  </si>
  <si>
    <t>06/10/1998</t>
  </si>
  <si>
    <t>B16DCCN246</t>
  </si>
  <si>
    <t>Trịnh Hoài</t>
  </si>
  <si>
    <t>01/07/1998</t>
  </si>
  <si>
    <t>B16DCCN252</t>
  </si>
  <si>
    <t>Tào Trọng</t>
  </si>
  <si>
    <t>B16DCCN270</t>
  </si>
  <si>
    <t>17/12/1998</t>
  </si>
  <si>
    <t>B16DCCN288</t>
  </si>
  <si>
    <t>30/07/1998</t>
  </si>
  <si>
    <t>B16DCCN501</t>
  </si>
  <si>
    <t>Daophone</t>
  </si>
  <si>
    <t>Seangngam</t>
  </si>
  <si>
    <t>09/12/1996</t>
  </si>
  <si>
    <t>B16DCCN296</t>
  </si>
  <si>
    <t>Bùi Quang</t>
  </si>
  <si>
    <t>B16DCCN300</t>
  </si>
  <si>
    <t>B16DCCN301</t>
  </si>
  <si>
    <t>Nguyễn Khánh</t>
  </si>
  <si>
    <t>12/02/1998</t>
  </si>
  <si>
    <t>B16DCCN322</t>
  </si>
  <si>
    <t>18/12/1997</t>
  </si>
  <si>
    <t>B16DCCN355</t>
  </si>
  <si>
    <t>Tiệp</t>
  </si>
  <si>
    <t>B16DCCN369</t>
  </si>
  <si>
    <t>Hà Mạnh</t>
  </si>
  <si>
    <t>11/08/1998</t>
  </si>
  <si>
    <t>B16DCCN381</t>
  </si>
  <si>
    <t>Đoàn Anh</t>
  </si>
  <si>
    <t>11/11/1991</t>
  </si>
  <si>
    <t>B16DCCN400</t>
  </si>
  <si>
    <t>Vũ Thanh</t>
  </si>
  <si>
    <t>26/01/1998</t>
  </si>
  <si>
    <t>B16DCCN402</t>
  </si>
  <si>
    <t>Đào Văn</t>
  </si>
  <si>
    <t>25/01/1998</t>
  </si>
  <si>
    <t>B16DCCN410</t>
  </si>
  <si>
    <t>Lê Nguyễn Ngọc</t>
  </si>
  <si>
    <t>24/06/1997</t>
  </si>
  <si>
    <t>Nhóm: D16-131_05</t>
  </si>
  <si>
    <t>B16DCCN001</t>
  </si>
  <si>
    <t>101-A2</t>
  </si>
  <si>
    <t>B16DCCN013</t>
  </si>
  <si>
    <t>B16DCCN017</t>
  </si>
  <si>
    <t>Đặng Thị Ngọc</t>
  </si>
  <si>
    <t>B16DCAT014</t>
  </si>
  <si>
    <t>Cảnh</t>
  </si>
  <si>
    <t>B16DCCN032</t>
  </si>
  <si>
    <t>Nguyễn</t>
  </si>
  <si>
    <t>Chung</t>
  </si>
  <si>
    <t>B16DCAT019</t>
  </si>
  <si>
    <t>Trần Sinh</t>
  </si>
  <si>
    <t>Cung</t>
  </si>
  <si>
    <t>B12DCCN307</t>
  </si>
  <si>
    <t>24/10/1994</t>
  </si>
  <si>
    <t>D13HTTT2</t>
  </si>
  <si>
    <t>B16DCAT022</t>
  </si>
  <si>
    <t>13/11/1998</t>
  </si>
  <si>
    <t>B16DCAT023</t>
  </si>
  <si>
    <t>Thạch Tuấn</t>
  </si>
  <si>
    <t>B16DCCN047</t>
  </si>
  <si>
    <t>B16DCCN099</t>
  </si>
  <si>
    <t>Trương Mạnh</t>
  </si>
  <si>
    <t>B16DCCN109</t>
  </si>
  <si>
    <t>B16DCCN061</t>
  </si>
  <si>
    <t>Hoàng Văn</t>
  </si>
  <si>
    <t>B16DCCN068</t>
  </si>
  <si>
    <t>Trần Quốc</t>
  </si>
  <si>
    <t>10/05/1998</t>
  </si>
  <si>
    <t>B16DCAT034</t>
  </si>
  <si>
    <t>Bùi Văn</t>
  </si>
  <si>
    <t>B14CCCN208</t>
  </si>
  <si>
    <t>B16DCCN116</t>
  </si>
  <si>
    <t>Phùng Thị</t>
  </si>
  <si>
    <t>B16DCAT046</t>
  </si>
  <si>
    <t>Chu Minh</t>
  </si>
  <si>
    <t>B15DCCN224</t>
  </si>
  <si>
    <t>10/12/1997</t>
  </si>
  <si>
    <t>D15CQCN04-B</t>
  </si>
  <si>
    <t>B16DCAT059</t>
  </si>
  <si>
    <t>03/01/1997</t>
  </si>
  <si>
    <t>B16DCAT070</t>
  </si>
  <si>
    <t>B16DCAT078</t>
  </si>
  <si>
    <t>Khương Xuân</t>
  </si>
  <si>
    <t>B16DCAT095</t>
  </si>
  <si>
    <t>Đinh Công</t>
  </si>
  <si>
    <t>B16DCAT111</t>
  </si>
  <si>
    <t>B16DCAT150</t>
  </si>
  <si>
    <t>Trần Quý</t>
  </si>
  <si>
    <t>B16DCAT144</t>
  </si>
  <si>
    <t>Hoàng Trọng</t>
  </si>
  <si>
    <t>08/05/1998</t>
  </si>
  <si>
    <t>B16DCAT162</t>
  </si>
  <si>
    <t>Vũ Mạnh</t>
  </si>
  <si>
    <t>Trưởng</t>
  </si>
  <si>
    <t>B16DCAT163</t>
  </si>
  <si>
    <t>Vũ Thế</t>
  </si>
  <si>
    <t>B16DCAT169</t>
  </si>
  <si>
    <t>Trương Ngọc</t>
  </si>
  <si>
    <t>30/09/1997</t>
  </si>
  <si>
    <t>B16DCAT175</t>
  </si>
  <si>
    <t>B16DCCN528</t>
  </si>
  <si>
    <t>21/05/1998</t>
  </si>
  <si>
    <t>405-A2</t>
  </si>
  <si>
    <t>B16DCCN142</t>
  </si>
  <si>
    <t>B16DCCN149</t>
  </si>
  <si>
    <t>02/12/1998</t>
  </si>
  <si>
    <t>B16DCCN157</t>
  </si>
  <si>
    <t>Phạm Huy</t>
  </si>
  <si>
    <t>B16DCCN159</t>
  </si>
  <si>
    <t>B16DCCN161</t>
  </si>
  <si>
    <t>B16DCCN179</t>
  </si>
  <si>
    <t>B16DCCN163</t>
  </si>
  <si>
    <t>Hoàng Đỗ Việt</t>
  </si>
  <si>
    <t>B16DCCN164</t>
  </si>
  <si>
    <t>Ngô Quang</t>
  </si>
  <si>
    <t>08/07/1998</t>
  </si>
  <si>
    <t>B16DCCN172</t>
  </si>
  <si>
    <t>B16DCCN187</t>
  </si>
  <si>
    <t>14/05/1998</t>
  </si>
  <si>
    <t>B16DCCN191</t>
  </si>
  <si>
    <t>Trương Văn</t>
  </si>
  <si>
    <t>19/06/1998</t>
  </si>
  <si>
    <t>B16DCCN197</t>
  </si>
  <si>
    <t>05/02/1998</t>
  </si>
  <si>
    <t>B16DCCN206</t>
  </si>
  <si>
    <t>Lanh</t>
  </si>
  <si>
    <t>B16DCCN203</t>
  </si>
  <si>
    <t>B16DCCN209</t>
  </si>
  <si>
    <t>Lường Quang</t>
  </si>
  <si>
    <t>16/09/1996</t>
  </si>
  <si>
    <t>B16DCCN225</t>
  </si>
  <si>
    <t>26/08/1998</t>
  </si>
  <si>
    <t>B16DCCN238</t>
  </si>
  <si>
    <t>15/09/1998</t>
  </si>
  <si>
    <t>B16DCCN538</t>
  </si>
  <si>
    <t>13/10/1997</t>
  </si>
  <si>
    <t>B16DCCN259</t>
  </si>
  <si>
    <t>Đào Long</t>
  </si>
  <si>
    <t>Nhật</t>
  </si>
  <si>
    <t>B16DCCN268</t>
  </si>
  <si>
    <t>B16DCCN308</t>
  </si>
  <si>
    <t>12/06/1998</t>
  </si>
  <si>
    <t>B16DCCN314</t>
  </si>
  <si>
    <t>Thận</t>
  </si>
  <si>
    <t>B16DCCN357</t>
  </si>
  <si>
    <t>07/01/1998</t>
  </si>
  <si>
    <t>B16DCCN359</t>
  </si>
  <si>
    <t>B16DCCN366</t>
  </si>
  <si>
    <t>Cao Viết</t>
  </si>
  <si>
    <t>Trình</t>
  </si>
  <si>
    <t>04/02/1998</t>
  </si>
  <si>
    <t>B16DCCN371</t>
  </si>
  <si>
    <t>31/07/1998</t>
  </si>
  <si>
    <t>B16DCCN384</t>
  </si>
  <si>
    <t>B16DCCN380</t>
  </si>
  <si>
    <t>Tư</t>
  </si>
  <si>
    <t>B16DCCN414</t>
  </si>
  <si>
    <t>Xuyên</t>
  </si>
  <si>
    <t>25/04/1998</t>
  </si>
  <si>
    <t>Nhóm: D16-130_04</t>
  </si>
  <si>
    <t>B16DCAT006</t>
  </si>
  <si>
    <t>Trần Duy</t>
  </si>
  <si>
    <t>04/11/1998</t>
  </si>
  <si>
    <t>702-A2</t>
  </si>
  <si>
    <t>B16DCAT002</t>
  </si>
  <si>
    <t>Đào Tuấn</t>
  </si>
  <si>
    <t>B16DCCN006</t>
  </si>
  <si>
    <t>Đặng Quế</t>
  </si>
  <si>
    <t>B16DCCN020</t>
  </si>
  <si>
    <t>B16DCCN041</t>
  </si>
  <si>
    <t>Đinh Mạnh</t>
  </si>
  <si>
    <t>B16DCCN045</t>
  </si>
  <si>
    <t>24/11/1998</t>
  </si>
  <si>
    <t>B16DCCN051</t>
  </si>
  <si>
    <t>25/12/1998</t>
  </si>
  <si>
    <t>B16DCCN097</t>
  </si>
  <si>
    <t>B16DCCN107</t>
  </si>
  <si>
    <t>Bùi Thọ</t>
  </si>
  <si>
    <t>Dưỡng</t>
  </si>
  <si>
    <t>27/08/1998</t>
  </si>
  <si>
    <t>B16DCCN049</t>
  </si>
  <si>
    <t>B16DCCN063</t>
  </si>
  <si>
    <t>10/09/1998</t>
  </si>
  <si>
    <t>B16DCAT035</t>
  </si>
  <si>
    <t>Lưu Huỳnh</t>
  </si>
  <si>
    <t>16/05/1997</t>
  </si>
  <si>
    <t>B16DCCN083</t>
  </si>
  <si>
    <t>B16DCCN114</t>
  </si>
  <si>
    <t>Ngô Trường</t>
  </si>
  <si>
    <t>26/10/1995</t>
  </si>
  <si>
    <t>B16DCCN133</t>
  </si>
  <si>
    <t>Hiên</t>
  </si>
  <si>
    <t>B16DCCN137</t>
  </si>
  <si>
    <t>B16DCAT062</t>
  </si>
  <si>
    <t>Tống Đình</t>
  </si>
  <si>
    <t>B16DCAT069</t>
  </si>
  <si>
    <t>Nghiêm Xuân</t>
  </si>
  <si>
    <t>Hợp</t>
  </si>
  <si>
    <t>B16DCCN194</t>
  </si>
  <si>
    <t>Trần Đăng</t>
  </si>
  <si>
    <t>B16DCCN195</t>
  </si>
  <si>
    <t>Khuê</t>
  </si>
  <si>
    <t>09/09/1998</t>
  </si>
  <si>
    <t>B16DCCN201</t>
  </si>
  <si>
    <t>Hà Duyên</t>
  </si>
  <si>
    <t>03/02/1998</t>
  </si>
  <si>
    <t>B16DCAT098</t>
  </si>
  <si>
    <t>Phan Xuân</t>
  </si>
  <si>
    <t>B14DCCN506</t>
  </si>
  <si>
    <t>Đặng Đức</t>
  </si>
  <si>
    <t>Luân</t>
  </si>
  <si>
    <t>02/12/1995</t>
  </si>
  <si>
    <t>B16DCAT102</t>
  </si>
  <si>
    <t>Đỗ Thị Kiều</t>
  </si>
  <si>
    <t>18/11/1997</t>
  </si>
  <si>
    <t>B16DCAT110</t>
  </si>
  <si>
    <t>Trịnh Đình</t>
  </si>
  <si>
    <t>17/08/1997</t>
  </si>
  <si>
    <t>B16DCAT126</t>
  </si>
  <si>
    <t>B12DCCN243</t>
  </si>
  <si>
    <t>16/08/1994</t>
  </si>
  <si>
    <t>D12CNPM6</t>
  </si>
  <si>
    <t>B16DCAT148</t>
  </si>
  <si>
    <t>Doãn Tiến</t>
  </si>
  <si>
    <t>11/10/1998</t>
  </si>
  <si>
    <t>B16DCAT158</t>
  </si>
  <si>
    <t>18/04/1998</t>
  </si>
  <si>
    <t>B16DCAT161</t>
  </si>
  <si>
    <t>B16DCCN540</t>
  </si>
  <si>
    <t>Nguyễn Thái</t>
  </si>
  <si>
    <t>Bình</t>
  </si>
  <si>
    <t>403-A2</t>
  </si>
  <si>
    <t>B16DCCN532</t>
  </si>
  <si>
    <t>21/06/1998</t>
  </si>
  <si>
    <t>B16DCCN536</t>
  </si>
  <si>
    <t>Triệu Quang</t>
  </si>
  <si>
    <t>B16DCCN509</t>
  </si>
  <si>
    <t>Đặng Thị Diệu</t>
  </si>
  <si>
    <t>B16DCCN533</t>
  </si>
  <si>
    <t>Lân</t>
  </si>
  <si>
    <t>B16DCCN211</t>
  </si>
  <si>
    <t>26/04/1998</t>
  </si>
  <si>
    <t>B16DCCN230</t>
  </si>
  <si>
    <t>B16DCCN515</t>
  </si>
  <si>
    <t>B16DCCN232</t>
  </si>
  <si>
    <t>B16DCCN233</t>
  </si>
  <si>
    <t>25/02/1997</t>
  </si>
  <si>
    <t>B16DCCN262</t>
  </si>
  <si>
    <t>Ngô Đức</t>
  </si>
  <si>
    <t>Phắc</t>
  </si>
  <si>
    <t>23/03/1998</t>
  </si>
  <si>
    <t>B16DCCN271</t>
  </si>
  <si>
    <t>31/10/1998</t>
  </si>
  <si>
    <t>B16DCCN520</t>
  </si>
  <si>
    <t>B16DCCN294</t>
  </si>
  <si>
    <t>Sang</t>
  </si>
  <si>
    <t>25/08/1998</t>
  </si>
  <si>
    <t>B16DCCN297</t>
  </si>
  <si>
    <t>Đặng Hoàng</t>
  </si>
  <si>
    <t>20/03/1998</t>
  </si>
  <si>
    <t>B16DCCN306</t>
  </si>
  <si>
    <t>B16DCCN311</t>
  </si>
  <si>
    <t>09/07/1996</t>
  </si>
  <si>
    <t>B16DCCN329</t>
  </si>
  <si>
    <t>16/06/1997</t>
  </si>
  <si>
    <t>B16DCCN331</t>
  </si>
  <si>
    <t>B16DCCN522</t>
  </si>
  <si>
    <t>Trần Tiến</t>
  </si>
  <si>
    <t>13/12/1997</t>
  </si>
  <si>
    <t>B16DCCN337</t>
  </si>
  <si>
    <t>Thiên</t>
  </si>
  <si>
    <t>B16DCCN348</t>
  </si>
  <si>
    <t>Thuật</t>
  </si>
  <si>
    <t>B16DCCN350</t>
  </si>
  <si>
    <t>Trần Thanh</t>
  </si>
  <si>
    <t>Thủy</t>
  </si>
  <si>
    <t>B16DCCN375</t>
  </si>
  <si>
    <t>B16DCCN385</t>
  </si>
  <si>
    <t>B16DCCN395</t>
  </si>
  <si>
    <t>Hoàng Mạnh</t>
  </si>
  <si>
    <t>B16DCCN518</t>
  </si>
  <si>
    <t>Phạm Sơn</t>
  </si>
  <si>
    <t>22/02/1998</t>
  </si>
  <si>
    <t>B16DCCN512</t>
  </si>
  <si>
    <t>Vinh</t>
  </si>
  <si>
    <t>B16DCCN411</t>
  </si>
  <si>
    <t>Thiều Văn</t>
  </si>
  <si>
    <t>Vĩnh</t>
  </si>
  <si>
    <t>25/01/1997</t>
  </si>
  <si>
    <t>B16DCCN530</t>
  </si>
  <si>
    <t>Yên Văn</t>
  </si>
  <si>
    <t>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</si>
</sst>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3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Fill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10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zoomScale="115" zoomScaleNormal="115" workbookViewId="0">
      <pane ySplit="2" topLeftCell="A70" activePane="bottomLeft" state="frozen"/>
      <selection activeCell="T1" sqref="T1:T1048576"/>
      <selection pane="bottomLeft" activeCell="A77" sqref="A77:XFD107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8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894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D16-135_09</v>
      </c>
      <c r="W7" s="58">
        <f>+$AF$7+$AH$7+$AD$7</f>
        <v>60</v>
      </c>
      <c r="X7" s="52">
        <f>COUNTIF($P$8:$P$96,"Khiển trách")</f>
        <v>0</v>
      </c>
      <c r="Y7" s="52">
        <f>COUNTIF($P$8:$P$96,"Cảnh cáo")</f>
        <v>0</v>
      </c>
      <c r="Z7" s="52">
        <f>COUNTIF($P$8:$P$96,"Đình chỉ thi")</f>
        <v>0</v>
      </c>
      <c r="AA7" s="59">
        <f>+($X$7+$Y$7+$Z$7)/$W$7*100%</f>
        <v>0</v>
      </c>
      <c r="AB7" s="52">
        <f>SUM(COUNTIF($P$8:$P$94,"Vắng"),COUNTIF($P$8:$P$94,"Vắng có phép"))</f>
        <v>4</v>
      </c>
      <c r="AC7" s="60">
        <f>+$AB$7/$W$7</f>
        <v>6.6666666666666666E-2</v>
      </c>
      <c r="AD7" s="61">
        <f>COUNTIF($T$8:$T$94,"Thi lại")</f>
        <v>1</v>
      </c>
      <c r="AE7" s="60">
        <f>+$AD$7/$W$7</f>
        <v>1.6666666666666666E-2</v>
      </c>
      <c r="AF7" s="61">
        <f>COUNTIF($T$8:$T$95,"Học lại")</f>
        <v>13</v>
      </c>
      <c r="AG7" s="60">
        <f>+$AF$7/$W$7</f>
        <v>0.21666666666666667</v>
      </c>
      <c r="AH7" s="52">
        <f>COUNTIF($T$9:$T$95,"Đạt")</f>
        <v>46</v>
      </c>
      <c r="AI7" s="59">
        <f>+$AH$7/$W$7</f>
        <v>0.76666666666666672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" customHeight="1" x14ac:dyDescent="0.25">
      <c r="B9" s="11">
        <v>1</v>
      </c>
      <c r="C9" s="12" t="s">
        <v>895</v>
      </c>
      <c r="D9" s="13" t="s">
        <v>896</v>
      </c>
      <c r="E9" s="14" t="s">
        <v>50</v>
      </c>
      <c r="F9" s="15" t="s">
        <v>680</v>
      </c>
      <c r="G9" s="12" t="s">
        <v>52</v>
      </c>
      <c r="H9" s="16">
        <v>1</v>
      </c>
      <c r="I9" s="16">
        <v>1</v>
      </c>
      <c r="J9" s="16" t="s">
        <v>25</v>
      </c>
      <c r="K9" s="16">
        <v>2</v>
      </c>
      <c r="L9" s="17">
        <v>0</v>
      </c>
      <c r="M9" s="18">
        <f>ROUND(SUMPRODUCT(H9:L9,$H$8:$L$8)/100,1)</f>
        <v>0.6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>IF($M9&lt;4,"Kém",IF(AND($M9&gt;=4,$M9&lt;=5.4),"Trung bình yếu",IF(AND($M9&gt;=5.5,$M9&lt;=6.9),"Trung bình",IF(AND($M9&gt;=7,$M9&lt;=8.4),"Khá",IF(AND($M9&gt;=8.5,$M9&lt;=10),"Giỏi","")))))</f>
        <v>Kém</v>
      </c>
      <c r="P9" s="31" t="s">
        <v>892</v>
      </c>
      <c r="Q9" s="20" t="s">
        <v>897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" customHeight="1" x14ac:dyDescent="0.25">
      <c r="B10" s="22">
        <v>2</v>
      </c>
      <c r="C10" s="23" t="s">
        <v>898</v>
      </c>
      <c r="D10" s="24" t="s">
        <v>899</v>
      </c>
      <c r="E10" s="25" t="s">
        <v>50</v>
      </c>
      <c r="F10" s="26" t="s">
        <v>900</v>
      </c>
      <c r="G10" s="23" t="s">
        <v>103</v>
      </c>
      <c r="H10" s="27">
        <v>0</v>
      </c>
      <c r="I10" s="27">
        <v>0</v>
      </c>
      <c r="J10" s="27" t="s">
        <v>25</v>
      </c>
      <c r="K10" s="27">
        <v>0</v>
      </c>
      <c r="L10" s="71" t="s">
        <v>25</v>
      </c>
      <c r="M10" s="28">
        <f>ROUND(SUMPRODUCT(H10:L10,$H$8:$L$8)/100,1)</f>
        <v>0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F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Kém</v>
      </c>
      <c r="P10" s="31" t="str">
        <f>+IF(OR($H10=0,$I10=0,$J10=0,$K10=0),"Không đủ ĐKDT",IF(AND(L10=0,M10&gt;=4),"Không đạt",""))</f>
        <v>Không đủ ĐKDT</v>
      </c>
      <c r="Q10" s="32" t="s">
        <v>897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" customHeight="1" x14ac:dyDescent="0.25">
      <c r="B11" s="22">
        <v>3</v>
      </c>
      <c r="C11" s="23" t="s">
        <v>901</v>
      </c>
      <c r="D11" s="24" t="s">
        <v>902</v>
      </c>
      <c r="E11" s="25" t="s">
        <v>903</v>
      </c>
      <c r="F11" s="26" t="s">
        <v>904</v>
      </c>
      <c r="G11" s="23" t="s">
        <v>84</v>
      </c>
      <c r="H11" s="27">
        <v>7</v>
      </c>
      <c r="I11" s="27">
        <v>7</v>
      </c>
      <c r="J11" s="27" t="s">
        <v>25</v>
      </c>
      <c r="K11" s="27">
        <v>8</v>
      </c>
      <c r="L11" s="71">
        <v>0</v>
      </c>
      <c r="M11" s="28">
        <f>ROUND(SUMPRODUCT(H11:L11,$H$8:$L$8)/100,1)</f>
        <v>3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F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Kém</v>
      </c>
      <c r="P11" s="67" t="s">
        <v>892</v>
      </c>
      <c r="Q11" s="32" t="s">
        <v>897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Học lại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" customHeight="1" x14ac:dyDescent="0.25">
      <c r="B12" s="22">
        <v>4</v>
      </c>
      <c r="C12" s="23" t="s">
        <v>905</v>
      </c>
      <c r="D12" s="24" t="s">
        <v>446</v>
      </c>
      <c r="E12" s="25" t="s">
        <v>906</v>
      </c>
      <c r="F12" s="26" t="s">
        <v>621</v>
      </c>
      <c r="G12" s="23" t="s">
        <v>52</v>
      </c>
      <c r="H12" s="27">
        <v>5</v>
      </c>
      <c r="I12" s="27">
        <v>2</v>
      </c>
      <c r="J12" s="27" t="s">
        <v>25</v>
      </c>
      <c r="K12" s="27">
        <v>5</v>
      </c>
      <c r="L12" s="71">
        <v>4</v>
      </c>
      <c r="M12" s="28">
        <f>ROUND(SUMPRODUCT(H12:L12,$H$8:$L$8)/100,1)</f>
        <v>4.0999999999999996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D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Trung bình yếu</v>
      </c>
      <c r="P12" s="31" t="str">
        <f>+IF(OR($H12=0,$I12=0,$J12=0,$K12=0),"Không đủ ĐKDT",IF(AND(L12=0,M12&gt;=4),"Không đạt",""))</f>
        <v/>
      </c>
      <c r="Q12" s="32" t="s">
        <v>897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" customHeight="1" x14ac:dyDescent="0.25">
      <c r="B13" s="22">
        <v>5</v>
      </c>
      <c r="C13" s="23" t="s">
        <v>907</v>
      </c>
      <c r="D13" s="24" t="s">
        <v>908</v>
      </c>
      <c r="E13" s="25" t="s">
        <v>87</v>
      </c>
      <c r="F13" s="26" t="s">
        <v>468</v>
      </c>
      <c r="G13" s="23" t="s">
        <v>118</v>
      </c>
      <c r="H13" s="27">
        <v>4</v>
      </c>
      <c r="I13" s="27">
        <v>10</v>
      </c>
      <c r="J13" s="27" t="s">
        <v>25</v>
      </c>
      <c r="K13" s="27">
        <v>9</v>
      </c>
      <c r="L13" s="71">
        <v>4</v>
      </c>
      <c r="M13" s="28">
        <f>ROUND(SUMPRODUCT(H13:L13,$H$8:$L$8)/100,1)</f>
        <v>5.6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C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Trung bình</v>
      </c>
      <c r="P13" s="31" t="str">
        <f>+IF(OR($H13=0,$I13=0,$J13=0,$K13=0),"Không đủ ĐKDT",IF(AND(L13=0,M13&gt;=4),"Không đạt",""))</f>
        <v/>
      </c>
      <c r="Q13" s="32" t="s">
        <v>897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" customHeight="1" x14ac:dyDescent="0.25">
      <c r="B14" s="22">
        <v>6</v>
      </c>
      <c r="C14" s="23" t="s">
        <v>909</v>
      </c>
      <c r="D14" s="24" t="s">
        <v>509</v>
      </c>
      <c r="E14" s="25" t="s">
        <v>106</v>
      </c>
      <c r="F14" s="26" t="s">
        <v>287</v>
      </c>
      <c r="G14" s="23" t="s">
        <v>103</v>
      </c>
      <c r="H14" s="27">
        <v>5</v>
      </c>
      <c r="I14" s="27">
        <v>10</v>
      </c>
      <c r="J14" s="27" t="s">
        <v>25</v>
      </c>
      <c r="K14" s="27">
        <v>3</v>
      </c>
      <c r="L14" s="71">
        <v>0</v>
      </c>
      <c r="M14" s="28">
        <f>ROUND(SUMPRODUCT(H14:L14,$H$8:$L$8)/100,1)</f>
        <v>2.1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F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Kém</v>
      </c>
      <c r="P14" s="31" t="s">
        <v>910</v>
      </c>
      <c r="Q14" s="32" t="s">
        <v>897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Thi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" customHeight="1" x14ac:dyDescent="0.25">
      <c r="B15" s="22">
        <v>7</v>
      </c>
      <c r="C15" s="23" t="s">
        <v>911</v>
      </c>
      <c r="D15" s="24" t="s">
        <v>902</v>
      </c>
      <c r="E15" s="25" t="s">
        <v>106</v>
      </c>
      <c r="F15" s="26" t="s">
        <v>912</v>
      </c>
      <c r="G15" s="23" t="s">
        <v>913</v>
      </c>
      <c r="H15" s="27">
        <v>1</v>
      </c>
      <c r="I15" s="27">
        <v>10</v>
      </c>
      <c r="J15" s="27" t="s">
        <v>25</v>
      </c>
      <c r="K15" s="27">
        <v>5</v>
      </c>
      <c r="L15" s="71">
        <v>2</v>
      </c>
      <c r="M15" s="28">
        <f>ROUND(SUMPRODUCT(H15:L15,$H$8:$L$8)/100,1)</f>
        <v>3.3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F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Kém</v>
      </c>
      <c r="P15" s="31" t="str">
        <f>+IF(OR($H15=0,$I15=0,$J15=0,$K15=0),"Không đủ ĐKDT",IF(AND(L15=0,M15&gt;=4),"Không đạt",""))</f>
        <v/>
      </c>
      <c r="Q15" s="32" t="s">
        <v>897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" customHeight="1" x14ac:dyDescent="0.25">
      <c r="B16" s="22">
        <v>8</v>
      </c>
      <c r="C16" s="23" t="s">
        <v>914</v>
      </c>
      <c r="D16" s="24" t="s">
        <v>915</v>
      </c>
      <c r="E16" s="25" t="s">
        <v>916</v>
      </c>
      <c r="F16" s="26" t="s">
        <v>606</v>
      </c>
      <c r="G16" s="23" t="s">
        <v>56</v>
      </c>
      <c r="H16" s="27">
        <v>5</v>
      </c>
      <c r="I16" s="27">
        <v>4</v>
      </c>
      <c r="J16" s="27" t="s">
        <v>25</v>
      </c>
      <c r="K16" s="27">
        <v>3</v>
      </c>
      <c r="L16" s="71">
        <v>5.5</v>
      </c>
      <c r="M16" s="28">
        <f>ROUND(SUMPRODUCT(H16:L16,$H$8:$L$8)/100,1)</f>
        <v>4.8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D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Trung bình yếu</v>
      </c>
      <c r="P16" s="31" t="str">
        <f>+IF(OR($H16=0,$I16=0,$J16=0,$K16=0),"Không đủ ĐKDT",IF(AND(L16=0,M16&gt;=4),"Không đạt",""))</f>
        <v/>
      </c>
      <c r="Q16" s="32" t="s">
        <v>897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" customHeight="1" x14ac:dyDescent="0.25">
      <c r="B17" s="22">
        <v>9</v>
      </c>
      <c r="C17" s="23" t="s">
        <v>917</v>
      </c>
      <c r="D17" s="24" t="s">
        <v>580</v>
      </c>
      <c r="E17" s="25" t="s">
        <v>918</v>
      </c>
      <c r="F17" s="26" t="s">
        <v>380</v>
      </c>
      <c r="G17" s="23" t="s">
        <v>232</v>
      </c>
      <c r="H17" s="27">
        <v>7</v>
      </c>
      <c r="I17" s="27">
        <v>7</v>
      </c>
      <c r="J17" s="27" t="s">
        <v>25</v>
      </c>
      <c r="K17" s="27">
        <v>6</v>
      </c>
      <c r="L17" s="71">
        <v>3.5</v>
      </c>
      <c r="M17" s="28">
        <f>ROUND(SUMPRODUCT(H17:L17,$H$8:$L$8)/100,1)</f>
        <v>4.7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D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Trung bình yếu</v>
      </c>
      <c r="P17" s="31" t="str">
        <f>+IF(OR($H17=0,$I17=0,$J17=0,$K17=0),"Không đủ ĐKDT",IF(AND(L17=0,M17&gt;=4),"Không đạt",""))</f>
        <v/>
      </c>
      <c r="Q17" s="32" t="s">
        <v>897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" customHeight="1" x14ac:dyDescent="0.25">
      <c r="B18" s="22">
        <v>10</v>
      </c>
      <c r="C18" s="23" t="s">
        <v>919</v>
      </c>
      <c r="D18" s="24" t="s">
        <v>68</v>
      </c>
      <c r="E18" s="25" t="s">
        <v>192</v>
      </c>
      <c r="F18" s="26" t="s">
        <v>687</v>
      </c>
      <c r="G18" s="23" t="s">
        <v>110</v>
      </c>
      <c r="H18" s="27">
        <v>5</v>
      </c>
      <c r="I18" s="27">
        <v>10</v>
      </c>
      <c r="J18" s="27" t="s">
        <v>25</v>
      </c>
      <c r="K18" s="27">
        <v>8</v>
      </c>
      <c r="L18" s="71">
        <v>8.5</v>
      </c>
      <c r="M18" s="28">
        <f>ROUND(SUMPRODUCT(H18:L18,$H$8:$L$8)/100,1)</f>
        <v>8.1999999999999993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B+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Khá</v>
      </c>
      <c r="P18" s="31" t="str">
        <f>+IF(OR($H18=0,$I18=0,$J18=0,$K18=0),"Không đủ ĐKDT",IF(AND(L18=0,M18&gt;=4),"Không đạt",""))</f>
        <v/>
      </c>
      <c r="Q18" s="32" t="s">
        <v>897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" customHeight="1" x14ac:dyDescent="0.25">
      <c r="B19" s="22">
        <v>11</v>
      </c>
      <c r="C19" s="23" t="s">
        <v>920</v>
      </c>
      <c r="D19" s="24" t="s">
        <v>414</v>
      </c>
      <c r="E19" s="25" t="s">
        <v>192</v>
      </c>
      <c r="F19" s="26" t="s">
        <v>921</v>
      </c>
      <c r="G19" s="23" t="s">
        <v>66</v>
      </c>
      <c r="H19" s="27">
        <v>4</v>
      </c>
      <c r="I19" s="27">
        <v>10</v>
      </c>
      <c r="J19" s="27" t="s">
        <v>25</v>
      </c>
      <c r="K19" s="27">
        <v>8</v>
      </c>
      <c r="L19" s="71">
        <v>7</v>
      </c>
      <c r="M19" s="28">
        <f>ROUND(SUMPRODUCT(H19:L19,$H$8:$L$8)/100,1)</f>
        <v>7.2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B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Khá</v>
      </c>
      <c r="P19" s="31" t="str">
        <f>+IF(OR($H19=0,$I19=0,$J19=0,$K19=0),"Không đủ ĐKDT",IF(AND(L19=0,M19&gt;=4),"Không đạt",""))</f>
        <v/>
      </c>
      <c r="Q19" s="32" t="s">
        <v>897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" customHeight="1" x14ac:dyDescent="0.25">
      <c r="B20" s="22">
        <v>12</v>
      </c>
      <c r="C20" s="23" t="s">
        <v>922</v>
      </c>
      <c r="D20" s="24" t="s">
        <v>923</v>
      </c>
      <c r="E20" s="25" t="s">
        <v>924</v>
      </c>
      <c r="F20" s="26" t="s">
        <v>925</v>
      </c>
      <c r="G20" s="23" t="s">
        <v>926</v>
      </c>
      <c r="H20" s="27">
        <v>7</v>
      </c>
      <c r="I20" s="27">
        <v>7</v>
      </c>
      <c r="J20" s="27" t="s">
        <v>25</v>
      </c>
      <c r="K20" s="27">
        <v>8</v>
      </c>
      <c r="L20" s="71">
        <v>7.5</v>
      </c>
      <c r="M20" s="28">
        <f>ROUND(SUMPRODUCT(H20:L20,$H$8:$L$8)/100,1)</f>
        <v>7.5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B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Khá</v>
      </c>
      <c r="P20" s="31" t="str">
        <f>+IF(OR($H20=0,$I20=0,$J20=0,$K20=0),"Không đủ ĐKDT",IF(AND(L20=0,M20&gt;=4),"Không đạt",""))</f>
        <v/>
      </c>
      <c r="Q20" s="32" t="s">
        <v>897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" customHeight="1" x14ac:dyDescent="0.25">
      <c r="B21" s="22">
        <v>13</v>
      </c>
      <c r="C21" s="23" t="s">
        <v>927</v>
      </c>
      <c r="D21" s="24" t="s">
        <v>68</v>
      </c>
      <c r="E21" s="25" t="s">
        <v>335</v>
      </c>
      <c r="F21" s="26" t="s">
        <v>928</v>
      </c>
      <c r="G21" s="23" t="s">
        <v>94</v>
      </c>
      <c r="H21" s="27">
        <v>9</v>
      </c>
      <c r="I21" s="27">
        <v>7</v>
      </c>
      <c r="J21" s="27" t="s">
        <v>25</v>
      </c>
      <c r="K21" s="27">
        <v>8</v>
      </c>
      <c r="L21" s="71">
        <v>3</v>
      </c>
      <c r="M21" s="28">
        <f>ROUND(SUMPRODUCT(H21:L21,$H$8:$L$8)/100,1)</f>
        <v>5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D+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Trung bình yếu</v>
      </c>
      <c r="P21" s="31" t="str">
        <f>+IF(OR($H21=0,$I21=0,$J21=0,$K21=0),"Không đủ ĐKDT",IF(AND(L21=0,M21&gt;=4),"Không đạt",""))</f>
        <v/>
      </c>
      <c r="Q21" s="32" t="s">
        <v>897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" customHeight="1" x14ac:dyDescent="0.25">
      <c r="B22" s="22">
        <v>14</v>
      </c>
      <c r="C22" s="23" t="s">
        <v>929</v>
      </c>
      <c r="D22" s="24" t="s">
        <v>915</v>
      </c>
      <c r="E22" s="25" t="s">
        <v>930</v>
      </c>
      <c r="F22" s="26" t="s">
        <v>931</v>
      </c>
      <c r="G22" s="23" t="s">
        <v>94</v>
      </c>
      <c r="H22" s="27">
        <v>4</v>
      </c>
      <c r="I22" s="27">
        <v>4</v>
      </c>
      <c r="J22" s="27" t="s">
        <v>25</v>
      </c>
      <c r="K22" s="27">
        <v>8</v>
      </c>
      <c r="L22" s="71">
        <v>3.5</v>
      </c>
      <c r="M22" s="28">
        <f>ROUND(SUMPRODUCT(H22:L22,$H$8:$L$8)/100,1)</f>
        <v>4.5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D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 yếu</v>
      </c>
      <c r="P22" s="31" t="str">
        <f>+IF(OR($H22=0,$I22=0,$J22=0,$K22=0),"Không đủ ĐKDT",IF(AND(L22=0,M22&gt;=4),"Không đạt",""))</f>
        <v/>
      </c>
      <c r="Q22" s="32" t="s">
        <v>897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" customHeight="1" x14ac:dyDescent="0.25">
      <c r="B23" s="22">
        <v>15</v>
      </c>
      <c r="C23" s="23" t="s">
        <v>932</v>
      </c>
      <c r="D23" s="24" t="s">
        <v>296</v>
      </c>
      <c r="E23" s="25" t="s">
        <v>134</v>
      </c>
      <c r="F23" s="26" t="s">
        <v>933</v>
      </c>
      <c r="G23" s="23" t="s">
        <v>98</v>
      </c>
      <c r="H23" s="27">
        <v>4</v>
      </c>
      <c r="I23" s="27">
        <v>9</v>
      </c>
      <c r="J23" s="27" t="s">
        <v>25</v>
      </c>
      <c r="K23" s="27">
        <v>8</v>
      </c>
      <c r="L23" s="71">
        <v>6</v>
      </c>
      <c r="M23" s="28">
        <f>ROUND(SUMPRODUCT(H23:L23,$H$8:$L$8)/100,1)</f>
        <v>6.5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C+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Trung bình</v>
      </c>
      <c r="P23" s="31" t="str">
        <f>+IF(OR($H23=0,$I23=0,$J23=0,$K23=0),"Không đủ ĐKDT",IF(AND(L23=0,M23&gt;=4),"Không đạt",""))</f>
        <v/>
      </c>
      <c r="Q23" s="32" t="s">
        <v>897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" customHeight="1" x14ac:dyDescent="0.25">
      <c r="B24" s="22">
        <v>16</v>
      </c>
      <c r="C24" s="23" t="s">
        <v>934</v>
      </c>
      <c r="D24" s="24" t="s">
        <v>935</v>
      </c>
      <c r="E24" s="25" t="s">
        <v>688</v>
      </c>
      <c r="F24" s="26" t="s">
        <v>342</v>
      </c>
      <c r="G24" s="23" t="s">
        <v>98</v>
      </c>
      <c r="H24" s="27">
        <v>5</v>
      </c>
      <c r="I24" s="27">
        <v>7</v>
      </c>
      <c r="J24" s="27" t="s">
        <v>25</v>
      </c>
      <c r="K24" s="27">
        <v>8</v>
      </c>
      <c r="L24" s="71">
        <v>2</v>
      </c>
      <c r="M24" s="28">
        <f>ROUND(SUMPRODUCT(H24:L24,$H$8:$L$8)/100,1)</f>
        <v>4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D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Trung bình yếu</v>
      </c>
      <c r="P24" s="31" t="str">
        <f>+IF(OR($H24=0,$I24=0,$J24=0,$K24=0),"Không đủ ĐKDT",IF(AND(L24=0,M24&gt;=4),"Không đạt",""))</f>
        <v/>
      </c>
      <c r="Q24" s="32" t="s">
        <v>897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" customHeight="1" x14ac:dyDescent="0.25">
      <c r="B25" s="22">
        <v>17</v>
      </c>
      <c r="C25" s="23" t="s">
        <v>936</v>
      </c>
      <c r="D25" s="24" t="s">
        <v>115</v>
      </c>
      <c r="E25" s="25" t="s">
        <v>363</v>
      </c>
      <c r="F25" s="26" t="s">
        <v>937</v>
      </c>
      <c r="G25" s="23" t="s">
        <v>94</v>
      </c>
      <c r="H25" s="27">
        <v>3</v>
      </c>
      <c r="I25" s="27">
        <v>10</v>
      </c>
      <c r="J25" s="27" t="s">
        <v>25</v>
      </c>
      <c r="K25" s="27">
        <v>7</v>
      </c>
      <c r="L25" s="71">
        <v>2</v>
      </c>
      <c r="M25" s="28">
        <f>ROUND(SUMPRODUCT(H25:L25,$H$8:$L$8)/100,1)</f>
        <v>3.9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F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Kém</v>
      </c>
      <c r="P25" s="31" t="str">
        <f>+IF(OR($H25=0,$I25=0,$J25=0,$K25=0),"Không đủ ĐKDT",IF(AND(L25=0,M25&gt;=4),"Không đạt",""))</f>
        <v/>
      </c>
      <c r="Q25" s="32" t="s">
        <v>897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" customHeight="1" x14ac:dyDescent="0.25">
      <c r="B26" s="22">
        <v>18</v>
      </c>
      <c r="C26" s="23" t="s">
        <v>938</v>
      </c>
      <c r="D26" s="24" t="s">
        <v>301</v>
      </c>
      <c r="E26" s="25" t="s">
        <v>939</v>
      </c>
      <c r="F26" s="26" t="s">
        <v>940</v>
      </c>
      <c r="G26" s="23" t="s">
        <v>94</v>
      </c>
      <c r="H26" s="27">
        <v>4</v>
      </c>
      <c r="I26" s="27">
        <v>10</v>
      </c>
      <c r="J26" s="27" t="s">
        <v>25</v>
      </c>
      <c r="K26" s="27">
        <v>8</v>
      </c>
      <c r="L26" s="71">
        <v>2</v>
      </c>
      <c r="M26" s="28">
        <f>ROUND(SUMPRODUCT(H26:L26,$H$8:$L$8)/100,1)</f>
        <v>4.2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D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Trung bình yếu</v>
      </c>
      <c r="P26" s="31" t="str">
        <f>+IF(OR($H26=0,$I26=0,$J26=0,$K26=0),"Không đủ ĐKDT",IF(AND(L26=0,M26&gt;=4),"Không đạt",""))</f>
        <v/>
      </c>
      <c r="Q26" s="32" t="s">
        <v>897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" customHeight="1" x14ac:dyDescent="0.25">
      <c r="B27" s="22">
        <v>19</v>
      </c>
      <c r="C27" s="23" t="s">
        <v>941</v>
      </c>
      <c r="D27" s="24" t="s">
        <v>150</v>
      </c>
      <c r="E27" s="25" t="s">
        <v>151</v>
      </c>
      <c r="F27" s="26" t="s">
        <v>942</v>
      </c>
      <c r="G27" s="23" t="s">
        <v>98</v>
      </c>
      <c r="H27" s="27">
        <v>5</v>
      </c>
      <c r="I27" s="27">
        <v>10</v>
      </c>
      <c r="J27" s="27" t="s">
        <v>25</v>
      </c>
      <c r="K27" s="27">
        <v>8</v>
      </c>
      <c r="L27" s="71">
        <v>5.5</v>
      </c>
      <c r="M27" s="28">
        <f>ROUND(SUMPRODUCT(H27:L27,$H$8:$L$8)/100,1)</f>
        <v>6.4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C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Trung bình</v>
      </c>
      <c r="P27" s="31" t="str">
        <f>+IF(OR($H27=0,$I27=0,$J27=0,$K27=0),"Không đủ ĐKDT",IF(AND(L27=0,M27&gt;=4),"Không đạt",""))</f>
        <v/>
      </c>
      <c r="Q27" s="32" t="s">
        <v>897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" customHeight="1" x14ac:dyDescent="0.25">
      <c r="B28" s="22">
        <v>20</v>
      </c>
      <c r="C28" s="23" t="s">
        <v>943</v>
      </c>
      <c r="D28" s="24" t="s">
        <v>201</v>
      </c>
      <c r="E28" s="25" t="s">
        <v>151</v>
      </c>
      <c r="F28" s="26" t="s">
        <v>944</v>
      </c>
      <c r="G28" s="23" t="s">
        <v>110</v>
      </c>
      <c r="H28" s="27">
        <v>5</v>
      </c>
      <c r="I28" s="27">
        <v>4</v>
      </c>
      <c r="J28" s="27" t="s">
        <v>25</v>
      </c>
      <c r="K28" s="27">
        <v>8</v>
      </c>
      <c r="L28" s="71">
        <v>5.5</v>
      </c>
      <c r="M28" s="28">
        <f>ROUND(SUMPRODUCT(H28:L28,$H$8:$L$8)/100,1)</f>
        <v>5.8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C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Trung bình</v>
      </c>
      <c r="P28" s="31" t="str">
        <f>+IF(OR($H28=0,$I28=0,$J28=0,$K28=0),"Không đủ ĐKDT",IF(AND(L28=0,M28&gt;=4),"Không đạt",""))</f>
        <v/>
      </c>
      <c r="Q28" s="32" t="s">
        <v>897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" customHeight="1" x14ac:dyDescent="0.25">
      <c r="B29" s="22">
        <v>21</v>
      </c>
      <c r="C29" s="23" t="s">
        <v>945</v>
      </c>
      <c r="D29" s="24" t="s">
        <v>946</v>
      </c>
      <c r="E29" s="25" t="s">
        <v>947</v>
      </c>
      <c r="F29" s="26" t="s">
        <v>948</v>
      </c>
      <c r="G29" s="23" t="s">
        <v>94</v>
      </c>
      <c r="H29" s="27">
        <v>6</v>
      </c>
      <c r="I29" s="27">
        <v>10</v>
      </c>
      <c r="J29" s="27" t="s">
        <v>25</v>
      </c>
      <c r="K29" s="27">
        <v>7</v>
      </c>
      <c r="L29" s="71">
        <v>3</v>
      </c>
      <c r="M29" s="28">
        <f>ROUND(SUMPRODUCT(H29:L29,$H$8:$L$8)/100,1)</f>
        <v>4.8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D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Trung bình yếu</v>
      </c>
      <c r="P29" s="31" t="str">
        <f>+IF(OR($H29=0,$I29=0,$J29=0,$K29=0),"Không đủ ĐKDT",IF(AND(L29=0,M29&gt;=4),"Không đạt",""))</f>
        <v/>
      </c>
      <c r="Q29" s="32" t="s">
        <v>897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" customHeight="1" x14ac:dyDescent="0.25">
      <c r="B30" s="22">
        <v>22</v>
      </c>
      <c r="C30" s="23" t="s">
        <v>949</v>
      </c>
      <c r="D30" s="24" t="s">
        <v>950</v>
      </c>
      <c r="E30" s="25" t="s">
        <v>678</v>
      </c>
      <c r="F30" s="26" t="s">
        <v>948</v>
      </c>
      <c r="G30" s="23" t="s">
        <v>98</v>
      </c>
      <c r="H30" s="27">
        <v>8</v>
      </c>
      <c r="I30" s="27">
        <v>10</v>
      </c>
      <c r="J30" s="27" t="s">
        <v>25</v>
      </c>
      <c r="K30" s="27">
        <v>8</v>
      </c>
      <c r="L30" s="71">
        <v>9.5</v>
      </c>
      <c r="M30" s="28">
        <f>ROUND(SUMPRODUCT(H30:L30,$H$8:$L$8)/100,1)</f>
        <v>9.1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A+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Giỏi</v>
      </c>
      <c r="P30" s="31" t="str">
        <f>+IF(OR($H30=0,$I30=0,$J30=0,$K30=0),"Không đủ ĐKDT",IF(AND(L30=0,M30&gt;=4),"Không đạt",""))</f>
        <v/>
      </c>
      <c r="Q30" s="32" t="s">
        <v>897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" customHeight="1" x14ac:dyDescent="0.25">
      <c r="B31" s="22">
        <v>23</v>
      </c>
      <c r="C31" s="23" t="s">
        <v>951</v>
      </c>
      <c r="D31" s="24" t="s">
        <v>952</v>
      </c>
      <c r="E31" s="25" t="s">
        <v>213</v>
      </c>
      <c r="F31" s="26" t="s">
        <v>953</v>
      </c>
      <c r="G31" s="23" t="s">
        <v>954</v>
      </c>
      <c r="H31" s="27">
        <v>0</v>
      </c>
      <c r="I31" s="27">
        <v>0</v>
      </c>
      <c r="J31" s="27" t="s">
        <v>25</v>
      </c>
      <c r="K31" s="27">
        <v>0</v>
      </c>
      <c r="L31" s="71" t="s">
        <v>25</v>
      </c>
      <c r="M31" s="28">
        <f>ROUND(SUMPRODUCT(H31:L31,$H$8:$L$8)/100,1)</f>
        <v>0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F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Kém</v>
      </c>
      <c r="P31" s="31" t="str">
        <f>+IF(OR($H31=0,$I31=0,$J31=0,$K31=0),"Không đủ ĐKDT",IF(AND(L31=0,M31&gt;=4),"Không đạt",""))</f>
        <v>Không đủ ĐKDT</v>
      </c>
      <c r="Q31" s="32" t="s">
        <v>897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" customHeight="1" x14ac:dyDescent="0.25">
      <c r="B32" s="22">
        <v>24</v>
      </c>
      <c r="C32" s="23" t="s">
        <v>955</v>
      </c>
      <c r="D32" s="24" t="s">
        <v>956</v>
      </c>
      <c r="E32" s="25" t="s">
        <v>957</v>
      </c>
      <c r="F32" s="26" t="s">
        <v>958</v>
      </c>
      <c r="G32" s="23" t="s">
        <v>98</v>
      </c>
      <c r="H32" s="27">
        <v>5</v>
      </c>
      <c r="I32" s="27">
        <v>10</v>
      </c>
      <c r="J32" s="27" t="s">
        <v>25</v>
      </c>
      <c r="K32" s="27">
        <v>5</v>
      </c>
      <c r="L32" s="71">
        <v>3</v>
      </c>
      <c r="M32" s="28">
        <f>ROUND(SUMPRODUCT(H32:L32,$H$8:$L$8)/100,1)</f>
        <v>4.3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D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Trung bình yếu</v>
      </c>
      <c r="P32" s="31" t="str">
        <f>+IF(OR($H32=0,$I32=0,$J32=0,$K32=0),"Không đủ ĐKDT",IF(AND(L32=0,M32&gt;=4),"Không đạt",""))</f>
        <v/>
      </c>
      <c r="Q32" s="32" t="s">
        <v>897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" customHeight="1" x14ac:dyDescent="0.25">
      <c r="B33" s="22">
        <v>25</v>
      </c>
      <c r="C33" s="23" t="s">
        <v>959</v>
      </c>
      <c r="D33" s="24" t="s">
        <v>296</v>
      </c>
      <c r="E33" s="25" t="s">
        <v>960</v>
      </c>
      <c r="F33" s="26" t="s">
        <v>961</v>
      </c>
      <c r="G33" s="23" t="s">
        <v>118</v>
      </c>
      <c r="H33" s="27">
        <v>0</v>
      </c>
      <c r="I33" s="27">
        <v>0</v>
      </c>
      <c r="J33" s="27" t="s">
        <v>25</v>
      </c>
      <c r="K33" s="27">
        <v>1</v>
      </c>
      <c r="L33" s="71" t="s">
        <v>25</v>
      </c>
      <c r="M33" s="28">
        <f>ROUND(SUMPRODUCT(H33:L33,$H$8:$L$8)/100,1)</f>
        <v>0.2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F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Kém</v>
      </c>
      <c r="P33" s="31" t="str">
        <f>+IF(OR($H33=0,$I33=0,$J33=0,$K33=0),"Không đủ ĐKDT",IF(AND(L33=0,M33&gt;=4),"Không đạt",""))</f>
        <v>Không đủ ĐKDT</v>
      </c>
      <c r="Q33" s="32" t="s">
        <v>897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" customHeight="1" x14ac:dyDescent="0.25">
      <c r="B34" s="22">
        <v>26</v>
      </c>
      <c r="C34" s="23" t="s">
        <v>962</v>
      </c>
      <c r="D34" s="24" t="s">
        <v>663</v>
      </c>
      <c r="E34" s="25" t="s">
        <v>219</v>
      </c>
      <c r="F34" s="26" t="s">
        <v>963</v>
      </c>
      <c r="G34" s="23" t="s">
        <v>118</v>
      </c>
      <c r="H34" s="27">
        <v>7</v>
      </c>
      <c r="I34" s="27">
        <v>10</v>
      </c>
      <c r="J34" s="27" t="s">
        <v>25</v>
      </c>
      <c r="K34" s="27">
        <v>7</v>
      </c>
      <c r="L34" s="71">
        <v>7.5</v>
      </c>
      <c r="M34" s="28">
        <f>ROUND(SUMPRODUCT(H34:L34,$H$8:$L$8)/100,1)</f>
        <v>7.6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B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Khá</v>
      </c>
      <c r="P34" s="31" t="str">
        <f>+IF(OR($H34=0,$I34=0,$J34=0,$K34=0),"Không đủ ĐKDT",IF(AND(L34=0,M34&gt;=4),"Không đạt",""))</f>
        <v/>
      </c>
      <c r="Q34" s="32" t="s">
        <v>897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" customHeight="1" x14ac:dyDescent="0.25">
      <c r="B35" s="22">
        <v>27</v>
      </c>
      <c r="C35" s="23" t="s">
        <v>964</v>
      </c>
      <c r="D35" s="24" t="s">
        <v>178</v>
      </c>
      <c r="E35" s="25" t="s">
        <v>965</v>
      </c>
      <c r="F35" s="26" t="s">
        <v>904</v>
      </c>
      <c r="G35" s="23" t="s">
        <v>110</v>
      </c>
      <c r="H35" s="27">
        <v>8</v>
      </c>
      <c r="I35" s="27">
        <v>4</v>
      </c>
      <c r="J35" s="27" t="s">
        <v>25</v>
      </c>
      <c r="K35" s="27">
        <v>8</v>
      </c>
      <c r="L35" s="71">
        <v>7</v>
      </c>
      <c r="M35" s="28">
        <f>ROUND(SUMPRODUCT(H35:L35,$H$8:$L$8)/100,1)</f>
        <v>7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B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Khá</v>
      </c>
      <c r="P35" s="31" t="str">
        <f>+IF(OR($H35=0,$I35=0,$J35=0,$K35=0),"Không đủ ĐKDT",IF(AND(L35=0,M35&gt;=4),"Không đạt",""))</f>
        <v/>
      </c>
      <c r="Q35" s="32" t="s">
        <v>897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" customHeight="1" x14ac:dyDescent="0.25">
      <c r="B36" s="22">
        <v>28</v>
      </c>
      <c r="C36" s="23" t="s">
        <v>966</v>
      </c>
      <c r="D36" s="24" t="s">
        <v>120</v>
      </c>
      <c r="E36" s="25" t="s">
        <v>967</v>
      </c>
      <c r="F36" s="26" t="s">
        <v>968</v>
      </c>
      <c r="G36" s="23" t="s">
        <v>94</v>
      </c>
      <c r="H36" s="27">
        <v>0</v>
      </c>
      <c r="I36" s="27">
        <v>0</v>
      </c>
      <c r="J36" s="27" t="s">
        <v>25</v>
      </c>
      <c r="K36" s="27">
        <v>0</v>
      </c>
      <c r="L36" s="71" t="s">
        <v>25</v>
      </c>
      <c r="M36" s="28">
        <f>ROUND(SUMPRODUCT(H36:L36,$H$8:$L$8)/100,1)</f>
        <v>0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F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Kém</v>
      </c>
      <c r="P36" s="31" t="str">
        <f>+IF(OR($H36=0,$I36=0,$J36=0,$K36=0),"Không đủ ĐKDT",IF(AND(L36=0,M36&gt;=4),"Không đạt",""))</f>
        <v>Không đủ ĐKDT</v>
      </c>
      <c r="Q36" s="32" t="s">
        <v>897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" customHeight="1" x14ac:dyDescent="0.25">
      <c r="B37" s="22">
        <v>29</v>
      </c>
      <c r="C37" s="23" t="s">
        <v>969</v>
      </c>
      <c r="D37" s="24" t="s">
        <v>970</v>
      </c>
      <c r="E37" s="25" t="s">
        <v>461</v>
      </c>
      <c r="F37" s="26" t="s">
        <v>971</v>
      </c>
      <c r="G37" s="23" t="s">
        <v>98</v>
      </c>
      <c r="H37" s="27">
        <v>3</v>
      </c>
      <c r="I37" s="27">
        <v>7</v>
      </c>
      <c r="J37" s="27" t="s">
        <v>25</v>
      </c>
      <c r="K37" s="27">
        <v>7</v>
      </c>
      <c r="L37" s="71">
        <v>4</v>
      </c>
      <c r="M37" s="28">
        <f>ROUND(SUMPRODUCT(H37:L37,$H$8:$L$8)/100,1)</f>
        <v>4.8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D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Trung bình yếu</v>
      </c>
      <c r="P37" s="31" t="str">
        <f>+IF(OR($H37=0,$I37=0,$J37=0,$K37=0),"Không đủ ĐKDT",IF(AND(L37=0,M37&gt;=4),"Không đạt",""))</f>
        <v/>
      </c>
      <c r="Q37" s="32" t="s">
        <v>897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" customHeight="1" x14ac:dyDescent="0.25">
      <c r="B38" s="22">
        <v>30</v>
      </c>
      <c r="C38" s="23" t="s">
        <v>972</v>
      </c>
      <c r="D38" s="24" t="s">
        <v>296</v>
      </c>
      <c r="E38" s="25" t="s">
        <v>267</v>
      </c>
      <c r="F38" s="26" t="s">
        <v>240</v>
      </c>
      <c r="G38" s="23" t="s">
        <v>98</v>
      </c>
      <c r="H38" s="27">
        <v>5</v>
      </c>
      <c r="I38" s="27">
        <v>8</v>
      </c>
      <c r="J38" s="27" t="s">
        <v>25</v>
      </c>
      <c r="K38" s="27">
        <v>8</v>
      </c>
      <c r="L38" s="71">
        <v>5.5</v>
      </c>
      <c r="M38" s="28">
        <f>ROUND(SUMPRODUCT(H38:L38,$H$8:$L$8)/100,1)</f>
        <v>6.2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C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</v>
      </c>
      <c r="P38" s="31" t="str">
        <f>+IF(OR($H38=0,$I38=0,$J38=0,$K38=0),"Không đủ ĐKDT",IF(AND(L38=0,M38&gt;=4),"Không đạt",""))</f>
        <v/>
      </c>
      <c r="Q38" s="32" t="s">
        <v>897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7.25" customHeight="1" x14ac:dyDescent="0.25">
      <c r="B39" s="22">
        <v>31</v>
      </c>
      <c r="C39" s="23" t="s">
        <v>973</v>
      </c>
      <c r="D39" s="24" t="s">
        <v>974</v>
      </c>
      <c r="E39" s="25" t="s">
        <v>50</v>
      </c>
      <c r="F39" s="26" t="s">
        <v>975</v>
      </c>
      <c r="G39" s="23" t="s">
        <v>388</v>
      </c>
      <c r="H39" s="27">
        <v>2</v>
      </c>
      <c r="I39" s="27">
        <v>5</v>
      </c>
      <c r="J39" s="27" t="s">
        <v>25</v>
      </c>
      <c r="K39" s="27">
        <v>1</v>
      </c>
      <c r="L39" s="71">
        <v>2.5</v>
      </c>
      <c r="M39" s="28">
        <f>ROUND(SUMPRODUCT(H39:L39,$H$8:$L$8)/100,1)</f>
        <v>2.4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F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Kém</v>
      </c>
      <c r="P39" s="31" t="str">
        <f>+IF(OR($H39=0,$I39=0,$J39=0,$K39=0),"Không đủ ĐKDT",IF(AND(L39=0,M39&gt;=4),"Không đạt",""))</f>
        <v/>
      </c>
      <c r="Q39" s="32" t="s">
        <v>976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7.25" customHeight="1" x14ac:dyDescent="0.25">
      <c r="B40" s="22">
        <v>32</v>
      </c>
      <c r="C40" s="23" t="s">
        <v>977</v>
      </c>
      <c r="D40" s="24" t="s">
        <v>978</v>
      </c>
      <c r="E40" s="25" t="s">
        <v>87</v>
      </c>
      <c r="F40" s="26" t="s">
        <v>979</v>
      </c>
      <c r="G40" s="23" t="s">
        <v>232</v>
      </c>
      <c r="H40" s="27">
        <v>5</v>
      </c>
      <c r="I40" s="27">
        <v>1</v>
      </c>
      <c r="J40" s="27" t="s">
        <v>25</v>
      </c>
      <c r="K40" s="27">
        <v>1</v>
      </c>
      <c r="L40" s="71">
        <v>2.5</v>
      </c>
      <c r="M40" s="28">
        <f>ROUND(SUMPRODUCT(H40:L40,$H$8:$L$8)/100,1)</f>
        <v>2.2999999999999998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F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Kém</v>
      </c>
      <c r="P40" s="31" t="str">
        <f>+IF(OR($H40=0,$I40=0,$J40=0,$K40=0),"Không đủ ĐKDT",IF(AND(L40=0,M40&gt;=4),"Không đạt",""))</f>
        <v/>
      </c>
      <c r="Q40" s="32" t="s">
        <v>976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7.25" customHeight="1" x14ac:dyDescent="0.25">
      <c r="B41" s="22">
        <v>33</v>
      </c>
      <c r="C41" s="23" t="s">
        <v>980</v>
      </c>
      <c r="D41" s="24" t="s">
        <v>981</v>
      </c>
      <c r="E41" s="25" t="s">
        <v>302</v>
      </c>
      <c r="F41" s="26" t="s">
        <v>982</v>
      </c>
      <c r="G41" s="23" t="s">
        <v>103</v>
      </c>
      <c r="H41" s="27">
        <v>5</v>
      </c>
      <c r="I41" s="27">
        <v>6</v>
      </c>
      <c r="J41" s="27" t="s">
        <v>25</v>
      </c>
      <c r="K41" s="27">
        <v>8</v>
      </c>
      <c r="L41" s="71">
        <v>4</v>
      </c>
      <c r="M41" s="28">
        <f>ROUND(SUMPRODUCT(H41:L41,$H$8:$L$8)/100,1)</f>
        <v>5.0999999999999996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D+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>+IF(OR($H41=0,$I41=0,$J41=0,$K41=0),"Không đủ ĐKDT",IF(AND(L41=0,M41&gt;=4),"Không đạt",""))</f>
        <v/>
      </c>
      <c r="Q41" s="32" t="s">
        <v>976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7.25" customHeight="1" x14ac:dyDescent="0.25">
      <c r="B42" s="22">
        <v>34</v>
      </c>
      <c r="C42" s="23" t="s">
        <v>983</v>
      </c>
      <c r="D42" s="24" t="s">
        <v>689</v>
      </c>
      <c r="E42" s="25" t="s">
        <v>92</v>
      </c>
      <c r="F42" s="26" t="s">
        <v>690</v>
      </c>
      <c r="G42" s="23" t="s">
        <v>66</v>
      </c>
      <c r="H42" s="27">
        <v>7</v>
      </c>
      <c r="I42" s="27">
        <v>10</v>
      </c>
      <c r="J42" s="27" t="s">
        <v>25</v>
      </c>
      <c r="K42" s="27">
        <v>9</v>
      </c>
      <c r="L42" s="71">
        <v>7</v>
      </c>
      <c r="M42" s="28">
        <f>ROUND(SUMPRODUCT(H42:L42,$H$8:$L$8)/100,1)</f>
        <v>7.7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B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Khá</v>
      </c>
      <c r="P42" s="31" t="str">
        <f>+IF(OR($H42=0,$I42=0,$J42=0,$K42=0),"Không đủ ĐKDT",IF(AND(L42=0,M42&gt;=4),"Không đạt",""))</f>
        <v/>
      </c>
      <c r="Q42" s="32" t="s">
        <v>976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7.25" customHeight="1" x14ac:dyDescent="0.25">
      <c r="B43" s="22">
        <v>35</v>
      </c>
      <c r="C43" s="23" t="s">
        <v>984</v>
      </c>
      <c r="D43" s="24" t="s">
        <v>985</v>
      </c>
      <c r="E43" s="25" t="s">
        <v>986</v>
      </c>
      <c r="F43" s="26" t="s">
        <v>303</v>
      </c>
      <c r="G43" s="23" t="s">
        <v>61</v>
      </c>
      <c r="H43" s="27">
        <v>5</v>
      </c>
      <c r="I43" s="27">
        <v>9</v>
      </c>
      <c r="J43" s="27" t="s">
        <v>25</v>
      </c>
      <c r="K43" s="27">
        <v>8</v>
      </c>
      <c r="L43" s="71">
        <v>7.5</v>
      </c>
      <c r="M43" s="28">
        <f>ROUND(SUMPRODUCT(H43:L43,$H$8:$L$8)/100,1)</f>
        <v>7.5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B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Khá</v>
      </c>
      <c r="P43" s="31" t="str">
        <f>+IF(OR($H43=0,$I43=0,$J43=0,$K43=0),"Không đủ ĐKDT",IF(AND(L43=0,M43&gt;=4),"Không đạt",""))</f>
        <v/>
      </c>
      <c r="Q43" s="32" t="s">
        <v>976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7.25" customHeight="1" x14ac:dyDescent="0.25">
      <c r="B44" s="22">
        <v>36</v>
      </c>
      <c r="C44" s="23" t="s">
        <v>987</v>
      </c>
      <c r="D44" s="24" t="s">
        <v>988</v>
      </c>
      <c r="E44" s="25" t="s">
        <v>126</v>
      </c>
      <c r="F44" s="26" t="s">
        <v>164</v>
      </c>
      <c r="G44" s="23" t="s">
        <v>103</v>
      </c>
      <c r="H44" s="27">
        <v>9</v>
      </c>
      <c r="I44" s="27">
        <v>10</v>
      </c>
      <c r="J44" s="27" t="s">
        <v>25</v>
      </c>
      <c r="K44" s="27">
        <v>8</v>
      </c>
      <c r="L44" s="71">
        <v>8.5</v>
      </c>
      <c r="M44" s="28">
        <f>ROUND(SUMPRODUCT(H44:L44,$H$8:$L$8)/100,1)</f>
        <v>8.6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A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Giỏi</v>
      </c>
      <c r="P44" s="31" t="str">
        <f>+IF(OR($H44=0,$I44=0,$J44=0,$K44=0),"Không đủ ĐKDT",IF(AND(L44=0,M44&gt;=4),"Không đạt",""))</f>
        <v/>
      </c>
      <c r="Q44" s="32" t="s">
        <v>976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7.25" customHeight="1" x14ac:dyDescent="0.25">
      <c r="B45" s="22">
        <v>37</v>
      </c>
      <c r="C45" s="23" t="s">
        <v>989</v>
      </c>
      <c r="D45" s="24" t="s">
        <v>120</v>
      </c>
      <c r="E45" s="25" t="s">
        <v>668</v>
      </c>
      <c r="F45" s="26" t="s">
        <v>691</v>
      </c>
      <c r="G45" s="23" t="s">
        <v>84</v>
      </c>
      <c r="H45" s="27">
        <v>8</v>
      </c>
      <c r="I45" s="27">
        <v>7</v>
      </c>
      <c r="J45" s="27" t="s">
        <v>25</v>
      </c>
      <c r="K45" s="27">
        <v>5</v>
      </c>
      <c r="L45" s="71">
        <v>6</v>
      </c>
      <c r="M45" s="28">
        <f>ROUND(SUMPRODUCT(H45:L45,$H$8:$L$8)/100,1)</f>
        <v>6.1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C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Trung bình</v>
      </c>
      <c r="P45" s="31" t="str">
        <f>+IF(OR($H45=0,$I45=0,$J45=0,$K45=0),"Không đủ ĐKDT",IF(AND(L45=0,M45&gt;=4),"Không đạt",""))</f>
        <v/>
      </c>
      <c r="Q45" s="32" t="s">
        <v>976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7.25" customHeight="1" x14ac:dyDescent="0.25">
      <c r="B46" s="22">
        <v>38</v>
      </c>
      <c r="C46" s="23" t="s">
        <v>990</v>
      </c>
      <c r="D46" s="24" t="s">
        <v>446</v>
      </c>
      <c r="E46" s="25" t="s">
        <v>991</v>
      </c>
      <c r="F46" s="26" t="s">
        <v>654</v>
      </c>
      <c r="G46" s="23" t="s">
        <v>71</v>
      </c>
      <c r="H46" s="27">
        <v>4</v>
      </c>
      <c r="I46" s="27">
        <v>5</v>
      </c>
      <c r="J46" s="27" t="s">
        <v>25</v>
      </c>
      <c r="K46" s="27">
        <v>7</v>
      </c>
      <c r="L46" s="71">
        <v>7.5</v>
      </c>
      <c r="M46" s="28">
        <f>ROUND(SUMPRODUCT(H46:L46,$H$8:$L$8)/100,1)</f>
        <v>6.8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C+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Trung bình</v>
      </c>
      <c r="P46" s="31" t="str">
        <f>+IF(OR($H46=0,$I46=0,$J46=0,$K46=0),"Không đủ ĐKDT",IF(AND(L46=0,M46&gt;=4),"Không đạt",""))</f>
        <v/>
      </c>
      <c r="Q46" s="32" t="s">
        <v>976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7.25" customHeight="1" x14ac:dyDescent="0.25">
      <c r="B47" s="22">
        <v>39</v>
      </c>
      <c r="C47" s="23" t="s">
        <v>992</v>
      </c>
      <c r="D47" s="24" t="s">
        <v>68</v>
      </c>
      <c r="E47" s="25" t="s">
        <v>335</v>
      </c>
      <c r="F47" s="26" t="s">
        <v>993</v>
      </c>
      <c r="G47" s="23" t="s">
        <v>52</v>
      </c>
      <c r="H47" s="27">
        <v>5</v>
      </c>
      <c r="I47" s="27">
        <v>10</v>
      </c>
      <c r="J47" s="27" t="s">
        <v>25</v>
      </c>
      <c r="K47" s="27">
        <v>5</v>
      </c>
      <c r="L47" s="71">
        <v>4.5</v>
      </c>
      <c r="M47" s="28">
        <f>ROUND(SUMPRODUCT(H47:L47,$H$8:$L$8)/100,1)</f>
        <v>5.2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D+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Trung bình yếu</v>
      </c>
      <c r="P47" s="31" t="str">
        <f>+IF(OR($H47=0,$I47=0,$J47=0,$K47=0),"Không đủ ĐKDT",IF(AND(L47=0,M47&gt;=4),"Không đạt",""))</f>
        <v/>
      </c>
      <c r="Q47" s="32" t="s">
        <v>976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7.25" customHeight="1" x14ac:dyDescent="0.25">
      <c r="B48" s="22">
        <v>40</v>
      </c>
      <c r="C48" s="23" t="s">
        <v>994</v>
      </c>
      <c r="D48" s="24" t="s">
        <v>995</v>
      </c>
      <c r="E48" s="25" t="s">
        <v>341</v>
      </c>
      <c r="F48" s="26" t="s">
        <v>996</v>
      </c>
      <c r="G48" s="23" t="s">
        <v>103</v>
      </c>
      <c r="H48" s="27">
        <v>7</v>
      </c>
      <c r="I48" s="27">
        <v>10</v>
      </c>
      <c r="J48" s="27" t="s">
        <v>25</v>
      </c>
      <c r="K48" s="27">
        <v>8</v>
      </c>
      <c r="L48" s="71">
        <v>5</v>
      </c>
      <c r="M48" s="28">
        <f>ROUND(SUMPRODUCT(H48:L48,$H$8:$L$8)/100,1)</f>
        <v>6.3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C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</v>
      </c>
      <c r="P48" s="31" t="str">
        <f>+IF(OR($H48=0,$I48=0,$J48=0,$K48=0),"Không đủ ĐKDT",IF(AND(L48=0,M48&gt;=4),"Không đạt",""))</f>
        <v/>
      </c>
      <c r="Q48" s="32" t="s">
        <v>976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7.25" customHeight="1" x14ac:dyDescent="0.25">
      <c r="B49" s="22">
        <v>41</v>
      </c>
      <c r="C49" s="23" t="s">
        <v>997</v>
      </c>
      <c r="D49" s="24" t="s">
        <v>995</v>
      </c>
      <c r="E49" s="25" t="s">
        <v>341</v>
      </c>
      <c r="F49" s="26" t="s">
        <v>998</v>
      </c>
      <c r="G49" s="23" t="s">
        <v>56</v>
      </c>
      <c r="H49" s="27">
        <v>6</v>
      </c>
      <c r="I49" s="27">
        <v>10</v>
      </c>
      <c r="J49" s="27" t="s">
        <v>25</v>
      </c>
      <c r="K49" s="27">
        <v>8</v>
      </c>
      <c r="L49" s="71">
        <v>7</v>
      </c>
      <c r="M49" s="28">
        <f>ROUND(SUMPRODUCT(H49:L49,$H$8:$L$8)/100,1)</f>
        <v>7.4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B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Khá</v>
      </c>
      <c r="P49" s="31" t="str">
        <f>+IF(OR($H49=0,$I49=0,$J49=0,$K49=0),"Không đủ ĐKDT",IF(AND(L49=0,M49&gt;=4),"Không đạt",""))</f>
        <v/>
      </c>
      <c r="Q49" s="32" t="s">
        <v>976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7.25" customHeight="1" x14ac:dyDescent="0.25">
      <c r="B50" s="22">
        <v>42</v>
      </c>
      <c r="C50" s="23" t="s">
        <v>999</v>
      </c>
      <c r="D50" s="24" t="s">
        <v>1000</v>
      </c>
      <c r="E50" s="25" t="s">
        <v>345</v>
      </c>
      <c r="F50" s="26" t="s">
        <v>1001</v>
      </c>
      <c r="G50" s="23" t="s">
        <v>103</v>
      </c>
      <c r="H50" s="27">
        <v>7</v>
      </c>
      <c r="I50" s="27">
        <v>10</v>
      </c>
      <c r="J50" s="27" t="s">
        <v>25</v>
      </c>
      <c r="K50" s="27">
        <v>8</v>
      </c>
      <c r="L50" s="71">
        <v>7</v>
      </c>
      <c r="M50" s="28">
        <f>ROUND(SUMPRODUCT(H50:L50,$H$8:$L$8)/100,1)</f>
        <v>7.5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B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Khá</v>
      </c>
      <c r="P50" s="31" t="str">
        <f>+IF(OR($H50=0,$I50=0,$J50=0,$K50=0),"Không đủ ĐKDT",IF(AND(L50=0,M50&gt;=4),"Không đạt",""))</f>
        <v/>
      </c>
      <c r="Q50" s="32" t="s">
        <v>976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7.25" customHeight="1" x14ac:dyDescent="0.25">
      <c r="B51" s="22">
        <v>43</v>
      </c>
      <c r="C51" s="23" t="s">
        <v>1002</v>
      </c>
      <c r="D51" s="24" t="s">
        <v>1003</v>
      </c>
      <c r="E51" s="25" t="s">
        <v>142</v>
      </c>
      <c r="F51" s="26" t="s">
        <v>519</v>
      </c>
      <c r="G51" s="23" t="s">
        <v>66</v>
      </c>
      <c r="H51" s="27">
        <v>4</v>
      </c>
      <c r="I51" s="27">
        <v>10</v>
      </c>
      <c r="J51" s="27" t="s">
        <v>25</v>
      </c>
      <c r="K51" s="27">
        <v>9</v>
      </c>
      <c r="L51" s="71">
        <v>3</v>
      </c>
      <c r="M51" s="28">
        <f>ROUND(SUMPRODUCT(H51:L51,$H$8:$L$8)/100,1)</f>
        <v>5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D+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Trung bình yếu</v>
      </c>
      <c r="P51" s="31" t="str">
        <f>+IF(OR($H51=0,$I51=0,$J51=0,$K51=0),"Không đủ ĐKDT",IF(AND(L51=0,M51&gt;=4),"Không đạt",""))</f>
        <v/>
      </c>
      <c r="Q51" s="32" t="s">
        <v>976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7.25" customHeight="1" x14ac:dyDescent="0.25">
      <c r="B52" s="22">
        <v>44</v>
      </c>
      <c r="C52" s="23" t="s">
        <v>1004</v>
      </c>
      <c r="D52" s="24" t="s">
        <v>120</v>
      </c>
      <c r="E52" s="25" t="s">
        <v>1005</v>
      </c>
      <c r="F52" s="26" t="s">
        <v>1006</v>
      </c>
      <c r="G52" s="23" t="s">
        <v>103</v>
      </c>
      <c r="H52" s="27">
        <v>5</v>
      </c>
      <c r="I52" s="27">
        <v>7</v>
      </c>
      <c r="J52" s="27" t="s">
        <v>25</v>
      </c>
      <c r="K52" s="27">
        <v>6</v>
      </c>
      <c r="L52" s="71">
        <v>4</v>
      </c>
      <c r="M52" s="28">
        <f>ROUND(SUMPRODUCT(H52:L52,$H$8:$L$8)/100,1)</f>
        <v>4.8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D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Trung bình yếu</v>
      </c>
      <c r="P52" s="31" t="str">
        <f>+IF(OR($H52=0,$I52=0,$J52=0,$K52=0),"Không đủ ĐKDT",IF(AND(L52=0,M52&gt;=4),"Không đạt",""))</f>
        <v/>
      </c>
      <c r="Q52" s="32" t="s">
        <v>976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7.25" customHeight="1" x14ac:dyDescent="0.25">
      <c r="B53" s="22">
        <v>45</v>
      </c>
      <c r="C53" s="23" t="s">
        <v>1007</v>
      </c>
      <c r="D53" s="24" t="s">
        <v>1008</v>
      </c>
      <c r="E53" s="25" t="s">
        <v>664</v>
      </c>
      <c r="F53" s="26" t="s">
        <v>1009</v>
      </c>
      <c r="G53" s="23" t="s">
        <v>66</v>
      </c>
      <c r="H53" s="27">
        <v>5</v>
      </c>
      <c r="I53" s="27">
        <v>8</v>
      </c>
      <c r="J53" s="27" t="s">
        <v>25</v>
      </c>
      <c r="K53" s="27">
        <v>9</v>
      </c>
      <c r="L53" s="71">
        <v>8.5</v>
      </c>
      <c r="M53" s="28">
        <f>ROUND(SUMPRODUCT(H53:L53,$H$8:$L$8)/100,1)</f>
        <v>8.1999999999999993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B+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Khá</v>
      </c>
      <c r="P53" s="31" t="str">
        <f>+IF(OR($H53=0,$I53=0,$J53=0,$K53=0),"Không đủ ĐKDT",IF(AND(L53=0,M53&gt;=4),"Không đạt",""))</f>
        <v/>
      </c>
      <c r="Q53" s="32" t="s">
        <v>976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7.25" customHeight="1" x14ac:dyDescent="0.25">
      <c r="B54" s="22">
        <v>46</v>
      </c>
      <c r="C54" s="23" t="s">
        <v>1010</v>
      </c>
      <c r="D54" s="24" t="s">
        <v>1011</v>
      </c>
      <c r="E54" s="25" t="s">
        <v>664</v>
      </c>
      <c r="F54" s="26" t="s">
        <v>692</v>
      </c>
      <c r="G54" s="23" t="s">
        <v>52</v>
      </c>
      <c r="H54" s="27">
        <v>7</v>
      </c>
      <c r="I54" s="27">
        <v>10</v>
      </c>
      <c r="J54" s="27" t="s">
        <v>25</v>
      </c>
      <c r="K54" s="27">
        <v>8</v>
      </c>
      <c r="L54" s="71">
        <v>5</v>
      </c>
      <c r="M54" s="28">
        <f>ROUND(SUMPRODUCT(H54:L54,$H$8:$L$8)/100,1)</f>
        <v>6.3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C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Trung bình</v>
      </c>
      <c r="P54" s="31" t="str">
        <f>+IF(OR($H54=0,$I54=0,$J54=0,$K54=0),"Không đủ ĐKDT",IF(AND(L54=0,M54&gt;=4),"Không đạt",""))</f>
        <v/>
      </c>
      <c r="Q54" s="32" t="s">
        <v>976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7.25" customHeight="1" x14ac:dyDescent="0.25">
      <c r="B55" s="22">
        <v>47</v>
      </c>
      <c r="C55" s="23" t="s">
        <v>1012</v>
      </c>
      <c r="D55" s="24" t="s">
        <v>1013</v>
      </c>
      <c r="E55" s="25" t="s">
        <v>1014</v>
      </c>
      <c r="F55" s="26" t="s">
        <v>346</v>
      </c>
      <c r="G55" s="23" t="s">
        <v>103</v>
      </c>
      <c r="H55" s="27">
        <v>3</v>
      </c>
      <c r="I55" s="27">
        <v>1</v>
      </c>
      <c r="J55" s="27" t="s">
        <v>25</v>
      </c>
      <c r="K55" s="27">
        <v>2</v>
      </c>
      <c r="L55" s="71">
        <v>2</v>
      </c>
      <c r="M55" s="28">
        <f>ROUND(SUMPRODUCT(H55:L55,$H$8:$L$8)/100,1)</f>
        <v>2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F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Kém</v>
      </c>
      <c r="P55" s="31" t="str">
        <f>+IF(OR($H55=0,$I55=0,$J55=0,$K55=0),"Không đủ ĐKDT",IF(AND(L55=0,M55&gt;=4),"Không đạt",""))</f>
        <v/>
      </c>
      <c r="Q55" s="32" t="s">
        <v>976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7.25" customHeight="1" x14ac:dyDescent="0.25">
      <c r="B56" s="22">
        <v>48</v>
      </c>
      <c r="C56" s="23" t="s">
        <v>1015</v>
      </c>
      <c r="D56" s="24" t="s">
        <v>1016</v>
      </c>
      <c r="E56" s="25" t="s">
        <v>1017</v>
      </c>
      <c r="F56" s="26" t="s">
        <v>1018</v>
      </c>
      <c r="G56" s="23" t="s">
        <v>61</v>
      </c>
      <c r="H56" s="27">
        <v>6</v>
      </c>
      <c r="I56" s="27">
        <v>9</v>
      </c>
      <c r="J56" s="27" t="s">
        <v>25</v>
      </c>
      <c r="K56" s="27">
        <v>9</v>
      </c>
      <c r="L56" s="71">
        <v>6.5</v>
      </c>
      <c r="M56" s="28">
        <f>ROUND(SUMPRODUCT(H56:L56,$H$8:$L$8)/100,1)</f>
        <v>7.2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B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Khá</v>
      </c>
      <c r="P56" s="31" t="str">
        <f>+IF(OR($H56=0,$I56=0,$J56=0,$K56=0),"Không đủ ĐKDT",IF(AND(L56=0,M56&gt;=4),"Không đạt",""))</f>
        <v/>
      </c>
      <c r="Q56" s="32" t="s">
        <v>976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7.25" customHeight="1" x14ac:dyDescent="0.25">
      <c r="B57" s="22">
        <v>49</v>
      </c>
      <c r="C57" s="23" t="s">
        <v>1019</v>
      </c>
      <c r="D57" s="24" t="s">
        <v>222</v>
      </c>
      <c r="E57" s="25" t="s">
        <v>155</v>
      </c>
      <c r="F57" s="26" t="s">
        <v>1020</v>
      </c>
      <c r="G57" s="23" t="s">
        <v>84</v>
      </c>
      <c r="H57" s="27">
        <v>6</v>
      </c>
      <c r="I57" s="27">
        <v>9</v>
      </c>
      <c r="J57" s="27" t="s">
        <v>25</v>
      </c>
      <c r="K57" s="27">
        <v>6</v>
      </c>
      <c r="L57" s="71">
        <v>3.5</v>
      </c>
      <c r="M57" s="28">
        <f>ROUND(SUMPRODUCT(H57:L57,$H$8:$L$8)/100,1)</f>
        <v>4.8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D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 yếu</v>
      </c>
      <c r="P57" s="31" t="str">
        <f>+IF(OR($H57=0,$I57=0,$J57=0,$K57=0),"Không đủ ĐKDT",IF(AND(L57=0,M57&gt;=4),"Không đạt",""))</f>
        <v/>
      </c>
      <c r="Q57" s="32" t="s">
        <v>976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7.25" customHeight="1" x14ac:dyDescent="0.25">
      <c r="B58" s="22">
        <v>50</v>
      </c>
      <c r="C58" s="23" t="s">
        <v>1021</v>
      </c>
      <c r="D58" s="24" t="s">
        <v>1022</v>
      </c>
      <c r="E58" s="25" t="s">
        <v>1023</v>
      </c>
      <c r="F58" s="26" t="s">
        <v>439</v>
      </c>
      <c r="G58" s="23" t="s">
        <v>103</v>
      </c>
      <c r="H58" s="27">
        <v>6</v>
      </c>
      <c r="I58" s="27">
        <v>10</v>
      </c>
      <c r="J58" s="27" t="s">
        <v>25</v>
      </c>
      <c r="K58" s="27">
        <v>8</v>
      </c>
      <c r="L58" s="71">
        <v>6</v>
      </c>
      <c r="M58" s="28">
        <f>ROUND(SUMPRODUCT(H58:L58,$H$8:$L$8)/100,1)</f>
        <v>6.8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C+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Trung bình</v>
      </c>
      <c r="P58" s="31" t="str">
        <f>+IF(OR($H58=0,$I58=0,$J58=0,$K58=0),"Không đủ ĐKDT",IF(AND(L58=0,M58&gt;=4),"Không đạt",""))</f>
        <v/>
      </c>
      <c r="Q58" s="32" t="s">
        <v>976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7.25" customHeight="1" x14ac:dyDescent="0.25">
      <c r="B59" s="22">
        <v>51</v>
      </c>
      <c r="C59" s="23" t="s">
        <v>1024</v>
      </c>
      <c r="D59" s="24" t="s">
        <v>252</v>
      </c>
      <c r="E59" s="25" t="s">
        <v>159</v>
      </c>
      <c r="F59" s="26" t="s">
        <v>1025</v>
      </c>
      <c r="G59" s="23" t="s">
        <v>52</v>
      </c>
      <c r="H59" s="27">
        <v>5</v>
      </c>
      <c r="I59" s="27">
        <v>2</v>
      </c>
      <c r="J59" s="27" t="s">
        <v>25</v>
      </c>
      <c r="K59" s="27">
        <v>5</v>
      </c>
      <c r="L59" s="71">
        <v>4</v>
      </c>
      <c r="M59" s="28">
        <f>ROUND(SUMPRODUCT(H59:L59,$H$8:$L$8)/100,1)</f>
        <v>4.0999999999999996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D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Trung bình yếu</v>
      </c>
      <c r="P59" s="31" t="str">
        <f>+IF(OR($H59=0,$I59=0,$J59=0,$K59=0),"Không đủ ĐKDT",IF(AND(L59=0,M59&gt;=4),"Không đạt",""))</f>
        <v/>
      </c>
      <c r="Q59" s="32" t="s">
        <v>976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7.25" customHeight="1" x14ac:dyDescent="0.25">
      <c r="B60" s="22">
        <v>52</v>
      </c>
      <c r="C60" s="23" t="s">
        <v>1026</v>
      </c>
      <c r="D60" s="24" t="s">
        <v>1003</v>
      </c>
      <c r="E60" s="25" t="s">
        <v>1027</v>
      </c>
      <c r="F60" s="26" t="s">
        <v>693</v>
      </c>
      <c r="G60" s="23" t="s">
        <v>66</v>
      </c>
      <c r="H60" s="27">
        <v>5</v>
      </c>
      <c r="I60" s="27">
        <v>8</v>
      </c>
      <c r="J60" s="27" t="s">
        <v>25</v>
      </c>
      <c r="K60" s="27">
        <v>9</v>
      </c>
      <c r="L60" s="71">
        <v>8</v>
      </c>
      <c r="M60" s="28">
        <f>ROUND(SUMPRODUCT(H60:L60,$H$8:$L$8)/100,1)</f>
        <v>7.9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B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Khá</v>
      </c>
      <c r="P60" s="31" t="str">
        <f>+IF(OR($H60=0,$I60=0,$J60=0,$K60=0),"Không đủ ĐKDT",IF(AND(L60=0,M60&gt;=4),"Không đạt",""))</f>
        <v/>
      </c>
      <c r="Q60" s="32" t="s">
        <v>976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2:35" ht="17.25" customHeight="1" x14ac:dyDescent="0.25">
      <c r="B61" s="22">
        <v>53</v>
      </c>
      <c r="C61" s="23" t="s">
        <v>1028</v>
      </c>
      <c r="D61" s="24" t="s">
        <v>344</v>
      </c>
      <c r="E61" s="25" t="s">
        <v>1029</v>
      </c>
      <c r="F61" s="26" t="s">
        <v>1030</v>
      </c>
      <c r="G61" s="23" t="s">
        <v>388</v>
      </c>
      <c r="H61" s="27">
        <v>0</v>
      </c>
      <c r="I61" s="27">
        <v>0</v>
      </c>
      <c r="J61" s="27" t="s">
        <v>25</v>
      </c>
      <c r="K61" s="27">
        <v>0</v>
      </c>
      <c r="L61" s="71" t="s">
        <v>25</v>
      </c>
      <c r="M61" s="28">
        <f>ROUND(SUMPRODUCT(H61:L61,$H$8:$L$8)/100,1)</f>
        <v>0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F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Kém</v>
      </c>
      <c r="P61" s="31" t="str">
        <f>+IF(OR($H61=0,$I61=0,$J61=0,$K61=0),"Không đủ ĐKDT",IF(AND(L61=0,M61&gt;=4),"Không đạt",""))</f>
        <v>Không đủ ĐKDT</v>
      </c>
      <c r="Q61" s="32" t="s">
        <v>976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Học lại</v>
      </c>
      <c r="U61" s="63"/>
      <c r="V61" s="63"/>
      <c r="W61" s="75"/>
      <c r="X61" s="53"/>
      <c r="Y61" s="53"/>
      <c r="Z61" s="53"/>
      <c r="AA61" s="64"/>
      <c r="AB61" s="53"/>
      <c r="AC61" s="65"/>
      <c r="AD61" s="66"/>
      <c r="AE61" s="65"/>
      <c r="AF61" s="66"/>
      <c r="AG61" s="65"/>
      <c r="AH61" s="53"/>
      <c r="AI61" s="64"/>
    </row>
    <row r="62" spans="2:35" ht="17.25" customHeight="1" x14ac:dyDescent="0.25">
      <c r="B62" s="22">
        <v>54</v>
      </c>
      <c r="C62" s="23" t="s">
        <v>1031</v>
      </c>
      <c r="D62" s="24" t="s">
        <v>1032</v>
      </c>
      <c r="E62" s="25" t="s">
        <v>239</v>
      </c>
      <c r="F62" s="26" t="s">
        <v>1033</v>
      </c>
      <c r="G62" s="23" t="s">
        <v>103</v>
      </c>
      <c r="H62" s="27">
        <v>6</v>
      </c>
      <c r="I62" s="27">
        <v>8</v>
      </c>
      <c r="J62" s="27" t="s">
        <v>25</v>
      </c>
      <c r="K62" s="27">
        <v>8</v>
      </c>
      <c r="L62" s="71">
        <v>6.5</v>
      </c>
      <c r="M62" s="28">
        <f>ROUND(SUMPRODUCT(H62:L62,$H$8:$L$8)/100,1)</f>
        <v>6.9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C+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Trung bình</v>
      </c>
      <c r="P62" s="31" t="str">
        <f>+IF(OR($H62=0,$I62=0,$J62=0,$K62=0),"Không đủ ĐKDT",IF(AND(L62=0,M62&gt;=4),"Không đạt",""))</f>
        <v/>
      </c>
      <c r="Q62" s="32" t="s">
        <v>976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7.25" customHeight="1" x14ac:dyDescent="0.25">
      <c r="B63" s="22">
        <v>55</v>
      </c>
      <c r="C63" s="23" t="s">
        <v>1034</v>
      </c>
      <c r="D63" s="24" t="s">
        <v>1035</v>
      </c>
      <c r="E63" s="25" t="s">
        <v>242</v>
      </c>
      <c r="F63" s="26" t="s">
        <v>1036</v>
      </c>
      <c r="G63" s="23" t="s">
        <v>56</v>
      </c>
      <c r="H63" s="27">
        <v>3</v>
      </c>
      <c r="I63" s="27">
        <v>3</v>
      </c>
      <c r="J63" s="27" t="s">
        <v>25</v>
      </c>
      <c r="K63" s="27">
        <v>6</v>
      </c>
      <c r="L63" s="71">
        <v>4</v>
      </c>
      <c r="M63" s="28">
        <f>ROUND(SUMPRODUCT(H63:L63,$H$8:$L$8)/100,1)</f>
        <v>4.2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D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Trung bình yếu</v>
      </c>
      <c r="P63" s="31" t="str">
        <f>+IF(OR($H63=0,$I63=0,$J63=0,$K63=0),"Không đủ ĐKDT",IF(AND(L63=0,M63&gt;=4),"Không đạt",""))</f>
        <v/>
      </c>
      <c r="Q63" s="32" t="s">
        <v>976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7.25" customHeight="1" x14ac:dyDescent="0.25">
      <c r="B64" s="22">
        <v>56</v>
      </c>
      <c r="C64" s="23" t="s">
        <v>1037</v>
      </c>
      <c r="D64" s="24" t="s">
        <v>340</v>
      </c>
      <c r="E64" s="25" t="s">
        <v>1038</v>
      </c>
      <c r="F64" s="26" t="s">
        <v>1039</v>
      </c>
      <c r="G64" s="23" t="s">
        <v>84</v>
      </c>
      <c r="H64" s="27">
        <v>6</v>
      </c>
      <c r="I64" s="27">
        <v>10</v>
      </c>
      <c r="J64" s="27" t="s">
        <v>25</v>
      </c>
      <c r="K64" s="27">
        <v>7</v>
      </c>
      <c r="L64" s="71">
        <v>8.5</v>
      </c>
      <c r="M64" s="28">
        <f>ROUND(SUMPRODUCT(H64:L64,$H$8:$L$8)/100,1)</f>
        <v>8.1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B+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Khá</v>
      </c>
      <c r="P64" s="31" t="str">
        <f>+IF(OR($H64=0,$I64=0,$J64=0,$K64=0),"Không đủ ĐKDT",IF(AND(L64=0,M64&gt;=4),"Không đạt",""))</f>
        <v/>
      </c>
      <c r="Q64" s="32" t="s">
        <v>976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62"/>
      <c r="V64" s="62"/>
      <c r="W64" s="62"/>
      <c r="X64" s="54"/>
      <c r="Y64" s="54"/>
      <c r="Z64" s="54"/>
      <c r="AA64" s="54"/>
      <c r="AB64" s="53"/>
      <c r="AC64" s="54"/>
      <c r="AD64" s="54"/>
      <c r="AE64" s="54"/>
      <c r="AF64" s="54"/>
      <c r="AG64" s="54"/>
      <c r="AH64" s="54"/>
      <c r="AI64" s="55"/>
    </row>
    <row r="65" spans="1:35" ht="17.25" customHeight="1" x14ac:dyDescent="0.25">
      <c r="B65" s="22">
        <v>57</v>
      </c>
      <c r="C65" s="23" t="s">
        <v>1040</v>
      </c>
      <c r="D65" s="24" t="s">
        <v>150</v>
      </c>
      <c r="E65" s="25" t="s">
        <v>1041</v>
      </c>
      <c r="F65" s="26" t="s">
        <v>342</v>
      </c>
      <c r="G65" s="23" t="s">
        <v>232</v>
      </c>
      <c r="H65" s="27">
        <v>1</v>
      </c>
      <c r="I65" s="27">
        <v>1</v>
      </c>
      <c r="J65" s="27" t="s">
        <v>25</v>
      </c>
      <c r="K65" s="27">
        <v>1</v>
      </c>
      <c r="L65" s="71">
        <v>0</v>
      </c>
      <c r="M65" s="28">
        <f>ROUND(SUMPRODUCT(H65:L65,$H$8:$L$8)/100,1)</f>
        <v>0.4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F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Kém</v>
      </c>
      <c r="P65" s="31" t="s">
        <v>892</v>
      </c>
      <c r="Q65" s="32" t="s">
        <v>976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7.25" customHeight="1" x14ac:dyDescent="0.25">
      <c r="B66" s="22">
        <v>58</v>
      </c>
      <c r="C66" s="23" t="s">
        <v>1042</v>
      </c>
      <c r="D66" s="24" t="s">
        <v>1043</v>
      </c>
      <c r="E66" s="25" t="s">
        <v>461</v>
      </c>
      <c r="F66" s="26" t="s">
        <v>1044</v>
      </c>
      <c r="G66" s="23" t="s">
        <v>61</v>
      </c>
      <c r="H66" s="27">
        <v>5</v>
      </c>
      <c r="I66" s="27">
        <v>10</v>
      </c>
      <c r="J66" s="27" t="s">
        <v>25</v>
      </c>
      <c r="K66" s="27">
        <v>7</v>
      </c>
      <c r="L66" s="71">
        <v>8.5</v>
      </c>
      <c r="M66" s="28">
        <f>ROUND(SUMPRODUCT(H66:L66,$H$8:$L$8)/100,1)</f>
        <v>8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B+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Khá</v>
      </c>
      <c r="P66" s="31" t="str">
        <f>+IF(OR($H66=0,$I66=0,$J66=0,$K66=0),"Không đủ ĐKDT",IF(AND(L66=0,M66&gt;=4),"Không đạt",""))</f>
        <v/>
      </c>
      <c r="Q66" s="32" t="s">
        <v>976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7.25" customHeight="1" x14ac:dyDescent="0.25">
      <c r="B67" s="22">
        <v>59</v>
      </c>
      <c r="C67" s="23" t="s">
        <v>1045</v>
      </c>
      <c r="D67" s="24" t="s">
        <v>1046</v>
      </c>
      <c r="E67" s="25" t="s">
        <v>275</v>
      </c>
      <c r="F67" s="26" t="s">
        <v>268</v>
      </c>
      <c r="G67" s="23" t="s">
        <v>61</v>
      </c>
      <c r="H67" s="27">
        <v>7</v>
      </c>
      <c r="I67" s="27">
        <v>6</v>
      </c>
      <c r="J67" s="27" t="s">
        <v>25</v>
      </c>
      <c r="K67" s="27">
        <v>8</v>
      </c>
      <c r="L67" s="71">
        <v>8</v>
      </c>
      <c r="M67" s="28">
        <f>ROUND(SUMPRODUCT(H67:L67,$H$8:$L$8)/100,1)</f>
        <v>7.7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B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Khá</v>
      </c>
      <c r="P67" s="31" t="str">
        <f>+IF(OR($H67=0,$I67=0,$J67=0,$K67=0),"Không đủ ĐKDT",IF(AND(L67=0,M67&gt;=4),"Không đạt",""))</f>
        <v/>
      </c>
      <c r="Q67" s="32" t="s">
        <v>976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7.25" customHeight="1" x14ac:dyDescent="0.25">
      <c r="B68" s="22">
        <v>60</v>
      </c>
      <c r="C68" s="23" t="s">
        <v>1047</v>
      </c>
      <c r="D68" s="24" t="s">
        <v>120</v>
      </c>
      <c r="E68" s="25" t="s">
        <v>1048</v>
      </c>
      <c r="F68" s="26" t="s">
        <v>1049</v>
      </c>
      <c r="G68" s="23" t="s">
        <v>52</v>
      </c>
      <c r="H68" s="27">
        <v>6</v>
      </c>
      <c r="I68" s="27">
        <v>6</v>
      </c>
      <c r="J68" s="27" t="s">
        <v>25</v>
      </c>
      <c r="K68" s="27">
        <v>6</v>
      </c>
      <c r="L68" s="71">
        <v>6.5</v>
      </c>
      <c r="M68" s="28">
        <f>ROUND(SUMPRODUCT(H68:L68,$H$8:$L$8)/100,1)</f>
        <v>6.3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C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Trung bình</v>
      </c>
      <c r="P68" s="31" t="str">
        <f>+IF(OR($H68=0,$I68=0,$J68=0,$K68=0),"Không đủ ĐKDT",IF(AND(L68=0,M68&gt;=4),"Không đạt",""))</f>
        <v/>
      </c>
      <c r="Q68" s="32" t="s">
        <v>976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9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x14ac:dyDescent="0.25">
      <c r="A70" s="2"/>
      <c r="B70" s="82" t="s">
        <v>26</v>
      </c>
      <c r="C70" s="82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35" ht="16.5" customHeight="1" x14ac:dyDescent="0.25">
      <c r="A71" s="2"/>
      <c r="B71" s="39" t="s">
        <v>27</v>
      </c>
      <c r="C71" s="39"/>
      <c r="D71" s="40">
        <f>+$W$7</f>
        <v>60</v>
      </c>
      <c r="E71" s="41" t="s">
        <v>28</v>
      </c>
      <c r="F71" s="76" t="s">
        <v>29</v>
      </c>
      <c r="G71" s="76"/>
      <c r="H71" s="76"/>
      <c r="I71" s="76"/>
      <c r="J71" s="76"/>
      <c r="K71" s="76"/>
      <c r="L71" s="42">
        <f>$W$7 -COUNTIF($P$8:$P$226,"Vắng") -COUNTIF($P$8:$P$226,"Vắng có phép") - COUNTIF($P$8:$P$226,"Đình chỉ thi") - COUNTIF($P$8:$P$226,"Không đủ ĐKDT")</f>
        <v>51</v>
      </c>
      <c r="M71" s="42"/>
      <c r="N71" s="42"/>
      <c r="O71" s="43"/>
      <c r="P71" s="44" t="s">
        <v>28</v>
      </c>
      <c r="Q71" s="43"/>
      <c r="R71" s="3"/>
    </row>
    <row r="72" spans="1:35" ht="16.5" customHeight="1" x14ac:dyDescent="0.25">
      <c r="A72" s="2"/>
      <c r="B72" s="39" t="s">
        <v>30</v>
      </c>
      <c r="C72" s="39"/>
      <c r="D72" s="40">
        <f>+$AH$7</f>
        <v>46</v>
      </c>
      <c r="E72" s="41" t="s">
        <v>28</v>
      </c>
      <c r="F72" s="76" t="s">
        <v>31</v>
      </c>
      <c r="G72" s="76"/>
      <c r="H72" s="76"/>
      <c r="I72" s="76"/>
      <c r="J72" s="76"/>
      <c r="K72" s="76"/>
      <c r="L72" s="45">
        <f>COUNTIF($P$8:$P$102,"Vắng")</f>
        <v>3</v>
      </c>
      <c r="M72" s="45"/>
      <c r="N72" s="45"/>
      <c r="O72" s="46"/>
      <c r="P72" s="44" t="s">
        <v>28</v>
      </c>
      <c r="Q72" s="46"/>
      <c r="R72" s="3"/>
    </row>
    <row r="73" spans="1:35" ht="16.5" customHeight="1" x14ac:dyDescent="0.25">
      <c r="A73" s="2"/>
      <c r="B73" s="39" t="s">
        <v>39</v>
      </c>
      <c r="C73" s="39"/>
      <c r="D73" s="49">
        <f>COUNTIF(T9:T68,"Học lại")</f>
        <v>13</v>
      </c>
      <c r="E73" s="41" t="s">
        <v>28</v>
      </c>
      <c r="F73" s="76" t="s">
        <v>40</v>
      </c>
      <c r="G73" s="76"/>
      <c r="H73" s="76"/>
      <c r="I73" s="76"/>
      <c r="J73" s="76"/>
      <c r="K73" s="76"/>
      <c r="L73" s="42">
        <f>COUNTIF($P$8:$P$102,"Vắng có phép")</f>
        <v>1</v>
      </c>
      <c r="M73" s="42"/>
      <c r="N73" s="42"/>
      <c r="O73" s="43"/>
      <c r="P73" s="44" t="s">
        <v>28</v>
      </c>
      <c r="Q73" s="43"/>
      <c r="R73" s="3"/>
    </row>
    <row r="74" spans="1:35" ht="3" customHeight="1" x14ac:dyDescent="0.25">
      <c r="A74" s="2"/>
      <c r="B74" s="33"/>
      <c r="C74" s="34"/>
      <c r="D74" s="34"/>
      <c r="E74" s="35"/>
      <c r="F74" s="35"/>
      <c r="G74" s="35"/>
      <c r="H74" s="36"/>
      <c r="I74" s="37"/>
      <c r="J74" s="37"/>
      <c r="K74" s="38"/>
      <c r="L74" s="38"/>
      <c r="M74" s="38"/>
      <c r="N74" s="38"/>
      <c r="O74" s="38"/>
      <c r="P74" s="38"/>
      <c r="Q74" s="38"/>
      <c r="R74" s="3"/>
    </row>
    <row r="75" spans="1:35" x14ac:dyDescent="0.25">
      <c r="B75" s="68" t="s">
        <v>41</v>
      </c>
      <c r="C75" s="68"/>
      <c r="D75" s="69">
        <f>COUNTIF(T9:T68,"Thi lại")</f>
        <v>1</v>
      </c>
      <c r="E75" s="70" t="s">
        <v>28</v>
      </c>
      <c r="F75" s="3"/>
      <c r="G75" s="3"/>
      <c r="H75" s="3"/>
      <c r="I75" s="3"/>
      <c r="J75" s="77"/>
      <c r="K75" s="77"/>
      <c r="L75" s="77"/>
      <c r="M75" s="77"/>
      <c r="N75" s="77"/>
      <c r="O75" s="77"/>
      <c r="P75" s="77"/>
      <c r="Q75" s="77"/>
      <c r="R75" s="3"/>
    </row>
    <row r="76" spans="1:35" ht="24.75" customHeight="1" x14ac:dyDescent="0.25">
      <c r="B76" s="68"/>
      <c r="C76" s="68"/>
      <c r="D76" s="69"/>
      <c r="E76" s="70"/>
      <c r="F76" s="3"/>
      <c r="G76" s="3"/>
      <c r="H76" s="3"/>
      <c r="I76" s="3"/>
      <c r="J76" s="77" t="s">
        <v>1050</v>
      </c>
      <c r="K76" s="77"/>
      <c r="L76" s="77"/>
      <c r="M76" s="77"/>
      <c r="N76" s="77"/>
      <c r="O76" s="77"/>
      <c r="P76" s="77"/>
      <c r="Q76" s="77"/>
      <c r="R76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mergeCells count="40">
    <mergeCell ref="F73:K73"/>
    <mergeCell ref="J75:Q75"/>
    <mergeCell ref="J76:Q76"/>
    <mergeCell ref="P6:P8"/>
    <mergeCell ref="Q6:Q8"/>
    <mergeCell ref="B8:G8"/>
    <mergeCell ref="B70:C70"/>
    <mergeCell ref="F71:K71"/>
    <mergeCell ref="F72:K72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68">
    <cfRule type="cellIs" dxfId="105" priority="12" operator="greaterThan">
      <formula>10</formula>
    </cfRule>
  </conditionalFormatting>
  <conditionalFormatting sqref="L9:L68">
    <cfRule type="cellIs" dxfId="104" priority="5" operator="greaterThan">
      <formula>10</formula>
    </cfRule>
    <cfRule type="cellIs" dxfId="103" priority="7" operator="greaterThan">
      <formula>10</formula>
    </cfRule>
    <cfRule type="cellIs" dxfId="102" priority="8" operator="greaterThan">
      <formula>10</formula>
    </cfRule>
    <cfRule type="cellIs" dxfId="101" priority="9" operator="greaterThan">
      <formula>10</formula>
    </cfRule>
    <cfRule type="cellIs" dxfId="100" priority="10" operator="greaterThan">
      <formula>10</formula>
    </cfRule>
    <cfRule type="cellIs" dxfId="99" priority="11" operator="greaterThan">
      <formula>10</formula>
    </cfRule>
  </conditionalFormatting>
  <conditionalFormatting sqref="H9:K68">
    <cfRule type="cellIs" dxfId="98" priority="4" operator="greaterThan">
      <formula>10</formula>
    </cfRule>
  </conditionalFormatting>
  <conditionalFormatting sqref="C1:C1048576">
    <cfRule type="duplicateValues" dxfId="97" priority="14"/>
  </conditionalFormatting>
  <conditionalFormatting sqref="P11">
    <cfRule type="duplicateValues" dxfId="96" priority="2"/>
  </conditionalFormatting>
  <dataValidations count="1">
    <dataValidation allowBlank="1" showInputMessage="1" showErrorMessage="1" errorTitle="Không xóa dữ liệu" error="Không xóa dữ liệu" prompt="Không xóa dữ liệu" sqref="D73 T9:T6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zoomScale="115" zoomScaleNormal="115" workbookViewId="0">
      <pane ySplit="2" topLeftCell="A70" activePane="bottomLeft" state="frozen"/>
      <selection activeCell="H1" sqref="H1:Q1"/>
      <selection pane="bottomLeft" activeCell="H1" sqref="H1:Q1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1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469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D16-128_02</v>
      </c>
      <c r="W7" s="58">
        <f>+$AF$7+$AH$7+$AD$7</f>
        <v>60</v>
      </c>
      <c r="X7" s="52">
        <f>COUNTIF($P$8:$P$96,"Khiển trách")</f>
        <v>0</v>
      </c>
      <c r="Y7" s="52">
        <f>COUNTIF($P$8:$P$96,"Cảnh cáo")</f>
        <v>0</v>
      </c>
      <c r="Z7" s="52">
        <f>COUNTIF($P$8:$P$96,"Đình chỉ thi")</f>
        <v>0</v>
      </c>
      <c r="AA7" s="59">
        <f>+($X$7+$Y$7+$Z$7)/$W$7*100%</f>
        <v>0</v>
      </c>
      <c r="AB7" s="52">
        <f>SUM(COUNTIF($P$8:$P$94,"Vắng"),COUNTIF($P$8:$P$94,"Vắng có phép"))</f>
        <v>1</v>
      </c>
      <c r="AC7" s="60">
        <f>+$AB$7/$W$7</f>
        <v>1.6666666666666666E-2</v>
      </c>
      <c r="AD7" s="61">
        <f>COUNTIF($T$8:$T$94,"Thi lại")</f>
        <v>0</v>
      </c>
      <c r="AE7" s="60">
        <f>+$AD$7/$W$7</f>
        <v>0</v>
      </c>
      <c r="AF7" s="61">
        <f>COUNTIF($T$8:$T$95,"Học lại")</f>
        <v>15</v>
      </c>
      <c r="AG7" s="60">
        <f>+$AF$7/$W$7</f>
        <v>0.25</v>
      </c>
      <c r="AH7" s="52">
        <f>COUNTIF($T$9:$T$95,"Đạt")</f>
        <v>45</v>
      </c>
      <c r="AI7" s="59">
        <f>+$AH$7/$W$7</f>
        <v>0.75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7.25" customHeight="1" x14ac:dyDescent="0.25">
      <c r="B9" s="11">
        <v>1</v>
      </c>
      <c r="C9" s="12" t="s">
        <v>283</v>
      </c>
      <c r="D9" s="13" t="s">
        <v>284</v>
      </c>
      <c r="E9" s="14" t="s">
        <v>50</v>
      </c>
      <c r="F9" s="15" t="s">
        <v>160</v>
      </c>
      <c r="G9" s="12" t="s">
        <v>110</v>
      </c>
      <c r="H9" s="16">
        <v>10</v>
      </c>
      <c r="I9" s="16">
        <v>7</v>
      </c>
      <c r="J9" s="16" t="s">
        <v>25</v>
      </c>
      <c r="K9" s="16">
        <v>6</v>
      </c>
      <c r="L9" s="17">
        <v>1</v>
      </c>
      <c r="M9" s="18">
        <f t="shared" ref="M9:M40" si="0">ROUND(SUMPRODUCT(H9:L9,$H$8:$L$8)/100,1)</f>
        <v>3.5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39" si="3">+IF(OR($H9=0,$I9=0,$J9=0,$K9=0),"Không đủ ĐKDT",IF(AND(L9=0,M9&gt;=4),"Không đạt",""))</f>
        <v/>
      </c>
      <c r="Q9" s="20" t="s">
        <v>470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7.25" customHeight="1" x14ac:dyDescent="0.25">
      <c r="B10" s="22">
        <v>2</v>
      </c>
      <c r="C10" s="23" t="s">
        <v>285</v>
      </c>
      <c r="D10" s="24" t="s">
        <v>286</v>
      </c>
      <c r="E10" s="25" t="s">
        <v>50</v>
      </c>
      <c r="F10" s="26" t="s">
        <v>287</v>
      </c>
      <c r="G10" s="23" t="s">
        <v>118</v>
      </c>
      <c r="H10" s="27">
        <v>10</v>
      </c>
      <c r="I10" s="27">
        <v>4</v>
      </c>
      <c r="J10" s="27" t="s">
        <v>25</v>
      </c>
      <c r="K10" s="27">
        <v>7</v>
      </c>
      <c r="L10" s="71">
        <v>6</v>
      </c>
      <c r="M10" s="28">
        <f t="shared" si="0"/>
        <v>6.4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 t="s">
        <v>470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7.25" customHeight="1" x14ac:dyDescent="0.25">
      <c r="B11" s="22">
        <v>3</v>
      </c>
      <c r="C11" s="23" t="s">
        <v>288</v>
      </c>
      <c r="D11" s="24" t="s">
        <v>68</v>
      </c>
      <c r="E11" s="25" t="s">
        <v>289</v>
      </c>
      <c r="F11" s="26" t="s">
        <v>290</v>
      </c>
      <c r="G11" s="23" t="s">
        <v>103</v>
      </c>
      <c r="H11" s="27">
        <v>10</v>
      </c>
      <c r="I11" s="27">
        <v>7</v>
      </c>
      <c r="J11" s="27" t="s">
        <v>25</v>
      </c>
      <c r="K11" s="27">
        <v>7</v>
      </c>
      <c r="L11" s="71">
        <v>2</v>
      </c>
      <c r="M11" s="28">
        <f t="shared" si="0"/>
        <v>4.3</v>
      </c>
      <c r="N11" s="29" t="str">
        <f t="shared" si="1"/>
        <v>D</v>
      </c>
      <c r="O11" s="30" t="str">
        <f t="shared" si="2"/>
        <v>Trung bình yếu</v>
      </c>
      <c r="P11" s="31" t="str">
        <f t="shared" si="3"/>
        <v/>
      </c>
      <c r="Q11" s="32" t="s">
        <v>470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7.25" customHeight="1" x14ac:dyDescent="0.25">
      <c r="B12" s="22">
        <v>4</v>
      </c>
      <c r="C12" s="23" t="s">
        <v>291</v>
      </c>
      <c r="D12" s="24" t="s">
        <v>292</v>
      </c>
      <c r="E12" s="25" t="s">
        <v>293</v>
      </c>
      <c r="F12" s="26" t="s">
        <v>294</v>
      </c>
      <c r="G12" s="23" t="s">
        <v>94</v>
      </c>
      <c r="H12" s="27">
        <v>8</v>
      </c>
      <c r="I12" s="27">
        <v>7</v>
      </c>
      <c r="J12" s="27" t="s">
        <v>25</v>
      </c>
      <c r="K12" s="27">
        <v>7</v>
      </c>
      <c r="L12" s="71">
        <v>7</v>
      </c>
      <c r="M12" s="28">
        <f t="shared" si="0"/>
        <v>7.1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 t="s">
        <v>470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7.25" customHeight="1" x14ac:dyDescent="0.25">
      <c r="B13" s="22">
        <v>5</v>
      </c>
      <c r="C13" s="23" t="s">
        <v>295</v>
      </c>
      <c r="D13" s="24" t="s">
        <v>296</v>
      </c>
      <c r="E13" s="25" t="s">
        <v>87</v>
      </c>
      <c r="F13" s="26" t="s">
        <v>231</v>
      </c>
      <c r="G13" s="23" t="s">
        <v>52</v>
      </c>
      <c r="H13" s="27">
        <v>10</v>
      </c>
      <c r="I13" s="27">
        <v>6</v>
      </c>
      <c r="J13" s="27" t="s">
        <v>25</v>
      </c>
      <c r="K13" s="27">
        <v>5</v>
      </c>
      <c r="L13" s="71">
        <v>1</v>
      </c>
      <c r="M13" s="28">
        <f t="shared" si="0"/>
        <v>3.2</v>
      </c>
      <c r="N13" s="29" t="str">
        <f t="shared" si="1"/>
        <v>F</v>
      </c>
      <c r="O13" s="30" t="str">
        <f t="shared" si="2"/>
        <v>Kém</v>
      </c>
      <c r="P13" s="31" t="str">
        <f t="shared" si="3"/>
        <v/>
      </c>
      <c r="Q13" s="32" t="s">
        <v>470</v>
      </c>
      <c r="R13" s="3"/>
      <c r="S13" s="21"/>
      <c r="T13" s="73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7.25" customHeight="1" x14ac:dyDescent="0.25">
      <c r="B14" s="22">
        <v>6</v>
      </c>
      <c r="C14" s="23" t="s">
        <v>297</v>
      </c>
      <c r="D14" s="24" t="s">
        <v>298</v>
      </c>
      <c r="E14" s="25" t="s">
        <v>87</v>
      </c>
      <c r="F14" s="26" t="s">
        <v>299</v>
      </c>
      <c r="G14" s="23" t="s">
        <v>84</v>
      </c>
      <c r="H14" s="27">
        <v>9</v>
      </c>
      <c r="I14" s="27">
        <v>5</v>
      </c>
      <c r="J14" s="27" t="s">
        <v>25</v>
      </c>
      <c r="K14" s="27">
        <v>6</v>
      </c>
      <c r="L14" s="71">
        <v>4</v>
      </c>
      <c r="M14" s="28">
        <f t="shared" si="0"/>
        <v>5</v>
      </c>
      <c r="N14" s="29" t="str">
        <f t="shared" si="1"/>
        <v>D+</v>
      </c>
      <c r="O14" s="30" t="str">
        <f t="shared" si="2"/>
        <v>Trung bình yếu</v>
      </c>
      <c r="P14" s="31" t="str">
        <f t="shared" si="3"/>
        <v/>
      </c>
      <c r="Q14" s="32" t="s">
        <v>470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7.25" customHeight="1" x14ac:dyDescent="0.25">
      <c r="B15" s="22">
        <v>7</v>
      </c>
      <c r="C15" s="23" t="s">
        <v>300</v>
      </c>
      <c r="D15" s="24" t="s">
        <v>301</v>
      </c>
      <c r="E15" s="25" t="s">
        <v>302</v>
      </c>
      <c r="F15" s="26" t="s">
        <v>303</v>
      </c>
      <c r="G15" s="23" t="s">
        <v>52</v>
      </c>
      <c r="H15" s="27">
        <v>10</v>
      </c>
      <c r="I15" s="27">
        <v>6</v>
      </c>
      <c r="J15" s="27" t="s">
        <v>25</v>
      </c>
      <c r="K15" s="27">
        <v>5</v>
      </c>
      <c r="L15" s="71">
        <v>3</v>
      </c>
      <c r="M15" s="28">
        <f t="shared" si="0"/>
        <v>4.4000000000000004</v>
      </c>
      <c r="N15" s="29" t="str">
        <f t="shared" si="1"/>
        <v>D</v>
      </c>
      <c r="O15" s="30" t="str">
        <f t="shared" si="2"/>
        <v>Trung bình yếu</v>
      </c>
      <c r="P15" s="31" t="str">
        <f t="shared" si="3"/>
        <v/>
      </c>
      <c r="Q15" s="32" t="s">
        <v>470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7.25" customHeight="1" x14ac:dyDescent="0.25">
      <c r="B16" s="22">
        <v>8</v>
      </c>
      <c r="C16" s="23" t="s">
        <v>304</v>
      </c>
      <c r="D16" s="24" t="s">
        <v>178</v>
      </c>
      <c r="E16" s="25" t="s">
        <v>305</v>
      </c>
      <c r="F16" s="26" t="s">
        <v>306</v>
      </c>
      <c r="G16" s="23" t="s">
        <v>56</v>
      </c>
      <c r="H16" s="27">
        <v>10</v>
      </c>
      <c r="I16" s="27">
        <v>7</v>
      </c>
      <c r="J16" s="27" t="s">
        <v>25</v>
      </c>
      <c r="K16" s="27">
        <v>7</v>
      </c>
      <c r="L16" s="71">
        <v>4</v>
      </c>
      <c r="M16" s="28">
        <f t="shared" si="0"/>
        <v>5.5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 t="s">
        <v>470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7.25" customHeight="1" x14ac:dyDescent="0.25">
      <c r="B17" s="22">
        <v>9</v>
      </c>
      <c r="C17" s="23" t="s">
        <v>307</v>
      </c>
      <c r="D17" s="24" t="s">
        <v>308</v>
      </c>
      <c r="E17" s="25" t="s">
        <v>309</v>
      </c>
      <c r="F17" s="26" t="s">
        <v>310</v>
      </c>
      <c r="G17" s="23" t="s">
        <v>52</v>
      </c>
      <c r="H17" s="27">
        <v>10</v>
      </c>
      <c r="I17" s="27">
        <v>7</v>
      </c>
      <c r="J17" s="27" t="s">
        <v>25</v>
      </c>
      <c r="K17" s="27">
        <v>6</v>
      </c>
      <c r="L17" s="71">
        <v>2</v>
      </c>
      <c r="M17" s="28">
        <f t="shared" si="0"/>
        <v>4.0999999999999996</v>
      </c>
      <c r="N17" s="29" t="str">
        <f t="shared" si="1"/>
        <v>D</v>
      </c>
      <c r="O17" s="30" t="str">
        <f t="shared" si="2"/>
        <v>Trung bình yếu</v>
      </c>
      <c r="P17" s="31" t="str">
        <f t="shared" si="3"/>
        <v/>
      </c>
      <c r="Q17" s="32" t="s">
        <v>470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7.25" customHeight="1" x14ac:dyDescent="0.25">
      <c r="B18" s="22">
        <v>10</v>
      </c>
      <c r="C18" s="23" t="s">
        <v>311</v>
      </c>
      <c r="D18" s="24" t="s">
        <v>312</v>
      </c>
      <c r="E18" s="25" t="s">
        <v>192</v>
      </c>
      <c r="F18" s="26" t="s">
        <v>313</v>
      </c>
      <c r="G18" s="23" t="s">
        <v>52</v>
      </c>
      <c r="H18" s="27"/>
      <c r="I18" s="27"/>
      <c r="J18" s="27" t="s">
        <v>25</v>
      </c>
      <c r="K18" s="27"/>
      <c r="L18" s="71" t="s">
        <v>25</v>
      </c>
      <c r="M18" s="28">
        <f t="shared" si="0"/>
        <v>0</v>
      </c>
      <c r="N18" s="29" t="str">
        <f t="shared" si="1"/>
        <v>F</v>
      </c>
      <c r="O18" s="30" t="str">
        <f t="shared" si="2"/>
        <v>Kém</v>
      </c>
      <c r="P18" s="31" t="str">
        <f t="shared" si="3"/>
        <v>Không đủ ĐKDT</v>
      </c>
      <c r="Q18" s="32" t="s">
        <v>470</v>
      </c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7.25" customHeight="1" x14ac:dyDescent="0.25">
      <c r="B19" s="22">
        <v>11</v>
      </c>
      <c r="C19" s="23" t="s">
        <v>314</v>
      </c>
      <c r="D19" s="24" t="s">
        <v>315</v>
      </c>
      <c r="E19" s="25" t="s">
        <v>192</v>
      </c>
      <c r="F19" s="26" t="s">
        <v>316</v>
      </c>
      <c r="G19" s="23" t="s">
        <v>103</v>
      </c>
      <c r="H19" s="27">
        <v>9</v>
      </c>
      <c r="I19" s="27">
        <v>6</v>
      </c>
      <c r="J19" s="27" t="s">
        <v>25</v>
      </c>
      <c r="K19" s="27">
        <v>6</v>
      </c>
      <c r="L19" s="71">
        <v>4</v>
      </c>
      <c r="M19" s="28">
        <f t="shared" si="0"/>
        <v>5.0999999999999996</v>
      </c>
      <c r="N19" s="29" t="str">
        <f t="shared" si="1"/>
        <v>D+</v>
      </c>
      <c r="O19" s="30" t="str">
        <f t="shared" si="2"/>
        <v>Trung bình yếu</v>
      </c>
      <c r="P19" s="31" t="str">
        <f t="shared" si="3"/>
        <v/>
      </c>
      <c r="Q19" s="32" t="s">
        <v>470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7.25" customHeight="1" x14ac:dyDescent="0.25">
      <c r="B20" s="22">
        <v>12</v>
      </c>
      <c r="C20" s="23" t="s">
        <v>317</v>
      </c>
      <c r="D20" s="24" t="s">
        <v>318</v>
      </c>
      <c r="E20" s="25" t="s">
        <v>319</v>
      </c>
      <c r="F20" s="26" t="s">
        <v>320</v>
      </c>
      <c r="G20" s="23" t="s">
        <v>321</v>
      </c>
      <c r="H20" s="27">
        <v>9</v>
      </c>
      <c r="I20" s="27">
        <v>7</v>
      </c>
      <c r="J20" s="27" t="s">
        <v>25</v>
      </c>
      <c r="K20" s="27">
        <v>7</v>
      </c>
      <c r="L20" s="71">
        <v>3</v>
      </c>
      <c r="M20" s="28">
        <f t="shared" si="0"/>
        <v>4.8</v>
      </c>
      <c r="N20" s="29" t="str">
        <f t="shared" si="1"/>
        <v>D</v>
      </c>
      <c r="O20" s="30" t="str">
        <f t="shared" si="2"/>
        <v>Trung bình yếu</v>
      </c>
      <c r="P20" s="31" t="str">
        <f t="shared" si="3"/>
        <v/>
      </c>
      <c r="Q20" s="32" t="s">
        <v>470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7.25" customHeight="1" x14ac:dyDescent="0.25">
      <c r="B21" s="22">
        <v>13</v>
      </c>
      <c r="C21" s="23" t="s">
        <v>322</v>
      </c>
      <c r="D21" s="24" t="s">
        <v>323</v>
      </c>
      <c r="E21" s="25" t="s">
        <v>319</v>
      </c>
      <c r="F21" s="26" t="s">
        <v>324</v>
      </c>
      <c r="G21" s="23" t="s">
        <v>71</v>
      </c>
      <c r="H21" s="27">
        <v>8</v>
      </c>
      <c r="I21" s="27">
        <v>5</v>
      </c>
      <c r="J21" s="27" t="s">
        <v>25</v>
      </c>
      <c r="K21" s="27">
        <v>6</v>
      </c>
      <c r="L21" s="71">
        <v>2</v>
      </c>
      <c r="M21" s="28">
        <f t="shared" si="0"/>
        <v>3.7</v>
      </c>
      <c r="N21" s="29" t="str">
        <f t="shared" si="1"/>
        <v>F</v>
      </c>
      <c r="O21" s="30" t="str">
        <f t="shared" si="2"/>
        <v>Kém</v>
      </c>
      <c r="P21" s="31" t="str">
        <f t="shared" si="3"/>
        <v/>
      </c>
      <c r="Q21" s="32" t="s">
        <v>470</v>
      </c>
      <c r="R21" s="3"/>
      <c r="S21" s="21"/>
      <c r="T21" s="73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7.25" customHeight="1" x14ac:dyDescent="0.25">
      <c r="B22" s="22">
        <v>14</v>
      </c>
      <c r="C22" s="23" t="s">
        <v>325</v>
      </c>
      <c r="D22" s="24" t="s">
        <v>215</v>
      </c>
      <c r="E22" s="25" t="s">
        <v>319</v>
      </c>
      <c r="F22" s="26" t="s">
        <v>326</v>
      </c>
      <c r="G22" s="23" t="s">
        <v>52</v>
      </c>
      <c r="H22" s="27">
        <v>10</v>
      </c>
      <c r="I22" s="27">
        <v>6</v>
      </c>
      <c r="J22" s="27" t="s">
        <v>25</v>
      </c>
      <c r="K22" s="27">
        <v>6</v>
      </c>
      <c r="L22" s="71">
        <v>8</v>
      </c>
      <c r="M22" s="28">
        <f t="shared" si="0"/>
        <v>7.6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 t="s">
        <v>470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7.25" customHeight="1" x14ac:dyDescent="0.25">
      <c r="B23" s="22">
        <v>15</v>
      </c>
      <c r="C23" s="23" t="s">
        <v>327</v>
      </c>
      <c r="D23" s="24" t="s">
        <v>328</v>
      </c>
      <c r="E23" s="25" t="s">
        <v>130</v>
      </c>
      <c r="F23" s="26" t="s">
        <v>329</v>
      </c>
      <c r="G23" s="23" t="s">
        <v>52</v>
      </c>
      <c r="H23" s="27">
        <v>10</v>
      </c>
      <c r="I23" s="27">
        <v>6</v>
      </c>
      <c r="J23" s="27" t="s">
        <v>25</v>
      </c>
      <c r="K23" s="27">
        <v>5</v>
      </c>
      <c r="L23" s="71">
        <v>2</v>
      </c>
      <c r="M23" s="28">
        <f t="shared" si="0"/>
        <v>3.8</v>
      </c>
      <c r="N23" s="29" t="str">
        <f t="shared" si="1"/>
        <v>F</v>
      </c>
      <c r="O23" s="30" t="str">
        <f t="shared" si="2"/>
        <v>Kém</v>
      </c>
      <c r="P23" s="31" t="str">
        <f t="shared" si="3"/>
        <v/>
      </c>
      <c r="Q23" s="32" t="s">
        <v>470</v>
      </c>
      <c r="R23" s="3"/>
      <c r="S23" s="21"/>
      <c r="T23" s="73" t="str">
        <f t="shared" si="4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7.25" customHeight="1" x14ac:dyDescent="0.25">
      <c r="B24" s="22">
        <v>16</v>
      </c>
      <c r="C24" s="23" t="s">
        <v>330</v>
      </c>
      <c r="D24" s="24" t="s">
        <v>331</v>
      </c>
      <c r="E24" s="25" t="s">
        <v>130</v>
      </c>
      <c r="F24" s="26" t="s">
        <v>332</v>
      </c>
      <c r="G24" s="23" t="s">
        <v>103</v>
      </c>
      <c r="H24" s="27">
        <v>10</v>
      </c>
      <c r="I24" s="27">
        <v>7</v>
      </c>
      <c r="J24" s="27" t="s">
        <v>25</v>
      </c>
      <c r="K24" s="27">
        <v>7</v>
      </c>
      <c r="L24" s="71">
        <v>1</v>
      </c>
      <c r="M24" s="28">
        <f t="shared" si="0"/>
        <v>3.7</v>
      </c>
      <c r="N24" s="29" t="str">
        <f t="shared" si="1"/>
        <v>F</v>
      </c>
      <c r="O24" s="30" t="str">
        <f t="shared" si="2"/>
        <v>Kém</v>
      </c>
      <c r="P24" s="31" t="str">
        <f t="shared" si="3"/>
        <v/>
      </c>
      <c r="Q24" s="32" t="s">
        <v>470</v>
      </c>
      <c r="R24" s="3"/>
      <c r="S24" s="21"/>
      <c r="T24" s="73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7.25" customHeight="1" x14ac:dyDescent="0.25">
      <c r="B25" s="22">
        <v>17</v>
      </c>
      <c r="C25" s="23" t="s">
        <v>333</v>
      </c>
      <c r="D25" s="24" t="s">
        <v>334</v>
      </c>
      <c r="E25" s="25" t="s">
        <v>335</v>
      </c>
      <c r="F25" s="26" t="s">
        <v>336</v>
      </c>
      <c r="G25" s="23" t="s">
        <v>61</v>
      </c>
      <c r="H25" s="27">
        <v>10</v>
      </c>
      <c r="I25" s="27">
        <v>6</v>
      </c>
      <c r="J25" s="27" t="s">
        <v>25</v>
      </c>
      <c r="K25" s="27">
        <v>6</v>
      </c>
      <c r="L25" s="71">
        <v>6</v>
      </c>
      <c r="M25" s="28">
        <f t="shared" si="0"/>
        <v>6.4</v>
      </c>
      <c r="N25" s="29" t="str">
        <f t="shared" si="1"/>
        <v>C</v>
      </c>
      <c r="O25" s="30" t="str">
        <f t="shared" si="2"/>
        <v>Trung bình</v>
      </c>
      <c r="P25" s="31" t="str">
        <f t="shared" si="3"/>
        <v/>
      </c>
      <c r="Q25" s="32" t="s">
        <v>470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7.25" customHeight="1" x14ac:dyDescent="0.25">
      <c r="B26" s="22">
        <v>18</v>
      </c>
      <c r="C26" s="23" t="s">
        <v>337</v>
      </c>
      <c r="D26" s="24" t="s">
        <v>100</v>
      </c>
      <c r="E26" s="25" t="s">
        <v>138</v>
      </c>
      <c r="F26" s="26" t="s">
        <v>338</v>
      </c>
      <c r="G26" s="23" t="s">
        <v>66</v>
      </c>
      <c r="H26" s="27">
        <v>10</v>
      </c>
      <c r="I26" s="27">
        <v>6</v>
      </c>
      <c r="J26" s="27" t="s">
        <v>25</v>
      </c>
      <c r="K26" s="27">
        <v>6</v>
      </c>
      <c r="L26" s="71">
        <v>2</v>
      </c>
      <c r="M26" s="28">
        <f t="shared" si="0"/>
        <v>4</v>
      </c>
      <c r="N26" s="29" t="str">
        <f t="shared" si="1"/>
        <v>D</v>
      </c>
      <c r="O26" s="30" t="str">
        <f t="shared" si="2"/>
        <v>Trung bình yếu</v>
      </c>
      <c r="P26" s="31" t="str">
        <f t="shared" si="3"/>
        <v/>
      </c>
      <c r="Q26" s="32" t="s">
        <v>470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7.25" customHeight="1" x14ac:dyDescent="0.25">
      <c r="B27" s="22">
        <v>19</v>
      </c>
      <c r="C27" s="23" t="s">
        <v>339</v>
      </c>
      <c r="D27" s="24" t="s">
        <v>340</v>
      </c>
      <c r="E27" s="25" t="s">
        <v>341</v>
      </c>
      <c r="F27" s="26" t="s">
        <v>342</v>
      </c>
      <c r="G27" s="23" t="s">
        <v>52</v>
      </c>
      <c r="H27" s="27">
        <v>10</v>
      </c>
      <c r="I27" s="27">
        <v>7</v>
      </c>
      <c r="J27" s="27" t="s">
        <v>25</v>
      </c>
      <c r="K27" s="27">
        <v>6</v>
      </c>
      <c r="L27" s="71">
        <v>6</v>
      </c>
      <c r="M27" s="28">
        <f t="shared" si="0"/>
        <v>6.5</v>
      </c>
      <c r="N27" s="29" t="str">
        <f t="shared" si="1"/>
        <v>C+</v>
      </c>
      <c r="O27" s="30" t="str">
        <f t="shared" si="2"/>
        <v>Trung bình</v>
      </c>
      <c r="P27" s="31" t="str">
        <f t="shared" si="3"/>
        <v/>
      </c>
      <c r="Q27" s="32" t="s">
        <v>470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7.25" customHeight="1" x14ac:dyDescent="0.25">
      <c r="B28" s="22">
        <v>20</v>
      </c>
      <c r="C28" s="23" t="s">
        <v>343</v>
      </c>
      <c r="D28" s="24" t="s">
        <v>344</v>
      </c>
      <c r="E28" s="25" t="s">
        <v>345</v>
      </c>
      <c r="F28" s="26" t="s">
        <v>346</v>
      </c>
      <c r="G28" s="23" t="s">
        <v>66</v>
      </c>
      <c r="H28" s="27">
        <v>10</v>
      </c>
      <c r="I28" s="27">
        <v>7</v>
      </c>
      <c r="J28" s="27" t="s">
        <v>25</v>
      </c>
      <c r="K28" s="27">
        <v>7</v>
      </c>
      <c r="L28" s="71">
        <v>8</v>
      </c>
      <c r="M28" s="28">
        <f t="shared" si="0"/>
        <v>7.9</v>
      </c>
      <c r="N28" s="29" t="str">
        <f t="shared" si="1"/>
        <v>B</v>
      </c>
      <c r="O28" s="30" t="str">
        <f t="shared" si="2"/>
        <v>Khá</v>
      </c>
      <c r="P28" s="31" t="str">
        <f t="shared" si="3"/>
        <v/>
      </c>
      <c r="Q28" s="32" t="s">
        <v>470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7.25" customHeight="1" x14ac:dyDescent="0.25">
      <c r="B29" s="22">
        <v>21</v>
      </c>
      <c r="C29" s="23" t="s">
        <v>347</v>
      </c>
      <c r="D29" s="24" t="s">
        <v>348</v>
      </c>
      <c r="E29" s="25" t="s">
        <v>345</v>
      </c>
      <c r="F29" s="26" t="s">
        <v>349</v>
      </c>
      <c r="G29" s="23" t="s">
        <v>52</v>
      </c>
      <c r="H29" s="27">
        <v>8</v>
      </c>
      <c r="I29" s="27">
        <v>1</v>
      </c>
      <c r="J29" s="27" t="s">
        <v>25</v>
      </c>
      <c r="K29" s="27">
        <v>6</v>
      </c>
      <c r="L29" s="71">
        <v>4</v>
      </c>
      <c r="M29" s="28">
        <f t="shared" si="0"/>
        <v>4.5</v>
      </c>
      <c r="N29" s="29" t="str">
        <f t="shared" si="1"/>
        <v>D</v>
      </c>
      <c r="O29" s="30" t="str">
        <f t="shared" si="2"/>
        <v>Trung bình yếu</v>
      </c>
      <c r="P29" s="31" t="str">
        <f t="shared" si="3"/>
        <v/>
      </c>
      <c r="Q29" s="32" t="s">
        <v>470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7.25" customHeight="1" x14ac:dyDescent="0.25">
      <c r="B30" s="22">
        <v>22</v>
      </c>
      <c r="C30" s="23" t="s">
        <v>350</v>
      </c>
      <c r="D30" s="24" t="s">
        <v>351</v>
      </c>
      <c r="E30" s="25" t="s">
        <v>352</v>
      </c>
      <c r="F30" s="26" t="s">
        <v>349</v>
      </c>
      <c r="G30" s="23" t="s">
        <v>61</v>
      </c>
      <c r="H30" s="27">
        <v>10</v>
      </c>
      <c r="I30" s="27">
        <v>7</v>
      </c>
      <c r="J30" s="27" t="s">
        <v>25</v>
      </c>
      <c r="K30" s="27">
        <v>7</v>
      </c>
      <c r="L30" s="71">
        <v>4</v>
      </c>
      <c r="M30" s="28">
        <f t="shared" si="0"/>
        <v>5.5</v>
      </c>
      <c r="N30" s="29" t="str">
        <f t="shared" si="1"/>
        <v>C</v>
      </c>
      <c r="O30" s="30" t="str">
        <f t="shared" si="2"/>
        <v>Trung bình</v>
      </c>
      <c r="P30" s="31" t="str">
        <f t="shared" si="3"/>
        <v/>
      </c>
      <c r="Q30" s="32" t="s">
        <v>470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7.25" customHeight="1" x14ac:dyDescent="0.25">
      <c r="B31" s="22">
        <v>23</v>
      </c>
      <c r="C31" s="23" t="s">
        <v>353</v>
      </c>
      <c r="D31" s="24" t="s">
        <v>354</v>
      </c>
      <c r="E31" s="25" t="s">
        <v>355</v>
      </c>
      <c r="F31" s="26" t="s">
        <v>356</v>
      </c>
      <c r="G31" s="23" t="s">
        <v>71</v>
      </c>
      <c r="H31" s="27">
        <v>10</v>
      </c>
      <c r="I31" s="27">
        <v>7</v>
      </c>
      <c r="J31" s="27" t="s">
        <v>25</v>
      </c>
      <c r="K31" s="27">
        <v>6</v>
      </c>
      <c r="L31" s="71">
        <v>3</v>
      </c>
      <c r="M31" s="28">
        <f t="shared" si="0"/>
        <v>4.7</v>
      </c>
      <c r="N31" s="29" t="str">
        <f t="shared" si="1"/>
        <v>D</v>
      </c>
      <c r="O31" s="30" t="str">
        <f t="shared" si="2"/>
        <v>Trung bình yếu</v>
      </c>
      <c r="P31" s="31" t="str">
        <f t="shared" si="3"/>
        <v/>
      </c>
      <c r="Q31" s="32" t="s">
        <v>470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7.25" customHeight="1" x14ac:dyDescent="0.25">
      <c r="B32" s="22">
        <v>24</v>
      </c>
      <c r="C32" s="23" t="s">
        <v>357</v>
      </c>
      <c r="D32" s="24" t="s">
        <v>358</v>
      </c>
      <c r="E32" s="25" t="s">
        <v>359</v>
      </c>
      <c r="F32" s="26" t="s">
        <v>360</v>
      </c>
      <c r="G32" s="23" t="s">
        <v>103</v>
      </c>
      <c r="H32" s="27">
        <v>7</v>
      </c>
      <c r="I32" s="27">
        <v>7</v>
      </c>
      <c r="J32" s="27" t="s">
        <v>25</v>
      </c>
      <c r="K32" s="27">
        <v>7</v>
      </c>
      <c r="L32" s="71">
        <v>0</v>
      </c>
      <c r="M32" s="28">
        <f t="shared" si="0"/>
        <v>2.8</v>
      </c>
      <c r="N32" s="29" t="str">
        <f t="shared" si="1"/>
        <v>F</v>
      </c>
      <c r="O32" s="30" t="str">
        <f t="shared" si="2"/>
        <v>Kém</v>
      </c>
      <c r="P32" s="31" t="str">
        <f t="shared" si="3"/>
        <v/>
      </c>
      <c r="Q32" s="32" t="s">
        <v>470</v>
      </c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7.25" customHeight="1" x14ac:dyDescent="0.25">
      <c r="B33" s="22">
        <v>25</v>
      </c>
      <c r="C33" s="23" t="s">
        <v>361</v>
      </c>
      <c r="D33" s="24" t="s">
        <v>362</v>
      </c>
      <c r="E33" s="25" t="s">
        <v>363</v>
      </c>
      <c r="F33" s="26" t="s">
        <v>364</v>
      </c>
      <c r="G33" s="23" t="s">
        <v>365</v>
      </c>
      <c r="H33" s="27">
        <v>8</v>
      </c>
      <c r="I33" s="27">
        <v>1</v>
      </c>
      <c r="J33" s="27" t="s">
        <v>25</v>
      </c>
      <c r="K33" s="27">
        <v>6</v>
      </c>
      <c r="L33" s="71">
        <v>3</v>
      </c>
      <c r="M33" s="28">
        <f t="shared" si="0"/>
        <v>3.9</v>
      </c>
      <c r="N33" s="29" t="str">
        <f t="shared" si="1"/>
        <v>F</v>
      </c>
      <c r="O33" s="30" t="str">
        <f t="shared" si="2"/>
        <v>Kém</v>
      </c>
      <c r="P33" s="31" t="str">
        <f t="shared" si="3"/>
        <v/>
      </c>
      <c r="Q33" s="32" t="s">
        <v>470</v>
      </c>
      <c r="R33" s="3"/>
      <c r="S33" s="21"/>
      <c r="T33" s="73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7.25" customHeight="1" x14ac:dyDescent="0.25">
      <c r="B34" s="22">
        <v>26</v>
      </c>
      <c r="C34" s="23" t="s">
        <v>366</v>
      </c>
      <c r="D34" s="24" t="s">
        <v>344</v>
      </c>
      <c r="E34" s="25" t="s">
        <v>367</v>
      </c>
      <c r="F34" s="26" t="s">
        <v>368</v>
      </c>
      <c r="G34" s="23" t="s">
        <v>110</v>
      </c>
      <c r="H34" s="27">
        <v>9</v>
      </c>
      <c r="I34" s="27">
        <v>5</v>
      </c>
      <c r="J34" s="27" t="s">
        <v>25</v>
      </c>
      <c r="K34" s="27">
        <v>7</v>
      </c>
      <c r="L34" s="71">
        <v>3</v>
      </c>
      <c r="M34" s="28">
        <f t="shared" si="0"/>
        <v>4.5999999999999996</v>
      </c>
      <c r="N34" s="29" t="str">
        <f t="shared" si="1"/>
        <v>D</v>
      </c>
      <c r="O34" s="30" t="str">
        <f t="shared" si="2"/>
        <v>Trung bình yếu</v>
      </c>
      <c r="P34" s="31" t="str">
        <f t="shared" si="3"/>
        <v/>
      </c>
      <c r="Q34" s="32" t="s">
        <v>470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7.25" customHeight="1" x14ac:dyDescent="0.25">
      <c r="B35" s="22">
        <v>27</v>
      </c>
      <c r="C35" s="23" t="s">
        <v>369</v>
      </c>
      <c r="D35" s="24" t="s">
        <v>370</v>
      </c>
      <c r="E35" s="25" t="s">
        <v>219</v>
      </c>
      <c r="F35" s="26" t="s">
        <v>371</v>
      </c>
      <c r="G35" s="23" t="s">
        <v>94</v>
      </c>
      <c r="H35" s="27">
        <v>10</v>
      </c>
      <c r="I35" s="27">
        <v>7</v>
      </c>
      <c r="J35" s="27" t="s">
        <v>25</v>
      </c>
      <c r="K35" s="27">
        <v>6</v>
      </c>
      <c r="L35" s="71">
        <v>2</v>
      </c>
      <c r="M35" s="28">
        <f t="shared" si="0"/>
        <v>4.0999999999999996</v>
      </c>
      <c r="N35" s="29" t="str">
        <f t="shared" si="1"/>
        <v>D</v>
      </c>
      <c r="O35" s="30" t="str">
        <f t="shared" si="2"/>
        <v>Trung bình yếu</v>
      </c>
      <c r="P35" s="31" t="str">
        <f t="shared" si="3"/>
        <v/>
      </c>
      <c r="Q35" s="32" t="s">
        <v>470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7.25" customHeight="1" x14ac:dyDescent="0.25">
      <c r="B36" s="22">
        <v>28</v>
      </c>
      <c r="C36" s="23" t="s">
        <v>372</v>
      </c>
      <c r="D36" s="24" t="s">
        <v>373</v>
      </c>
      <c r="E36" s="25" t="s">
        <v>374</v>
      </c>
      <c r="F36" s="26" t="s">
        <v>375</v>
      </c>
      <c r="G36" s="23" t="s">
        <v>94</v>
      </c>
      <c r="H36" s="27">
        <v>10</v>
      </c>
      <c r="I36" s="27">
        <v>1</v>
      </c>
      <c r="J36" s="27" t="s">
        <v>25</v>
      </c>
      <c r="K36" s="27">
        <v>7</v>
      </c>
      <c r="L36" s="71">
        <v>1</v>
      </c>
      <c r="M36" s="28">
        <f t="shared" si="0"/>
        <v>3.1</v>
      </c>
      <c r="N36" s="29" t="str">
        <f t="shared" si="1"/>
        <v>F</v>
      </c>
      <c r="O36" s="30" t="str">
        <f t="shared" si="2"/>
        <v>Kém</v>
      </c>
      <c r="P36" s="31" t="str">
        <f t="shared" si="3"/>
        <v/>
      </c>
      <c r="Q36" s="32" t="s">
        <v>470</v>
      </c>
      <c r="R36" s="3"/>
      <c r="S36" s="21"/>
      <c r="T36" s="73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7.25" customHeight="1" x14ac:dyDescent="0.25">
      <c r="B37" s="22">
        <v>29</v>
      </c>
      <c r="C37" s="23" t="s">
        <v>376</v>
      </c>
      <c r="D37" s="24" t="s">
        <v>377</v>
      </c>
      <c r="E37" s="25" t="s">
        <v>230</v>
      </c>
      <c r="F37" s="26" t="s">
        <v>378</v>
      </c>
      <c r="G37" s="23" t="s">
        <v>118</v>
      </c>
      <c r="H37" s="27">
        <v>10</v>
      </c>
      <c r="I37" s="27">
        <v>7</v>
      </c>
      <c r="J37" s="27" t="s">
        <v>25</v>
      </c>
      <c r="K37" s="27">
        <v>6</v>
      </c>
      <c r="L37" s="71">
        <v>4</v>
      </c>
      <c r="M37" s="28">
        <f t="shared" si="0"/>
        <v>5.3</v>
      </c>
      <c r="N37" s="29" t="str">
        <f t="shared" si="1"/>
        <v>D+</v>
      </c>
      <c r="O37" s="30" t="str">
        <f t="shared" si="2"/>
        <v>Trung bình yếu</v>
      </c>
      <c r="P37" s="31" t="str">
        <f t="shared" si="3"/>
        <v/>
      </c>
      <c r="Q37" s="32" t="s">
        <v>470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7.25" customHeight="1" x14ac:dyDescent="0.25">
      <c r="B38" s="22">
        <v>30</v>
      </c>
      <c r="C38" s="23" t="s">
        <v>379</v>
      </c>
      <c r="D38" s="24" t="s">
        <v>296</v>
      </c>
      <c r="E38" s="25" t="s">
        <v>242</v>
      </c>
      <c r="F38" s="26" t="s">
        <v>380</v>
      </c>
      <c r="G38" s="23" t="s">
        <v>94</v>
      </c>
      <c r="H38" s="27">
        <v>9</v>
      </c>
      <c r="I38" s="27">
        <v>5</v>
      </c>
      <c r="J38" s="27" t="s">
        <v>25</v>
      </c>
      <c r="K38" s="27">
        <v>7</v>
      </c>
      <c r="L38" s="71">
        <v>1</v>
      </c>
      <c r="M38" s="28">
        <f t="shared" si="0"/>
        <v>3.4</v>
      </c>
      <c r="N38" s="29" t="str">
        <f t="shared" si="1"/>
        <v>F</v>
      </c>
      <c r="O38" s="30" t="str">
        <f t="shared" si="2"/>
        <v>Kém</v>
      </c>
      <c r="P38" s="31" t="str">
        <f t="shared" si="3"/>
        <v/>
      </c>
      <c r="Q38" s="32" t="s">
        <v>470</v>
      </c>
      <c r="R38" s="3"/>
      <c r="S38" s="21"/>
      <c r="T38" s="73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7.25" customHeight="1" x14ac:dyDescent="0.25">
      <c r="B39" s="22">
        <v>31</v>
      </c>
      <c r="C39" s="23" t="s">
        <v>381</v>
      </c>
      <c r="D39" s="24" t="s">
        <v>382</v>
      </c>
      <c r="E39" s="25" t="s">
        <v>383</v>
      </c>
      <c r="F39" s="26" t="s">
        <v>384</v>
      </c>
      <c r="G39" s="23" t="s">
        <v>103</v>
      </c>
      <c r="H39" s="27"/>
      <c r="I39" s="27"/>
      <c r="J39" s="27" t="s">
        <v>25</v>
      </c>
      <c r="K39" s="27"/>
      <c r="L39" s="71" t="s">
        <v>25</v>
      </c>
      <c r="M39" s="28">
        <f t="shared" si="0"/>
        <v>0</v>
      </c>
      <c r="N39" s="29" t="str">
        <f t="shared" si="1"/>
        <v>F</v>
      </c>
      <c r="O39" s="30" t="str">
        <f t="shared" si="2"/>
        <v>Kém</v>
      </c>
      <c r="P39" s="31" t="str">
        <f t="shared" si="3"/>
        <v>Không đủ ĐKDT</v>
      </c>
      <c r="Q39" s="32" t="s">
        <v>471</v>
      </c>
      <c r="R39" s="3"/>
      <c r="S39" s="21"/>
      <c r="T39" s="73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7.25" customHeight="1" x14ac:dyDescent="0.25">
      <c r="B40" s="22">
        <v>32</v>
      </c>
      <c r="C40" s="23" t="s">
        <v>385</v>
      </c>
      <c r="D40" s="24" t="s">
        <v>386</v>
      </c>
      <c r="E40" s="25" t="s">
        <v>106</v>
      </c>
      <c r="F40" s="26" t="s">
        <v>387</v>
      </c>
      <c r="G40" s="23" t="s">
        <v>388</v>
      </c>
      <c r="H40" s="27">
        <v>8</v>
      </c>
      <c r="I40" s="27">
        <v>1</v>
      </c>
      <c r="J40" s="27" t="s">
        <v>25</v>
      </c>
      <c r="K40" s="27">
        <v>7</v>
      </c>
      <c r="L40" s="71">
        <v>0</v>
      </c>
      <c r="M40" s="28">
        <f t="shared" si="0"/>
        <v>2.2999999999999998</v>
      </c>
      <c r="N40" s="29" t="str">
        <f t="shared" si="1"/>
        <v>F</v>
      </c>
      <c r="O40" s="30" t="str">
        <f t="shared" si="2"/>
        <v>Kém</v>
      </c>
      <c r="P40" s="67" t="s">
        <v>892</v>
      </c>
      <c r="Q40" s="32" t="s">
        <v>471</v>
      </c>
      <c r="R40" s="3"/>
      <c r="S40" s="21"/>
      <c r="T40" s="73" t="str">
        <f t="shared" si="4"/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7.25" customHeight="1" x14ac:dyDescent="0.25">
      <c r="B41" s="22">
        <v>33</v>
      </c>
      <c r="C41" s="23" t="s">
        <v>389</v>
      </c>
      <c r="D41" s="24" t="s">
        <v>390</v>
      </c>
      <c r="E41" s="25" t="s">
        <v>391</v>
      </c>
      <c r="F41" s="26" t="s">
        <v>392</v>
      </c>
      <c r="G41" s="23" t="s">
        <v>52</v>
      </c>
      <c r="H41" s="27">
        <v>10</v>
      </c>
      <c r="I41" s="27">
        <v>5</v>
      </c>
      <c r="J41" s="27" t="s">
        <v>25</v>
      </c>
      <c r="K41" s="27">
        <v>6</v>
      </c>
      <c r="L41" s="71">
        <v>5</v>
      </c>
      <c r="M41" s="28">
        <f t="shared" ref="M41:M72" si="5">ROUND(SUMPRODUCT(H41:L41,$H$8:$L$8)/100,1)</f>
        <v>5.7</v>
      </c>
      <c r="N41" s="29" t="str">
        <f t="shared" ref="N41:N68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68" si="7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68" si="8">+IF(OR($H41=0,$I41=0,$J41=0,$K41=0),"Không đủ ĐKDT",IF(AND(L41=0,M41&gt;=4),"Không đạt",""))</f>
        <v/>
      </c>
      <c r="Q41" s="32" t="s">
        <v>471</v>
      </c>
      <c r="R41" s="3"/>
      <c r="S41" s="21"/>
      <c r="T41" s="73" t="str">
        <f t="shared" ref="T41:T68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62"/>
      <c r="V41" s="62"/>
      <c r="W41" s="62"/>
      <c r="X41" s="54"/>
      <c r="Y41" s="54"/>
      <c r="Z41" s="54"/>
      <c r="AA41" s="54"/>
      <c r="AB41" s="53"/>
      <c r="AC41" s="54"/>
      <c r="AD41" s="54"/>
      <c r="AE41" s="54"/>
      <c r="AF41" s="54"/>
      <c r="AG41" s="54"/>
      <c r="AH41" s="54"/>
      <c r="AI41" s="55"/>
    </row>
    <row r="42" spans="2:35" ht="17.25" customHeight="1" x14ac:dyDescent="0.25">
      <c r="B42" s="22">
        <v>34</v>
      </c>
      <c r="C42" s="23" t="s">
        <v>393</v>
      </c>
      <c r="D42" s="24" t="s">
        <v>394</v>
      </c>
      <c r="E42" s="25" t="s">
        <v>395</v>
      </c>
      <c r="F42" s="26" t="s">
        <v>338</v>
      </c>
      <c r="G42" s="23" t="s">
        <v>52</v>
      </c>
      <c r="H42" s="27">
        <v>10</v>
      </c>
      <c r="I42" s="27">
        <v>5</v>
      </c>
      <c r="J42" s="27" t="s">
        <v>25</v>
      </c>
      <c r="K42" s="27">
        <v>6</v>
      </c>
      <c r="L42" s="71">
        <v>6</v>
      </c>
      <c r="M42" s="28">
        <f t="shared" si="5"/>
        <v>6.3</v>
      </c>
      <c r="N42" s="29" t="str">
        <f t="shared" si="6"/>
        <v>C</v>
      </c>
      <c r="O42" s="30" t="str">
        <f t="shared" si="7"/>
        <v>Trung bình</v>
      </c>
      <c r="P42" s="31" t="str">
        <f t="shared" si="8"/>
        <v/>
      </c>
      <c r="Q42" s="32" t="s">
        <v>471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7.25" customHeight="1" x14ac:dyDescent="0.25">
      <c r="B43" s="22">
        <v>35</v>
      </c>
      <c r="C43" s="23" t="s">
        <v>396</v>
      </c>
      <c r="D43" s="24" t="s">
        <v>263</v>
      </c>
      <c r="E43" s="25" t="s">
        <v>151</v>
      </c>
      <c r="F43" s="26" t="s">
        <v>397</v>
      </c>
      <c r="G43" s="23" t="s">
        <v>61</v>
      </c>
      <c r="H43" s="27">
        <v>10</v>
      </c>
      <c r="I43" s="27">
        <v>1</v>
      </c>
      <c r="J43" s="27" t="s">
        <v>25</v>
      </c>
      <c r="K43" s="27">
        <v>6</v>
      </c>
      <c r="L43" s="71">
        <v>7</v>
      </c>
      <c r="M43" s="28">
        <f t="shared" si="5"/>
        <v>6.5</v>
      </c>
      <c r="N43" s="29" t="str">
        <f t="shared" si="6"/>
        <v>C+</v>
      </c>
      <c r="O43" s="30" t="str">
        <f t="shared" si="7"/>
        <v>Trung bình</v>
      </c>
      <c r="P43" s="31" t="str">
        <f t="shared" si="8"/>
        <v/>
      </c>
      <c r="Q43" s="32" t="s">
        <v>471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7.25" customHeight="1" x14ac:dyDescent="0.25">
      <c r="B44" s="22">
        <v>36</v>
      </c>
      <c r="C44" s="23" t="s">
        <v>398</v>
      </c>
      <c r="D44" s="24" t="s">
        <v>399</v>
      </c>
      <c r="E44" s="25" t="s">
        <v>151</v>
      </c>
      <c r="F44" s="26" t="s">
        <v>400</v>
      </c>
      <c r="G44" s="23" t="s">
        <v>388</v>
      </c>
      <c r="H44" s="27">
        <v>10</v>
      </c>
      <c r="I44" s="27">
        <v>7</v>
      </c>
      <c r="J44" s="27" t="s">
        <v>25</v>
      </c>
      <c r="K44" s="27">
        <v>6</v>
      </c>
      <c r="L44" s="71">
        <v>5</v>
      </c>
      <c r="M44" s="28">
        <f t="shared" si="5"/>
        <v>5.9</v>
      </c>
      <c r="N44" s="29" t="str">
        <f t="shared" si="6"/>
        <v>C</v>
      </c>
      <c r="O44" s="30" t="str">
        <f t="shared" si="7"/>
        <v>Trung bình</v>
      </c>
      <c r="P44" s="31" t="str">
        <f t="shared" si="8"/>
        <v/>
      </c>
      <c r="Q44" s="32" t="s">
        <v>471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7.25" customHeight="1" x14ac:dyDescent="0.25">
      <c r="B45" s="22">
        <v>37</v>
      </c>
      <c r="C45" s="23" t="s">
        <v>401</v>
      </c>
      <c r="D45" s="24" t="s">
        <v>238</v>
      </c>
      <c r="E45" s="25" t="s">
        <v>402</v>
      </c>
      <c r="F45" s="26" t="s">
        <v>403</v>
      </c>
      <c r="G45" s="23" t="s">
        <v>61</v>
      </c>
      <c r="H45" s="27">
        <v>10</v>
      </c>
      <c r="I45" s="27">
        <v>7</v>
      </c>
      <c r="J45" s="27" t="s">
        <v>25</v>
      </c>
      <c r="K45" s="27">
        <v>7</v>
      </c>
      <c r="L45" s="71">
        <v>7</v>
      </c>
      <c r="M45" s="28">
        <f t="shared" si="5"/>
        <v>7.3</v>
      </c>
      <c r="N45" s="29" t="str">
        <f t="shared" si="6"/>
        <v>B</v>
      </c>
      <c r="O45" s="30" t="str">
        <f t="shared" si="7"/>
        <v>Khá</v>
      </c>
      <c r="P45" s="31" t="str">
        <f t="shared" si="8"/>
        <v/>
      </c>
      <c r="Q45" s="32" t="s">
        <v>471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7.25" customHeight="1" x14ac:dyDescent="0.25">
      <c r="B46" s="22">
        <v>38</v>
      </c>
      <c r="C46" s="23" t="s">
        <v>404</v>
      </c>
      <c r="D46" s="24" t="s">
        <v>405</v>
      </c>
      <c r="E46" s="25" t="s">
        <v>402</v>
      </c>
      <c r="F46" s="26" t="s">
        <v>406</v>
      </c>
      <c r="G46" s="23" t="s">
        <v>61</v>
      </c>
      <c r="H46" s="27">
        <v>10</v>
      </c>
      <c r="I46" s="27">
        <v>7</v>
      </c>
      <c r="J46" s="27" t="s">
        <v>25</v>
      </c>
      <c r="K46" s="27">
        <v>7</v>
      </c>
      <c r="L46" s="71">
        <v>5</v>
      </c>
      <c r="M46" s="28">
        <f t="shared" si="5"/>
        <v>6.1</v>
      </c>
      <c r="N46" s="29" t="str">
        <f t="shared" si="6"/>
        <v>C</v>
      </c>
      <c r="O46" s="30" t="str">
        <f t="shared" si="7"/>
        <v>Trung bình</v>
      </c>
      <c r="P46" s="31" t="str">
        <f t="shared" si="8"/>
        <v/>
      </c>
      <c r="Q46" s="32" t="s">
        <v>471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7.25" customHeight="1" x14ac:dyDescent="0.25">
      <c r="B47" s="22">
        <v>39</v>
      </c>
      <c r="C47" s="23" t="s">
        <v>407</v>
      </c>
      <c r="D47" s="24" t="s">
        <v>408</v>
      </c>
      <c r="E47" s="25" t="s">
        <v>213</v>
      </c>
      <c r="F47" s="26" t="s">
        <v>409</v>
      </c>
      <c r="G47" s="23" t="s">
        <v>232</v>
      </c>
      <c r="H47" s="27">
        <v>9</v>
      </c>
      <c r="I47" s="27">
        <v>7</v>
      </c>
      <c r="J47" s="27" t="s">
        <v>25</v>
      </c>
      <c r="K47" s="27">
        <v>6</v>
      </c>
      <c r="L47" s="71">
        <v>7</v>
      </c>
      <c r="M47" s="28">
        <f t="shared" si="5"/>
        <v>7</v>
      </c>
      <c r="N47" s="29" t="str">
        <f t="shared" si="6"/>
        <v>B</v>
      </c>
      <c r="O47" s="30" t="str">
        <f t="shared" si="7"/>
        <v>Khá</v>
      </c>
      <c r="P47" s="31" t="str">
        <f t="shared" si="8"/>
        <v/>
      </c>
      <c r="Q47" s="32" t="s">
        <v>471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7.25" customHeight="1" x14ac:dyDescent="0.25">
      <c r="B48" s="22">
        <v>40</v>
      </c>
      <c r="C48" s="23" t="s">
        <v>410</v>
      </c>
      <c r="D48" s="24" t="s">
        <v>411</v>
      </c>
      <c r="E48" s="25" t="s">
        <v>412</v>
      </c>
      <c r="F48" s="26" t="s">
        <v>397</v>
      </c>
      <c r="G48" s="23" t="s">
        <v>103</v>
      </c>
      <c r="H48" s="27">
        <v>6</v>
      </c>
      <c r="I48" s="27">
        <v>7</v>
      </c>
      <c r="J48" s="27" t="s">
        <v>25</v>
      </c>
      <c r="K48" s="27">
        <v>6</v>
      </c>
      <c r="L48" s="71">
        <v>1</v>
      </c>
      <c r="M48" s="28">
        <f t="shared" si="5"/>
        <v>3.1</v>
      </c>
      <c r="N48" s="29" t="str">
        <f t="shared" si="6"/>
        <v>F</v>
      </c>
      <c r="O48" s="30" t="str">
        <f t="shared" si="7"/>
        <v>Kém</v>
      </c>
      <c r="P48" s="31" t="str">
        <f t="shared" si="8"/>
        <v/>
      </c>
      <c r="Q48" s="32" t="s">
        <v>471</v>
      </c>
      <c r="R48" s="3"/>
      <c r="S48" s="21"/>
      <c r="T48" s="73" t="str">
        <f t="shared" si="9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7.25" customHeight="1" x14ac:dyDescent="0.25">
      <c r="B49" s="22">
        <v>41</v>
      </c>
      <c r="C49" s="23" t="s">
        <v>413</v>
      </c>
      <c r="D49" s="24" t="s">
        <v>414</v>
      </c>
      <c r="E49" s="25" t="s">
        <v>415</v>
      </c>
      <c r="F49" s="26" t="s">
        <v>135</v>
      </c>
      <c r="G49" s="23" t="s">
        <v>52</v>
      </c>
      <c r="H49" s="27">
        <v>8</v>
      </c>
      <c r="I49" s="27">
        <v>7</v>
      </c>
      <c r="J49" s="27" t="s">
        <v>25</v>
      </c>
      <c r="K49" s="27">
        <v>6</v>
      </c>
      <c r="L49" s="71">
        <v>2</v>
      </c>
      <c r="M49" s="28">
        <f t="shared" si="5"/>
        <v>3.9</v>
      </c>
      <c r="N49" s="29" t="str">
        <f t="shared" si="6"/>
        <v>F</v>
      </c>
      <c r="O49" s="30" t="str">
        <f t="shared" si="7"/>
        <v>Kém</v>
      </c>
      <c r="P49" s="31" t="str">
        <f t="shared" si="8"/>
        <v/>
      </c>
      <c r="Q49" s="32" t="s">
        <v>471</v>
      </c>
      <c r="R49" s="3"/>
      <c r="S49" s="21"/>
      <c r="T49" s="73" t="str">
        <f t="shared" si="9"/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7.25" customHeight="1" x14ac:dyDescent="0.25">
      <c r="B50" s="22">
        <v>42</v>
      </c>
      <c r="C50" s="23" t="s">
        <v>416</v>
      </c>
      <c r="D50" s="24" t="s">
        <v>417</v>
      </c>
      <c r="E50" s="25" t="s">
        <v>155</v>
      </c>
      <c r="F50" s="26" t="s">
        <v>418</v>
      </c>
      <c r="G50" s="23" t="s">
        <v>56</v>
      </c>
      <c r="H50" s="27">
        <v>10</v>
      </c>
      <c r="I50" s="27">
        <v>7</v>
      </c>
      <c r="J50" s="27" t="s">
        <v>25</v>
      </c>
      <c r="K50" s="27">
        <v>7</v>
      </c>
      <c r="L50" s="71">
        <v>7</v>
      </c>
      <c r="M50" s="28">
        <f t="shared" si="5"/>
        <v>7.3</v>
      </c>
      <c r="N50" s="29" t="str">
        <f t="shared" si="6"/>
        <v>B</v>
      </c>
      <c r="O50" s="30" t="str">
        <f t="shared" si="7"/>
        <v>Khá</v>
      </c>
      <c r="P50" s="31" t="str">
        <f t="shared" si="8"/>
        <v/>
      </c>
      <c r="Q50" s="32" t="s">
        <v>471</v>
      </c>
      <c r="R50" s="3"/>
      <c r="S50" s="21"/>
      <c r="T50" s="73" t="str">
        <f t="shared" si="9"/>
        <v>Đạt</v>
      </c>
      <c r="U50" s="63"/>
      <c r="V50" s="63"/>
      <c r="W50" s="74"/>
      <c r="X50" s="53"/>
      <c r="Y50" s="53"/>
      <c r="Z50" s="53"/>
      <c r="AA50" s="64"/>
      <c r="AB50" s="53"/>
      <c r="AC50" s="65"/>
      <c r="AD50" s="66"/>
      <c r="AE50" s="65"/>
      <c r="AF50" s="66"/>
      <c r="AG50" s="65"/>
      <c r="AH50" s="53"/>
      <c r="AI50" s="64"/>
    </row>
    <row r="51" spans="2:35" ht="17.25" customHeight="1" x14ac:dyDescent="0.25">
      <c r="B51" s="22">
        <v>43</v>
      </c>
      <c r="C51" s="23" t="s">
        <v>419</v>
      </c>
      <c r="D51" s="24" t="s">
        <v>420</v>
      </c>
      <c r="E51" s="25" t="s">
        <v>159</v>
      </c>
      <c r="F51" s="26" t="s">
        <v>421</v>
      </c>
      <c r="G51" s="23" t="s">
        <v>61</v>
      </c>
      <c r="H51" s="27">
        <v>10</v>
      </c>
      <c r="I51" s="27">
        <v>7</v>
      </c>
      <c r="J51" s="27" t="s">
        <v>25</v>
      </c>
      <c r="K51" s="27">
        <v>6</v>
      </c>
      <c r="L51" s="71">
        <v>3</v>
      </c>
      <c r="M51" s="28">
        <f t="shared" si="5"/>
        <v>4.7</v>
      </c>
      <c r="N51" s="29" t="str">
        <f t="shared" si="6"/>
        <v>D</v>
      </c>
      <c r="O51" s="30" t="str">
        <f t="shared" si="7"/>
        <v>Trung bình yếu</v>
      </c>
      <c r="P51" s="31" t="str">
        <f t="shared" si="8"/>
        <v/>
      </c>
      <c r="Q51" s="32" t="s">
        <v>471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7.25" customHeight="1" x14ac:dyDescent="0.25">
      <c r="B52" s="22">
        <v>44</v>
      </c>
      <c r="C52" s="23" t="s">
        <v>422</v>
      </c>
      <c r="D52" s="24" t="s">
        <v>423</v>
      </c>
      <c r="E52" s="25" t="s">
        <v>159</v>
      </c>
      <c r="F52" s="26" t="s">
        <v>424</v>
      </c>
      <c r="G52" s="23" t="s">
        <v>66</v>
      </c>
      <c r="H52" s="27">
        <v>10</v>
      </c>
      <c r="I52" s="27">
        <v>5</v>
      </c>
      <c r="J52" s="27" t="s">
        <v>25</v>
      </c>
      <c r="K52" s="27">
        <v>6</v>
      </c>
      <c r="L52" s="71">
        <v>7</v>
      </c>
      <c r="M52" s="28">
        <f t="shared" si="5"/>
        <v>6.9</v>
      </c>
      <c r="N52" s="29" t="str">
        <f t="shared" si="6"/>
        <v>C+</v>
      </c>
      <c r="O52" s="30" t="str">
        <f t="shared" si="7"/>
        <v>Trung bình</v>
      </c>
      <c r="P52" s="31" t="str">
        <f t="shared" si="8"/>
        <v/>
      </c>
      <c r="Q52" s="32" t="s">
        <v>471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7.25" customHeight="1" x14ac:dyDescent="0.25">
      <c r="B53" s="22">
        <v>45</v>
      </c>
      <c r="C53" s="23" t="s">
        <v>425</v>
      </c>
      <c r="D53" s="24" t="s">
        <v>426</v>
      </c>
      <c r="E53" s="25" t="s">
        <v>219</v>
      </c>
      <c r="F53" s="26" t="s">
        <v>403</v>
      </c>
      <c r="G53" s="23" t="s">
        <v>66</v>
      </c>
      <c r="H53" s="27">
        <v>10</v>
      </c>
      <c r="I53" s="27">
        <v>1</v>
      </c>
      <c r="J53" s="27" t="s">
        <v>25</v>
      </c>
      <c r="K53" s="27">
        <v>6</v>
      </c>
      <c r="L53" s="71">
        <v>7</v>
      </c>
      <c r="M53" s="28">
        <f t="shared" si="5"/>
        <v>6.5</v>
      </c>
      <c r="N53" s="29" t="str">
        <f t="shared" si="6"/>
        <v>C+</v>
      </c>
      <c r="O53" s="30" t="str">
        <f t="shared" si="7"/>
        <v>Trung bình</v>
      </c>
      <c r="P53" s="31" t="str">
        <f t="shared" si="8"/>
        <v/>
      </c>
      <c r="Q53" s="32" t="s">
        <v>471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7.25" customHeight="1" x14ac:dyDescent="0.25">
      <c r="B54" s="22">
        <v>46</v>
      </c>
      <c r="C54" s="23" t="s">
        <v>427</v>
      </c>
      <c r="D54" s="24" t="s">
        <v>428</v>
      </c>
      <c r="E54" s="25" t="s">
        <v>219</v>
      </c>
      <c r="F54" s="26" t="s">
        <v>429</v>
      </c>
      <c r="G54" s="23" t="s">
        <v>52</v>
      </c>
      <c r="H54" s="27">
        <v>10</v>
      </c>
      <c r="I54" s="27">
        <v>5</v>
      </c>
      <c r="J54" s="27" t="s">
        <v>25</v>
      </c>
      <c r="K54" s="27">
        <v>5</v>
      </c>
      <c r="L54" s="71">
        <v>6</v>
      </c>
      <c r="M54" s="28">
        <f t="shared" si="5"/>
        <v>6.1</v>
      </c>
      <c r="N54" s="29" t="str">
        <f t="shared" si="6"/>
        <v>C</v>
      </c>
      <c r="O54" s="30" t="str">
        <f t="shared" si="7"/>
        <v>Trung bình</v>
      </c>
      <c r="P54" s="31" t="str">
        <f t="shared" si="8"/>
        <v/>
      </c>
      <c r="Q54" s="32" t="s">
        <v>471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7.25" customHeight="1" x14ac:dyDescent="0.25">
      <c r="B55" s="22">
        <v>47</v>
      </c>
      <c r="C55" s="23" t="s">
        <v>430</v>
      </c>
      <c r="D55" s="24" t="s">
        <v>428</v>
      </c>
      <c r="E55" s="25" t="s">
        <v>219</v>
      </c>
      <c r="F55" s="26" t="s">
        <v>431</v>
      </c>
      <c r="G55" s="23" t="s">
        <v>103</v>
      </c>
      <c r="H55" s="27">
        <v>10</v>
      </c>
      <c r="I55" s="27">
        <v>7</v>
      </c>
      <c r="J55" s="27" t="s">
        <v>25</v>
      </c>
      <c r="K55" s="27">
        <v>6</v>
      </c>
      <c r="L55" s="71">
        <v>1</v>
      </c>
      <c r="M55" s="28">
        <f t="shared" si="5"/>
        <v>3.5</v>
      </c>
      <c r="N55" s="29" t="str">
        <f t="shared" si="6"/>
        <v>F</v>
      </c>
      <c r="O55" s="30" t="str">
        <f t="shared" si="7"/>
        <v>Kém</v>
      </c>
      <c r="P55" s="31" t="str">
        <f t="shared" si="8"/>
        <v/>
      </c>
      <c r="Q55" s="32" t="s">
        <v>471</v>
      </c>
      <c r="R55" s="3"/>
      <c r="S55" s="21"/>
      <c r="T55" s="73" t="str">
        <f t="shared" si="9"/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7.25" customHeight="1" x14ac:dyDescent="0.25">
      <c r="B56" s="22">
        <v>48</v>
      </c>
      <c r="C56" s="23" t="s">
        <v>432</v>
      </c>
      <c r="D56" s="24" t="s">
        <v>340</v>
      </c>
      <c r="E56" s="25" t="s">
        <v>433</v>
      </c>
      <c r="F56" s="26" t="s">
        <v>236</v>
      </c>
      <c r="G56" s="23" t="s">
        <v>232</v>
      </c>
      <c r="H56" s="27">
        <v>10</v>
      </c>
      <c r="I56" s="27">
        <v>7</v>
      </c>
      <c r="J56" s="27" t="s">
        <v>25</v>
      </c>
      <c r="K56" s="27">
        <v>7</v>
      </c>
      <c r="L56" s="71">
        <v>7</v>
      </c>
      <c r="M56" s="28">
        <f t="shared" si="5"/>
        <v>7.3</v>
      </c>
      <c r="N56" s="29" t="str">
        <f t="shared" si="6"/>
        <v>B</v>
      </c>
      <c r="O56" s="30" t="str">
        <f t="shared" si="7"/>
        <v>Khá</v>
      </c>
      <c r="P56" s="31" t="str">
        <f t="shared" si="8"/>
        <v/>
      </c>
      <c r="Q56" s="32" t="s">
        <v>471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7.25" customHeight="1" x14ac:dyDescent="0.25">
      <c r="B57" s="22">
        <v>49</v>
      </c>
      <c r="C57" s="23" t="s">
        <v>434</v>
      </c>
      <c r="D57" s="24" t="s">
        <v>120</v>
      </c>
      <c r="E57" s="25" t="s">
        <v>235</v>
      </c>
      <c r="F57" s="26" t="s">
        <v>435</v>
      </c>
      <c r="G57" s="23" t="s">
        <v>52</v>
      </c>
      <c r="H57" s="27">
        <v>10</v>
      </c>
      <c r="I57" s="27">
        <v>1</v>
      </c>
      <c r="J57" s="27" t="s">
        <v>25</v>
      </c>
      <c r="K57" s="27">
        <v>5</v>
      </c>
      <c r="L57" s="71">
        <v>4</v>
      </c>
      <c r="M57" s="28">
        <f t="shared" si="5"/>
        <v>4.5</v>
      </c>
      <c r="N57" s="29" t="str">
        <f t="shared" si="6"/>
        <v>D</v>
      </c>
      <c r="O57" s="30" t="str">
        <f t="shared" si="7"/>
        <v>Trung bình yếu</v>
      </c>
      <c r="P57" s="31" t="str">
        <f t="shared" si="8"/>
        <v/>
      </c>
      <c r="Q57" s="32" t="s">
        <v>471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7.25" customHeight="1" x14ac:dyDescent="0.25">
      <c r="B58" s="22">
        <v>50</v>
      </c>
      <c r="C58" s="23" t="s">
        <v>436</v>
      </c>
      <c r="D58" s="24" t="s">
        <v>437</v>
      </c>
      <c r="E58" s="25" t="s">
        <v>438</v>
      </c>
      <c r="F58" s="26" t="s">
        <v>439</v>
      </c>
      <c r="G58" s="23" t="s">
        <v>103</v>
      </c>
      <c r="H58" s="27">
        <v>8</v>
      </c>
      <c r="I58" s="27">
        <v>6</v>
      </c>
      <c r="J58" s="27" t="s">
        <v>25</v>
      </c>
      <c r="K58" s="27">
        <v>7</v>
      </c>
      <c r="L58" s="71">
        <v>4</v>
      </c>
      <c r="M58" s="28">
        <f t="shared" si="5"/>
        <v>5.2</v>
      </c>
      <c r="N58" s="29" t="str">
        <f t="shared" si="6"/>
        <v>D+</v>
      </c>
      <c r="O58" s="30" t="str">
        <f t="shared" si="7"/>
        <v>Trung bình yếu</v>
      </c>
      <c r="P58" s="31" t="str">
        <f t="shared" si="8"/>
        <v/>
      </c>
      <c r="Q58" s="32" t="s">
        <v>471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7.25" customHeight="1" x14ac:dyDescent="0.25">
      <c r="B59" s="22">
        <v>51</v>
      </c>
      <c r="C59" s="23" t="s">
        <v>440</v>
      </c>
      <c r="D59" s="24" t="s">
        <v>206</v>
      </c>
      <c r="E59" s="25" t="s">
        <v>239</v>
      </c>
      <c r="F59" s="26" t="s">
        <v>324</v>
      </c>
      <c r="G59" s="23" t="s">
        <v>52</v>
      </c>
      <c r="H59" s="27">
        <v>10</v>
      </c>
      <c r="I59" s="27">
        <v>7</v>
      </c>
      <c r="J59" s="27" t="s">
        <v>25</v>
      </c>
      <c r="K59" s="27">
        <v>6</v>
      </c>
      <c r="L59" s="71">
        <v>5</v>
      </c>
      <c r="M59" s="28">
        <f t="shared" si="5"/>
        <v>5.9</v>
      </c>
      <c r="N59" s="29" t="str">
        <f t="shared" si="6"/>
        <v>C</v>
      </c>
      <c r="O59" s="30" t="str">
        <f t="shared" si="7"/>
        <v>Trung bình</v>
      </c>
      <c r="P59" s="31" t="str">
        <f t="shared" si="8"/>
        <v/>
      </c>
      <c r="Q59" s="32" t="s">
        <v>471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7.25" customHeight="1" x14ac:dyDescent="0.25">
      <c r="B60" s="22">
        <v>52</v>
      </c>
      <c r="C60" s="23" t="s">
        <v>441</v>
      </c>
      <c r="D60" s="24" t="s">
        <v>442</v>
      </c>
      <c r="E60" s="25" t="s">
        <v>242</v>
      </c>
      <c r="F60" s="26" t="s">
        <v>276</v>
      </c>
      <c r="G60" s="23" t="s">
        <v>61</v>
      </c>
      <c r="H60" s="27">
        <v>10</v>
      </c>
      <c r="I60" s="27">
        <v>5</v>
      </c>
      <c r="J60" s="27" t="s">
        <v>25</v>
      </c>
      <c r="K60" s="27">
        <v>6</v>
      </c>
      <c r="L60" s="71">
        <v>6</v>
      </c>
      <c r="M60" s="28">
        <f t="shared" si="5"/>
        <v>6.3</v>
      </c>
      <c r="N60" s="29" t="str">
        <f t="shared" si="6"/>
        <v>C</v>
      </c>
      <c r="O60" s="30" t="str">
        <f t="shared" si="7"/>
        <v>Trung bình</v>
      </c>
      <c r="P60" s="31" t="str">
        <f t="shared" si="8"/>
        <v/>
      </c>
      <c r="Q60" s="32" t="s">
        <v>471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7.25" customHeight="1" x14ac:dyDescent="0.25">
      <c r="B61" s="22">
        <v>53</v>
      </c>
      <c r="C61" s="23" t="s">
        <v>443</v>
      </c>
      <c r="D61" s="24" t="s">
        <v>444</v>
      </c>
      <c r="E61" s="25" t="s">
        <v>242</v>
      </c>
      <c r="F61" s="26" t="s">
        <v>310</v>
      </c>
      <c r="G61" s="23" t="s">
        <v>61</v>
      </c>
      <c r="H61" s="27">
        <v>10</v>
      </c>
      <c r="I61" s="27">
        <v>7</v>
      </c>
      <c r="J61" s="27" t="s">
        <v>25</v>
      </c>
      <c r="K61" s="27">
        <v>6</v>
      </c>
      <c r="L61" s="71">
        <v>5</v>
      </c>
      <c r="M61" s="28">
        <f t="shared" si="5"/>
        <v>5.9</v>
      </c>
      <c r="N61" s="29" t="str">
        <f t="shared" si="6"/>
        <v>C</v>
      </c>
      <c r="O61" s="30" t="str">
        <f t="shared" si="7"/>
        <v>Trung bình</v>
      </c>
      <c r="P61" s="31" t="str">
        <f t="shared" si="8"/>
        <v/>
      </c>
      <c r="Q61" s="32" t="s">
        <v>471</v>
      </c>
      <c r="R61" s="3"/>
      <c r="S61" s="21"/>
      <c r="T61" s="73" t="str">
        <f t="shared" si="9"/>
        <v>Đạt</v>
      </c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2:35" ht="17.25" customHeight="1" x14ac:dyDescent="0.25">
      <c r="B62" s="22">
        <v>54</v>
      </c>
      <c r="C62" s="23" t="s">
        <v>445</v>
      </c>
      <c r="D62" s="24" t="s">
        <v>446</v>
      </c>
      <c r="E62" s="25" t="s">
        <v>447</v>
      </c>
      <c r="F62" s="26" t="s">
        <v>448</v>
      </c>
      <c r="G62" s="23" t="s">
        <v>61</v>
      </c>
      <c r="H62" s="27">
        <v>10</v>
      </c>
      <c r="I62" s="27">
        <v>7</v>
      </c>
      <c r="J62" s="27" t="s">
        <v>25</v>
      </c>
      <c r="K62" s="27">
        <v>6</v>
      </c>
      <c r="L62" s="71">
        <v>5</v>
      </c>
      <c r="M62" s="28">
        <f t="shared" si="5"/>
        <v>5.9</v>
      </c>
      <c r="N62" s="29" t="str">
        <f t="shared" si="6"/>
        <v>C</v>
      </c>
      <c r="O62" s="30" t="str">
        <f t="shared" si="7"/>
        <v>Trung bình</v>
      </c>
      <c r="P62" s="31" t="str">
        <f t="shared" si="8"/>
        <v/>
      </c>
      <c r="Q62" s="32" t="s">
        <v>471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7.25" customHeight="1" x14ac:dyDescent="0.25">
      <c r="B63" s="22">
        <v>55</v>
      </c>
      <c r="C63" s="23" t="s">
        <v>449</v>
      </c>
      <c r="D63" s="24" t="s">
        <v>120</v>
      </c>
      <c r="E63" s="25" t="s">
        <v>450</v>
      </c>
      <c r="F63" s="26" t="s">
        <v>451</v>
      </c>
      <c r="G63" s="23" t="s">
        <v>103</v>
      </c>
      <c r="H63" s="27">
        <v>10</v>
      </c>
      <c r="I63" s="27">
        <v>7</v>
      </c>
      <c r="J63" s="27" t="s">
        <v>25</v>
      </c>
      <c r="K63" s="27">
        <v>7</v>
      </c>
      <c r="L63" s="71">
        <v>5</v>
      </c>
      <c r="M63" s="28">
        <f t="shared" si="5"/>
        <v>6.1</v>
      </c>
      <c r="N63" s="29" t="str">
        <f t="shared" si="6"/>
        <v>C</v>
      </c>
      <c r="O63" s="30" t="str">
        <f t="shared" si="7"/>
        <v>Trung bình</v>
      </c>
      <c r="P63" s="31" t="str">
        <f t="shared" si="8"/>
        <v/>
      </c>
      <c r="Q63" s="32" t="s">
        <v>471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7.25" customHeight="1" x14ac:dyDescent="0.25">
      <c r="B64" s="22">
        <v>56</v>
      </c>
      <c r="C64" s="23" t="s">
        <v>452</v>
      </c>
      <c r="D64" s="24" t="s">
        <v>453</v>
      </c>
      <c r="E64" s="25" t="s">
        <v>454</v>
      </c>
      <c r="F64" s="26" t="s">
        <v>455</v>
      </c>
      <c r="G64" s="23" t="s">
        <v>61</v>
      </c>
      <c r="H64" s="27">
        <v>10</v>
      </c>
      <c r="I64" s="27">
        <v>7</v>
      </c>
      <c r="J64" s="27" t="s">
        <v>25</v>
      </c>
      <c r="K64" s="27">
        <v>7</v>
      </c>
      <c r="L64" s="71">
        <v>6</v>
      </c>
      <c r="M64" s="28">
        <f t="shared" si="5"/>
        <v>6.7</v>
      </c>
      <c r="N64" s="29" t="str">
        <f t="shared" si="6"/>
        <v>C+</v>
      </c>
      <c r="O64" s="30" t="str">
        <f t="shared" si="7"/>
        <v>Trung bình</v>
      </c>
      <c r="P64" s="31" t="str">
        <f t="shared" si="8"/>
        <v/>
      </c>
      <c r="Q64" s="32" t="s">
        <v>471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7.25" customHeight="1" x14ac:dyDescent="0.25">
      <c r="B65" s="22">
        <v>57</v>
      </c>
      <c r="C65" s="23" t="s">
        <v>456</v>
      </c>
      <c r="D65" s="24" t="s">
        <v>457</v>
      </c>
      <c r="E65" s="25" t="s">
        <v>257</v>
      </c>
      <c r="F65" s="26" t="s">
        <v>458</v>
      </c>
      <c r="G65" s="23" t="s">
        <v>103</v>
      </c>
      <c r="H65" s="27">
        <v>8</v>
      </c>
      <c r="I65" s="27">
        <v>1</v>
      </c>
      <c r="J65" s="27" t="s">
        <v>25</v>
      </c>
      <c r="K65" s="27">
        <v>7</v>
      </c>
      <c r="L65" s="71">
        <v>4</v>
      </c>
      <c r="M65" s="28">
        <f t="shared" si="5"/>
        <v>4.7</v>
      </c>
      <c r="N65" s="29" t="str">
        <f t="shared" si="6"/>
        <v>D</v>
      </c>
      <c r="O65" s="30" t="str">
        <f t="shared" si="7"/>
        <v>Trung bình yếu</v>
      </c>
      <c r="P65" s="31" t="str">
        <f t="shared" si="8"/>
        <v/>
      </c>
      <c r="Q65" s="32" t="s">
        <v>471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7.25" customHeight="1" x14ac:dyDescent="0.25">
      <c r="B66" s="22">
        <v>58</v>
      </c>
      <c r="C66" s="23" t="s">
        <v>459</v>
      </c>
      <c r="D66" s="24" t="s">
        <v>460</v>
      </c>
      <c r="E66" s="25" t="s">
        <v>461</v>
      </c>
      <c r="F66" s="26" t="s">
        <v>462</v>
      </c>
      <c r="G66" s="23" t="s">
        <v>66</v>
      </c>
      <c r="H66" s="27">
        <v>10</v>
      </c>
      <c r="I66" s="27">
        <v>1</v>
      </c>
      <c r="J66" s="27" t="s">
        <v>25</v>
      </c>
      <c r="K66" s="27">
        <v>7</v>
      </c>
      <c r="L66" s="71">
        <v>6</v>
      </c>
      <c r="M66" s="28">
        <f t="shared" si="5"/>
        <v>6.1</v>
      </c>
      <c r="N66" s="29" t="str">
        <f t="shared" si="6"/>
        <v>C</v>
      </c>
      <c r="O66" s="30" t="str">
        <f t="shared" si="7"/>
        <v>Trung bình</v>
      </c>
      <c r="P66" s="31" t="str">
        <f t="shared" si="8"/>
        <v/>
      </c>
      <c r="Q66" s="32" t="s">
        <v>471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7.25" customHeight="1" x14ac:dyDescent="0.25">
      <c r="B67" s="22">
        <v>59</v>
      </c>
      <c r="C67" s="23" t="s">
        <v>463</v>
      </c>
      <c r="D67" s="24" t="s">
        <v>137</v>
      </c>
      <c r="E67" s="25" t="s">
        <v>461</v>
      </c>
      <c r="F67" s="26" t="s">
        <v>464</v>
      </c>
      <c r="G67" s="23" t="s">
        <v>52</v>
      </c>
      <c r="H67" s="27">
        <v>8</v>
      </c>
      <c r="I67" s="27">
        <v>6</v>
      </c>
      <c r="J67" s="27" t="s">
        <v>25</v>
      </c>
      <c r="K67" s="27">
        <v>5</v>
      </c>
      <c r="L67" s="71">
        <v>4</v>
      </c>
      <c r="M67" s="28">
        <f t="shared" si="5"/>
        <v>4.8</v>
      </c>
      <c r="N67" s="29" t="str">
        <f t="shared" si="6"/>
        <v>D</v>
      </c>
      <c r="O67" s="30" t="str">
        <f t="shared" si="7"/>
        <v>Trung bình yếu</v>
      </c>
      <c r="P67" s="31" t="str">
        <f t="shared" si="8"/>
        <v/>
      </c>
      <c r="Q67" s="32" t="s">
        <v>471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7.25" customHeight="1" x14ac:dyDescent="0.25">
      <c r="B68" s="22">
        <v>60</v>
      </c>
      <c r="C68" s="23" t="s">
        <v>465</v>
      </c>
      <c r="D68" s="24" t="s">
        <v>466</v>
      </c>
      <c r="E68" s="25" t="s">
        <v>467</v>
      </c>
      <c r="F68" s="26" t="s">
        <v>468</v>
      </c>
      <c r="G68" s="23" t="s">
        <v>71</v>
      </c>
      <c r="H68" s="27">
        <v>10</v>
      </c>
      <c r="I68" s="27">
        <v>7</v>
      </c>
      <c r="J68" s="27" t="s">
        <v>25</v>
      </c>
      <c r="K68" s="27">
        <v>7</v>
      </c>
      <c r="L68" s="71">
        <v>7</v>
      </c>
      <c r="M68" s="28">
        <f t="shared" si="5"/>
        <v>7.3</v>
      </c>
      <c r="N68" s="29" t="str">
        <f t="shared" si="6"/>
        <v>B</v>
      </c>
      <c r="O68" s="30" t="str">
        <f t="shared" si="7"/>
        <v>Khá</v>
      </c>
      <c r="P68" s="31" t="str">
        <f t="shared" si="8"/>
        <v/>
      </c>
      <c r="Q68" s="32" t="s">
        <v>471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9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x14ac:dyDescent="0.25">
      <c r="A70" s="2"/>
      <c r="B70" s="82" t="s">
        <v>26</v>
      </c>
      <c r="C70" s="82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35" ht="16.5" customHeight="1" x14ac:dyDescent="0.25">
      <c r="A71" s="2"/>
      <c r="B71" s="39" t="s">
        <v>27</v>
      </c>
      <c r="C71" s="39"/>
      <c r="D71" s="40">
        <f>+$W$7</f>
        <v>60</v>
      </c>
      <c r="E71" s="41" t="s">
        <v>28</v>
      </c>
      <c r="F71" s="76" t="s">
        <v>29</v>
      </c>
      <c r="G71" s="76"/>
      <c r="H71" s="76"/>
      <c r="I71" s="76"/>
      <c r="J71" s="76"/>
      <c r="K71" s="76"/>
      <c r="L71" s="42">
        <f>$W$7 -COUNTIF($P$8:$P$226,"Vắng") -COUNTIF($P$8:$P$226,"Vắng có phép") - COUNTIF($P$8:$P$226,"Đình chỉ thi") - COUNTIF($P$8:$P$226,"Không đủ ĐKDT")</f>
        <v>57</v>
      </c>
      <c r="M71" s="42"/>
      <c r="N71" s="42"/>
      <c r="O71" s="43"/>
      <c r="P71" s="44" t="s">
        <v>28</v>
      </c>
      <c r="Q71" s="43"/>
      <c r="R71" s="3"/>
    </row>
    <row r="72" spans="1:35" ht="16.5" customHeight="1" x14ac:dyDescent="0.25">
      <c r="A72" s="2"/>
      <c r="B72" s="39" t="s">
        <v>30</v>
      </c>
      <c r="C72" s="39"/>
      <c r="D72" s="40">
        <f>+$AH$7</f>
        <v>45</v>
      </c>
      <c r="E72" s="41" t="s">
        <v>28</v>
      </c>
      <c r="F72" s="76" t="s">
        <v>31</v>
      </c>
      <c r="G72" s="76"/>
      <c r="H72" s="76"/>
      <c r="I72" s="76"/>
      <c r="J72" s="76"/>
      <c r="K72" s="76"/>
      <c r="L72" s="45">
        <f>COUNTIF($P$8:$P$102,"Vắng")</f>
        <v>1</v>
      </c>
      <c r="M72" s="45"/>
      <c r="N72" s="45"/>
      <c r="O72" s="46"/>
      <c r="P72" s="44" t="s">
        <v>28</v>
      </c>
      <c r="Q72" s="46"/>
      <c r="R72" s="3"/>
    </row>
    <row r="73" spans="1:35" ht="16.5" customHeight="1" x14ac:dyDescent="0.25">
      <c r="A73" s="2"/>
      <c r="B73" s="39" t="s">
        <v>39</v>
      </c>
      <c r="C73" s="39"/>
      <c r="D73" s="49">
        <f>COUNTIF(T9:T68,"Học lại")</f>
        <v>15</v>
      </c>
      <c r="E73" s="41" t="s">
        <v>28</v>
      </c>
      <c r="F73" s="76" t="s">
        <v>40</v>
      </c>
      <c r="G73" s="76"/>
      <c r="H73" s="76"/>
      <c r="I73" s="76"/>
      <c r="J73" s="76"/>
      <c r="K73" s="76"/>
      <c r="L73" s="42">
        <f>COUNTIF($P$8:$P$102,"Vắng có phép")</f>
        <v>0</v>
      </c>
      <c r="M73" s="42"/>
      <c r="N73" s="42"/>
      <c r="O73" s="43"/>
      <c r="P73" s="44" t="s">
        <v>28</v>
      </c>
      <c r="Q73" s="43"/>
      <c r="R73" s="3"/>
    </row>
    <row r="74" spans="1:35" ht="3" customHeight="1" x14ac:dyDescent="0.25">
      <c r="A74" s="2"/>
      <c r="B74" s="33"/>
      <c r="C74" s="34"/>
      <c r="D74" s="34"/>
      <c r="E74" s="35"/>
      <c r="F74" s="35"/>
      <c r="G74" s="35"/>
      <c r="H74" s="36"/>
      <c r="I74" s="37"/>
      <c r="J74" s="37"/>
      <c r="K74" s="38"/>
      <c r="L74" s="38"/>
      <c r="M74" s="38"/>
      <c r="N74" s="38"/>
      <c r="O74" s="38"/>
      <c r="P74" s="38"/>
      <c r="Q74" s="38"/>
      <c r="R74" s="3"/>
    </row>
    <row r="75" spans="1:35" x14ac:dyDescent="0.25">
      <c r="B75" s="68" t="s">
        <v>41</v>
      </c>
      <c r="C75" s="68"/>
      <c r="D75" s="69">
        <f>COUNTIF(T9:T68,"Thi lại")</f>
        <v>0</v>
      </c>
      <c r="E75" s="70" t="s">
        <v>28</v>
      </c>
      <c r="F75" s="3"/>
      <c r="G75" s="3"/>
      <c r="H75" s="3"/>
      <c r="I75" s="3"/>
      <c r="J75" s="77"/>
      <c r="K75" s="77"/>
      <c r="L75" s="77"/>
      <c r="M75" s="77"/>
      <c r="N75" s="77"/>
      <c r="O75" s="77"/>
      <c r="P75" s="77"/>
      <c r="Q75" s="77"/>
      <c r="R75" s="3"/>
    </row>
    <row r="76" spans="1:35" ht="24.75" customHeight="1" x14ac:dyDescent="0.25">
      <c r="B76" s="68"/>
      <c r="C76" s="68"/>
      <c r="D76" s="69"/>
      <c r="E76" s="70"/>
      <c r="F76" s="3"/>
      <c r="G76" s="3"/>
      <c r="H76" s="3"/>
      <c r="I76" s="3"/>
      <c r="J76" s="77" t="s">
        <v>893</v>
      </c>
      <c r="K76" s="77"/>
      <c r="L76" s="77"/>
      <c r="M76" s="77"/>
      <c r="N76" s="77"/>
      <c r="O76" s="77"/>
      <c r="P76" s="77"/>
      <c r="Q76" s="77"/>
      <c r="R76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sortState ref="B9:U68">
    <sortCondition ref="B9:B68"/>
  </sortState>
  <mergeCells count="40"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D3:K3"/>
    <mergeCell ref="D6:E7"/>
    <mergeCell ref="F6:F7"/>
    <mergeCell ref="G6:G7"/>
    <mergeCell ref="L3:Q3"/>
    <mergeCell ref="B1:G1"/>
    <mergeCell ref="H1:Q1"/>
    <mergeCell ref="B2:G2"/>
    <mergeCell ref="H2:Q2"/>
    <mergeCell ref="B3:C3"/>
    <mergeCell ref="L6:L7"/>
    <mergeCell ref="B8:G8"/>
    <mergeCell ref="B70:C70"/>
    <mergeCell ref="H6:H7"/>
    <mergeCell ref="AH3:AI5"/>
    <mergeCell ref="B4:C4"/>
    <mergeCell ref="G4:K4"/>
    <mergeCell ref="L4:Q4"/>
    <mergeCell ref="AD3:AE5"/>
    <mergeCell ref="AF3:AG5"/>
    <mergeCell ref="V3:V6"/>
    <mergeCell ref="W3:W6"/>
    <mergeCell ref="X3:AA5"/>
    <mergeCell ref="AB3:AC5"/>
    <mergeCell ref="B6:B7"/>
    <mergeCell ref="C6:C7"/>
    <mergeCell ref="F72:K72"/>
    <mergeCell ref="F73:K73"/>
    <mergeCell ref="J75:Q75"/>
    <mergeCell ref="J76:Q76"/>
    <mergeCell ref="F71:K71"/>
  </mergeCells>
  <conditionalFormatting sqref="H9:L68">
    <cfRule type="cellIs" dxfId="18" priority="14" operator="greaterThan">
      <formula>10</formula>
    </cfRule>
  </conditionalFormatting>
  <conditionalFormatting sqref="L9:L68">
    <cfRule type="cellIs" dxfId="17" priority="5" operator="greaterThan">
      <formula>10</formula>
    </cfRule>
    <cfRule type="cellIs" dxfId="16" priority="7" operator="greaterThan">
      <formula>10</formula>
    </cfRule>
    <cfRule type="cellIs" dxfId="15" priority="8" operator="greaterThan">
      <formula>10</formula>
    </cfRule>
    <cfRule type="cellIs" dxfId="14" priority="9" operator="greaterThan">
      <formula>10</formula>
    </cfRule>
    <cfRule type="cellIs" dxfId="13" priority="10" operator="greaterThan">
      <formula>10</formula>
    </cfRule>
    <cfRule type="cellIs" dxfId="12" priority="11" operator="greaterThan">
      <formula>10</formula>
    </cfRule>
  </conditionalFormatting>
  <conditionalFormatting sqref="H9:K68">
    <cfRule type="cellIs" dxfId="11" priority="4" operator="greaterThan">
      <formula>10</formula>
    </cfRule>
  </conditionalFormatting>
  <conditionalFormatting sqref="C1:C1048576">
    <cfRule type="duplicateValues" dxfId="10" priority="61"/>
  </conditionalFormatting>
  <conditionalFormatting sqref="P40">
    <cfRule type="duplicateValues" dxfId="9" priority="2"/>
  </conditionalFormatting>
  <dataValidations count="1">
    <dataValidation allowBlank="1" showInputMessage="1" showErrorMessage="1" errorTitle="Không xóa dữ liệu" error="Không xóa dữ liệu" prompt="Không xóa dữ liệu" sqref="D73 T9:T6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zoomScale="115" zoomScaleNormal="115" workbookViewId="0">
      <pane ySplit="2" topLeftCell="A3" activePane="bottomLeft" state="frozen"/>
      <selection activeCell="O5" sqref="L1:O1048576"/>
      <selection pane="bottomLeft" activeCell="H1" sqref="H1:Q1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1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282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D16-127_01</v>
      </c>
      <c r="W7" s="58">
        <f>+$AF$7+$AH$7+$AD$7</f>
        <v>60</v>
      </c>
      <c r="X7" s="52">
        <f>COUNTIF($P$8:$P$99,"Khiển trách")</f>
        <v>0</v>
      </c>
      <c r="Y7" s="52">
        <f>COUNTIF($P$8:$P$99,"Cảnh cáo")</f>
        <v>0</v>
      </c>
      <c r="Z7" s="52">
        <f>COUNTIF($P$8:$P$99,"Đình chỉ thi")</f>
        <v>0</v>
      </c>
      <c r="AA7" s="59">
        <f>+($X$7+$Y$7+$Z$7)/$W$7*100%</f>
        <v>0</v>
      </c>
      <c r="AB7" s="52">
        <f>SUM(COUNTIF($P$8:$P$97,"Vắng"),COUNTIF($P$8:$P$97,"Vắng có phép"))</f>
        <v>1</v>
      </c>
      <c r="AC7" s="60">
        <f>+$AB$7/$W$7</f>
        <v>1.6666666666666666E-2</v>
      </c>
      <c r="AD7" s="61">
        <f>COUNTIF($T$8:$T$97,"Thi lại")</f>
        <v>0</v>
      </c>
      <c r="AE7" s="60">
        <f>+$AD$7/$W$7</f>
        <v>0</v>
      </c>
      <c r="AF7" s="61">
        <f>COUNTIF($T$8:$T$98,"Học lại")</f>
        <v>10</v>
      </c>
      <c r="AG7" s="60">
        <f>+$AF$7/$W$7</f>
        <v>0.16666666666666666</v>
      </c>
      <c r="AH7" s="52">
        <f>COUNTIF($T$9:$T$98,"Đạt")</f>
        <v>50</v>
      </c>
      <c r="AI7" s="59">
        <f>+$AH$7/$W$7</f>
        <v>0.83333333333333337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6.5" customHeight="1" x14ac:dyDescent="0.25">
      <c r="B9" s="11">
        <v>1</v>
      </c>
      <c r="C9" s="12" t="s">
        <v>48</v>
      </c>
      <c r="D9" s="13" t="s">
        <v>49</v>
      </c>
      <c r="E9" s="14" t="s">
        <v>50</v>
      </c>
      <c r="F9" s="15" t="s">
        <v>51</v>
      </c>
      <c r="G9" s="12" t="s">
        <v>52</v>
      </c>
      <c r="H9" s="16">
        <v>9</v>
      </c>
      <c r="I9" s="16">
        <v>6</v>
      </c>
      <c r="J9" s="16" t="s">
        <v>25</v>
      </c>
      <c r="K9" s="16">
        <v>7</v>
      </c>
      <c r="L9" s="17">
        <v>5</v>
      </c>
      <c r="M9" s="18">
        <f t="shared" ref="M9:M40" si="0">ROUND(SUMPRODUCT(H9:L9,$H$8:$L$8)/100,1)</f>
        <v>5.9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3">+IF(OR($H9=0,$I9=0,$J9=0,$K9=0),"Không đủ ĐKDT",IF(AND(L9=0,M9&gt;=4),"Không đạt",""))</f>
        <v/>
      </c>
      <c r="Q9" s="20" t="s">
        <v>280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6.5" customHeight="1" x14ac:dyDescent="0.25">
      <c r="B10" s="22">
        <v>2</v>
      </c>
      <c r="C10" s="23" t="s">
        <v>53</v>
      </c>
      <c r="D10" s="24" t="s">
        <v>54</v>
      </c>
      <c r="E10" s="25" t="s">
        <v>50</v>
      </c>
      <c r="F10" s="26" t="s">
        <v>55</v>
      </c>
      <c r="G10" s="23" t="s">
        <v>56</v>
      </c>
      <c r="H10" s="27">
        <v>10</v>
      </c>
      <c r="I10" s="27">
        <v>7</v>
      </c>
      <c r="J10" s="27" t="s">
        <v>25</v>
      </c>
      <c r="K10" s="27">
        <v>7</v>
      </c>
      <c r="L10" s="71">
        <v>1</v>
      </c>
      <c r="M10" s="28">
        <f t="shared" si="0"/>
        <v>3.7</v>
      </c>
      <c r="N10" s="29" t="str">
        <f t="shared" si="1"/>
        <v>F</v>
      </c>
      <c r="O10" s="30" t="str">
        <f t="shared" si="2"/>
        <v>Kém</v>
      </c>
      <c r="P10" s="31" t="str">
        <f t="shared" si="3"/>
        <v/>
      </c>
      <c r="Q10" s="32" t="s">
        <v>280</v>
      </c>
      <c r="R10" s="3"/>
      <c r="S10" s="21"/>
      <c r="T10" s="73" t="str">
        <f t="shared" si="4"/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6.5" customHeight="1" x14ac:dyDescent="0.25">
      <c r="B11" s="22">
        <v>3</v>
      </c>
      <c r="C11" s="23" t="s">
        <v>57</v>
      </c>
      <c r="D11" s="24" t="s">
        <v>58</v>
      </c>
      <c r="E11" s="25" t="s">
        <v>59</v>
      </c>
      <c r="F11" s="26" t="s">
        <v>60</v>
      </c>
      <c r="G11" s="23" t="s">
        <v>61</v>
      </c>
      <c r="H11" s="27" t="s">
        <v>25</v>
      </c>
      <c r="I11" s="27"/>
      <c r="J11" s="27" t="s">
        <v>25</v>
      </c>
      <c r="K11" s="27"/>
      <c r="L11" s="71" t="s">
        <v>25</v>
      </c>
      <c r="M11" s="28">
        <f t="shared" si="0"/>
        <v>0</v>
      </c>
      <c r="N11" s="29" t="str">
        <f t="shared" si="1"/>
        <v>F</v>
      </c>
      <c r="O11" s="30" t="str">
        <f t="shared" si="2"/>
        <v>Kém</v>
      </c>
      <c r="P11" s="31" t="str">
        <f t="shared" si="3"/>
        <v>Không đủ ĐKDT</v>
      </c>
      <c r="Q11" s="32" t="s">
        <v>280</v>
      </c>
      <c r="R11" s="3"/>
      <c r="S11" s="21"/>
      <c r="T11" s="73" t="str">
        <f t="shared" si="4"/>
        <v>Học lại</v>
      </c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2:35" ht="16.5" customHeight="1" x14ac:dyDescent="0.25">
      <c r="B12" s="22">
        <v>4</v>
      </c>
      <c r="C12" s="23" t="s">
        <v>62</v>
      </c>
      <c r="D12" s="24" t="s">
        <v>63</v>
      </c>
      <c r="E12" s="25" t="s">
        <v>64</v>
      </c>
      <c r="F12" s="26" t="s">
        <v>65</v>
      </c>
      <c r="G12" s="23" t="s">
        <v>66</v>
      </c>
      <c r="H12" s="27">
        <v>8</v>
      </c>
      <c r="I12" s="27">
        <v>6</v>
      </c>
      <c r="J12" s="27" t="s">
        <v>25</v>
      </c>
      <c r="K12" s="27">
        <v>7</v>
      </c>
      <c r="L12" s="71">
        <v>1</v>
      </c>
      <c r="M12" s="28">
        <f t="shared" si="0"/>
        <v>3.4</v>
      </c>
      <c r="N12" s="29" t="str">
        <f t="shared" si="1"/>
        <v>F</v>
      </c>
      <c r="O12" s="30" t="str">
        <f t="shared" si="2"/>
        <v>Kém</v>
      </c>
      <c r="P12" s="31" t="str">
        <f t="shared" si="3"/>
        <v/>
      </c>
      <c r="Q12" s="32" t="s">
        <v>280</v>
      </c>
      <c r="R12" s="3"/>
      <c r="S12" s="21"/>
      <c r="T12" s="73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6.5" customHeight="1" x14ac:dyDescent="0.25">
      <c r="B13" s="22">
        <v>5</v>
      </c>
      <c r="C13" s="23" t="s">
        <v>67</v>
      </c>
      <c r="D13" s="24" t="s">
        <v>68</v>
      </c>
      <c r="E13" s="25" t="s">
        <v>69</v>
      </c>
      <c r="F13" s="26" t="s">
        <v>70</v>
      </c>
      <c r="G13" s="23" t="s">
        <v>71</v>
      </c>
      <c r="H13" s="27">
        <v>10</v>
      </c>
      <c r="I13" s="27">
        <v>6</v>
      </c>
      <c r="J13" s="27" t="s">
        <v>25</v>
      </c>
      <c r="K13" s="27">
        <v>6</v>
      </c>
      <c r="L13" s="71">
        <v>7</v>
      </c>
      <c r="M13" s="28">
        <f t="shared" si="0"/>
        <v>7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 t="s">
        <v>280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6.5" customHeight="1" x14ac:dyDescent="0.25">
      <c r="B14" s="22">
        <v>6</v>
      </c>
      <c r="C14" s="23" t="s">
        <v>72</v>
      </c>
      <c r="D14" s="24" t="s">
        <v>73</v>
      </c>
      <c r="E14" s="25" t="s">
        <v>74</v>
      </c>
      <c r="F14" s="26" t="s">
        <v>75</v>
      </c>
      <c r="G14" s="23" t="s">
        <v>66</v>
      </c>
      <c r="H14" s="27">
        <v>10</v>
      </c>
      <c r="I14" s="27">
        <v>7</v>
      </c>
      <c r="J14" s="27" t="s">
        <v>25</v>
      </c>
      <c r="K14" s="27">
        <v>7</v>
      </c>
      <c r="L14" s="71">
        <v>7</v>
      </c>
      <c r="M14" s="28">
        <f t="shared" si="0"/>
        <v>7.3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 t="s">
        <v>280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6.5" customHeight="1" x14ac:dyDescent="0.25">
      <c r="B15" s="22">
        <v>7</v>
      </c>
      <c r="C15" s="23" t="s">
        <v>76</v>
      </c>
      <c r="D15" s="24" t="s">
        <v>77</v>
      </c>
      <c r="E15" s="25" t="s">
        <v>78</v>
      </c>
      <c r="F15" s="26" t="s">
        <v>79</v>
      </c>
      <c r="G15" s="23" t="s">
        <v>61</v>
      </c>
      <c r="H15" s="27">
        <v>10</v>
      </c>
      <c r="I15" s="27">
        <v>7</v>
      </c>
      <c r="J15" s="27" t="s">
        <v>25</v>
      </c>
      <c r="K15" s="27">
        <v>7</v>
      </c>
      <c r="L15" s="71">
        <v>4</v>
      </c>
      <c r="M15" s="28">
        <f t="shared" si="0"/>
        <v>5.5</v>
      </c>
      <c r="N15" s="29" t="str">
        <f t="shared" si="1"/>
        <v>C</v>
      </c>
      <c r="O15" s="30" t="str">
        <f t="shared" si="2"/>
        <v>Trung bình</v>
      </c>
      <c r="P15" s="31" t="str">
        <f t="shared" si="3"/>
        <v/>
      </c>
      <c r="Q15" s="32" t="s">
        <v>280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6.5" customHeight="1" x14ac:dyDescent="0.25">
      <c r="B16" s="22">
        <v>8</v>
      </c>
      <c r="C16" s="23" t="s">
        <v>80</v>
      </c>
      <c r="D16" s="24" t="s">
        <v>81</v>
      </c>
      <c r="E16" s="25" t="s">
        <v>82</v>
      </c>
      <c r="F16" s="26" t="s">
        <v>83</v>
      </c>
      <c r="G16" s="23" t="s">
        <v>84</v>
      </c>
      <c r="H16" s="27">
        <v>8</v>
      </c>
      <c r="I16" s="27">
        <v>7</v>
      </c>
      <c r="J16" s="27" t="s">
        <v>25</v>
      </c>
      <c r="K16" s="27">
        <v>7</v>
      </c>
      <c r="L16" s="71">
        <v>4</v>
      </c>
      <c r="M16" s="28">
        <f t="shared" si="0"/>
        <v>5.3</v>
      </c>
      <c r="N16" s="29" t="str">
        <f t="shared" si="1"/>
        <v>D+</v>
      </c>
      <c r="O16" s="30" t="str">
        <f t="shared" si="2"/>
        <v>Trung bình yếu</v>
      </c>
      <c r="P16" s="31" t="str">
        <f t="shared" si="3"/>
        <v/>
      </c>
      <c r="Q16" s="32" t="s">
        <v>280</v>
      </c>
      <c r="R16" s="3"/>
      <c r="S16" s="21"/>
      <c r="T16" s="73" t="str">
        <f t="shared" si="4"/>
        <v>Đạt</v>
      </c>
      <c r="U16" s="62"/>
      <c r="V16" s="62"/>
      <c r="W16" s="62"/>
      <c r="X16" s="54"/>
      <c r="Y16" s="54"/>
      <c r="Z16" s="54"/>
      <c r="AA16" s="54"/>
      <c r="AB16" s="53"/>
      <c r="AC16" s="54"/>
      <c r="AD16" s="54"/>
      <c r="AE16" s="54"/>
      <c r="AF16" s="54"/>
      <c r="AG16" s="54"/>
      <c r="AH16" s="54"/>
      <c r="AI16" s="55"/>
    </row>
    <row r="17" spans="2:35" ht="16.5" customHeight="1" x14ac:dyDescent="0.25">
      <c r="B17" s="22">
        <v>9</v>
      </c>
      <c r="C17" s="23" t="s">
        <v>85</v>
      </c>
      <c r="D17" s="24" t="s">
        <v>86</v>
      </c>
      <c r="E17" s="25" t="s">
        <v>87</v>
      </c>
      <c r="F17" s="26" t="s">
        <v>88</v>
      </c>
      <c r="G17" s="23" t="s">
        <v>89</v>
      </c>
      <c r="H17" s="27">
        <v>8</v>
      </c>
      <c r="I17" s="27">
        <v>7</v>
      </c>
      <c r="J17" s="27" t="s">
        <v>25</v>
      </c>
      <c r="K17" s="27">
        <v>7</v>
      </c>
      <c r="L17" s="71">
        <v>4</v>
      </c>
      <c r="M17" s="28">
        <f t="shared" si="0"/>
        <v>5.3</v>
      </c>
      <c r="N17" s="29" t="str">
        <f t="shared" si="1"/>
        <v>D+</v>
      </c>
      <c r="O17" s="30" t="str">
        <f t="shared" si="2"/>
        <v>Trung bình yếu</v>
      </c>
      <c r="P17" s="31" t="str">
        <f t="shared" si="3"/>
        <v/>
      </c>
      <c r="Q17" s="32" t="s">
        <v>280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6.5" customHeight="1" x14ac:dyDescent="0.25">
      <c r="B18" s="22">
        <v>10</v>
      </c>
      <c r="C18" s="23" t="s">
        <v>90</v>
      </c>
      <c r="D18" s="24" t="s">
        <v>91</v>
      </c>
      <c r="E18" s="25" t="s">
        <v>92</v>
      </c>
      <c r="F18" s="26" t="s">
        <v>93</v>
      </c>
      <c r="G18" s="23" t="s">
        <v>94</v>
      </c>
      <c r="H18" s="27">
        <v>10</v>
      </c>
      <c r="I18" s="27">
        <v>7</v>
      </c>
      <c r="J18" s="27" t="s">
        <v>25</v>
      </c>
      <c r="K18" s="27">
        <v>7</v>
      </c>
      <c r="L18" s="71">
        <v>2</v>
      </c>
      <c r="M18" s="28">
        <f t="shared" si="0"/>
        <v>4.3</v>
      </c>
      <c r="N18" s="29" t="str">
        <f t="shared" si="1"/>
        <v>D</v>
      </c>
      <c r="O18" s="30" t="str">
        <f t="shared" si="2"/>
        <v>Trung bình yếu</v>
      </c>
      <c r="P18" s="31" t="str">
        <f t="shared" si="3"/>
        <v/>
      </c>
      <c r="Q18" s="32" t="s">
        <v>280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6.5" customHeight="1" x14ac:dyDescent="0.25">
      <c r="B19" s="22">
        <v>11</v>
      </c>
      <c r="C19" s="23" t="s">
        <v>95</v>
      </c>
      <c r="D19" s="24" t="s">
        <v>96</v>
      </c>
      <c r="E19" s="25" t="s">
        <v>92</v>
      </c>
      <c r="F19" s="26" t="s">
        <v>97</v>
      </c>
      <c r="G19" s="23" t="s">
        <v>98</v>
      </c>
      <c r="H19" s="27">
        <v>10</v>
      </c>
      <c r="I19" s="27">
        <v>7</v>
      </c>
      <c r="J19" s="27" t="s">
        <v>25</v>
      </c>
      <c r="K19" s="27">
        <v>7</v>
      </c>
      <c r="L19" s="71">
        <v>5</v>
      </c>
      <c r="M19" s="28">
        <f t="shared" si="0"/>
        <v>6.1</v>
      </c>
      <c r="N19" s="29" t="str">
        <f t="shared" si="1"/>
        <v>C</v>
      </c>
      <c r="O19" s="30" t="str">
        <f t="shared" si="2"/>
        <v>Trung bình</v>
      </c>
      <c r="P19" s="31" t="str">
        <f t="shared" si="3"/>
        <v/>
      </c>
      <c r="Q19" s="32" t="s">
        <v>280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6.5" customHeight="1" x14ac:dyDescent="0.25">
      <c r="B20" s="22">
        <v>12</v>
      </c>
      <c r="C20" s="23" t="s">
        <v>99</v>
      </c>
      <c r="D20" s="24" t="s">
        <v>100</v>
      </c>
      <c r="E20" s="25" t="s">
        <v>101</v>
      </c>
      <c r="F20" s="26" t="s">
        <v>102</v>
      </c>
      <c r="G20" s="23" t="s">
        <v>103</v>
      </c>
      <c r="H20" s="27">
        <v>10</v>
      </c>
      <c r="I20" s="27">
        <v>7</v>
      </c>
      <c r="J20" s="27" t="s">
        <v>25</v>
      </c>
      <c r="K20" s="27">
        <v>7</v>
      </c>
      <c r="L20" s="71">
        <v>3</v>
      </c>
      <c r="M20" s="28">
        <f t="shared" si="0"/>
        <v>4.9000000000000004</v>
      </c>
      <c r="N20" s="29" t="str">
        <f t="shared" si="1"/>
        <v>D</v>
      </c>
      <c r="O20" s="30" t="str">
        <f t="shared" si="2"/>
        <v>Trung bình yếu</v>
      </c>
      <c r="P20" s="31" t="str">
        <f t="shared" si="3"/>
        <v/>
      </c>
      <c r="Q20" s="32" t="s">
        <v>280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6.5" customHeight="1" x14ac:dyDescent="0.25">
      <c r="B21" s="22">
        <v>13</v>
      </c>
      <c r="C21" s="23" t="s">
        <v>104</v>
      </c>
      <c r="D21" s="24" t="s">
        <v>105</v>
      </c>
      <c r="E21" s="25" t="s">
        <v>106</v>
      </c>
      <c r="F21" s="26" t="s">
        <v>70</v>
      </c>
      <c r="G21" s="23" t="s">
        <v>98</v>
      </c>
      <c r="H21" s="27">
        <v>10</v>
      </c>
      <c r="I21" s="27">
        <v>7</v>
      </c>
      <c r="J21" s="27" t="s">
        <v>25</v>
      </c>
      <c r="K21" s="27">
        <v>7</v>
      </c>
      <c r="L21" s="71">
        <v>5</v>
      </c>
      <c r="M21" s="28">
        <f t="shared" si="0"/>
        <v>6.1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 t="s">
        <v>280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6.5" customHeight="1" x14ac:dyDescent="0.25">
      <c r="B22" s="22">
        <v>14</v>
      </c>
      <c r="C22" s="23" t="s">
        <v>107</v>
      </c>
      <c r="D22" s="24" t="s">
        <v>108</v>
      </c>
      <c r="E22" s="25" t="s">
        <v>106</v>
      </c>
      <c r="F22" s="26" t="s">
        <v>109</v>
      </c>
      <c r="G22" s="23" t="s">
        <v>110</v>
      </c>
      <c r="H22" s="27">
        <v>10</v>
      </c>
      <c r="I22" s="27">
        <v>4</v>
      </c>
      <c r="J22" s="27" t="s">
        <v>25</v>
      </c>
      <c r="K22" s="27">
        <v>7</v>
      </c>
      <c r="L22" s="71">
        <v>3</v>
      </c>
      <c r="M22" s="28">
        <f t="shared" si="0"/>
        <v>4.5999999999999996</v>
      </c>
      <c r="N22" s="29" t="str">
        <f t="shared" si="1"/>
        <v>D</v>
      </c>
      <c r="O22" s="30" t="str">
        <f t="shared" si="2"/>
        <v>Trung bình yếu</v>
      </c>
      <c r="P22" s="31" t="str">
        <f t="shared" si="3"/>
        <v/>
      </c>
      <c r="Q22" s="32" t="s">
        <v>280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6.5" customHeight="1" x14ac:dyDescent="0.25">
      <c r="B23" s="22">
        <v>15</v>
      </c>
      <c r="C23" s="23" t="s">
        <v>111</v>
      </c>
      <c r="D23" s="24" t="s">
        <v>112</v>
      </c>
      <c r="E23" s="25" t="s">
        <v>106</v>
      </c>
      <c r="F23" s="26" t="s">
        <v>113</v>
      </c>
      <c r="G23" s="23" t="s">
        <v>84</v>
      </c>
      <c r="H23" s="27">
        <v>10</v>
      </c>
      <c r="I23" s="27">
        <v>6</v>
      </c>
      <c r="J23" s="27" t="s">
        <v>25</v>
      </c>
      <c r="K23" s="27">
        <v>7</v>
      </c>
      <c r="L23" s="71">
        <v>1</v>
      </c>
      <c r="M23" s="28">
        <f t="shared" si="0"/>
        <v>3.6</v>
      </c>
      <c r="N23" s="29" t="str">
        <f t="shared" si="1"/>
        <v>F</v>
      </c>
      <c r="O23" s="30" t="str">
        <f t="shared" si="2"/>
        <v>Kém</v>
      </c>
      <c r="P23" s="31" t="str">
        <f t="shared" si="3"/>
        <v/>
      </c>
      <c r="Q23" s="32" t="s">
        <v>280</v>
      </c>
      <c r="R23" s="3"/>
      <c r="S23" s="21"/>
      <c r="T23" s="73" t="str">
        <f t="shared" si="4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6.5" customHeight="1" x14ac:dyDescent="0.25">
      <c r="B24" s="22">
        <v>16</v>
      </c>
      <c r="C24" s="23" t="s">
        <v>114</v>
      </c>
      <c r="D24" s="24" t="s">
        <v>115</v>
      </c>
      <c r="E24" s="25" t="s">
        <v>116</v>
      </c>
      <c r="F24" s="26" t="s">
        <v>117</v>
      </c>
      <c r="G24" s="23" t="s">
        <v>118</v>
      </c>
      <c r="H24" s="27">
        <v>10</v>
      </c>
      <c r="I24" s="27">
        <v>6</v>
      </c>
      <c r="J24" s="27" t="s">
        <v>25</v>
      </c>
      <c r="K24" s="27">
        <v>7</v>
      </c>
      <c r="L24" s="71">
        <v>1</v>
      </c>
      <c r="M24" s="28">
        <f t="shared" si="0"/>
        <v>3.6</v>
      </c>
      <c r="N24" s="29" t="str">
        <f t="shared" si="1"/>
        <v>F</v>
      </c>
      <c r="O24" s="30" t="str">
        <f t="shared" si="2"/>
        <v>Kém</v>
      </c>
      <c r="P24" s="31" t="str">
        <f t="shared" si="3"/>
        <v/>
      </c>
      <c r="Q24" s="32" t="s">
        <v>280</v>
      </c>
      <c r="R24" s="3"/>
      <c r="S24" s="21"/>
      <c r="T24" s="73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6.5" customHeight="1" x14ac:dyDescent="0.25">
      <c r="B25" s="22">
        <v>17</v>
      </c>
      <c r="C25" s="23" t="s">
        <v>119</v>
      </c>
      <c r="D25" s="24" t="s">
        <v>120</v>
      </c>
      <c r="E25" s="25" t="s">
        <v>121</v>
      </c>
      <c r="F25" s="26" t="s">
        <v>122</v>
      </c>
      <c r="G25" s="23" t="s">
        <v>123</v>
      </c>
      <c r="H25" s="27"/>
      <c r="I25" s="27"/>
      <c r="J25" s="27" t="s">
        <v>25</v>
      </c>
      <c r="K25" s="27"/>
      <c r="L25" s="71" t="s">
        <v>25</v>
      </c>
      <c r="M25" s="28">
        <f t="shared" si="0"/>
        <v>0</v>
      </c>
      <c r="N25" s="29" t="str">
        <f t="shared" si="1"/>
        <v>F</v>
      </c>
      <c r="O25" s="30" t="str">
        <f t="shared" si="2"/>
        <v>Kém</v>
      </c>
      <c r="P25" s="31" t="str">
        <f t="shared" si="3"/>
        <v>Không đủ ĐKDT</v>
      </c>
      <c r="Q25" s="32" t="s">
        <v>280</v>
      </c>
      <c r="R25" s="3"/>
      <c r="S25" s="21"/>
      <c r="T25" s="73" t="str">
        <f t="shared" si="4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6.5" customHeight="1" x14ac:dyDescent="0.25">
      <c r="B26" s="22">
        <v>18</v>
      </c>
      <c r="C26" s="23" t="s">
        <v>124</v>
      </c>
      <c r="D26" s="24" t="s">
        <v>125</v>
      </c>
      <c r="E26" s="25" t="s">
        <v>126</v>
      </c>
      <c r="F26" s="26" t="s">
        <v>127</v>
      </c>
      <c r="G26" s="23" t="s">
        <v>94</v>
      </c>
      <c r="H26" s="27">
        <v>9</v>
      </c>
      <c r="I26" s="27">
        <v>5</v>
      </c>
      <c r="J26" s="27" t="s">
        <v>25</v>
      </c>
      <c r="K26" s="27">
        <v>7</v>
      </c>
      <c r="L26" s="71">
        <v>4</v>
      </c>
      <c r="M26" s="28">
        <f t="shared" si="0"/>
        <v>5.2</v>
      </c>
      <c r="N26" s="29" t="str">
        <f t="shared" si="1"/>
        <v>D+</v>
      </c>
      <c r="O26" s="30" t="str">
        <f t="shared" si="2"/>
        <v>Trung bình yếu</v>
      </c>
      <c r="P26" s="31" t="str">
        <f t="shared" si="3"/>
        <v/>
      </c>
      <c r="Q26" s="32" t="s">
        <v>280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6.5" customHeight="1" x14ac:dyDescent="0.25">
      <c r="B27" s="22">
        <v>19</v>
      </c>
      <c r="C27" s="23" t="s">
        <v>128</v>
      </c>
      <c r="D27" s="24" t="s">
        <v>129</v>
      </c>
      <c r="E27" s="25" t="s">
        <v>130</v>
      </c>
      <c r="F27" s="26" t="s">
        <v>131</v>
      </c>
      <c r="G27" s="23" t="s">
        <v>118</v>
      </c>
      <c r="H27" s="27">
        <v>8</v>
      </c>
      <c r="I27" s="27">
        <v>5</v>
      </c>
      <c r="J27" s="27" t="s">
        <v>25</v>
      </c>
      <c r="K27" s="27">
        <v>6</v>
      </c>
      <c r="L27" s="71">
        <v>2</v>
      </c>
      <c r="M27" s="28">
        <f t="shared" si="0"/>
        <v>3.7</v>
      </c>
      <c r="N27" s="29" t="str">
        <f t="shared" si="1"/>
        <v>F</v>
      </c>
      <c r="O27" s="30" t="str">
        <f t="shared" si="2"/>
        <v>Kém</v>
      </c>
      <c r="P27" s="31" t="str">
        <f t="shared" si="3"/>
        <v/>
      </c>
      <c r="Q27" s="32" t="s">
        <v>280</v>
      </c>
      <c r="R27" s="3"/>
      <c r="S27" s="21"/>
      <c r="T27" s="73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6.5" customHeight="1" x14ac:dyDescent="0.25">
      <c r="B28" s="22">
        <v>20</v>
      </c>
      <c r="C28" s="23" t="s">
        <v>132</v>
      </c>
      <c r="D28" s="24" t="s">
        <v>133</v>
      </c>
      <c r="E28" s="25" t="s">
        <v>134</v>
      </c>
      <c r="F28" s="26" t="s">
        <v>135</v>
      </c>
      <c r="G28" s="23" t="s">
        <v>118</v>
      </c>
      <c r="H28" s="27">
        <v>10</v>
      </c>
      <c r="I28" s="27">
        <v>6</v>
      </c>
      <c r="J28" s="27" t="s">
        <v>25</v>
      </c>
      <c r="K28" s="27">
        <v>7</v>
      </c>
      <c r="L28" s="71">
        <v>6</v>
      </c>
      <c r="M28" s="28">
        <f t="shared" si="0"/>
        <v>6.6</v>
      </c>
      <c r="N28" s="29" t="str">
        <f t="shared" si="1"/>
        <v>C+</v>
      </c>
      <c r="O28" s="30" t="str">
        <f t="shared" si="2"/>
        <v>Trung bình</v>
      </c>
      <c r="P28" s="31" t="str">
        <f t="shared" si="3"/>
        <v/>
      </c>
      <c r="Q28" s="32" t="s">
        <v>280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6.5" customHeight="1" x14ac:dyDescent="0.25">
      <c r="B29" s="22">
        <v>21</v>
      </c>
      <c r="C29" s="23" t="s">
        <v>136</v>
      </c>
      <c r="D29" s="24" t="s">
        <v>137</v>
      </c>
      <c r="E29" s="25" t="s">
        <v>138</v>
      </c>
      <c r="F29" s="26" t="s">
        <v>139</v>
      </c>
      <c r="G29" s="23" t="s">
        <v>94</v>
      </c>
      <c r="H29" s="27">
        <v>10</v>
      </c>
      <c r="I29" s="27">
        <v>6</v>
      </c>
      <c r="J29" s="27" t="s">
        <v>25</v>
      </c>
      <c r="K29" s="27">
        <v>7</v>
      </c>
      <c r="L29" s="71">
        <v>5</v>
      </c>
      <c r="M29" s="28">
        <f t="shared" si="0"/>
        <v>6</v>
      </c>
      <c r="N29" s="29" t="str">
        <f t="shared" si="1"/>
        <v>C</v>
      </c>
      <c r="O29" s="30" t="str">
        <f t="shared" si="2"/>
        <v>Trung bình</v>
      </c>
      <c r="P29" s="31" t="str">
        <f t="shared" si="3"/>
        <v/>
      </c>
      <c r="Q29" s="32" t="s">
        <v>280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6.5" customHeight="1" x14ac:dyDescent="0.25">
      <c r="B30" s="22">
        <v>22</v>
      </c>
      <c r="C30" s="23" t="s">
        <v>140</v>
      </c>
      <c r="D30" s="24" t="s">
        <v>141</v>
      </c>
      <c r="E30" s="25" t="s">
        <v>142</v>
      </c>
      <c r="F30" s="26" t="s">
        <v>143</v>
      </c>
      <c r="G30" s="23" t="s">
        <v>118</v>
      </c>
      <c r="H30" s="27">
        <v>10</v>
      </c>
      <c r="I30" s="27">
        <v>6</v>
      </c>
      <c r="J30" s="27" t="s">
        <v>25</v>
      </c>
      <c r="K30" s="27">
        <v>7</v>
      </c>
      <c r="L30" s="71">
        <v>9</v>
      </c>
      <c r="M30" s="28">
        <f t="shared" si="0"/>
        <v>8.4</v>
      </c>
      <c r="N30" s="29" t="str">
        <f t="shared" si="1"/>
        <v>B+</v>
      </c>
      <c r="O30" s="30" t="str">
        <f t="shared" si="2"/>
        <v>Khá</v>
      </c>
      <c r="P30" s="31" t="str">
        <f t="shared" si="3"/>
        <v/>
      </c>
      <c r="Q30" s="32" t="s">
        <v>280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6.5" customHeight="1" x14ac:dyDescent="0.25">
      <c r="B31" s="22">
        <v>23</v>
      </c>
      <c r="C31" s="23" t="s">
        <v>144</v>
      </c>
      <c r="D31" s="24" t="s">
        <v>145</v>
      </c>
      <c r="E31" s="25" t="s">
        <v>146</v>
      </c>
      <c r="F31" s="26" t="s">
        <v>147</v>
      </c>
      <c r="G31" s="23" t="s">
        <v>148</v>
      </c>
      <c r="H31" s="27">
        <v>8</v>
      </c>
      <c r="I31" s="27">
        <v>6</v>
      </c>
      <c r="J31" s="27" t="s">
        <v>25</v>
      </c>
      <c r="K31" s="27">
        <v>6</v>
      </c>
      <c r="L31" s="71">
        <v>5</v>
      </c>
      <c r="M31" s="28">
        <f t="shared" si="0"/>
        <v>5.6</v>
      </c>
      <c r="N31" s="29" t="str">
        <f t="shared" si="1"/>
        <v>C</v>
      </c>
      <c r="O31" s="30" t="str">
        <f t="shared" si="2"/>
        <v>Trung bình</v>
      </c>
      <c r="P31" s="31" t="str">
        <f t="shared" si="3"/>
        <v/>
      </c>
      <c r="Q31" s="32" t="s">
        <v>280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6.5" customHeight="1" x14ac:dyDescent="0.25">
      <c r="B32" s="22">
        <v>24</v>
      </c>
      <c r="C32" s="23" t="s">
        <v>149</v>
      </c>
      <c r="D32" s="24" t="s">
        <v>150</v>
      </c>
      <c r="E32" s="25" t="s">
        <v>151</v>
      </c>
      <c r="F32" s="26" t="s">
        <v>152</v>
      </c>
      <c r="G32" s="23" t="s">
        <v>94</v>
      </c>
      <c r="H32" s="27">
        <v>10</v>
      </c>
      <c r="I32" s="27">
        <v>6</v>
      </c>
      <c r="J32" s="27" t="s">
        <v>25</v>
      </c>
      <c r="K32" s="27">
        <v>7</v>
      </c>
      <c r="L32" s="71">
        <v>3</v>
      </c>
      <c r="M32" s="28">
        <f t="shared" si="0"/>
        <v>4.8</v>
      </c>
      <c r="N32" s="29" t="str">
        <f t="shared" si="1"/>
        <v>D</v>
      </c>
      <c r="O32" s="30" t="str">
        <f t="shared" si="2"/>
        <v>Trung bình yếu</v>
      </c>
      <c r="P32" s="31" t="str">
        <f t="shared" si="3"/>
        <v/>
      </c>
      <c r="Q32" s="32" t="s">
        <v>280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6.5" customHeight="1" x14ac:dyDescent="0.25">
      <c r="B33" s="22">
        <v>25</v>
      </c>
      <c r="C33" s="23" t="s">
        <v>153</v>
      </c>
      <c r="D33" s="24" t="s">
        <v>154</v>
      </c>
      <c r="E33" s="25" t="s">
        <v>155</v>
      </c>
      <c r="F33" s="26" t="s">
        <v>156</v>
      </c>
      <c r="G33" s="23" t="s">
        <v>94</v>
      </c>
      <c r="H33" s="27">
        <v>10</v>
      </c>
      <c r="I33" s="27">
        <v>6</v>
      </c>
      <c r="J33" s="27" t="s">
        <v>25</v>
      </c>
      <c r="K33" s="27">
        <v>6</v>
      </c>
      <c r="L33" s="71">
        <v>5</v>
      </c>
      <c r="M33" s="28">
        <f t="shared" si="0"/>
        <v>5.8</v>
      </c>
      <c r="N33" s="29" t="str">
        <f t="shared" si="1"/>
        <v>C</v>
      </c>
      <c r="O33" s="30" t="str">
        <f t="shared" si="2"/>
        <v>Trung bình</v>
      </c>
      <c r="P33" s="31" t="str">
        <f t="shared" si="3"/>
        <v/>
      </c>
      <c r="Q33" s="32" t="s">
        <v>280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6.5" customHeight="1" x14ac:dyDescent="0.25">
      <c r="B34" s="22">
        <v>26</v>
      </c>
      <c r="C34" s="23" t="s">
        <v>157</v>
      </c>
      <c r="D34" s="24" t="s">
        <v>158</v>
      </c>
      <c r="E34" s="25" t="s">
        <v>159</v>
      </c>
      <c r="F34" s="26" t="s">
        <v>160</v>
      </c>
      <c r="G34" s="23" t="s">
        <v>110</v>
      </c>
      <c r="H34" s="27">
        <v>10</v>
      </c>
      <c r="I34" s="27">
        <v>6</v>
      </c>
      <c r="J34" s="27" t="s">
        <v>25</v>
      </c>
      <c r="K34" s="27">
        <v>7</v>
      </c>
      <c r="L34" s="71">
        <v>5</v>
      </c>
      <c r="M34" s="28">
        <f t="shared" si="0"/>
        <v>6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 t="s">
        <v>280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6.5" customHeight="1" x14ac:dyDescent="0.25">
      <c r="B35" s="22">
        <v>27</v>
      </c>
      <c r="C35" s="23" t="s">
        <v>161</v>
      </c>
      <c r="D35" s="24" t="s">
        <v>162</v>
      </c>
      <c r="E35" s="25" t="s">
        <v>163</v>
      </c>
      <c r="F35" s="26" t="s">
        <v>164</v>
      </c>
      <c r="G35" s="23" t="s">
        <v>94</v>
      </c>
      <c r="H35" s="27">
        <v>10</v>
      </c>
      <c r="I35" s="27">
        <v>6</v>
      </c>
      <c r="J35" s="27" t="s">
        <v>25</v>
      </c>
      <c r="K35" s="27">
        <v>6</v>
      </c>
      <c r="L35" s="71">
        <v>3</v>
      </c>
      <c r="M35" s="28">
        <f t="shared" si="0"/>
        <v>4.5999999999999996</v>
      </c>
      <c r="N35" s="29" t="str">
        <f t="shared" si="1"/>
        <v>D</v>
      </c>
      <c r="O35" s="30" t="str">
        <f t="shared" si="2"/>
        <v>Trung bình yếu</v>
      </c>
      <c r="P35" s="31" t="str">
        <f t="shared" si="3"/>
        <v/>
      </c>
      <c r="Q35" s="32" t="s">
        <v>280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6.5" customHeight="1" x14ac:dyDescent="0.25">
      <c r="B36" s="22">
        <v>28</v>
      </c>
      <c r="C36" s="23" t="s">
        <v>165</v>
      </c>
      <c r="D36" s="24" t="s">
        <v>166</v>
      </c>
      <c r="E36" s="25" t="s">
        <v>167</v>
      </c>
      <c r="F36" s="26" t="s">
        <v>168</v>
      </c>
      <c r="G36" s="23" t="s">
        <v>94</v>
      </c>
      <c r="H36" s="27">
        <v>10</v>
      </c>
      <c r="I36" s="27">
        <v>6</v>
      </c>
      <c r="J36" s="27" t="s">
        <v>25</v>
      </c>
      <c r="K36" s="27">
        <v>6</v>
      </c>
      <c r="L36" s="71">
        <v>3</v>
      </c>
      <c r="M36" s="28">
        <f t="shared" si="0"/>
        <v>4.5999999999999996</v>
      </c>
      <c r="N36" s="29" t="str">
        <f t="shared" si="1"/>
        <v>D</v>
      </c>
      <c r="O36" s="30" t="str">
        <f t="shared" si="2"/>
        <v>Trung bình yếu</v>
      </c>
      <c r="P36" s="31" t="str">
        <f t="shared" si="3"/>
        <v/>
      </c>
      <c r="Q36" s="32" t="s">
        <v>280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6.5" customHeight="1" x14ac:dyDescent="0.25">
      <c r="B37" s="22">
        <v>29</v>
      </c>
      <c r="C37" s="23" t="s">
        <v>169</v>
      </c>
      <c r="D37" s="24" t="s">
        <v>170</v>
      </c>
      <c r="E37" s="25" t="s">
        <v>171</v>
      </c>
      <c r="F37" s="26" t="s">
        <v>172</v>
      </c>
      <c r="G37" s="23" t="s">
        <v>94</v>
      </c>
      <c r="H37" s="27">
        <v>10</v>
      </c>
      <c r="I37" s="27">
        <v>6</v>
      </c>
      <c r="J37" s="27" t="s">
        <v>25</v>
      </c>
      <c r="K37" s="27">
        <v>7</v>
      </c>
      <c r="L37" s="71">
        <v>7</v>
      </c>
      <c r="M37" s="28">
        <f t="shared" si="0"/>
        <v>7.2</v>
      </c>
      <c r="N37" s="29" t="str">
        <f t="shared" si="1"/>
        <v>B</v>
      </c>
      <c r="O37" s="30" t="str">
        <f t="shared" si="2"/>
        <v>Khá</v>
      </c>
      <c r="P37" s="31" t="str">
        <f t="shared" si="3"/>
        <v/>
      </c>
      <c r="Q37" s="32" t="s">
        <v>280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6.5" customHeight="1" x14ac:dyDescent="0.25">
      <c r="B38" s="22">
        <v>30</v>
      </c>
      <c r="C38" s="23" t="s">
        <v>173</v>
      </c>
      <c r="D38" s="24" t="s">
        <v>174</v>
      </c>
      <c r="E38" s="25" t="s">
        <v>175</v>
      </c>
      <c r="F38" s="26" t="s">
        <v>176</v>
      </c>
      <c r="G38" s="23" t="s">
        <v>98</v>
      </c>
      <c r="H38" s="27">
        <v>10</v>
      </c>
      <c r="I38" s="27">
        <v>6</v>
      </c>
      <c r="J38" s="27" t="s">
        <v>25</v>
      </c>
      <c r="K38" s="27">
        <v>7</v>
      </c>
      <c r="L38" s="71">
        <v>1</v>
      </c>
      <c r="M38" s="28">
        <f t="shared" si="0"/>
        <v>3.6</v>
      </c>
      <c r="N38" s="29" t="str">
        <f t="shared" si="1"/>
        <v>F</v>
      </c>
      <c r="O38" s="30" t="str">
        <f t="shared" si="2"/>
        <v>Kém</v>
      </c>
      <c r="P38" s="31" t="str">
        <f t="shared" si="3"/>
        <v/>
      </c>
      <c r="Q38" s="32" t="s">
        <v>280</v>
      </c>
      <c r="R38" s="3"/>
      <c r="S38" s="21"/>
      <c r="T38" s="73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" customHeight="1" x14ac:dyDescent="0.25">
      <c r="B39" s="22">
        <v>31</v>
      </c>
      <c r="C39" s="23" t="s">
        <v>177</v>
      </c>
      <c r="D39" s="24" t="s">
        <v>178</v>
      </c>
      <c r="E39" s="25" t="s">
        <v>179</v>
      </c>
      <c r="F39" s="26" t="s">
        <v>180</v>
      </c>
      <c r="G39" s="23" t="s">
        <v>56</v>
      </c>
      <c r="H39" s="27">
        <v>9</v>
      </c>
      <c r="I39" s="27">
        <v>6</v>
      </c>
      <c r="J39" s="27" t="s">
        <v>25</v>
      </c>
      <c r="K39" s="27">
        <v>7</v>
      </c>
      <c r="L39" s="71">
        <v>5</v>
      </c>
      <c r="M39" s="28">
        <f t="shared" si="0"/>
        <v>5.9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 t="s">
        <v>281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" customHeight="1" x14ac:dyDescent="0.25">
      <c r="B40" s="22">
        <v>32</v>
      </c>
      <c r="C40" s="23" t="s">
        <v>181</v>
      </c>
      <c r="D40" s="24" t="s">
        <v>182</v>
      </c>
      <c r="E40" s="25" t="s">
        <v>87</v>
      </c>
      <c r="F40" s="26" t="s">
        <v>183</v>
      </c>
      <c r="G40" s="23" t="s">
        <v>71</v>
      </c>
      <c r="H40" s="27">
        <v>10</v>
      </c>
      <c r="I40" s="27">
        <v>6</v>
      </c>
      <c r="J40" s="27" t="s">
        <v>25</v>
      </c>
      <c r="K40" s="27">
        <v>7</v>
      </c>
      <c r="L40" s="71">
        <v>4</v>
      </c>
      <c r="M40" s="28">
        <f t="shared" si="0"/>
        <v>5.4</v>
      </c>
      <c r="N40" s="29" t="str">
        <f t="shared" si="1"/>
        <v>D+</v>
      </c>
      <c r="O40" s="30" t="str">
        <f t="shared" si="2"/>
        <v>Trung bình yếu</v>
      </c>
      <c r="P40" s="31" t="str">
        <f t="shared" si="3"/>
        <v/>
      </c>
      <c r="Q40" s="32" t="s">
        <v>281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" customHeight="1" x14ac:dyDescent="0.25">
      <c r="B41" s="22">
        <v>33</v>
      </c>
      <c r="C41" s="23" t="s">
        <v>184</v>
      </c>
      <c r="D41" s="24" t="s">
        <v>185</v>
      </c>
      <c r="E41" s="25" t="s">
        <v>87</v>
      </c>
      <c r="F41" s="26" t="s">
        <v>186</v>
      </c>
      <c r="G41" s="23" t="s">
        <v>66</v>
      </c>
      <c r="H41" s="27">
        <v>10</v>
      </c>
      <c r="I41" s="27">
        <v>7</v>
      </c>
      <c r="J41" s="27" t="s">
        <v>25</v>
      </c>
      <c r="K41" s="27">
        <v>7</v>
      </c>
      <c r="L41" s="71">
        <v>3</v>
      </c>
      <c r="M41" s="28">
        <f t="shared" ref="M41:M72" si="5">ROUND(SUMPRODUCT(H41:L41,$H$8:$L$8)/100,1)</f>
        <v>4.9000000000000004</v>
      </c>
      <c r="N41" s="29" t="str">
        <f t="shared" ref="N41:N68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68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ref="P41:P62" si="8">+IF(OR($H41=0,$I41=0,$J41=0,$K41=0),"Không đủ ĐKDT",IF(AND(L41=0,M41&gt;=4),"Không đạt",""))</f>
        <v/>
      </c>
      <c r="Q41" s="32" t="s">
        <v>281</v>
      </c>
      <c r="R41" s="3"/>
      <c r="S41" s="21"/>
      <c r="T41" s="73" t="str">
        <f t="shared" ref="T41:T68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" customHeight="1" x14ac:dyDescent="0.25">
      <c r="B42" s="22">
        <v>34</v>
      </c>
      <c r="C42" s="23" t="s">
        <v>187</v>
      </c>
      <c r="D42" s="24" t="s">
        <v>188</v>
      </c>
      <c r="E42" s="25" t="s">
        <v>106</v>
      </c>
      <c r="F42" s="26" t="s">
        <v>189</v>
      </c>
      <c r="G42" s="23" t="s">
        <v>61</v>
      </c>
      <c r="H42" s="27">
        <v>10</v>
      </c>
      <c r="I42" s="27">
        <v>5</v>
      </c>
      <c r="J42" s="27" t="s">
        <v>25</v>
      </c>
      <c r="K42" s="27">
        <v>6</v>
      </c>
      <c r="L42" s="71">
        <v>5</v>
      </c>
      <c r="M42" s="28">
        <f t="shared" si="5"/>
        <v>5.7</v>
      </c>
      <c r="N42" s="29" t="str">
        <f t="shared" si="6"/>
        <v>C</v>
      </c>
      <c r="O42" s="30" t="str">
        <f t="shared" si="7"/>
        <v>Trung bình</v>
      </c>
      <c r="P42" s="31" t="str">
        <f t="shared" si="8"/>
        <v/>
      </c>
      <c r="Q42" s="32" t="s">
        <v>281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" customHeight="1" x14ac:dyDescent="0.25">
      <c r="B43" s="22">
        <v>35</v>
      </c>
      <c r="C43" s="23" t="s">
        <v>190</v>
      </c>
      <c r="D43" s="24" t="s">
        <v>191</v>
      </c>
      <c r="E43" s="25" t="s">
        <v>192</v>
      </c>
      <c r="F43" s="26" t="s">
        <v>193</v>
      </c>
      <c r="G43" s="23" t="s">
        <v>71</v>
      </c>
      <c r="H43" s="27">
        <v>10</v>
      </c>
      <c r="I43" s="27">
        <v>6</v>
      </c>
      <c r="J43" s="27" t="s">
        <v>25</v>
      </c>
      <c r="K43" s="27">
        <v>6</v>
      </c>
      <c r="L43" s="71">
        <v>6</v>
      </c>
      <c r="M43" s="28">
        <f t="shared" si="5"/>
        <v>6.4</v>
      </c>
      <c r="N43" s="29" t="str">
        <f t="shared" si="6"/>
        <v>C</v>
      </c>
      <c r="O43" s="30" t="str">
        <f t="shared" si="7"/>
        <v>Trung bình</v>
      </c>
      <c r="P43" s="31" t="str">
        <f t="shared" si="8"/>
        <v/>
      </c>
      <c r="Q43" s="32" t="s">
        <v>281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" customHeight="1" x14ac:dyDescent="0.25">
      <c r="B44" s="22">
        <v>36</v>
      </c>
      <c r="C44" s="23" t="s">
        <v>194</v>
      </c>
      <c r="D44" s="24" t="s">
        <v>195</v>
      </c>
      <c r="E44" s="25" t="s">
        <v>196</v>
      </c>
      <c r="F44" s="26" t="s">
        <v>197</v>
      </c>
      <c r="G44" s="23" t="s">
        <v>71</v>
      </c>
      <c r="H44" s="27">
        <v>10</v>
      </c>
      <c r="I44" s="27">
        <v>5</v>
      </c>
      <c r="J44" s="27" t="s">
        <v>25</v>
      </c>
      <c r="K44" s="27">
        <v>5</v>
      </c>
      <c r="L44" s="71">
        <v>5</v>
      </c>
      <c r="M44" s="28">
        <f t="shared" si="5"/>
        <v>5.5</v>
      </c>
      <c r="N44" s="29" t="str">
        <f t="shared" si="6"/>
        <v>C</v>
      </c>
      <c r="O44" s="30" t="str">
        <f t="shared" si="7"/>
        <v>Trung bình</v>
      </c>
      <c r="P44" s="31" t="str">
        <f t="shared" si="8"/>
        <v/>
      </c>
      <c r="Q44" s="32" t="s">
        <v>281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" customHeight="1" x14ac:dyDescent="0.25">
      <c r="B45" s="22">
        <v>37</v>
      </c>
      <c r="C45" s="23" t="s">
        <v>198</v>
      </c>
      <c r="D45" s="24" t="s">
        <v>191</v>
      </c>
      <c r="E45" s="25" t="s">
        <v>134</v>
      </c>
      <c r="F45" s="26" t="s">
        <v>199</v>
      </c>
      <c r="G45" s="23" t="s">
        <v>66</v>
      </c>
      <c r="H45" s="27">
        <v>10</v>
      </c>
      <c r="I45" s="27">
        <v>6</v>
      </c>
      <c r="J45" s="27" t="s">
        <v>25</v>
      </c>
      <c r="K45" s="27">
        <v>7</v>
      </c>
      <c r="L45" s="71">
        <v>9</v>
      </c>
      <c r="M45" s="28">
        <f t="shared" si="5"/>
        <v>8.4</v>
      </c>
      <c r="N45" s="29" t="str">
        <f t="shared" si="6"/>
        <v>B+</v>
      </c>
      <c r="O45" s="30" t="str">
        <f t="shared" si="7"/>
        <v>Khá</v>
      </c>
      <c r="P45" s="31" t="str">
        <f t="shared" si="8"/>
        <v/>
      </c>
      <c r="Q45" s="32" t="s">
        <v>281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" customHeight="1" x14ac:dyDescent="0.25">
      <c r="B46" s="22">
        <v>38</v>
      </c>
      <c r="C46" s="23" t="s">
        <v>200</v>
      </c>
      <c r="D46" s="24" t="s">
        <v>201</v>
      </c>
      <c r="E46" s="25" t="s">
        <v>138</v>
      </c>
      <c r="F46" s="26" t="s">
        <v>202</v>
      </c>
      <c r="G46" s="23" t="s">
        <v>84</v>
      </c>
      <c r="H46" s="27">
        <v>10</v>
      </c>
      <c r="I46" s="27">
        <v>6</v>
      </c>
      <c r="J46" s="27" t="s">
        <v>25</v>
      </c>
      <c r="K46" s="27">
        <v>7</v>
      </c>
      <c r="L46" s="71">
        <v>4</v>
      </c>
      <c r="M46" s="28">
        <f t="shared" si="5"/>
        <v>5.4</v>
      </c>
      <c r="N46" s="29" t="str">
        <f t="shared" si="6"/>
        <v>D+</v>
      </c>
      <c r="O46" s="30" t="str">
        <f t="shared" si="7"/>
        <v>Trung bình yếu</v>
      </c>
      <c r="P46" s="31" t="str">
        <f t="shared" si="8"/>
        <v/>
      </c>
      <c r="Q46" s="32" t="s">
        <v>281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" customHeight="1" x14ac:dyDescent="0.25">
      <c r="B47" s="22">
        <v>39</v>
      </c>
      <c r="C47" s="23" t="s">
        <v>203</v>
      </c>
      <c r="D47" s="24" t="s">
        <v>204</v>
      </c>
      <c r="E47" s="25" t="s">
        <v>138</v>
      </c>
      <c r="F47" s="26" t="s">
        <v>160</v>
      </c>
      <c r="G47" s="23" t="s">
        <v>66</v>
      </c>
      <c r="H47" s="27">
        <v>10</v>
      </c>
      <c r="I47" s="27">
        <v>6</v>
      </c>
      <c r="J47" s="27" t="s">
        <v>25</v>
      </c>
      <c r="K47" s="27">
        <v>7</v>
      </c>
      <c r="L47" s="71">
        <v>4</v>
      </c>
      <c r="M47" s="28">
        <f t="shared" si="5"/>
        <v>5.4</v>
      </c>
      <c r="N47" s="29" t="str">
        <f t="shared" si="6"/>
        <v>D+</v>
      </c>
      <c r="O47" s="30" t="str">
        <f t="shared" si="7"/>
        <v>Trung bình yếu</v>
      </c>
      <c r="P47" s="31" t="str">
        <f t="shared" si="8"/>
        <v/>
      </c>
      <c r="Q47" s="32" t="s">
        <v>281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" customHeight="1" x14ac:dyDescent="0.25">
      <c r="B48" s="22">
        <v>40</v>
      </c>
      <c r="C48" s="23" t="s">
        <v>205</v>
      </c>
      <c r="D48" s="24" t="s">
        <v>206</v>
      </c>
      <c r="E48" s="25" t="s">
        <v>207</v>
      </c>
      <c r="F48" s="26" t="s">
        <v>208</v>
      </c>
      <c r="G48" s="23" t="s">
        <v>71</v>
      </c>
      <c r="H48" s="27">
        <v>10</v>
      </c>
      <c r="I48" s="27">
        <v>6</v>
      </c>
      <c r="J48" s="27" t="s">
        <v>25</v>
      </c>
      <c r="K48" s="27">
        <v>7</v>
      </c>
      <c r="L48" s="71">
        <v>6</v>
      </c>
      <c r="M48" s="28">
        <f t="shared" si="5"/>
        <v>6.6</v>
      </c>
      <c r="N48" s="29" t="str">
        <f t="shared" si="6"/>
        <v>C+</v>
      </c>
      <c r="O48" s="30" t="str">
        <f t="shared" si="7"/>
        <v>Trung bình</v>
      </c>
      <c r="P48" s="31" t="str">
        <f t="shared" si="8"/>
        <v/>
      </c>
      <c r="Q48" s="32" t="s">
        <v>281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" customHeight="1" x14ac:dyDescent="0.25">
      <c r="B49" s="22">
        <v>41</v>
      </c>
      <c r="C49" s="23" t="s">
        <v>209</v>
      </c>
      <c r="D49" s="24" t="s">
        <v>204</v>
      </c>
      <c r="E49" s="25" t="s">
        <v>151</v>
      </c>
      <c r="F49" s="26" t="s">
        <v>210</v>
      </c>
      <c r="G49" s="23" t="s">
        <v>52</v>
      </c>
      <c r="H49" s="27">
        <v>8</v>
      </c>
      <c r="I49" s="27">
        <v>6</v>
      </c>
      <c r="J49" s="27" t="s">
        <v>25</v>
      </c>
      <c r="K49" s="27">
        <v>7</v>
      </c>
      <c r="L49" s="71">
        <v>2</v>
      </c>
      <c r="M49" s="28">
        <f t="shared" si="5"/>
        <v>4</v>
      </c>
      <c r="N49" s="29" t="str">
        <f t="shared" si="6"/>
        <v>D</v>
      </c>
      <c r="O49" s="30" t="str">
        <f t="shared" si="7"/>
        <v>Trung bình yếu</v>
      </c>
      <c r="P49" s="31" t="str">
        <f t="shared" si="8"/>
        <v/>
      </c>
      <c r="Q49" s="32" t="s">
        <v>281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" customHeight="1" x14ac:dyDescent="0.25">
      <c r="B50" s="22">
        <v>42</v>
      </c>
      <c r="C50" s="23" t="s">
        <v>211</v>
      </c>
      <c r="D50" s="24" t="s">
        <v>212</v>
      </c>
      <c r="E50" s="25" t="s">
        <v>213</v>
      </c>
      <c r="F50" s="26" t="s">
        <v>60</v>
      </c>
      <c r="G50" s="23" t="s">
        <v>84</v>
      </c>
      <c r="H50" s="27">
        <v>9</v>
      </c>
      <c r="I50" s="27">
        <v>6</v>
      </c>
      <c r="J50" s="27" t="s">
        <v>25</v>
      </c>
      <c r="K50" s="27">
        <v>7</v>
      </c>
      <c r="L50" s="71">
        <v>5</v>
      </c>
      <c r="M50" s="28">
        <f t="shared" si="5"/>
        <v>5.9</v>
      </c>
      <c r="N50" s="29" t="str">
        <f t="shared" si="6"/>
        <v>C</v>
      </c>
      <c r="O50" s="30" t="str">
        <f t="shared" si="7"/>
        <v>Trung bình</v>
      </c>
      <c r="P50" s="31" t="str">
        <f t="shared" si="8"/>
        <v/>
      </c>
      <c r="Q50" s="32" t="s">
        <v>281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" customHeight="1" x14ac:dyDescent="0.25">
      <c r="B51" s="22">
        <v>43</v>
      </c>
      <c r="C51" s="23" t="s">
        <v>214</v>
      </c>
      <c r="D51" s="24" t="s">
        <v>215</v>
      </c>
      <c r="E51" s="25" t="s">
        <v>216</v>
      </c>
      <c r="F51" s="26" t="s">
        <v>217</v>
      </c>
      <c r="G51" s="23" t="s">
        <v>84</v>
      </c>
      <c r="H51" s="27">
        <v>10</v>
      </c>
      <c r="I51" s="27">
        <v>6</v>
      </c>
      <c r="J51" s="27" t="s">
        <v>25</v>
      </c>
      <c r="K51" s="27">
        <v>7</v>
      </c>
      <c r="L51" s="71">
        <v>4</v>
      </c>
      <c r="M51" s="28">
        <f t="shared" si="5"/>
        <v>5.4</v>
      </c>
      <c r="N51" s="29" t="str">
        <f t="shared" si="6"/>
        <v>D+</v>
      </c>
      <c r="O51" s="30" t="str">
        <f t="shared" si="7"/>
        <v>Trung bình yếu</v>
      </c>
      <c r="P51" s="31" t="str">
        <f t="shared" si="8"/>
        <v/>
      </c>
      <c r="Q51" s="32" t="s">
        <v>281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" customHeight="1" x14ac:dyDescent="0.25">
      <c r="B52" s="22">
        <v>44</v>
      </c>
      <c r="C52" s="23" t="s">
        <v>218</v>
      </c>
      <c r="D52" s="24" t="s">
        <v>68</v>
      </c>
      <c r="E52" s="25" t="s">
        <v>219</v>
      </c>
      <c r="F52" s="26" t="s">
        <v>220</v>
      </c>
      <c r="G52" s="23" t="s">
        <v>56</v>
      </c>
      <c r="H52" s="27">
        <v>10</v>
      </c>
      <c r="I52" s="27">
        <v>6</v>
      </c>
      <c r="J52" s="27" t="s">
        <v>25</v>
      </c>
      <c r="K52" s="27">
        <v>7</v>
      </c>
      <c r="L52" s="71">
        <v>7</v>
      </c>
      <c r="M52" s="28">
        <f t="shared" si="5"/>
        <v>7.2</v>
      </c>
      <c r="N52" s="29" t="str">
        <f t="shared" si="6"/>
        <v>B</v>
      </c>
      <c r="O52" s="30" t="str">
        <f t="shared" si="7"/>
        <v>Khá</v>
      </c>
      <c r="P52" s="31" t="str">
        <f t="shared" si="8"/>
        <v/>
      </c>
      <c r="Q52" s="32" t="s">
        <v>281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" customHeight="1" x14ac:dyDescent="0.25">
      <c r="B53" s="22">
        <v>45</v>
      </c>
      <c r="C53" s="23" t="s">
        <v>221</v>
      </c>
      <c r="D53" s="24" t="s">
        <v>222</v>
      </c>
      <c r="E53" s="25" t="s">
        <v>219</v>
      </c>
      <c r="F53" s="26" t="s">
        <v>223</v>
      </c>
      <c r="G53" s="23" t="s">
        <v>84</v>
      </c>
      <c r="H53" s="27">
        <v>10</v>
      </c>
      <c r="I53" s="27">
        <v>6</v>
      </c>
      <c r="J53" s="27" t="s">
        <v>25</v>
      </c>
      <c r="K53" s="27">
        <v>7</v>
      </c>
      <c r="L53" s="71">
        <v>7</v>
      </c>
      <c r="M53" s="28">
        <f t="shared" si="5"/>
        <v>7.2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 t="s">
        <v>281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" customHeight="1" x14ac:dyDescent="0.25">
      <c r="B54" s="22">
        <v>46</v>
      </c>
      <c r="C54" s="23" t="s">
        <v>224</v>
      </c>
      <c r="D54" s="24" t="s">
        <v>225</v>
      </c>
      <c r="E54" s="25" t="s">
        <v>226</v>
      </c>
      <c r="F54" s="26" t="s">
        <v>227</v>
      </c>
      <c r="G54" s="23" t="s">
        <v>103</v>
      </c>
      <c r="H54" s="27">
        <v>10</v>
      </c>
      <c r="I54" s="27">
        <v>6</v>
      </c>
      <c r="J54" s="27" t="s">
        <v>25</v>
      </c>
      <c r="K54" s="27">
        <v>7</v>
      </c>
      <c r="L54" s="71">
        <v>1</v>
      </c>
      <c r="M54" s="28">
        <f t="shared" si="5"/>
        <v>3.6</v>
      </c>
      <c r="N54" s="29" t="str">
        <f t="shared" si="6"/>
        <v>F</v>
      </c>
      <c r="O54" s="30" t="str">
        <f t="shared" si="7"/>
        <v>Kém</v>
      </c>
      <c r="P54" s="31" t="str">
        <f t="shared" si="8"/>
        <v/>
      </c>
      <c r="Q54" s="32" t="s">
        <v>281</v>
      </c>
      <c r="R54" s="3"/>
      <c r="S54" s="21"/>
      <c r="T54" s="73" t="str">
        <f t="shared" si="9"/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" customHeight="1" x14ac:dyDescent="0.25">
      <c r="B55" s="22">
        <v>47</v>
      </c>
      <c r="C55" s="23" t="s">
        <v>228</v>
      </c>
      <c r="D55" s="24" t="s">
        <v>229</v>
      </c>
      <c r="E55" s="25" t="s">
        <v>230</v>
      </c>
      <c r="F55" s="26" t="s">
        <v>231</v>
      </c>
      <c r="G55" s="23" t="s">
        <v>232</v>
      </c>
      <c r="H55" s="27">
        <v>10</v>
      </c>
      <c r="I55" s="27">
        <v>6</v>
      </c>
      <c r="J55" s="27" t="s">
        <v>25</v>
      </c>
      <c r="K55" s="27">
        <v>6</v>
      </c>
      <c r="L55" s="71">
        <v>4</v>
      </c>
      <c r="M55" s="28">
        <f t="shared" si="5"/>
        <v>5.2</v>
      </c>
      <c r="N55" s="29" t="str">
        <f t="shared" si="6"/>
        <v>D+</v>
      </c>
      <c r="O55" s="30" t="str">
        <f t="shared" si="7"/>
        <v>Trung bình yếu</v>
      </c>
      <c r="P55" s="31" t="str">
        <f t="shared" si="8"/>
        <v/>
      </c>
      <c r="Q55" s="32" t="s">
        <v>281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" customHeight="1" x14ac:dyDescent="0.25">
      <c r="B56" s="22">
        <v>48</v>
      </c>
      <c r="C56" s="23" t="s">
        <v>233</v>
      </c>
      <c r="D56" s="24" t="s">
        <v>234</v>
      </c>
      <c r="E56" s="25" t="s">
        <v>235</v>
      </c>
      <c r="F56" s="26" t="s">
        <v>236</v>
      </c>
      <c r="G56" s="23" t="s">
        <v>66</v>
      </c>
      <c r="H56" s="27">
        <v>10</v>
      </c>
      <c r="I56" s="27">
        <v>7</v>
      </c>
      <c r="J56" s="27" t="s">
        <v>25</v>
      </c>
      <c r="K56" s="27">
        <v>7</v>
      </c>
      <c r="L56" s="71">
        <v>5</v>
      </c>
      <c r="M56" s="28">
        <f t="shared" si="5"/>
        <v>6.1</v>
      </c>
      <c r="N56" s="29" t="str">
        <f t="shared" si="6"/>
        <v>C</v>
      </c>
      <c r="O56" s="30" t="str">
        <f t="shared" si="7"/>
        <v>Trung bình</v>
      </c>
      <c r="P56" s="31" t="str">
        <f t="shared" si="8"/>
        <v/>
      </c>
      <c r="Q56" s="32" t="s">
        <v>281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" customHeight="1" x14ac:dyDescent="0.25">
      <c r="B57" s="22">
        <v>49</v>
      </c>
      <c r="C57" s="23" t="s">
        <v>237</v>
      </c>
      <c r="D57" s="24" t="s">
        <v>238</v>
      </c>
      <c r="E57" s="25" t="s">
        <v>239</v>
      </c>
      <c r="F57" s="26" t="s">
        <v>240</v>
      </c>
      <c r="G57" s="23" t="s">
        <v>66</v>
      </c>
      <c r="H57" s="27">
        <v>10</v>
      </c>
      <c r="I57" s="27">
        <v>5</v>
      </c>
      <c r="J57" s="27" t="s">
        <v>25</v>
      </c>
      <c r="K57" s="27">
        <v>7</v>
      </c>
      <c r="L57" s="71">
        <v>7</v>
      </c>
      <c r="M57" s="28">
        <f t="shared" si="5"/>
        <v>7.1</v>
      </c>
      <c r="N57" s="29" t="str">
        <f t="shared" si="6"/>
        <v>B</v>
      </c>
      <c r="O57" s="30" t="str">
        <f t="shared" si="7"/>
        <v>Khá</v>
      </c>
      <c r="P57" s="31" t="str">
        <f t="shared" si="8"/>
        <v/>
      </c>
      <c r="Q57" s="32" t="s">
        <v>281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" customHeight="1" x14ac:dyDescent="0.25">
      <c r="B58" s="22">
        <v>50</v>
      </c>
      <c r="C58" s="23" t="s">
        <v>241</v>
      </c>
      <c r="D58" s="24" t="s">
        <v>191</v>
      </c>
      <c r="E58" s="25" t="s">
        <v>242</v>
      </c>
      <c r="F58" s="26" t="s">
        <v>243</v>
      </c>
      <c r="G58" s="23" t="s">
        <v>232</v>
      </c>
      <c r="H58" s="27">
        <v>10</v>
      </c>
      <c r="I58" s="27">
        <v>6</v>
      </c>
      <c r="J58" s="27" t="s">
        <v>25</v>
      </c>
      <c r="K58" s="27">
        <v>7</v>
      </c>
      <c r="L58" s="71">
        <v>5</v>
      </c>
      <c r="M58" s="28">
        <f t="shared" si="5"/>
        <v>6</v>
      </c>
      <c r="N58" s="29" t="str">
        <f t="shared" si="6"/>
        <v>C</v>
      </c>
      <c r="O58" s="30" t="str">
        <f t="shared" si="7"/>
        <v>Trung bình</v>
      </c>
      <c r="P58" s="31" t="str">
        <f t="shared" si="8"/>
        <v/>
      </c>
      <c r="Q58" s="32" t="s">
        <v>281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" customHeight="1" x14ac:dyDescent="0.25">
      <c r="B59" s="22">
        <v>51</v>
      </c>
      <c r="C59" s="23" t="s">
        <v>244</v>
      </c>
      <c r="D59" s="24" t="s">
        <v>245</v>
      </c>
      <c r="E59" s="25" t="s">
        <v>246</v>
      </c>
      <c r="F59" s="26" t="s">
        <v>247</v>
      </c>
      <c r="G59" s="23" t="s">
        <v>66</v>
      </c>
      <c r="H59" s="27">
        <v>10</v>
      </c>
      <c r="I59" s="27">
        <v>6</v>
      </c>
      <c r="J59" s="27" t="s">
        <v>25</v>
      </c>
      <c r="K59" s="27">
        <v>7</v>
      </c>
      <c r="L59" s="71">
        <v>3</v>
      </c>
      <c r="M59" s="28">
        <f t="shared" si="5"/>
        <v>4.8</v>
      </c>
      <c r="N59" s="29" t="str">
        <f t="shared" si="6"/>
        <v>D</v>
      </c>
      <c r="O59" s="30" t="str">
        <f t="shared" si="7"/>
        <v>Trung bình yếu</v>
      </c>
      <c r="P59" s="31" t="str">
        <f t="shared" si="8"/>
        <v/>
      </c>
      <c r="Q59" s="32" t="s">
        <v>281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" customHeight="1" x14ac:dyDescent="0.25">
      <c r="B60" s="22">
        <v>52</v>
      </c>
      <c r="C60" s="23" t="s">
        <v>248</v>
      </c>
      <c r="D60" s="24" t="s">
        <v>73</v>
      </c>
      <c r="E60" s="25" t="s">
        <v>249</v>
      </c>
      <c r="F60" s="26" t="s">
        <v>250</v>
      </c>
      <c r="G60" s="23" t="s">
        <v>61</v>
      </c>
      <c r="H60" s="27">
        <v>10</v>
      </c>
      <c r="I60" s="27">
        <v>6</v>
      </c>
      <c r="J60" s="27" t="s">
        <v>25</v>
      </c>
      <c r="K60" s="27">
        <v>7</v>
      </c>
      <c r="L60" s="71">
        <v>5</v>
      </c>
      <c r="M60" s="28">
        <f t="shared" si="5"/>
        <v>6</v>
      </c>
      <c r="N60" s="29" t="str">
        <f t="shared" si="6"/>
        <v>C</v>
      </c>
      <c r="O60" s="30" t="str">
        <f t="shared" si="7"/>
        <v>Trung bình</v>
      </c>
      <c r="P60" s="31" t="str">
        <f t="shared" si="8"/>
        <v/>
      </c>
      <c r="Q60" s="32" t="s">
        <v>281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" customHeight="1" x14ac:dyDescent="0.25">
      <c r="B61" s="22">
        <v>53</v>
      </c>
      <c r="C61" s="23" t="s">
        <v>251</v>
      </c>
      <c r="D61" s="24" t="s">
        <v>252</v>
      </c>
      <c r="E61" s="25" t="s">
        <v>253</v>
      </c>
      <c r="F61" s="26" t="s">
        <v>254</v>
      </c>
      <c r="G61" s="23" t="s">
        <v>84</v>
      </c>
      <c r="H61" s="27">
        <v>10</v>
      </c>
      <c r="I61" s="27">
        <v>6</v>
      </c>
      <c r="J61" s="27" t="s">
        <v>25</v>
      </c>
      <c r="K61" s="27">
        <v>7</v>
      </c>
      <c r="L61" s="71">
        <v>6</v>
      </c>
      <c r="M61" s="28">
        <f t="shared" si="5"/>
        <v>6.6</v>
      </c>
      <c r="N61" s="29" t="str">
        <f t="shared" si="6"/>
        <v>C+</v>
      </c>
      <c r="O61" s="30" t="str">
        <f t="shared" si="7"/>
        <v>Trung bình</v>
      </c>
      <c r="P61" s="31" t="str">
        <f t="shared" si="8"/>
        <v/>
      </c>
      <c r="Q61" s="32" t="s">
        <v>281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" customHeight="1" x14ac:dyDescent="0.25">
      <c r="B62" s="22">
        <v>54</v>
      </c>
      <c r="C62" s="23" t="s">
        <v>255</v>
      </c>
      <c r="D62" s="24" t="s">
        <v>256</v>
      </c>
      <c r="E62" s="25" t="s">
        <v>257</v>
      </c>
      <c r="F62" s="26" t="s">
        <v>258</v>
      </c>
      <c r="G62" s="23" t="s">
        <v>232</v>
      </c>
      <c r="H62" s="27">
        <v>9</v>
      </c>
      <c r="I62" s="27">
        <v>7</v>
      </c>
      <c r="J62" s="27" t="s">
        <v>25</v>
      </c>
      <c r="K62" s="27">
        <v>7</v>
      </c>
      <c r="L62" s="71">
        <v>4</v>
      </c>
      <c r="M62" s="28">
        <f t="shared" si="5"/>
        <v>5.4</v>
      </c>
      <c r="N62" s="29" t="str">
        <f t="shared" si="6"/>
        <v>D+</v>
      </c>
      <c r="O62" s="30" t="str">
        <f t="shared" si="7"/>
        <v>Trung bình yếu</v>
      </c>
      <c r="P62" s="31" t="str">
        <f t="shared" si="8"/>
        <v/>
      </c>
      <c r="Q62" s="32" t="s">
        <v>281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" customHeight="1" x14ac:dyDescent="0.25">
      <c r="B63" s="22">
        <v>55</v>
      </c>
      <c r="C63" s="23" t="s">
        <v>259</v>
      </c>
      <c r="D63" s="24" t="s">
        <v>260</v>
      </c>
      <c r="E63" s="25" t="s">
        <v>171</v>
      </c>
      <c r="F63" s="26" t="s">
        <v>261</v>
      </c>
      <c r="G63" s="23" t="s">
        <v>71</v>
      </c>
      <c r="H63" s="27">
        <v>9</v>
      </c>
      <c r="I63" s="27">
        <v>7</v>
      </c>
      <c r="J63" s="27" t="s">
        <v>25</v>
      </c>
      <c r="K63" s="27">
        <v>7</v>
      </c>
      <c r="L63" s="71">
        <v>0</v>
      </c>
      <c r="M63" s="28">
        <f t="shared" si="5"/>
        <v>3</v>
      </c>
      <c r="N63" s="29" t="str">
        <f t="shared" si="6"/>
        <v>F</v>
      </c>
      <c r="O63" s="30" t="str">
        <f t="shared" si="7"/>
        <v>Kém</v>
      </c>
      <c r="P63" s="31" t="s">
        <v>892</v>
      </c>
      <c r="Q63" s="32" t="s">
        <v>281</v>
      </c>
      <c r="R63" s="3"/>
      <c r="S63" s="21"/>
      <c r="T63" s="73" t="str">
        <f t="shared" si="9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" customHeight="1" x14ac:dyDescent="0.25">
      <c r="B64" s="22">
        <v>56</v>
      </c>
      <c r="C64" s="23" t="s">
        <v>262</v>
      </c>
      <c r="D64" s="24" t="s">
        <v>263</v>
      </c>
      <c r="E64" s="25" t="s">
        <v>171</v>
      </c>
      <c r="F64" s="26" t="s">
        <v>264</v>
      </c>
      <c r="G64" s="23" t="s">
        <v>66</v>
      </c>
      <c r="H64" s="27">
        <v>10</v>
      </c>
      <c r="I64" s="27">
        <v>7</v>
      </c>
      <c r="J64" s="27" t="s">
        <v>25</v>
      </c>
      <c r="K64" s="27">
        <v>7</v>
      </c>
      <c r="L64" s="71">
        <v>5</v>
      </c>
      <c r="M64" s="28">
        <f t="shared" si="5"/>
        <v>6.1</v>
      </c>
      <c r="N64" s="29" t="str">
        <f t="shared" si="6"/>
        <v>C</v>
      </c>
      <c r="O64" s="30" t="str">
        <f t="shared" si="7"/>
        <v>Trung bình</v>
      </c>
      <c r="P64" s="31" t="str">
        <f>+IF(OR($H64=0,$I64=0,$J64=0,$K64=0),"Không đủ ĐKDT",IF(AND(L64=0,M64&gt;=4),"Không đạt",""))</f>
        <v/>
      </c>
      <c r="Q64" s="32" t="s">
        <v>281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" customHeight="1" x14ac:dyDescent="0.25">
      <c r="B65" s="22">
        <v>57</v>
      </c>
      <c r="C65" s="23" t="s">
        <v>265</v>
      </c>
      <c r="D65" s="24" t="s">
        <v>266</v>
      </c>
      <c r="E65" s="25" t="s">
        <v>267</v>
      </c>
      <c r="F65" s="26" t="s">
        <v>268</v>
      </c>
      <c r="G65" s="23" t="s">
        <v>56</v>
      </c>
      <c r="H65" s="27">
        <v>9</v>
      </c>
      <c r="I65" s="27">
        <v>6</v>
      </c>
      <c r="J65" s="27" t="s">
        <v>25</v>
      </c>
      <c r="K65" s="27">
        <v>7</v>
      </c>
      <c r="L65" s="71">
        <v>6</v>
      </c>
      <c r="M65" s="28">
        <f t="shared" si="5"/>
        <v>6.5</v>
      </c>
      <c r="N65" s="29" t="str">
        <f t="shared" si="6"/>
        <v>C+</v>
      </c>
      <c r="O65" s="30" t="str">
        <f t="shared" si="7"/>
        <v>Trung bình</v>
      </c>
      <c r="P65" s="31" t="str">
        <f>+IF(OR($H65=0,$I65=0,$J65=0,$K65=0),"Không đủ ĐKDT",IF(AND(L65=0,M65&gt;=4),"Không đạt",""))</f>
        <v/>
      </c>
      <c r="Q65" s="32" t="s">
        <v>281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" customHeight="1" x14ac:dyDescent="0.25">
      <c r="B66" s="22">
        <v>58</v>
      </c>
      <c r="C66" s="23" t="s">
        <v>269</v>
      </c>
      <c r="D66" s="24" t="s">
        <v>270</v>
      </c>
      <c r="E66" s="25" t="s">
        <v>271</v>
      </c>
      <c r="F66" s="26" t="s">
        <v>272</v>
      </c>
      <c r="G66" s="23" t="s">
        <v>103</v>
      </c>
      <c r="H66" s="27">
        <v>7</v>
      </c>
      <c r="I66" s="27">
        <v>6</v>
      </c>
      <c r="J66" s="27" t="s">
        <v>25</v>
      </c>
      <c r="K66" s="27">
        <v>7</v>
      </c>
      <c r="L66" s="71">
        <v>6</v>
      </c>
      <c r="M66" s="28">
        <f t="shared" si="5"/>
        <v>6.3</v>
      </c>
      <c r="N66" s="29" t="str">
        <f t="shared" si="6"/>
        <v>C</v>
      </c>
      <c r="O66" s="30" t="str">
        <f t="shared" si="7"/>
        <v>Trung bình</v>
      </c>
      <c r="P66" s="31" t="str">
        <f>+IF(OR($H66=0,$I66=0,$J66=0,$K66=0),"Không đủ ĐKDT",IF(AND(L66=0,M66&gt;=4),"Không đạt",""))</f>
        <v/>
      </c>
      <c r="Q66" s="32" t="s">
        <v>281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" customHeight="1" x14ac:dyDescent="0.25">
      <c r="B67" s="22">
        <v>59</v>
      </c>
      <c r="C67" s="23" t="s">
        <v>273</v>
      </c>
      <c r="D67" s="24" t="s">
        <v>274</v>
      </c>
      <c r="E67" s="25" t="s">
        <v>275</v>
      </c>
      <c r="F67" s="26" t="s">
        <v>276</v>
      </c>
      <c r="G67" s="23" t="s">
        <v>66</v>
      </c>
      <c r="H67" s="27">
        <v>10</v>
      </c>
      <c r="I67" s="27">
        <v>7</v>
      </c>
      <c r="J67" s="27" t="s">
        <v>25</v>
      </c>
      <c r="K67" s="27">
        <v>7</v>
      </c>
      <c r="L67" s="71">
        <v>3</v>
      </c>
      <c r="M67" s="28">
        <f t="shared" si="5"/>
        <v>4.9000000000000004</v>
      </c>
      <c r="N67" s="29" t="str">
        <f t="shared" si="6"/>
        <v>D</v>
      </c>
      <c r="O67" s="30" t="str">
        <f t="shared" si="7"/>
        <v>Trung bình yếu</v>
      </c>
      <c r="P67" s="31" t="str">
        <f>+IF(OR($H67=0,$I67=0,$J67=0,$K67=0),"Không đủ ĐKDT",IF(AND(L67=0,M67&gt;=4),"Không đạt",""))</f>
        <v/>
      </c>
      <c r="Q67" s="32" t="s">
        <v>281</v>
      </c>
      <c r="R67" s="3"/>
      <c r="S67" s="21"/>
      <c r="T67" s="73" t="str">
        <f t="shared" si="9"/>
        <v>Đạt</v>
      </c>
      <c r="U67" s="63"/>
      <c r="V67" s="63"/>
      <c r="W67" s="74"/>
      <c r="X67" s="53"/>
      <c r="Y67" s="53"/>
      <c r="Z67" s="53"/>
      <c r="AA67" s="64"/>
      <c r="AB67" s="53"/>
      <c r="AC67" s="65"/>
      <c r="AD67" s="66"/>
      <c r="AE67" s="65"/>
      <c r="AF67" s="66"/>
      <c r="AG67" s="65"/>
      <c r="AH67" s="53"/>
      <c r="AI67" s="64"/>
    </row>
    <row r="68" spans="1:35" ht="18" customHeight="1" x14ac:dyDescent="0.25">
      <c r="B68" s="22">
        <v>60</v>
      </c>
      <c r="C68" s="23" t="s">
        <v>277</v>
      </c>
      <c r="D68" s="24" t="s">
        <v>141</v>
      </c>
      <c r="E68" s="25" t="s">
        <v>278</v>
      </c>
      <c r="F68" s="26" t="s">
        <v>279</v>
      </c>
      <c r="G68" s="23" t="s">
        <v>56</v>
      </c>
      <c r="H68" s="27">
        <v>10</v>
      </c>
      <c r="I68" s="27">
        <v>5</v>
      </c>
      <c r="J68" s="27" t="s">
        <v>25</v>
      </c>
      <c r="K68" s="27">
        <v>7</v>
      </c>
      <c r="L68" s="71">
        <v>2</v>
      </c>
      <c r="M68" s="28">
        <f t="shared" si="5"/>
        <v>4.0999999999999996</v>
      </c>
      <c r="N68" s="29" t="str">
        <f t="shared" si="6"/>
        <v>D</v>
      </c>
      <c r="O68" s="30" t="str">
        <f t="shared" si="7"/>
        <v>Trung bình yếu</v>
      </c>
      <c r="P68" s="31" t="str">
        <f>+IF(OR($H68=0,$I68=0,$J68=0,$K68=0),"Không đủ ĐKDT",IF(AND(L68=0,M68&gt;=4),"Không đạt",""))</f>
        <v/>
      </c>
      <c r="Q68" s="32" t="s">
        <v>281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9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x14ac:dyDescent="0.25">
      <c r="A70" s="2"/>
      <c r="B70" s="82" t="s">
        <v>26</v>
      </c>
      <c r="C70" s="82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35" ht="16.5" customHeight="1" x14ac:dyDescent="0.25">
      <c r="A71" s="2"/>
      <c r="B71" s="39" t="s">
        <v>27</v>
      </c>
      <c r="C71" s="39"/>
      <c r="D71" s="40">
        <f>+$W$7</f>
        <v>60</v>
      </c>
      <c r="E71" s="41" t="s">
        <v>28</v>
      </c>
      <c r="F71" s="76" t="s">
        <v>29</v>
      </c>
      <c r="G71" s="76"/>
      <c r="H71" s="76"/>
      <c r="I71" s="76"/>
      <c r="J71" s="76"/>
      <c r="K71" s="76"/>
      <c r="L71" s="42">
        <f>$W$7 -COUNTIF($P$8:$P$229,"Vắng") -COUNTIF($P$8:$P$229,"Vắng có phép") - COUNTIF($P$8:$P$229,"Đình chỉ thi") - COUNTIF($P$8:$P$229,"Không đủ ĐKDT")</f>
        <v>57</v>
      </c>
      <c r="M71" s="42"/>
      <c r="N71" s="42"/>
      <c r="O71" s="43"/>
      <c r="P71" s="44" t="s">
        <v>28</v>
      </c>
      <c r="Q71" s="43"/>
      <c r="R71" s="3"/>
    </row>
    <row r="72" spans="1:35" ht="16.5" customHeight="1" x14ac:dyDescent="0.25">
      <c r="A72" s="2"/>
      <c r="B72" s="39" t="s">
        <v>30</v>
      </c>
      <c r="C72" s="39"/>
      <c r="D72" s="40">
        <f>+$AH$7</f>
        <v>50</v>
      </c>
      <c r="E72" s="41" t="s">
        <v>28</v>
      </c>
      <c r="F72" s="76" t="s">
        <v>31</v>
      </c>
      <c r="G72" s="76"/>
      <c r="H72" s="76"/>
      <c r="I72" s="76"/>
      <c r="J72" s="76"/>
      <c r="K72" s="76"/>
      <c r="L72" s="45">
        <f>COUNTIF($P$8:$P$105,"Vắng")</f>
        <v>1</v>
      </c>
      <c r="M72" s="45"/>
      <c r="N72" s="45"/>
      <c r="O72" s="46"/>
      <c r="P72" s="44" t="s">
        <v>28</v>
      </c>
      <c r="Q72" s="46"/>
      <c r="R72" s="3"/>
    </row>
    <row r="73" spans="1:35" ht="16.5" customHeight="1" x14ac:dyDescent="0.25">
      <c r="A73" s="2"/>
      <c r="B73" s="39" t="s">
        <v>39</v>
      </c>
      <c r="C73" s="39"/>
      <c r="D73" s="49">
        <f>COUNTIF(T9:T68,"Học lại")</f>
        <v>10</v>
      </c>
      <c r="E73" s="41" t="s">
        <v>28</v>
      </c>
      <c r="F73" s="76" t="s">
        <v>40</v>
      </c>
      <c r="G73" s="76"/>
      <c r="H73" s="76"/>
      <c r="I73" s="76"/>
      <c r="J73" s="76"/>
      <c r="K73" s="76"/>
      <c r="L73" s="42">
        <f>COUNTIF($P$8:$P$105,"Vắng có phép")</f>
        <v>0</v>
      </c>
      <c r="M73" s="42"/>
      <c r="N73" s="42"/>
      <c r="O73" s="43"/>
      <c r="P73" s="44" t="s">
        <v>28</v>
      </c>
      <c r="Q73" s="43"/>
      <c r="R73" s="3"/>
    </row>
    <row r="74" spans="1:35" ht="3" customHeight="1" x14ac:dyDescent="0.25">
      <c r="A74" s="2"/>
      <c r="B74" s="33"/>
      <c r="C74" s="34"/>
      <c r="D74" s="34"/>
      <c r="E74" s="35"/>
      <c r="F74" s="35"/>
      <c r="G74" s="35"/>
      <c r="H74" s="36"/>
      <c r="I74" s="37"/>
      <c r="J74" s="37"/>
      <c r="K74" s="38"/>
      <c r="L74" s="38"/>
      <c r="M74" s="38"/>
      <c r="N74" s="38"/>
      <c r="O74" s="38"/>
      <c r="P74" s="38"/>
      <c r="Q74" s="38"/>
      <c r="R74" s="3"/>
    </row>
    <row r="75" spans="1:35" x14ac:dyDescent="0.25">
      <c r="B75" s="68" t="s">
        <v>41</v>
      </c>
      <c r="C75" s="68"/>
      <c r="D75" s="69">
        <f>COUNTIF(T9:T68,"Thi lại")</f>
        <v>0</v>
      </c>
      <c r="E75" s="70" t="s">
        <v>28</v>
      </c>
      <c r="F75" s="3"/>
      <c r="G75" s="3"/>
      <c r="H75" s="3"/>
      <c r="I75" s="3"/>
      <c r="J75" s="77"/>
      <c r="K75" s="77"/>
      <c r="L75" s="77"/>
      <c r="M75" s="77"/>
      <c r="N75" s="77"/>
      <c r="O75" s="77"/>
      <c r="P75" s="77"/>
      <c r="Q75" s="77"/>
      <c r="R75" s="3"/>
    </row>
    <row r="76" spans="1:35" ht="24.75" customHeight="1" x14ac:dyDescent="0.25">
      <c r="B76" s="68"/>
      <c r="C76" s="68"/>
      <c r="D76" s="69"/>
      <c r="E76" s="70"/>
      <c r="F76" s="3"/>
      <c r="G76" s="3"/>
      <c r="H76" s="3"/>
      <c r="I76" s="3"/>
      <c r="J76" s="77" t="s">
        <v>893</v>
      </c>
      <c r="K76" s="77"/>
      <c r="L76" s="77"/>
      <c r="M76" s="77"/>
      <c r="N76" s="77"/>
      <c r="O76" s="77"/>
      <c r="P76" s="77"/>
      <c r="Q76" s="77"/>
      <c r="R76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sortState ref="B9:U68">
    <sortCondition ref="B9:B68"/>
  </sortState>
  <mergeCells count="40">
    <mergeCell ref="B1:G1"/>
    <mergeCell ref="H1:Q1"/>
    <mergeCell ref="B2:G2"/>
    <mergeCell ref="H2:Q2"/>
    <mergeCell ref="F71:K71"/>
    <mergeCell ref="H6:H7"/>
    <mergeCell ref="D3:K3"/>
    <mergeCell ref="G4:K4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F73:K73"/>
    <mergeCell ref="J76:Q76"/>
    <mergeCell ref="X3:AA5"/>
    <mergeCell ref="O6:O7"/>
    <mergeCell ref="P6:P8"/>
    <mergeCell ref="Q6:Q8"/>
    <mergeCell ref="B8:G8"/>
    <mergeCell ref="B70:C70"/>
    <mergeCell ref="L6:L7"/>
    <mergeCell ref="M6:M8"/>
    <mergeCell ref="N6:N7"/>
    <mergeCell ref="G6:G7"/>
    <mergeCell ref="J75:Q75"/>
    <mergeCell ref="L3:Q3"/>
    <mergeCell ref="L4:Q4"/>
    <mergeCell ref="F72:K72"/>
  </mergeCells>
  <conditionalFormatting sqref="H9:L68">
    <cfRule type="cellIs" dxfId="8" priority="20" operator="greaterThan">
      <formula>10</formula>
    </cfRule>
  </conditionalFormatting>
  <conditionalFormatting sqref="L9:L68">
    <cfRule type="cellIs" dxfId="7" priority="4" operator="greaterThan">
      <formula>10</formula>
    </cfRule>
    <cfRule type="cellIs" dxfId="6" priority="6" operator="greaterThan">
      <formula>10</formula>
    </cfRule>
    <cfRule type="cellIs" dxfId="5" priority="7" operator="greaterThan">
      <formula>10</formula>
    </cfRule>
    <cfRule type="cellIs" dxfId="4" priority="8" operator="greaterThan">
      <formula>10</formula>
    </cfRule>
    <cfRule type="cellIs" dxfId="3" priority="9" operator="greaterThan">
      <formula>10</formula>
    </cfRule>
    <cfRule type="cellIs" dxfId="2" priority="10" operator="greaterThan">
      <formula>10</formula>
    </cfRule>
  </conditionalFormatting>
  <conditionalFormatting sqref="H9:K68">
    <cfRule type="cellIs" dxfId="1" priority="3" operator="greaterThan">
      <formula>10</formula>
    </cfRule>
  </conditionalFormatting>
  <conditionalFormatting sqref="C1:C1048576">
    <cfRule type="duplicateValues" dxfId="0" priority="64"/>
  </conditionalFormatting>
  <dataValidations count="1">
    <dataValidation allowBlank="1" showInputMessage="1" showErrorMessage="1" errorTitle="Không xóa dữ liệu" error="Không xóa dữ liệu" prompt="Không xóa dữ liệu" sqref="D73 T9:T6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zoomScale="115" zoomScaleNormal="115" workbookViewId="0">
      <pane ySplit="2" topLeftCell="A70" activePane="bottomLeft" state="frozen"/>
      <selection activeCell="L5" sqref="L1:O1048576"/>
      <selection pane="bottomLeft" activeCell="A77" sqref="A77:XFD10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8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1051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D16-134_08</v>
      </c>
      <c r="W7" s="58">
        <f>+$AF$7+$AH$7+$AD$7</f>
        <v>60</v>
      </c>
      <c r="X7" s="52">
        <f>COUNTIF($P$8:$P$98,"Khiển trách")</f>
        <v>0</v>
      </c>
      <c r="Y7" s="52">
        <f>COUNTIF($P$8:$P$98,"Cảnh cáo")</f>
        <v>0</v>
      </c>
      <c r="Z7" s="52">
        <f>COUNTIF($P$8:$P$98,"Đình chỉ thi")</f>
        <v>0</v>
      </c>
      <c r="AA7" s="59">
        <f>+($X$7+$Y$7+$Z$7)/$W$7*100%</f>
        <v>0</v>
      </c>
      <c r="AB7" s="52">
        <f>SUM(COUNTIF($P$8:$P$96,"Vắng"),COUNTIF($P$8:$P$96,"Vắng có phép"))</f>
        <v>2</v>
      </c>
      <c r="AC7" s="60">
        <f>+$AB$7/$W$7</f>
        <v>3.3333333333333333E-2</v>
      </c>
      <c r="AD7" s="61">
        <f>COUNTIF($T$8:$T$96,"Thi lại")</f>
        <v>0</v>
      </c>
      <c r="AE7" s="60">
        <f>+$AD$7/$W$7</f>
        <v>0</v>
      </c>
      <c r="AF7" s="61">
        <f>COUNTIF($T$8:$T$97,"Học lại")</f>
        <v>11</v>
      </c>
      <c r="AG7" s="60">
        <f>+$AF$7/$W$7</f>
        <v>0.18333333333333332</v>
      </c>
      <c r="AH7" s="52">
        <f>COUNTIF($T$9:$T$97,"Đạt")</f>
        <v>49</v>
      </c>
      <c r="AI7" s="59">
        <f>+$AH$7/$W$7</f>
        <v>0.81666666666666665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6.5" customHeight="1" x14ac:dyDescent="0.25">
      <c r="B9" s="11">
        <v>1</v>
      </c>
      <c r="C9" s="12" t="s">
        <v>1052</v>
      </c>
      <c r="D9" s="13" t="s">
        <v>1053</v>
      </c>
      <c r="E9" s="14" t="s">
        <v>50</v>
      </c>
      <c r="F9" s="15" t="s">
        <v>1054</v>
      </c>
      <c r="G9" s="12" t="s">
        <v>103</v>
      </c>
      <c r="H9" s="16">
        <v>6</v>
      </c>
      <c r="I9" s="16">
        <v>6</v>
      </c>
      <c r="J9" s="16" t="s">
        <v>25</v>
      </c>
      <c r="K9" s="16">
        <v>8</v>
      </c>
      <c r="L9" s="17">
        <v>4.5</v>
      </c>
      <c r="M9" s="18">
        <f>ROUND(SUMPRODUCT(H9:L9,$H$8:$L$8)/100,1)</f>
        <v>5.5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>+IF(OR($H9=0,$I9=0,$J9=0,$K9=0),"Không đủ ĐKDT",IF(AND(L9=0,M9&gt;=4),"Không đạt",""))</f>
        <v/>
      </c>
      <c r="Q9" s="20" t="s">
        <v>1055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6.5" customHeight="1" x14ac:dyDescent="0.25">
      <c r="B10" s="22">
        <v>2</v>
      </c>
      <c r="C10" s="23" t="s">
        <v>1056</v>
      </c>
      <c r="D10" s="24" t="s">
        <v>1057</v>
      </c>
      <c r="E10" s="25" t="s">
        <v>50</v>
      </c>
      <c r="F10" s="26" t="s">
        <v>1058</v>
      </c>
      <c r="G10" s="23" t="s">
        <v>1059</v>
      </c>
      <c r="H10" s="27">
        <v>5</v>
      </c>
      <c r="I10" s="27">
        <v>6</v>
      </c>
      <c r="J10" s="27" t="s">
        <v>25</v>
      </c>
      <c r="K10" s="27">
        <v>6</v>
      </c>
      <c r="L10" s="71">
        <v>4</v>
      </c>
      <c r="M10" s="28">
        <f>ROUND(SUMPRODUCT(H10:L10,$H$8:$L$8)/100,1)</f>
        <v>4.7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D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Trung bình yếu</v>
      </c>
      <c r="P10" s="31" t="str">
        <f>+IF(OR($H10=0,$I10=0,$J10=0,$K10=0),"Không đủ ĐKDT",IF(AND(L10=0,M10&gt;=4),"Không đạt",""))</f>
        <v/>
      </c>
      <c r="Q10" s="32" t="s">
        <v>1055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6.5" customHeight="1" x14ac:dyDescent="0.25">
      <c r="B11" s="22">
        <v>3</v>
      </c>
      <c r="C11" s="23" t="s">
        <v>1060</v>
      </c>
      <c r="D11" s="24" t="s">
        <v>377</v>
      </c>
      <c r="E11" s="25" t="s">
        <v>64</v>
      </c>
      <c r="F11" s="26" t="s">
        <v>1061</v>
      </c>
      <c r="G11" s="23" t="s">
        <v>52</v>
      </c>
      <c r="H11" s="27">
        <v>6</v>
      </c>
      <c r="I11" s="27">
        <v>10</v>
      </c>
      <c r="J11" s="27" t="s">
        <v>25</v>
      </c>
      <c r="K11" s="27">
        <v>8</v>
      </c>
      <c r="L11" s="71">
        <v>6.5</v>
      </c>
      <c r="M11" s="28">
        <f>ROUND(SUMPRODUCT(H11:L11,$H$8:$L$8)/100,1)</f>
        <v>7.1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B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Khá</v>
      </c>
      <c r="P11" s="31" t="str">
        <f>+IF(OR($H11=0,$I11=0,$J11=0,$K11=0),"Không đủ ĐKDT",IF(AND(L11=0,M11&gt;=4),"Không đạt",""))</f>
        <v/>
      </c>
      <c r="Q11" s="32" t="s">
        <v>1055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6.5" customHeight="1" x14ac:dyDescent="0.25">
      <c r="B12" s="22">
        <v>4</v>
      </c>
      <c r="C12" s="23" t="s">
        <v>1062</v>
      </c>
      <c r="D12" s="24" t="s">
        <v>252</v>
      </c>
      <c r="E12" s="25" t="s">
        <v>903</v>
      </c>
      <c r="F12" s="26" t="s">
        <v>1063</v>
      </c>
      <c r="G12" s="23" t="s">
        <v>56</v>
      </c>
      <c r="H12" s="27">
        <v>7</v>
      </c>
      <c r="I12" s="27">
        <v>10</v>
      </c>
      <c r="J12" s="27" t="s">
        <v>25</v>
      </c>
      <c r="K12" s="27">
        <v>7</v>
      </c>
      <c r="L12" s="71">
        <v>8</v>
      </c>
      <c r="M12" s="28">
        <f>ROUND(SUMPRODUCT(H12:L12,$H$8:$L$8)/100,1)</f>
        <v>7.9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B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Khá</v>
      </c>
      <c r="P12" s="31" t="str">
        <f>+IF(OR($H12=0,$I12=0,$J12=0,$K12=0),"Không đủ ĐKDT",IF(AND(L12=0,M12&gt;=4),"Không đạt",""))</f>
        <v/>
      </c>
      <c r="Q12" s="32" t="s">
        <v>1055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6.5" customHeight="1" x14ac:dyDescent="0.25">
      <c r="B13" s="22">
        <v>5</v>
      </c>
      <c r="C13" s="23" t="s">
        <v>1064</v>
      </c>
      <c r="D13" s="24" t="s">
        <v>1065</v>
      </c>
      <c r="E13" s="25" t="s">
        <v>484</v>
      </c>
      <c r="F13" s="26" t="s">
        <v>1066</v>
      </c>
      <c r="G13" s="23" t="s">
        <v>94</v>
      </c>
      <c r="H13" s="27">
        <v>4</v>
      </c>
      <c r="I13" s="27">
        <v>8</v>
      </c>
      <c r="J13" s="27" t="s">
        <v>25</v>
      </c>
      <c r="K13" s="27">
        <v>8</v>
      </c>
      <c r="L13" s="71">
        <v>7</v>
      </c>
      <c r="M13" s="28">
        <f>ROUND(SUMPRODUCT(H13:L13,$H$8:$L$8)/100,1)</f>
        <v>7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B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Khá</v>
      </c>
      <c r="P13" s="31" t="str">
        <f>+IF(OR($H13=0,$I13=0,$J13=0,$K13=0),"Không đủ ĐKDT",IF(AND(L13=0,M13&gt;=4),"Không đạt",""))</f>
        <v/>
      </c>
      <c r="Q13" s="32" t="s">
        <v>1055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6.5" customHeight="1" x14ac:dyDescent="0.25">
      <c r="B14" s="22">
        <v>6</v>
      </c>
      <c r="C14" s="23" t="s">
        <v>1067</v>
      </c>
      <c r="D14" s="24" t="s">
        <v>652</v>
      </c>
      <c r="E14" s="25" t="s">
        <v>484</v>
      </c>
      <c r="F14" s="26" t="s">
        <v>400</v>
      </c>
      <c r="G14" s="23" t="s">
        <v>232</v>
      </c>
      <c r="H14" s="27">
        <v>2</v>
      </c>
      <c r="I14" s="27">
        <v>10</v>
      </c>
      <c r="J14" s="27" t="s">
        <v>25</v>
      </c>
      <c r="K14" s="27">
        <v>7</v>
      </c>
      <c r="L14" s="71">
        <v>4</v>
      </c>
      <c r="M14" s="28">
        <f>ROUND(SUMPRODUCT(H14:L14,$H$8:$L$8)/100,1)</f>
        <v>5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D+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Trung bình yếu</v>
      </c>
      <c r="P14" s="31" t="str">
        <f>+IF(OR($H14=0,$I14=0,$J14=0,$K14=0),"Không đủ ĐKDT",IF(AND(L14=0,M14&gt;=4),"Không đạt",""))</f>
        <v/>
      </c>
      <c r="Q14" s="32" t="s">
        <v>1055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6.5" customHeight="1" x14ac:dyDescent="0.25">
      <c r="B15" s="22">
        <v>7</v>
      </c>
      <c r="C15" s="23" t="s">
        <v>1068</v>
      </c>
      <c r="D15" s="24" t="s">
        <v>1069</v>
      </c>
      <c r="E15" s="25" t="s">
        <v>82</v>
      </c>
      <c r="F15" s="26" t="s">
        <v>1066</v>
      </c>
      <c r="G15" s="23" t="s">
        <v>103</v>
      </c>
      <c r="H15" s="27">
        <v>4</v>
      </c>
      <c r="I15" s="27">
        <v>10</v>
      </c>
      <c r="J15" s="27" t="s">
        <v>25</v>
      </c>
      <c r="K15" s="27">
        <v>8</v>
      </c>
      <c r="L15" s="71">
        <v>7</v>
      </c>
      <c r="M15" s="28">
        <f>ROUND(SUMPRODUCT(H15:L15,$H$8:$L$8)/100,1)</f>
        <v>7.2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B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Khá</v>
      </c>
      <c r="P15" s="31" t="str">
        <f>+IF(OR($H15=0,$I15=0,$J15=0,$K15=0),"Không đủ ĐKDT",IF(AND(L15=0,M15&gt;=4),"Không đạt",""))</f>
        <v/>
      </c>
      <c r="Q15" s="32" t="s">
        <v>1055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6.5" customHeight="1" x14ac:dyDescent="0.25">
      <c r="B16" s="22">
        <v>8</v>
      </c>
      <c r="C16" s="23" t="s">
        <v>1070</v>
      </c>
      <c r="D16" s="24" t="s">
        <v>1071</v>
      </c>
      <c r="E16" s="25" t="s">
        <v>82</v>
      </c>
      <c r="F16" s="26" t="s">
        <v>1072</v>
      </c>
      <c r="G16" s="23" t="s">
        <v>66</v>
      </c>
      <c r="H16" s="27">
        <v>8</v>
      </c>
      <c r="I16" s="27">
        <v>8</v>
      </c>
      <c r="J16" s="27" t="s">
        <v>25</v>
      </c>
      <c r="K16" s="27">
        <v>7</v>
      </c>
      <c r="L16" s="71">
        <v>5</v>
      </c>
      <c r="M16" s="28">
        <f>ROUND(SUMPRODUCT(H16:L16,$H$8:$L$8)/100,1)</f>
        <v>6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C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Trung bình</v>
      </c>
      <c r="P16" s="31" t="str">
        <f>+IF(OR($H16=0,$I16=0,$J16=0,$K16=0),"Không đủ ĐKDT",IF(AND(L16=0,M16&gt;=4),"Không đạt",""))</f>
        <v/>
      </c>
      <c r="Q16" s="32" t="s">
        <v>1055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6.5" customHeight="1" x14ac:dyDescent="0.25">
      <c r="B17" s="22">
        <v>9</v>
      </c>
      <c r="C17" s="23" t="s">
        <v>1073</v>
      </c>
      <c r="D17" s="24" t="s">
        <v>1074</v>
      </c>
      <c r="E17" s="25" t="s">
        <v>87</v>
      </c>
      <c r="F17" s="26" t="s">
        <v>332</v>
      </c>
      <c r="G17" s="23" t="s">
        <v>84</v>
      </c>
      <c r="H17" s="27">
        <v>6</v>
      </c>
      <c r="I17" s="27">
        <v>5</v>
      </c>
      <c r="J17" s="27" t="s">
        <v>25</v>
      </c>
      <c r="K17" s="27">
        <v>8</v>
      </c>
      <c r="L17" s="71">
        <v>4</v>
      </c>
      <c r="M17" s="28">
        <f>ROUND(SUMPRODUCT(H17:L17,$H$8:$L$8)/100,1)</f>
        <v>5.0999999999999996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D+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Trung bình yếu</v>
      </c>
      <c r="P17" s="31" t="str">
        <f>+IF(OR($H17=0,$I17=0,$J17=0,$K17=0),"Không đủ ĐKDT",IF(AND(L17=0,M17&gt;=4),"Không đạt",""))</f>
        <v/>
      </c>
      <c r="Q17" s="32" t="s">
        <v>1055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6.5" customHeight="1" x14ac:dyDescent="0.25">
      <c r="B18" s="22">
        <v>10</v>
      </c>
      <c r="C18" s="23" t="s">
        <v>1075</v>
      </c>
      <c r="D18" s="24" t="s">
        <v>1076</v>
      </c>
      <c r="E18" s="25" t="s">
        <v>302</v>
      </c>
      <c r="F18" s="26" t="s">
        <v>1077</v>
      </c>
      <c r="G18" s="23" t="s">
        <v>118</v>
      </c>
      <c r="H18" s="27">
        <v>1</v>
      </c>
      <c r="I18" s="27">
        <v>1</v>
      </c>
      <c r="J18" s="27" t="s">
        <v>25</v>
      </c>
      <c r="K18" s="27">
        <v>1</v>
      </c>
      <c r="L18" s="71">
        <v>0</v>
      </c>
      <c r="M18" s="28">
        <f>ROUND(SUMPRODUCT(H18:L18,$H$8:$L$8)/100,1)</f>
        <v>0.4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F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Kém</v>
      </c>
      <c r="P18" s="67" t="s">
        <v>892</v>
      </c>
      <c r="Q18" s="32" t="s">
        <v>1055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6.5" customHeight="1" x14ac:dyDescent="0.25">
      <c r="B19" s="22">
        <v>11</v>
      </c>
      <c r="C19" s="23" t="s">
        <v>1078</v>
      </c>
      <c r="D19" s="24" t="s">
        <v>679</v>
      </c>
      <c r="E19" s="25" t="s">
        <v>106</v>
      </c>
      <c r="F19" s="26" t="s">
        <v>338</v>
      </c>
      <c r="G19" s="23" t="s">
        <v>66</v>
      </c>
      <c r="H19" s="27">
        <v>6</v>
      </c>
      <c r="I19" s="27">
        <v>10</v>
      </c>
      <c r="J19" s="27" t="s">
        <v>25</v>
      </c>
      <c r="K19" s="27">
        <v>7</v>
      </c>
      <c r="L19" s="71">
        <v>7</v>
      </c>
      <c r="M19" s="28">
        <f>ROUND(SUMPRODUCT(H19:L19,$H$8:$L$8)/100,1)</f>
        <v>7.2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B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Khá</v>
      </c>
      <c r="P19" s="31" t="str">
        <f>+IF(OR($H19=0,$I19=0,$J19=0,$K19=0),"Không đủ ĐKDT",IF(AND(L19=0,M19&gt;=4),"Không đạt",""))</f>
        <v/>
      </c>
      <c r="Q19" s="32" t="s">
        <v>1055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6.5" customHeight="1" x14ac:dyDescent="0.25">
      <c r="B20" s="22">
        <v>12</v>
      </c>
      <c r="C20" s="23" t="s">
        <v>1079</v>
      </c>
      <c r="D20" s="24" t="s">
        <v>1080</v>
      </c>
      <c r="E20" s="25" t="s">
        <v>106</v>
      </c>
      <c r="F20" s="26" t="s">
        <v>1081</v>
      </c>
      <c r="G20" s="23" t="s">
        <v>232</v>
      </c>
      <c r="H20" s="27">
        <v>4</v>
      </c>
      <c r="I20" s="27">
        <v>7</v>
      </c>
      <c r="J20" s="27" t="s">
        <v>25</v>
      </c>
      <c r="K20" s="27">
        <v>7</v>
      </c>
      <c r="L20" s="71">
        <v>2.5</v>
      </c>
      <c r="M20" s="28">
        <f>ROUND(SUMPRODUCT(H20:L20,$H$8:$L$8)/100,1)</f>
        <v>4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D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Trung bình yếu</v>
      </c>
      <c r="P20" s="31" t="str">
        <f>+IF(OR($H20=0,$I20=0,$J20=0,$K20=0),"Không đủ ĐKDT",IF(AND(L20=0,M20&gt;=4),"Không đạt",""))</f>
        <v/>
      </c>
      <c r="Q20" s="32" t="s">
        <v>1055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2:35" ht="16.5" customHeight="1" x14ac:dyDescent="0.25">
      <c r="B21" s="22">
        <v>13</v>
      </c>
      <c r="C21" s="23" t="s">
        <v>1082</v>
      </c>
      <c r="D21" s="24" t="s">
        <v>252</v>
      </c>
      <c r="E21" s="25" t="s">
        <v>309</v>
      </c>
      <c r="F21" s="26" t="s">
        <v>1009</v>
      </c>
      <c r="G21" s="23" t="s">
        <v>103</v>
      </c>
      <c r="H21" s="27">
        <v>3</v>
      </c>
      <c r="I21" s="27">
        <v>9</v>
      </c>
      <c r="J21" s="27" t="s">
        <v>25</v>
      </c>
      <c r="K21" s="27">
        <v>8</v>
      </c>
      <c r="L21" s="71">
        <v>3</v>
      </c>
      <c r="M21" s="28">
        <f>ROUND(SUMPRODUCT(H21:L21,$H$8:$L$8)/100,1)</f>
        <v>4.5999999999999996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D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Trung bình yếu</v>
      </c>
      <c r="P21" s="31" t="str">
        <f>+IF(OR($H21=0,$I21=0,$J21=0,$K21=0),"Không đủ ĐKDT",IF(AND(L21=0,M21&gt;=4),"Không đạt",""))</f>
        <v/>
      </c>
      <c r="Q21" s="32" t="s">
        <v>1055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6.5" customHeight="1" x14ac:dyDescent="0.25">
      <c r="B22" s="22">
        <v>14</v>
      </c>
      <c r="C22" s="23" t="s">
        <v>1083</v>
      </c>
      <c r="D22" s="24" t="s">
        <v>120</v>
      </c>
      <c r="E22" s="25" t="s">
        <v>1084</v>
      </c>
      <c r="F22" s="26" t="s">
        <v>639</v>
      </c>
      <c r="G22" s="23" t="s">
        <v>84</v>
      </c>
      <c r="H22" s="27">
        <v>5</v>
      </c>
      <c r="I22" s="27">
        <v>2</v>
      </c>
      <c r="J22" s="27" t="s">
        <v>25</v>
      </c>
      <c r="K22" s="27">
        <v>8</v>
      </c>
      <c r="L22" s="71">
        <v>4.5</v>
      </c>
      <c r="M22" s="28">
        <f>ROUND(SUMPRODUCT(H22:L22,$H$8:$L$8)/100,1)</f>
        <v>5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D+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 yếu</v>
      </c>
      <c r="P22" s="31" t="str">
        <f>+IF(OR($H22=0,$I22=0,$J22=0,$K22=0),"Không đủ ĐKDT",IF(AND(L22=0,M22&gt;=4),"Không đạt",""))</f>
        <v/>
      </c>
      <c r="Q22" s="32" t="s">
        <v>1055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6.5" customHeight="1" x14ac:dyDescent="0.25">
      <c r="B23" s="22">
        <v>15</v>
      </c>
      <c r="C23" s="23" t="s">
        <v>1085</v>
      </c>
      <c r="D23" s="24" t="s">
        <v>501</v>
      </c>
      <c r="E23" s="25" t="s">
        <v>192</v>
      </c>
      <c r="F23" s="26" t="s">
        <v>660</v>
      </c>
      <c r="G23" s="23" t="s">
        <v>66</v>
      </c>
      <c r="H23" s="27">
        <v>8</v>
      </c>
      <c r="I23" s="27">
        <v>10</v>
      </c>
      <c r="J23" s="27" t="s">
        <v>25</v>
      </c>
      <c r="K23" s="27">
        <v>8</v>
      </c>
      <c r="L23" s="71">
        <v>7</v>
      </c>
      <c r="M23" s="28">
        <f>ROUND(SUMPRODUCT(H23:L23,$H$8:$L$8)/100,1)</f>
        <v>7.6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B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Khá</v>
      </c>
      <c r="P23" s="31" t="str">
        <f>+IF(OR($H23=0,$I23=0,$J23=0,$K23=0),"Không đủ ĐKDT",IF(AND(L23=0,M23&gt;=4),"Không đạt",""))</f>
        <v/>
      </c>
      <c r="Q23" s="32" t="s">
        <v>1055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6.5" customHeight="1" x14ac:dyDescent="0.25">
      <c r="B24" s="22">
        <v>16</v>
      </c>
      <c r="C24" s="23" t="s">
        <v>1086</v>
      </c>
      <c r="D24" s="24" t="s">
        <v>915</v>
      </c>
      <c r="E24" s="25" t="s">
        <v>192</v>
      </c>
      <c r="F24" s="26" t="s">
        <v>673</v>
      </c>
      <c r="G24" s="23" t="s">
        <v>103</v>
      </c>
      <c r="H24" s="27">
        <v>5</v>
      </c>
      <c r="I24" s="27">
        <v>10</v>
      </c>
      <c r="J24" s="27" t="s">
        <v>25</v>
      </c>
      <c r="K24" s="27">
        <v>8</v>
      </c>
      <c r="L24" s="71">
        <v>7</v>
      </c>
      <c r="M24" s="28">
        <f>ROUND(SUMPRODUCT(H24:L24,$H$8:$L$8)/100,1)</f>
        <v>7.3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B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Khá</v>
      </c>
      <c r="P24" s="31" t="str">
        <f>+IF(OR($H24=0,$I24=0,$J24=0,$K24=0),"Không đủ ĐKDT",IF(AND(L24=0,M24&gt;=4),"Không đạt",""))</f>
        <v/>
      </c>
      <c r="Q24" s="32" t="s">
        <v>1055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63"/>
      <c r="V24" s="63"/>
      <c r="W24" s="75"/>
      <c r="X24" s="53"/>
      <c r="Y24" s="53"/>
      <c r="Z24" s="53"/>
      <c r="AA24" s="64"/>
      <c r="AB24" s="53"/>
      <c r="AC24" s="65"/>
      <c r="AD24" s="66"/>
      <c r="AE24" s="65"/>
      <c r="AF24" s="66"/>
      <c r="AG24" s="65"/>
      <c r="AH24" s="53"/>
      <c r="AI24" s="64"/>
    </row>
    <row r="25" spans="2:35" ht="16.5" customHeight="1" x14ac:dyDescent="0.25">
      <c r="B25" s="22">
        <v>17</v>
      </c>
      <c r="C25" s="23" t="s">
        <v>1087</v>
      </c>
      <c r="D25" s="24" t="s">
        <v>651</v>
      </c>
      <c r="E25" s="25" t="s">
        <v>192</v>
      </c>
      <c r="F25" s="26" t="s">
        <v>51</v>
      </c>
      <c r="G25" s="23" t="s">
        <v>84</v>
      </c>
      <c r="H25" s="27">
        <v>5</v>
      </c>
      <c r="I25" s="27">
        <v>3</v>
      </c>
      <c r="J25" s="27" t="s">
        <v>25</v>
      </c>
      <c r="K25" s="27">
        <v>6</v>
      </c>
      <c r="L25" s="71">
        <v>3.5</v>
      </c>
      <c r="M25" s="28">
        <f>ROUND(SUMPRODUCT(H25:L25,$H$8:$L$8)/100,1)</f>
        <v>4.0999999999999996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D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 yếu</v>
      </c>
      <c r="P25" s="31" t="str">
        <f>+IF(OR($H25=0,$I25=0,$J25=0,$K25=0),"Không đủ ĐKDT",IF(AND(L25=0,M25&gt;=4),"Không đạt",""))</f>
        <v/>
      </c>
      <c r="Q25" s="32" t="s">
        <v>1055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6.5" customHeight="1" x14ac:dyDescent="0.25">
      <c r="B26" s="22">
        <v>18</v>
      </c>
      <c r="C26" s="23" t="s">
        <v>1088</v>
      </c>
      <c r="D26" s="24" t="s">
        <v>301</v>
      </c>
      <c r="E26" s="25" t="s">
        <v>192</v>
      </c>
      <c r="F26" s="26" t="s">
        <v>680</v>
      </c>
      <c r="G26" s="23" t="s">
        <v>94</v>
      </c>
      <c r="H26" s="27">
        <v>3</v>
      </c>
      <c r="I26" s="27">
        <v>8</v>
      </c>
      <c r="J26" s="27" t="s">
        <v>25</v>
      </c>
      <c r="K26" s="27">
        <v>1</v>
      </c>
      <c r="L26" s="71">
        <v>3</v>
      </c>
      <c r="M26" s="28">
        <f>ROUND(SUMPRODUCT(H26:L26,$H$8:$L$8)/100,1)</f>
        <v>3.1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F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Kém</v>
      </c>
      <c r="P26" s="31" t="str">
        <f>+IF(OR($H26=0,$I26=0,$J26=0,$K26=0),"Không đủ ĐKDT",IF(AND(L26=0,M26&gt;=4),"Không đạt",""))</f>
        <v/>
      </c>
      <c r="Q26" s="32" t="s">
        <v>1055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6.5" customHeight="1" x14ac:dyDescent="0.25">
      <c r="B27" s="22">
        <v>19</v>
      </c>
      <c r="C27" s="23" t="s">
        <v>1089</v>
      </c>
      <c r="D27" s="24" t="s">
        <v>1090</v>
      </c>
      <c r="E27" s="25" t="s">
        <v>319</v>
      </c>
      <c r="F27" s="26" t="s">
        <v>1091</v>
      </c>
      <c r="G27" s="23" t="s">
        <v>56</v>
      </c>
      <c r="H27" s="27">
        <v>0</v>
      </c>
      <c r="I27" s="27">
        <v>0</v>
      </c>
      <c r="J27" s="27" t="s">
        <v>25</v>
      </c>
      <c r="K27" s="27">
        <v>0</v>
      </c>
      <c r="L27" s="71" t="s">
        <v>25</v>
      </c>
      <c r="M27" s="28">
        <f>ROUND(SUMPRODUCT(H27:L27,$H$8:$L$8)/100,1)</f>
        <v>0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F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Kém</v>
      </c>
      <c r="P27" s="31" t="str">
        <f>+IF(OR($H27=0,$I27=0,$J27=0,$K27=0),"Không đủ ĐKDT",IF(AND(L27=0,M27&gt;=4),"Không đạt",""))</f>
        <v>Không đủ ĐKDT</v>
      </c>
      <c r="Q27" s="32" t="s">
        <v>1055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Học lại</v>
      </c>
      <c r="U27" s="62"/>
      <c r="V27" s="62"/>
      <c r="W27" s="62"/>
      <c r="X27" s="54"/>
      <c r="Y27" s="54"/>
      <c r="Z27" s="54"/>
      <c r="AA27" s="54"/>
      <c r="AB27" s="53"/>
      <c r="AC27" s="54"/>
      <c r="AD27" s="54"/>
      <c r="AE27" s="54"/>
      <c r="AF27" s="54"/>
      <c r="AG27" s="54"/>
      <c r="AH27" s="54"/>
      <c r="AI27" s="55"/>
    </row>
    <row r="28" spans="2:35" ht="16.5" customHeight="1" x14ac:dyDescent="0.25">
      <c r="B28" s="22">
        <v>20</v>
      </c>
      <c r="C28" s="23" t="s">
        <v>1092</v>
      </c>
      <c r="D28" s="24" t="s">
        <v>1093</v>
      </c>
      <c r="E28" s="25" t="s">
        <v>335</v>
      </c>
      <c r="F28" s="26" t="s">
        <v>1094</v>
      </c>
      <c r="G28" s="23" t="s">
        <v>98</v>
      </c>
      <c r="H28" s="27">
        <v>4</v>
      </c>
      <c r="I28" s="27">
        <v>9</v>
      </c>
      <c r="J28" s="27" t="s">
        <v>25</v>
      </c>
      <c r="K28" s="27">
        <v>8</v>
      </c>
      <c r="L28" s="71">
        <v>9</v>
      </c>
      <c r="M28" s="28">
        <f>ROUND(SUMPRODUCT(H28:L28,$H$8:$L$8)/100,1)</f>
        <v>8.3000000000000007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B+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Khá</v>
      </c>
      <c r="P28" s="31" t="str">
        <f>+IF(OR($H28=0,$I28=0,$J28=0,$K28=0),"Không đủ ĐKDT",IF(AND(L28=0,M28&gt;=4),"Không đạt",""))</f>
        <v/>
      </c>
      <c r="Q28" s="32" t="s">
        <v>1055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6.5" customHeight="1" x14ac:dyDescent="0.25">
      <c r="B29" s="22">
        <v>21</v>
      </c>
      <c r="C29" s="23" t="s">
        <v>1095</v>
      </c>
      <c r="D29" s="24" t="s">
        <v>681</v>
      </c>
      <c r="E29" s="25" t="s">
        <v>134</v>
      </c>
      <c r="F29" s="26" t="s">
        <v>1096</v>
      </c>
      <c r="G29" s="23" t="s">
        <v>94</v>
      </c>
      <c r="H29" s="27">
        <v>1</v>
      </c>
      <c r="I29" s="27">
        <v>10</v>
      </c>
      <c r="J29" s="27" t="s">
        <v>25</v>
      </c>
      <c r="K29" s="27">
        <v>8</v>
      </c>
      <c r="L29" s="71">
        <v>1.5</v>
      </c>
      <c r="M29" s="28">
        <f>ROUND(SUMPRODUCT(H29:L29,$H$8:$L$8)/100,1)</f>
        <v>3.6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F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Kém</v>
      </c>
      <c r="P29" s="31" t="str">
        <f>+IF(OR($H29=0,$I29=0,$J29=0,$K29=0),"Không đủ ĐKDT",IF(AND(L29=0,M29&gt;=4),"Không đạt",""))</f>
        <v/>
      </c>
      <c r="Q29" s="32" t="s">
        <v>1055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6.5" customHeight="1" x14ac:dyDescent="0.25">
      <c r="B30" s="22">
        <v>22</v>
      </c>
      <c r="C30" s="23" t="s">
        <v>1097</v>
      </c>
      <c r="D30" s="24" t="s">
        <v>1098</v>
      </c>
      <c r="E30" s="25" t="s">
        <v>1099</v>
      </c>
      <c r="F30" s="26" t="s">
        <v>1100</v>
      </c>
      <c r="G30" s="23" t="s">
        <v>118</v>
      </c>
      <c r="H30" s="27">
        <v>5</v>
      </c>
      <c r="I30" s="27">
        <v>9</v>
      </c>
      <c r="J30" s="27" t="s">
        <v>25</v>
      </c>
      <c r="K30" s="27">
        <v>8</v>
      </c>
      <c r="L30" s="71">
        <v>7.5</v>
      </c>
      <c r="M30" s="28">
        <f>ROUND(SUMPRODUCT(H30:L30,$H$8:$L$8)/100,1)</f>
        <v>7.5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B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Khá</v>
      </c>
      <c r="P30" s="31" t="str">
        <f>+IF(OR($H30=0,$I30=0,$J30=0,$K30=0),"Không đủ ĐKDT",IF(AND(L30=0,M30&gt;=4),"Không đạt",""))</f>
        <v/>
      </c>
      <c r="Q30" s="32" t="s">
        <v>1055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6.5" customHeight="1" x14ac:dyDescent="0.25">
      <c r="B31" s="22">
        <v>23</v>
      </c>
      <c r="C31" s="23" t="s">
        <v>1101</v>
      </c>
      <c r="D31" s="24" t="s">
        <v>1102</v>
      </c>
      <c r="E31" s="25" t="s">
        <v>1103</v>
      </c>
      <c r="F31" s="26" t="s">
        <v>1104</v>
      </c>
      <c r="G31" s="23" t="s">
        <v>110</v>
      </c>
      <c r="H31" s="27">
        <v>6</v>
      </c>
      <c r="I31" s="27">
        <v>10</v>
      </c>
      <c r="J31" s="27" t="s">
        <v>25</v>
      </c>
      <c r="K31" s="27">
        <v>7</v>
      </c>
      <c r="L31" s="71">
        <v>7</v>
      </c>
      <c r="M31" s="28">
        <f>ROUND(SUMPRODUCT(H31:L31,$H$8:$L$8)/100,1)</f>
        <v>7.2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B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Khá</v>
      </c>
      <c r="P31" s="31" t="str">
        <f>+IF(OR($H31=0,$I31=0,$J31=0,$K31=0),"Không đủ ĐKDT",IF(AND(L31=0,M31&gt;=4),"Không đạt",""))</f>
        <v/>
      </c>
      <c r="Q31" s="32" t="s">
        <v>1055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6.5" customHeight="1" x14ac:dyDescent="0.25">
      <c r="B32" s="22">
        <v>24</v>
      </c>
      <c r="C32" s="23" t="s">
        <v>1105</v>
      </c>
      <c r="D32" s="24" t="s">
        <v>1106</v>
      </c>
      <c r="E32" s="25" t="s">
        <v>155</v>
      </c>
      <c r="F32" s="26" t="s">
        <v>1107</v>
      </c>
      <c r="G32" s="23" t="s">
        <v>98</v>
      </c>
      <c r="H32" s="27">
        <v>4</v>
      </c>
      <c r="I32" s="27">
        <v>10</v>
      </c>
      <c r="J32" s="27" t="s">
        <v>25</v>
      </c>
      <c r="K32" s="27">
        <v>8</v>
      </c>
      <c r="L32" s="71">
        <v>3</v>
      </c>
      <c r="M32" s="28">
        <f>ROUND(SUMPRODUCT(H32:L32,$H$8:$L$8)/100,1)</f>
        <v>4.8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D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Trung bình yếu</v>
      </c>
      <c r="P32" s="31" t="str">
        <f>+IF(OR($H32=0,$I32=0,$J32=0,$K32=0),"Không đủ ĐKDT",IF(AND(L32=0,M32&gt;=4),"Không đạt",""))</f>
        <v/>
      </c>
      <c r="Q32" s="32" t="s">
        <v>1055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6.5" customHeight="1" x14ac:dyDescent="0.25">
      <c r="B33" s="22">
        <v>25</v>
      </c>
      <c r="C33" s="23" t="s">
        <v>1108</v>
      </c>
      <c r="D33" s="24" t="s">
        <v>263</v>
      </c>
      <c r="E33" s="25" t="s">
        <v>159</v>
      </c>
      <c r="F33" s="26" t="s">
        <v>1109</v>
      </c>
      <c r="G33" s="23" t="s">
        <v>98</v>
      </c>
      <c r="H33" s="27">
        <v>5</v>
      </c>
      <c r="I33" s="27">
        <v>3</v>
      </c>
      <c r="J33" s="27" t="s">
        <v>25</v>
      </c>
      <c r="K33" s="27">
        <v>9</v>
      </c>
      <c r="L33" s="71">
        <v>3</v>
      </c>
      <c r="M33" s="28">
        <f>ROUND(SUMPRODUCT(H33:L33,$H$8:$L$8)/100,1)</f>
        <v>4.4000000000000004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D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Trung bình yếu</v>
      </c>
      <c r="P33" s="31" t="str">
        <f>+IF(OR($H33=0,$I33=0,$J33=0,$K33=0),"Không đủ ĐKDT",IF(AND(L33=0,M33&gt;=4),"Không đạt",""))</f>
        <v/>
      </c>
      <c r="Q33" s="32" t="s">
        <v>1055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6.5" customHeight="1" x14ac:dyDescent="0.25">
      <c r="B34" s="22">
        <v>26</v>
      </c>
      <c r="C34" s="23" t="s">
        <v>1110</v>
      </c>
      <c r="D34" s="24" t="s">
        <v>1111</v>
      </c>
      <c r="E34" s="25" t="s">
        <v>541</v>
      </c>
      <c r="F34" s="26" t="s">
        <v>418</v>
      </c>
      <c r="G34" s="23" t="s">
        <v>110</v>
      </c>
      <c r="H34" s="27">
        <v>5</v>
      </c>
      <c r="I34" s="27">
        <v>1</v>
      </c>
      <c r="J34" s="27" t="s">
        <v>25</v>
      </c>
      <c r="K34" s="27">
        <v>4</v>
      </c>
      <c r="L34" s="71">
        <v>6</v>
      </c>
      <c r="M34" s="28">
        <f>ROUND(SUMPRODUCT(H34:L34,$H$8:$L$8)/100,1)</f>
        <v>5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D+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Trung bình yếu</v>
      </c>
      <c r="P34" s="31" t="str">
        <f>+IF(OR($H34=0,$I34=0,$J34=0,$K34=0),"Không đủ ĐKDT",IF(AND(L34=0,M34&gt;=4),"Không đạt",""))</f>
        <v/>
      </c>
      <c r="Q34" s="32" t="s">
        <v>1055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6.5" customHeight="1" x14ac:dyDescent="0.25">
      <c r="B35" s="22">
        <v>27</v>
      </c>
      <c r="C35" s="23" t="s">
        <v>1112</v>
      </c>
      <c r="D35" s="24" t="s">
        <v>1113</v>
      </c>
      <c r="E35" s="25" t="s">
        <v>965</v>
      </c>
      <c r="F35" s="26" t="s">
        <v>1114</v>
      </c>
      <c r="G35" s="23" t="s">
        <v>118</v>
      </c>
      <c r="H35" s="27">
        <v>6</v>
      </c>
      <c r="I35" s="27">
        <v>8</v>
      </c>
      <c r="J35" s="27" t="s">
        <v>25</v>
      </c>
      <c r="K35" s="27">
        <v>6</v>
      </c>
      <c r="L35" s="71">
        <v>9</v>
      </c>
      <c r="M35" s="28">
        <f>ROUND(SUMPRODUCT(H35:L35,$H$8:$L$8)/100,1)</f>
        <v>8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B+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Khá</v>
      </c>
      <c r="P35" s="31" t="str">
        <f>+IF(OR($H35=0,$I35=0,$J35=0,$K35=0),"Không đủ ĐKDT",IF(AND(L35=0,M35&gt;=4),"Không đạt",""))</f>
        <v/>
      </c>
      <c r="Q35" s="32" t="s">
        <v>1055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6.5" customHeight="1" x14ac:dyDescent="0.25">
      <c r="B36" s="22">
        <v>28</v>
      </c>
      <c r="C36" s="23" t="s">
        <v>1115</v>
      </c>
      <c r="D36" s="24" t="s">
        <v>1116</v>
      </c>
      <c r="E36" s="25" t="s">
        <v>242</v>
      </c>
      <c r="F36" s="26" t="s">
        <v>1117</v>
      </c>
      <c r="G36" s="23" t="s">
        <v>118</v>
      </c>
      <c r="H36" s="27">
        <v>2</v>
      </c>
      <c r="I36" s="27">
        <v>3</v>
      </c>
      <c r="J36" s="27" t="s">
        <v>25</v>
      </c>
      <c r="K36" s="27">
        <v>3</v>
      </c>
      <c r="L36" s="71">
        <v>0</v>
      </c>
      <c r="M36" s="28">
        <f>ROUND(SUMPRODUCT(H36:L36,$H$8:$L$8)/100,1)</f>
        <v>1.1000000000000001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F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Kém</v>
      </c>
      <c r="P36" s="31" t="str">
        <f>+IF(OR($H36=0,$I36=0,$J36=0,$K36=0),"Không đủ ĐKDT",IF(AND(L36=0,M36&gt;=4),"Không đạt",""))</f>
        <v/>
      </c>
      <c r="Q36" s="32" t="s">
        <v>1055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6.5" customHeight="1" x14ac:dyDescent="0.25">
      <c r="B37" s="22">
        <v>29</v>
      </c>
      <c r="C37" s="23" t="s">
        <v>1118</v>
      </c>
      <c r="D37" s="24" t="s">
        <v>1119</v>
      </c>
      <c r="E37" s="25" t="s">
        <v>461</v>
      </c>
      <c r="F37" s="26" t="s">
        <v>1120</v>
      </c>
      <c r="G37" s="23" t="s">
        <v>1121</v>
      </c>
      <c r="H37" s="27">
        <v>0</v>
      </c>
      <c r="I37" s="27">
        <v>0</v>
      </c>
      <c r="J37" s="27" t="s">
        <v>25</v>
      </c>
      <c r="K37" s="27">
        <v>0</v>
      </c>
      <c r="L37" s="71" t="s">
        <v>25</v>
      </c>
      <c r="M37" s="28">
        <f>ROUND(SUMPRODUCT(H37:L37,$H$8:$L$8)/100,1)</f>
        <v>0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F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Kém</v>
      </c>
      <c r="P37" s="31" t="str">
        <f>+IF(OR($H37=0,$I37=0,$J37=0,$K37=0),"Không đủ ĐKDT",IF(AND(L37=0,M37&gt;=4),"Không đạt",""))</f>
        <v>Không đủ ĐKDT</v>
      </c>
      <c r="Q37" s="32" t="s">
        <v>1055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6.5" customHeight="1" x14ac:dyDescent="0.25">
      <c r="B38" s="22">
        <v>30</v>
      </c>
      <c r="C38" s="23" t="s">
        <v>1122</v>
      </c>
      <c r="D38" s="24" t="s">
        <v>682</v>
      </c>
      <c r="E38" s="25" t="s">
        <v>278</v>
      </c>
      <c r="F38" s="26" t="s">
        <v>60</v>
      </c>
      <c r="G38" s="23" t="s">
        <v>94</v>
      </c>
      <c r="H38" s="27">
        <v>5</v>
      </c>
      <c r="I38" s="27">
        <v>6</v>
      </c>
      <c r="J38" s="27" t="s">
        <v>25</v>
      </c>
      <c r="K38" s="27">
        <v>7</v>
      </c>
      <c r="L38" s="71">
        <v>2</v>
      </c>
      <c r="M38" s="28">
        <f>ROUND(SUMPRODUCT(H38:L38,$H$8:$L$8)/100,1)</f>
        <v>3.7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F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Kém</v>
      </c>
      <c r="P38" s="31" t="str">
        <f>+IF(OR($H38=0,$I38=0,$J38=0,$K38=0),"Không đủ ĐKDT",IF(AND(L38=0,M38&gt;=4),"Không đạt",""))</f>
        <v/>
      </c>
      <c r="Q38" s="32" t="s">
        <v>1055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" customHeight="1" x14ac:dyDescent="0.25">
      <c r="B39" s="22">
        <v>31</v>
      </c>
      <c r="C39" s="23" t="s">
        <v>1123</v>
      </c>
      <c r="D39" s="24" t="s">
        <v>428</v>
      </c>
      <c r="E39" s="25" t="s">
        <v>319</v>
      </c>
      <c r="F39" s="26" t="s">
        <v>683</v>
      </c>
      <c r="G39" s="23" t="s">
        <v>61</v>
      </c>
      <c r="H39" s="27">
        <v>7</v>
      </c>
      <c r="I39" s="27">
        <v>7</v>
      </c>
      <c r="J39" s="27" t="s">
        <v>25</v>
      </c>
      <c r="K39" s="27">
        <v>8</v>
      </c>
      <c r="L39" s="71">
        <v>6.5</v>
      </c>
      <c r="M39" s="28">
        <f>ROUND(SUMPRODUCT(H39:L39,$H$8:$L$8)/100,1)</f>
        <v>6.9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C+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Trung bình</v>
      </c>
      <c r="P39" s="31" t="str">
        <f>+IF(OR($H39=0,$I39=0,$J39=0,$K39=0),"Không đủ ĐKDT",IF(AND(L39=0,M39&gt;=4),"Không đạt",""))</f>
        <v/>
      </c>
      <c r="Q39" s="32" t="s">
        <v>1124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" customHeight="1" x14ac:dyDescent="0.25">
      <c r="B40" s="22">
        <v>32</v>
      </c>
      <c r="C40" s="23" t="s">
        <v>1125</v>
      </c>
      <c r="D40" s="24" t="s">
        <v>377</v>
      </c>
      <c r="E40" s="25" t="s">
        <v>319</v>
      </c>
      <c r="F40" s="26" t="s">
        <v>1126</v>
      </c>
      <c r="G40" s="23" t="s">
        <v>66</v>
      </c>
      <c r="H40" s="27">
        <v>2</v>
      </c>
      <c r="I40" s="27">
        <v>1</v>
      </c>
      <c r="J40" s="27" t="s">
        <v>25</v>
      </c>
      <c r="K40" s="27">
        <v>4</v>
      </c>
      <c r="L40" s="71">
        <v>3.5</v>
      </c>
      <c r="M40" s="28">
        <f>ROUND(SUMPRODUCT(H40:L40,$H$8:$L$8)/100,1)</f>
        <v>3.2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F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Kém</v>
      </c>
      <c r="P40" s="31" t="str">
        <f>+IF(OR($H40=0,$I40=0,$J40=0,$K40=0),"Không đủ ĐKDT",IF(AND(L40=0,M40&gt;=4),"Không đạt",""))</f>
        <v/>
      </c>
      <c r="Q40" s="32" t="s">
        <v>1124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" customHeight="1" x14ac:dyDescent="0.25">
      <c r="B41" s="22">
        <v>33</v>
      </c>
      <c r="C41" s="23" t="s">
        <v>1127</v>
      </c>
      <c r="D41" s="24" t="s">
        <v>915</v>
      </c>
      <c r="E41" s="25" t="s">
        <v>335</v>
      </c>
      <c r="F41" s="26" t="s">
        <v>684</v>
      </c>
      <c r="G41" s="23" t="s">
        <v>388</v>
      </c>
      <c r="H41" s="27">
        <v>5</v>
      </c>
      <c r="I41" s="27">
        <v>7</v>
      </c>
      <c r="J41" s="27" t="s">
        <v>25</v>
      </c>
      <c r="K41" s="27">
        <v>7</v>
      </c>
      <c r="L41" s="71">
        <v>0.5</v>
      </c>
      <c r="M41" s="28">
        <f>ROUND(SUMPRODUCT(H41:L41,$H$8:$L$8)/100,1)</f>
        <v>2.9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>+IF(OR($H41=0,$I41=0,$J41=0,$K41=0),"Không đủ ĐKDT",IF(AND(L41=0,M41&gt;=4),"Không đạt",""))</f>
        <v/>
      </c>
      <c r="Q41" s="32" t="s">
        <v>1124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" customHeight="1" x14ac:dyDescent="0.25">
      <c r="B42" s="22">
        <v>34</v>
      </c>
      <c r="C42" s="23" t="s">
        <v>1128</v>
      </c>
      <c r="D42" s="24" t="s">
        <v>663</v>
      </c>
      <c r="E42" s="25" t="s">
        <v>335</v>
      </c>
      <c r="F42" s="26" t="s">
        <v>279</v>
      </c>
      <c r="G42" s="23" t="s">
        <v>56</v>
      </c>
      <c r="H42" s="27">
        <v>7</v>
      </c>
      <c r="I42" s="27">
        <v>10</v>
      </c>
      <c r="J42" s="27" t="s">
        <v>25</v>
      </c>
      <c r="K42" s="27">
        <v>8</v>
      </c>
      <c r="L42" s="71">
        <v>6.5</v>
      </c>
      <c r="M42" s="28">
        <f>ROUND(SUMPRODUCT(H42:L42,$H$8:$L$8)/100,1)</f>
        <v>7.2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B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Khá</v>
      </c>
      <c r="P42" s="31" t="str">
        <f>+IF(OR($H42=0,$I42=0,$J42=0,$K42=0),"Không đủ ĐKDT",IF(AND(L42=0,M42&gt;=4),"Không đạt",""))</f>
        <v/>
      </c>
      <c r="Q42" s="32" t="s">
        <v>1124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" customHeight="1" x14ac:dyDescent="0.25">
      <c r="B43" s="22">
        <v>35</v>
      </c>
      <c r="C43" s="23" t="s">
        <v>1129</v>
      </c>
      <c r="D43" s="24" t="s">
        <v>1130</v>
      </c>
      <c r="E43" s="25" t="s">
        <v>335</v>
      </c>
      <c r="F43" s="26" t="s">
        <v>276</v>
      </c>
      <c r="G43" s="23" t="s">
        <v>71</v>
      </c>
      <c r="H43" s="27">
        <v>5</v>
      </c>
      <c r="I43" s="27">
        <v>9</v>
      </c>
      <c r="J43" s="27" t="s">
        <v>25</v>
      </c>
      <c r="K43" s="27">
        <v>8</v>
      </c>
      <c r="L43" s="71">
        <v>7</v>
      </c>
      <c r="M43" s="28">
        <f>ROUND(SUMPRODUCT(H43:L43,$H$8:$L$8)/100,1)</f>
        <v>7.2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B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Khá</v>
      </c>
      <c r="P43" s="31" t="str">
        <f>+IF(OR($H43=0,$I43=0,$J43=0,$K43=0),"Không đủ ĐKDT",IF(AND(L43=0,M43&gt;=4),"Không đạt",""))</f>
        <v/>
      </c>
      <c r="Q43" s="32" t="s">
        <v>1124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" customHeight="1" x14ac:dyDescent="0.25">
      <c r="B44" s="22">
        <v>36</v>
      </c>
      <c r="C44" s="23" t="s">
        <v>1131</v>
      </c>
      <c r="D44" s="24" t="s">
        <v>120</v>
      </c>
      <c r="E44" s="25" t="s">
        <v>1132</v>
      </c>
      <c r="F44" s="26" t="s">
        <v>1133</v>
      </c>
      <c r="G44" s="23" t="s">
        <v>56</v>
      </c>
      <c r="H44" s="27">
        <v>5</v>
      </c>
      <c r="I44" s="27">
        <v>10</v>
      </c>
      <c r="J44" s="27" t="s">
        <v>25</v>
      </c>
      <c r="K44" s="27">
        <v>8</v>
      </c>
      <c r="L44" s="71">
        <v>6</v>
      </c>
      <c r="M44" s="28">
        <f>ROUND(SUMPRODUCT(H44:L44,$H$8:$L$8)/100,1)</f>
        <v>6.7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C+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Trung bình</v>
      </c>
      <c r="P44" s="31" t="str">
        <f>+IF(OR($H44=0,$I44=0,$J44=0,$K44=0),"Không đủ ĐKDT",IF(AND(L44=0,M44&gt;=4),"Không đạt",""))</f>
        <v/>
      </c>
      <c r="Q44" s="32" t="s">
        <v>1124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" customHeight="1" x14ac:dyDescent="0.25">
      <c r="B45" s="22">
        <v>37</v>
      </c>
      <c r="C45" s="23" t="s">
        <v>1134</v>
      </c>
      <c r="D45" s="24" t="s">
        <v>1135</v>
      </c>
      <c r="E45" s="25" t="s">
        <v>134</v>
      </c>
      <c r="F45" s="26" t="s">
        <v>1033</v>
      </c>
      <c r="G45" s="23" t="s">
        <v>84</v>
      </c>
      <c r="H45" s="27">
        <v>5</v>
      </c>
      <c r="I45" s="27">
        <v>10</v>
      </c>
      <c r="J45" s="27" t="s">
        <v>25</v>
      </c>
      <c r="K45" s="27">
        <v>8</v>
      </c>
      <c r="L45" s="71">
        <v>4.5</v>
      </c>
      <c r="M45" s="28">
        <f>ROUND(SUMPRODUCT(H45:L45,$H$8:$L$8)/100,1)</f>
        <v>5.8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C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Trung bình</v>
      </c>
      <c r="P45" s="31" t="str">
        <f>+IF(OR($H45=0,$I45=0,$J45=0,$K45=0),"Không đủ ĐKDT",IF(AND(L45=0,M45&gt;=4),"Không đạt",""))</f>
        <v/>
      </c>
      <c r="Q45" s="32" t="s">
        <v>1124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" customHeight="1" x14ac:dyDescent="0.25">
      <c r="B46" s="22">
        <v>38</v>
      </c>
      <c r="C46" s="23" t="s">
        <v>1136</v>
      </c>
      <c r="D46" s="24" t="s">
        <v>1137</v>
      </c>
      <c r="E46" s="25" t="s">
        <v>138</v>
      </c>
      <c r="F46" s="26" t="s">
        <v>1138</v>
      </c>
      <c r="G46" s="23" t="s">
        <v>52</v>
      </c>
      <c r="H46" s="27">
        <v>4</v>
      </c>
      <c r="I46" s="27">
        <v>10</v>
      </c>
      <c r="J46" s="27" t="s">
        <v>25</v>
      </c>
      <c r="K46" s="27">
        <v>5</v>
      </c>
      <c r="L46" s="71">
        <v>6</v>
      </c>
      <c r="M46" s="28">
        <f>ROUND(SUMPRODUCT(H46:L46,$H$8:$L$8)/100,1)</f>
        <v>6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C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Trung bình</v>
      </c>
      <c r="P46" s="31" t="str">
        <f>+IF(OR($H46=0,$I46=0,$J46=0,$K46=0),"Không đủ ĐKDT",IF(AND(L46=0,M46&gt;=4),"Không đạt",""))</f>
        <v/>
      </c>
      <c r="Q46" s="32" t="s">
        <v>1124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" customHeight="1" x14ac:dyDescent="0.25">
      <c r="B47" s="22">
        <v>39</v>
      </c>
      <c r="C47" s="23" t="s">
        <v>1139</v>
      </c>
      <c r="D47" s="24" t="s">
        <v>1140</v>
      </c>
      <c r="E47" s="25" t="s">
        <v>138</v>
      </c>
      <c r="F47" s="26" t="s">
        <v>685</v>
      </c>
      <c r="G47" s="23" t="s">
        <v>103</v>
      </c>
      <c r="H47" s="27">
        <v>4</v>
      </c>
      <c r="I47" s="27">
        <v>8</v>
      </c>
      <c r="J47" s="27" t="s">
        <v>25</v>
      </c>
      <c r="K47" s="27">
        <v>8</v>
      </c>
      <c r="L47" s="71">
        <v>8.5</v>
      </c>
      <c r="M47" s="28">
        <f>ROUND(SUMPRODUCT(H47:L47,$H$8:$L$8)/100,1)</f>
        <v>7.9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ĐKDT",IF(AND(L47=0,M47&gt;=4),"Không đạt",""))</f>
        <v/>
      </c>
      <c r="Q47" s="32" t="s">
        <v>1124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" customHeight="1" x14ac:dyDescent="0.25">
      <c r="B48" s="22">
        <v>40</v>
      </c>
      <c r="C48" s="23" t="s">
        <v>1141</v>
      </c>
      <c r="D48" s="24" t="s">
        <v>437</v>
      </c>
      <c r="E48" s="25" t="s">
        <v>138</v>
      </c>
      <c r="F48" s="26" t="s">
        <v>1142</v>
      </c>
      <c r="G48" s="23" t="s">
        <v>56</v>
      </c>
      <c r="H48" s="27">
        <v>3</v>
      </c>
      <c r="I48" s="27">
        <v>9</v>
      </c>
      <c r="J48" s="27" t="s">
        <v>25</v>
      </c>
      <c r="K48" s="27">
        <v>6</v>
      </c>
      <c r="L48" s="71">
        <v>5.5</v>
      </c>
      <c r="M48" s="28">
        <f>ROUND(SUMPRODUCT(H48:L48,$H$8:$L$8)/100,1)</f>
        <v>5.7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C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</v>
      </c>
      <c r="P48" s="31" t="str">
        <f>+IF(OR($H48=0,$I48=0,$J48=0,$K48=0),"Không đủ ĐKDT",IF(AND(L48=0,M48&gt;=4),"Không đạt",""))</f>
        <v/>
      </c>
      <c r="Q48" s="32" t="s">
        <v>1124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" customHeight="1" x14ac:dyDescent="0.25">
      <c r="B49" s="22">
        <v>41</v>
      </c>
      <c r="C49" s="23" t="s">
        <v>1143</v>
      </c>
      <c r="D49" s="24" t="s">
        <v>344</v>
      </c>
      <c r="E49" s="25" t="s">
        <v>367</v>
      </c>
      <c r="F49" s="26" t="s">
        <v>55</v>
      </c>
      <c r="G49" s="23" t="s">
        <v>103</v>
      </c>
      <c r="H49" s="27">
        <v>3</v>
      </c>
      <c r="I49" s="27">
        <v>10</v>
      </c>
      <c r="J49" s="27" t="s">
        <v>25</v>
      </c>
      <c r="K49" s="27">
        <v>7</v>
      </c>
      <c r="L49" s="71">
        <v>5.5</v>
      </c>
      <c r="M49" s="28">
        <f>ROUND(SUMPRODUCT(H49:L49,$H$8:$L$8)/100,1)</f>
        <v>6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C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Trung bình</v>
      </c>
      <c r="P49" s="31" t="str">
        <f>+IF(OR($H49=0,$I49=0,$J49=0,$K49=0),"Không đủ ĐKDT",IF(AND(L49=0,M49&gt;=4),"Không đạt",""))</f>
        <v/>
      </c>
      <c r="Q49" s="32" t="s">
        <v>1124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" customHeight="1" x14ac:dyDescent="0.25">
      <c r="B50" s="22">
        <v>42</v>
      </c>
      <c r="C50" s="23" t="s">
        <v>1144</v>
      </c>
      <c r="D50" s="24" t="s">
        <v>1145</v>
      </c>
      <c r="E50" s="25" t="s">
        <v>402</v>
      </c>
      <c r="F50" s="26" t="s">
        <v>531</v>
      </c>
      <c r="G50" s="23" t="s">
        <v>103</v>
      </c>
      <c r="H50" s="27">
        <v>6</v>
      </c>
      <c r="I50" s="27">
        <v>2</v>
      </c>
      <c r="J50" s="27" t="s">
        <v>25</v>
      </c>
      <c r="K50" s="27">
        <v>5</v>
      </c>
      <c r="L50" s="71">
        <v>4.5</v>
      </c>
      <c r="M50" s="28">
        <f>ROUND(SUMPRODUCT(H50:L50,$H$8:$L$8)/100,1)</f>
        <v>4.5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D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Trung bình yếu</v>
      </c>
      <c r="P50" s="31" t="str">
        <f>+IF(OR($H50=0,$I50=0,$J50=0,$K50=0),"Không đủ ĐKDT",IF(AND(L50=0,M50&gt;=4),"Không đạt",""))</f>
        <v/>
      </c>
      <c r="Q50" s="32" t="s">
        <v>1124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" customHeight="1" x14ac:dyDescent="0.25">
      <c r="B51" s="22">
        <v>43</v>
      </c>
      <c r="C51" s="23" t="s">
        <v>1146</v>
      </c>
      <c r="D51" s="24" t="s">
        <v>1147</v>
      </c>
      <c r="E51" s="25" t="s">
        <v>1148</v>
      </c>
      <c r="F51" s="26" t="s">
        <v>1149</v>
      </c>
      <c r="G51" s="23" t="s">
        <v>66</v>
      </c>
      <c r="H51" s="27">
        <v>6</v>
      </c>
      <c r="I51" s="27">
        <v>4</v>
      </c>
      <c r="J51" s="27" t="s">
        <v>25</v>
      </c>
      <c r="K51" s="27">
        <v>6</v>
      </c>
      <c r="L51" s="71">
        <v>8</v>
      </c>
      <c r="M51" s="28">
        <f>ROUND(SUMPRODUCT(H51:L51,$H$8:$L$8)/100,1)</f>
        <v>7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B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Khá</v>
      </c>
      <c r="P51" s="31" t="str">
        <f>+IF(OR($H51=0,$I51=0,$J51=0,$K51=0),"Không đủ ĐKDT",IF(AND(L51=0,M51&gt;=4),"Không đạt",""))</f>
        <v/>
      </c>
      <c r="Q51" s="32" t="s">
        <v>1124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" customHeight="1" x14ac:dyDescent="0.25">
      <c r="B52" s="22">
        <v>44</v>
      </c>
      <c r="C52" s="23" t="s">
        <v>1150</v>
      </c>
      <c r="D52" s="24" t="s">
        <v>1151</v>
      </c>
      <c r="E52" s="25" t="s">
        <v>957</v>
      </c>
      <c r="F52" s="26" t="s">
        <v>176</v>
      </c>
      <c r="G52" s="23" t="s">
        <v>84</v>
      </c>
      <c r="H52" s="27">
        <v>6</v>
      </c>
      <c r="I52" s="27">
        <v>4</v>
      </c>
      <c r="J52" s="27" t="s">
        <v>25</v>
      </c>
      <c r="K52" s="27">
        <v>8</v>
      </c>
      <c r="L52" s="71">
        <v>8.5</v>
      </c>
      <c r="M52" s="28">
        <f>ROUND(SUMPRODUCT(H52:L52,$H$8:$L$8)/100,1)</f>
        <v>7.7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B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Khá</v>
      </c>
      <c r="P52" s="31" t="str">
        <f>+IF(OR($H52=0,$I52=0,$J52=0,$K52=0),"Không đủ ĐKDT",IF(AND(L52=0,M52&gt;=4),"Không đạt",""))</f>
        <v/>
      </c>
      <c r="Q52" s="32" t="s">
        <v>1124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" customHeight="1" x14ac:dyDescent="0.25">
      <c r="B53" s="22">
        <v>45</v>
      </c>
      <c r="C53" s="23" t="s">
        <v>1152</v>
      </c>
      <c r="D53" s="24" t="s">
        <v>1153</v>
      </c>
      <c r="E53" s="25" t="s">
        <v>1154</v>
      </c>
      <c r="F53" s="26" t="s">
        <v>468</v>
      </c>
      <c r="G53" s="23" t="s">
        <v>71</v>
      </c>
      <c r="H53" s="27">
        <v>3</v>
      </c>
      <c r="I53" s="27">
        <v>9</v>
      </c>
      <c r="J53" s="27" t="s">
        <v>25</v>
      </c>
      <c r="K53" s="27">
        <v>7</v>
      </c>
      <c r="L53" s="71">
        <v>7.5</v>
      </c>
      <c r="M53" s="28">
        <f>ROUND(SUMPRODUCT(H53:L53,$H$8:$L$8)/100,1)</f>
        <v>7.1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B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Khá</v>
      </c>
      <c r="P53" s="31" t="str">
        <f>+IF(OR($H53=0,$I53=0,$J53=0,$K53=0),"Không đủ ĐKDT",IF(AND(L53=0,M53&gt;=4),"Không đạt",""))</f>
        <v/>
      </c>
      <c r="Q53" s="32" t="s">
        <v>1124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" customHeight="1" x14ac:dyDescent="0.25">
      <c r="B54" s="22">
        <v>46</v>
      </c>
      <c r="C54" s="23" t="s">
        <v>1155</v>
      </c>
      <c r="D54" s="24" t="s">
        <v>1156</v>
      </c>
      <c r="E54" s="25" t="s">
        <v>159</v>
      </c>
      <c r="F54" s="26" t="s">
        <v>1157</v>
      </c>
      <c r="G54" s="23" t="s">
        <v>388</v>
      </c>
      <c r="H54" s="27">
        <v>2</v>
      </c>
      <c r="I54" s="27">
        <v>1</v>
      </c>
      <c r="J54" s="27" t="s">
        <v>25</v>
      </c>
      <c r="K54" s="27">
        <v>1</v>
      </c>
      <c r="L54" s="71">
        <v>6.5</v>
      </c>
      <c r="M54" s="28">
        <f>ROUND(SUMPRODUCT(H54:L54,$H$8:$L$8)/100,1)</f>
        <v>4.4000000000000004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D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Trung bình yếu</v>
      </c>
      <c r="P54" s="31" t="str">
        <f>+IF(OR($H54=0,$I54=0,$J54=0,$K54=0),"Không đủ ĐKDT",IF(AND(L54=0,M54&gt;=4),"Không đạt",""))</f>
        <v/>
      </c>
      <c r="Q54" s="32" t="s">
        <v>1124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" customHeight="1" x14ac:dyDescent="0.25">
      <c r="B55" s="22">
        <v>47</v>
      </c>
      <c r="C55" s="23" t="s">
        <v>1158</v>
      </c>
      <c r="D55" s="24" t="s">
        <v>1159</v>
      </c>
      <c r="E55" s="25" t="s">
        <v>374</v>
      </c>
      <c r="F55" s="26" t="s">
        <v>948</v>
      </c>
      <c r="G55" s="23" t="s">
        <v>71</v>
      </c>
      <c r="H55" s="27">
        <v>7</v>
      </c>
      <c r="I55" s="27">
        <v>9</v>
      </c>
      <c r="J55" s="27" t="s">
        <v>25</v>
      </c>
      <c r="K55" s="27">
        <v>6</v>
      </c>
      <c r="L55" s="71">
        <v>6.5</v>
      </c>
      <c r="M55" s="28">
        <f>ROUND(SUMPRODUCT(H55:L55,$H$8:$L$8)/100,1)</f>
        <v>6.7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C+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Trung bình</v>
      </c>
      <c r="P55" s="31" t="str">
        <f>+IF(OR($H55=0,$I55=0,$J55=0,$K55=0),"Không đủ ĐKDT",IF(AND(L55=0,M55&gt;=4),"Không đạt",""))</f>
        <v/>
      </c>
      <c r="Q55" s="32" t="s">
        <v>1124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" customHeight="1" x14ac:dyDescent="0.25">
      <c r="B56" s="22">
        <v>48</v>
      </c>
      <c r="C56" s="23" t="s">
        <v>1160</v>
      </c>
      <c r="D56" s="24" t="s">
        <v>1161</v>
      </c>
      <c r="E56" s="25" t="s">
        <v>230</v>
      </c>
      <c r="F56" s="26" t="s">
        <v>1162</v>
      </c>
      <c r="G56" s="23" t="s">
        <v>84</v>
      </c>
      <c r="H56" s="27">
        <v>1</v>
      </c>
      <c r="I56" s="27">
        <v>1</v>
      </c>
      <c r="J56" s="27" t="s">
        <v>25</v>
      </c>
      <c r="K56" s="27">
        <v>1</v>
      </c>
      <c r="L56" s="71">
        <v>0</v>
      </c>
      <c r="M56" s="28">
        <f>ROUND(SUMPRODUCT(H56:L56,$H$8:$L$8)/100,1)</f>
        <v>0.4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F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Kém</v>
      </c>
      <c r="P56" s="31" t="s">
        <v>892</v>
      </c>
      <c r="Q56" s="32" t="s">
        <v>1124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" customHeight="1" x14ac:dyDescent="0.25">
      <c r="B57" s="22">
        <v>49</v>
      </c>
      <c r="C57" s="23" t="s">
        <v>1163</v>
      </c>
      <c r="D57" s="24" t="s">
        <v>1164</v>
      </c>
      <c r="E57" s="25" t="s">
        <v>230</v>
      </c>
      <c r="F57" s="26" t="s">
        <v>51</v>
      </c>
      <c r="G57" s="23" t="s">
        <v>103</v>
      </c>
      <c r="H57" s="27">
        <v>5</v>
      </c>
      <c r="I57" s="27">
        <v>10</v>
      </c>
      <c r="J57" s="27" t="s">
        <v>25</v>
      </c>
      <c r="K57" s="27">
        <v>8</v>
      </c>
      <c r="L57" s="71">
        <v>5</v>
      </c>
      <c r="M57" s="28">
        <f>ROUND(SUMPRODUCT(H57:L57,$H$8:$L$8)/100,1)</f>
        <v>6.1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C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</v>
      </c>
      <c r="P57" s="31" t="str">
        <f>+IF(OR($H57=0,$I57=0,$J57=0,$K57=0),"Không đủ ĐKDT",IF(AND(L57=0,M57&gt;=4),"Không đạt",""))</f>
        <v/>
      </c>
      <c r="Q57" s="32" t="s">
        <v>1124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" customHeight="1" x14ac:dyDescent="0.25">
      <c r="B58" s="22">
        <v>50</v>
      </c>
      <c r="C58" s="23" t="s">
        <v>1165</v>
      </c>
      <c r="D58" s="24" t="s">
        <v>1166</v>
      </c>
      <c r="E58" s="25" t="s">
        <v>1027</v>
      </c>
      <c r="F58" s="26" t="s">
        <v>139</v>
      </c>
      <c r="G58" s="23" t="s">
        <v>103</v>
      </c>
      <c r="H58" s="27">
        <v>3</v>
      </c>
      <c r="I58" s="27">
        <v>10</v>
      </c>
      <c r="J58" s="27" t="s">
        <v>25</v>
      </c>
      <c r="K58" s="27">
        <v>7</v>
      </c>
      <c r="L58" s="71">
        <v>3</v>
      </c>
      <c r="M58" s="28">
        <f>ROUND(SUMPRODUCT(H58:L58,$H$8:$L$8)/100,1)</f>
        <v>4.5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D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Trung bình yếu</v>
      </c>
      <c r="P58" s="31" t="str">
        <f>+IF(OR($H58=0,$I58=0,$J58=0,$K58=0),"Không đủ ĐKDT",IF(AND(L58=0,M58&gt;=4),"Không đạt",""))</f>
        <v/>
      </c>
      <c r="Q58" s="32" t="s">
        <v>1124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" customHeight="1" x14ac:dyDescent="0.25">
      <c r="B59" s="22">
        <v>51</v>
      </c>
      <c r="C59" s="23" t="s">
        <v>1167</v>
      </c>
      <c r="D59" s="24" t="s">
        <v>1168</v>
      </c>
      <c r="E59" s="25" t="s">
        <v>438</v>
      </c>
      <c r="F59" s="26" t="s">
        <v>525</v>
      </c>
      <c r="G59" s="23" t="s">
        <v>388</v>
      </c>
      <c r="H59" s="27">
        <v>0</v>
      </c>
      <c r="I59" s="27">
        <v>0</v>
      </c>
      <c r="J59" s="27" t="s">
        <v>25</v>
      </c>
      <c r="K59" s="27">
        <v>0</v>
      </c>
      <c r="L59" s="71" t="s">
        <v>25</v>
      </c>
      <c r="M59" s="28">
        <f>ROUND(SUMPRODUCT(H59:L59,$H$8:$L$8)/100,1)</f>
        <v>0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F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Kém</v>
      </c>
      <c r="P59" s="31" t="str">
        <f>+IF(OR($H59=0,$I59=0,$J59=0,$K59=0),"Không đủ ĐKDT",IF(AND(L59=0,M59&gt;=4),"Không đạt",""))</f>
        <v>Không đủ ĐKDT</v>
      </c>
      <c r="Q59" s="32" t="s">
        <v>1124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" customHeight="1" x14ac:dyDescent="0.25">
      <c r="B60" s="22">
        <v>52</v>
      </c>
      <c r="C60" s="23" t="s">
        <v>1169</v>
      </c>
      <c r="D60" s="24" t="s">
        <v>601</v>
      </c>
      <c r="E60" s="25" t="s">
        <v>242</v>
      </c>
      <c r="F60" s="26" t="s">
        <v>1170</v>
      </c>
      <c r="G60" s="23" t="s">
        <v>103</v>
      </c>
      <c r="H60" s="27">
        <v>4</v>
      </c>
      <c r="I60" s="27">
        <v>6</v>
      </c>
      <c r="J60" s="27" t="s">
        <v>25</v>
      </c>
      <c r="K60" s="27">
        <v>6</v>
      </c>
      <c r="L60" s="71">
        <v>5</v>
      </c>
      <c r="M60" s="28">
        <f>ROUND(SUMPRODUCT(H60:L60,$H$8:$L$8)/100,1)</f>
        <v>5.2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D+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Trung bình yếu</v>
      </c>
      <c r="P60" s="31" t="str">
        <f>+IF(OR($H60=0,$I60=0,$J60=0,$K60=0),"Không đủ ĐKDT",IF(AND(L60=0,M60&gt;=4),"Không đạt",""))</f>
        <v/>
      </c>
      <c r="Q60" s="32" t="s">
        <v>1124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" customHeight="1" x14ac:dyDescent="0.25">
      <c r="B61" s="22">
        <v>53</v>
      </c>
      <c r="C61" s="23" t="s">
        <v>1171</v>
      </c>
      <c r="D61" s="24" t="s">
        <v>178</v>
      </c>
      <c r="E61" s="25" t="s">
        <v>1172</v>
      </c>
      <c r="F61" s="26" t="s">
        <v>1173</v>
      </c>
      <c r="G61" s="23" t="s">
        <v>103</v>
      </c>
      <c r="H61" s="27">
        <v>6</v>
      </c>
      <c r="I61" s="27">
        <v>10</v>
      </c>
      <c r="J61" s="27" t="s">
        <v>25</v>
      </c>
      <c r="K61" s="27">
        <v>8</v>
      </c>
      <c r="L61" s="71">
        <v>5.5</v>
      </c>
      <c r="M61" s="28">
        <f>ROUND(SUMPRODUCT(H61:L61,$H$8:$L$8)/100,1)</f>
        <v>6.5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C+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Trung bình</v>
      </c>
      <c r="P61" s="31" t="str">
        <f>+IF(OR($H61=0,$I61=0,$J61=0,$K61=0),"Không đủ ĐKDT",IF(AND(L61=0,M61&gt;=4),"Không đạt",""))</f>
        <v/>
      </c>
      <c r="Q61" s="32" t="s">
        <v>1124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" customHeight="1" x14ac:dyDescent="0.25">
      <c r="B62" s="22">
        <v>54</v>
      </c>
      <c r="C62" s="23" t="s">
        <v>1174</v>
      </c>
      <c r="D62" s="24" t="s">
        <v>1175</v>
      </c>
      <c r="E62" s="25" t="s">
        <v>686</v>
      </c>
      <c r="F62" s="26" t="s">
        <v>247</v>
      </c>
      <c r="G62" s="23" t="s">
        <v>52</v>
      </c>
      <c r="H62" s="27">
        <v>3</v>
      </c>
      <c r="I62" s="27">
        <v>10</v>
      </c>
      <c r="J62" s="27" t="s">
        <v>25</v>
      </c>
      <c r="K62" s="27">
        <v>9</v>
      </c>
      <c r="L62" s="71">
        <v>3.5</v>
      </c>
      <c r="M62" s="28">
        <f>ROUND(SUMPRODUCT(H62:L62,$H$8:$L$8)/100,1)</f>
        <v>5.2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D+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Trung bình yếu</v>
      </c>
      <c r="P62" s="31" t="str">
        <f>+IF(OR($H62=0,$I62=0,$J62=0,$K62=0),"Không đủ ĐKDT",IF(AND(L62=0,M62&gt;=4),"Không đạt",""))</f>
        <v/>
      </c>
      <c r="Q62" s="32" t="s">
        <v>1124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" customHeight="1" x14ac:dyDescent="0.25">
      <c r="B63" s="22">
        <v>55</v>
      </c>
      <c r="C63" s="23" t="s">
        <v>1176</v>
      </c>
      <c r="D63" s="24" t="s">
        <v>296</v>
      </c>
      <c r="E63" s="25" t="s">
        <v>686</v>
      </c>
      <c r="F63" s="26" t="s">
        <v>1177</v>
      </c>
      <c r="G63" s="23" t="s">
        <v>56</v>
      </c>
      <c r="H63" s="27">
        <v>5</v>
      </c>
      <c r="I63" s="27">
        <v>10</v>
      </c>
      <c r="J63" s="27" t="s">
        <v>25</v>
      </c>
      <c r="K63" s="27">
        <v>9</v>
      </c>
      <c r="L63" s="71">
        <v>6</v>
      </c>
      <c r="M63" s="28">
        <f>ROUND(SUMPRODUCT(H63:L63,$H$8:$L$8)/100,1)</f>
        <v>6.9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C+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Trung bình</v>
      </c>
      <c r="P63" s="31" t="str">
        <f>+IF(OR($H63=0,$I63=0,$J63=0,$K63=0),"Không đủ ĐKDT",IF(AND(L63=0,M63&gt;=4),"Không đạt",""))</f>
        <v/>
      </c>
      <c r="Q63" s="32" t="s">
        <v>1124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" customHeight="1" x14ac:dyDescent="0.25">
      <c r="B64" s="22">
        <v>56</v>
      </c>
      <c r="C64" s="23" t="s">
        <v>1178</v>
      </c>
      <c r="D64" s="24" t="s">
        <v>178</v>
      </c>
      <c r="E64" s="25" t="s">
        <v>167</v>
      </c>
      <c r="F64" s="26" t="s">
        <v>567</v>
      </c>
      <c r="G64" s="23" t="s">
        <v>103</v>
      </c>
      <c r="H64" s="27">
        <v>6</v>
      </c>
      <c r="I64" s="27">
        <v>10</v>
      </c>
      <c r="J64" s="27" t="s">
        <v>25</v>
      </c>
      <c r="K64" s="27">
        <v>9</v>
      </c>
      <c r="L64" s="71">
        <v>7</v>
      </c>
      <c r="M64" s="28">
        <f>ROUND(SUMPRODUCT(H64:L64,$H$8:$L$8)/100,1)</f>
        <v>7.6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B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Khá</v>
      </c>
      <c r="P64" s="31" t="str">
        <f>+IF(OR($H64=0,$I64=0,$J64=0,$K64=0),"Không đủ ĐKDT",IF(AND(L64=0,M64&gt;=4),"Không đạt",""))</f>
        <v/>
      </c>
      <c r="Q64" s="32" t="s">
        <v>1124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" customHeight="1" x14ac:dyDescent="0.25">
      <c r="B65" s="22">
        <v>57</v>
      </c>
      <c r="C65" s="23" t="s">
        <v>1179</v>
      </c>
      <c r="D65" s="24" t="s">
        <v>323</v>
      </c>
      <c r="E65" s="25" t="s">
        <v>461</v>
      </c>
      <c r="F65" s="26" t="s">
        <v>477</v>
      </c>
      <c r="G65" s="23" t="s">
        <v>84</v>
      </c>
      <c r="H65" s="27">
        <v>5</v>
      </c>
      <c r="I65" s="27">
        <v>5</v>
      </c>
      <c r="J65" s="27" t="s">
        <v>25</v>
      </c>
      <c r="K65" s="27">
        <v>7</v>
      </c>
      <c r="L65" s="71">
        <v>5</v>
      </c>
      <c r="M65" s="28">
        <f>ROUND(SUMPRODUCT(H65:L65,$H$8:$L$8)/100,1)</f>
        <v>5.4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D+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Trung bình yếu</v>
      </c>
      <c r="P65" s="31" t="str">
        <f>+IF(OR($H65=0,$I65=0,$J65=0,$K65=0),"Không đủ ĐKDT",IF(AND(L65=0,M65&gt;=4),"Không đạt",""))</f>
        <v/>
      </c>
      <c r="Q65" s="32" t="s">
        <v>1124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" customHeight="1" x14ac:dyDescent="0.25">
      <c r="B66" s="22">
        <v>58</v>
      </c>
      <c r="C66" s="23" t="s">
        <v>1180</v>
      </c>
      <c r="D66" s="24" t="s">
        <v>1181</v>
      </c>
      <c r="E66" s="25" t="s">
        <v>1182</v>
      </c>
      <c r="F66" s="26" t="s">
        <v>406</v>
      </c>
      <c r="G66" s="23" t="s">
        <v>66</v>
      </c>
      <c r="H66" s="27">
        <v>4</v>
      </c>
      <c r="I66" s="27">
        <v>4</v>
      </c>
      <c r="J66" s="27" t="s">
        <v>25</v>
      </c>
      <c r="K66" s="27">
        <v>8</v>
      </c>
      <c r="L66" s="71">
        <v>5</v>
      </c>
      <c r="M66" s="28">
        <f>ROUND(SUMPRODUCT(H66:L66,$H$8:$L$8)/100,1)</f>
        <v>5.4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D+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Trung bình yếu</v>
      </c>
      <c r="P66" s="31" t="str">
        <f>+IF(OR($H66=0,$I66=0,$J66=0,$K66=0),"Không đủ ĐKDT",IF(AND(L66=0,M66&gt;=4),"Không đạt",""))</f>
        <v/>
      </c>
      <c r="Q66" s="32" t="s">
        <v>1124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" customHeight="1" x14ac:dyDescent="0.25">
      <c r="B67" s="22">
        <v>59</v>
      </c>
      <c r="C67" s="23" t="s">
        <v>1183</v>
      </c>
      <c r="D67" s="24" t="s">
        <v>1184</v>
      </c>
      <c r="E67" s="25" t="s">
        <v>171</v>
      </c>
      <c r="F67" s="26" t="s">
        <v>147</v>
      </c>
      <c r="G67" s="23" t="s">
        <v>56</v>
      </c>
      <c r="H67" s="27">
        <v>6</v>
      </c>
      <c r="I67" s="27">
        <v>5</v>
      </c>
      <c r="J67" s="27" t="s">
        <v>25</v>
      </c>
      <c r="K67" s="27">
        <v>7</v>
      </c>
      <c r="L67" s="71">
        <v>6.5</v>
      </c>
      <c r="M67" s="28">
        <f>ROUND(SUMPRODUCT(H67:L67,$H$8:$L$8)/100,1)</f>
        <v>6.4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C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Trung bình</v>
      </c>
      <c r="P67" s="31" t="str">
        <f>+IF(OR($H67=0,$I67=0,$J67=0,$K67=0),"Không đủ ĐKDT",IF(AND(L67=0,M67&gt;=4),"Không đạt",""))</f>
        <v/>
      </c>
      <c r="Q67" s="32" t="s">
        <v>1124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" customHeight="1" x14ac:dyDescent="0.25">
      <c r="B68" s="22">
        <v>60</v>
      </c>
      <c r="C68" s="23" t="s">
        <v>1185</v>
      </c>
      <c r="D68" s="24" t="s">
        <v>1186</v>
      </c>
      <c r="E68" s="25" t="s">
        <v>1187</v>
      </c>
      <c r="F68" s="26" t="s">
        <v>1188</v>
      </c>
      <c r="G68" s="23" t="s">
        <v>103</v>
      </c>
      <c r="H68" s="27">
        <v>4</v>
      </c>
      <c r="I68" s="27">
        <v>5</v>
      </c>
      <c r="J68" s="27" t="s">
        <v>25</v>
      </c>
      <c r="K68" s="27">
        <v>8</v>
      </c>
      <c r="L68" s="71">
        <v>3.5</v>
      </c>
      <c r="M68" s="28">
        <f>ROUND(SUMPRODUCT(H68:L68,$H$8:$L$8)/100,1)</f>
        <v>4.5999999999999996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D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Trung bình yếu</v>
      </c>
      <c r="P68" s="31" t="str">
        <f>+IF(OR($H68=0,$I68=0,$J68=0,$K68=0),"Không đủ ĐKDT",IF(AND(L68=0,M68&gt;=4),"Không đạt",""))</f>
        <v/>
      </c>
      <c r="Q68" s="32" t="s">
        <v>1124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9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x14ac:dyDescent="0.25">
      <c r="A70" s="2"/>
      <c r="B70" s="82" t="s">
        <v>26</v>
      </c>
      <c r="C70" s="82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35" ht="16.5" customHeight="1" x14ac:dyDescent="0.25">
      <c r="A71" s="2"/>
      <c r="B71" s="39" t="s">
        <v>27</v>
      </c>
      <c r="C71" s="39"/>
      <c r="D71" s="40">
        <f>+$W$7</f>
        <v>60</v>
      </c>
      <c r="E71" s="41" t="s">
        <v>28</v>
      </c>
      <c r="F71" s="76" t="s">
        <v>29</v>
      </c>
      <c r="G71" s="76"/>
      <c r="H71" s="76"/>
      <c r="I71" s="76"/>
      <c r="J71" s="76"/>
      <c r="K71" s="76"/>
      <c r="L71" s="42">
        <f>$W$7 -COUNTIF($P$8:$P$228,"Vắng") -COUNTIF($P$8:$P$228,"Vắng có phép") - COUNTIF($P$8:$P$228,"Đình chỉ thi") - COUNTIF($P$8:$P$228,"Không đủ ĐKDT")</f>
        <v>55</v>
      </c>
      <c r="M71" s="42"/>
      <c r="N71" s="42"/>
      <c r="O71" s="43"/>
      <c r="P71" s="44" t="s">
        <v>28</v>
      </c>
      <c r="Q71" s="43"/>
      <c r="R71" s="3"/>
    </row>
    <row r="72" spans="1:35" ht="16.5" customHeight="1" x14ac:dyDescent="0.25">
      <c r="A72" s="2"/>
      <c r="B72" s="39" t="s">
        <v>30</v>
      </c>
      <c r="C72" s="39"/>
      <c r="D72" s="40">
        <f>+$AH$7</f>
        <v>49</v>
      </c>
      <c r="E72" s="41" t="s">
        <v>28</v>
      </c>
      <c r="F72" s="76" t="s">
        <v>31</v>
      </c>
      <c r="G72" s="76"/>
      <c r="H72" s="76"/>
      <c r="I72" s="76"/>
      <c r="J72" s="76"/>
      <c r="K72" s="76"/>
      <c r="L72" s="45">
        <f>COUNTIF($P$8:$P$104,"Vắng")</f>
        <v>2</v>
      </c>
      <c r="M72" s="45"/>
      <c r="N72" s="45"/>
      <c r="O72" s="46"/>
      <c r="P72" s="44" t="s">
        <v>28</v>
      </c>
      <c r="Q72" s="46"/>
      <c r="R72" s="3"/>
    </row>
    <row r="73" spans="1:35" ht="16.5" customHeight="1" x14ac:dyDescent="0.25">
      <c r="A73" s="2"/>
      <c r="B73" s="39" t="s">
        <v>39</v>
      </c>
      <c r="C73" s="39"/>
      <c r="D73" s="49">
        <f>COUNTIF(T9:T68,"Học lại")</f>
        <v>11</v>
      </c>
      <c r="E73" s="41" t="s">
        <v>28</v>
      </c>
      <c r="F73" s="76" t="s">
        <v>40</v>
      </c>
      <c r="G73" s="76"/>
      <c r="H73" s="76"/>
      <c r="I73" s="76"/>
      <c r="J73" s="76"/>
      <c r="K73" s="76"/>
      <c r="L73" s="42">
        <f>COUNTIF($P$8:$P$104,"Vắng có phép")</f>
        <v>0</v>
      </c>
      <c r="M73" s="42"/>
      <c r="N73" s="42"/>
      <c r="O73" s="43"/>
      <c r="P73" s="44" t="s">
        <v>28</v>
      </c>
      <c r="Q73" s="43"/>
      <c r="R73" s="3"/>
    </row>
    <row r="74" spans="1:35" ht="3" customHeight="1" x14ac:dyDescent="0.25">
      <c r="A74" s="2"/>
      <c r="B74" s="33"/>
      <c r="C74" s="34"/>
      <c r="D74" s="34"/>
      <c r="E74" s="35"/>
      <c r="F74" s="35"/>
      <c r="G74" s="35"/>
      <c r="H74" s="36"/>
      <c r="I74" s="37"/>
      <c r="J74" s="37"/>
      <c r="K74" s="38"/>
      <c r="L74" s="38"/>
      <c r="M74" s="38"/>
      <c r="N74" s="38"/>
      <c r="O74" s="38"/>
      <c r="P74" s="38"/>
      <c r="Q74" s="38"/>
      <c r="R74" s="3"/>
    </row>
    <row r="75" spans="1:35" x14ac:dyDescent="0.25">
      <c r="B75" s="68" t="s">
        <v>41</v>
      </c>
      <c r="C75" s="68"/>
      <c r="D75" s="69">
        <f>COUNTIF(T9:T68,"Thi lại")</f>
        <v>0</v>
      </c>
      <c r="E75" s="70" t="s">
        <v>28</v>
      </c>
      <c r="F75" s="3"/>
      <c r="G75" s="3"/>
      <c r="H75" s="3"/>
      <c r="I75" s="3"/>
      <c r="J75" s="77"/>
      <c r="K75" s="77"/>
      <c r="L75" s="77"/>
      <c r="M75" s="77"/>
      <c r="N75" s="77"/>
      <c r="O75" s="77"/>
      <c r="P75" s="77"/>
      <c r="Q75" s="77"/>
      <c r="R75" s="3"/>
    </row>
    <row r="76" spans="1:35" ht="24.75" customHeight="1" x14ac:dyDescent="0.25">
      <c r="B76" s="68"/>
      <c r="C76" s="68"/>
      <c r="D76" s="69"/>
      <c r="E76" s="70"/>
      <c r="F76" s="3"/>
      <c r="G76" s="3"/>
      <c r="H76" s="3"/>
      <c r="I76" s="3"/>
      <c r="J76" s="77" t="s">
        <v>1050</v>
      </c>
      <c r="K76" s="77"/>
      <c r="L76" s="77"/>
      <c r="M76" s="77"/>
      <c r="N76" s="77"/>
      <c r="O76" s="77"/>
      <c r="P76" s="77"/>
      <c r="Q76" s="77"/>
      <c r="R76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mergeCells count="40">
    <mergeCell ref="F73:K73"/>
    <mergeCell ref="J75:Q75"/>
    <mergeCell ref="J76:Q76"/>
    <mergeCell ref="P6:P8"/>
    <mergeCell ref="Q6:Q8"/>
    <mergeCell ref="B8:G8"/>
    <mergeCell ref="B70:C70"/>
    <mergeCell ref="F71:K71"/>
    <mergeCell ref="F72:K72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68">
    <cfRule type="cellIs" dxfId="95" priority="12" operator="greaterThan">
      <formula>10</formula>
    </cfRule>
  </conditionalFormatting>
  <conditionalFormatting sqref="L9:L68">
    <cfRule type="cellIs" dxfId="94" priority="5" operator="greaterThan">
      <formula>10</formula>
    </cfRule>
    <cfRule type="cellIs" dxfId="93" priority="7" operator="greaterThan">
      <formula>10</formula>
    </cfRule>
    <cfRule type="cellIs" dxfId="92" priority="8" operator="greaterThan">
      <formula>10</formula>
    </cfRule>
    <cfRule type="cellIs" dxfId="91" priority="9" operator="greaterThan">
      <formula>10</formula>
    </cfRule>
    <cfRule type="cellIs" dxfId="90" priority="10" operator="greaterThan">
      <formula>10</formula>
    </cfRule>
    <cfRule type="cellIs" dxfId="89" priority="11" operator="greaterThan">
      <formula>10</formula>
    </cfRule>
  </conditionalFormatting>
  <conditionalFormatting sqref="H9:K68">
    <cfRule type="cellIs" dxfId="88" priority="4" operator="greaterThan">
      <formula>10</formula>
    </cfRule>
  </conditionalFormatting>
  <conditionalFormatting sqref="C1:C1048576">
    <cfRule type="duplicateValues" dxfId="87" priority="14"/>
  </conditionalFormatting>
  <conditionalFormatting sqref="P18">
    <cfRule type="duplicateValues" dxfId="86" priority="2"/>
  </conditionalFormatting>
  <dataValidations count="1">
    <dataValidation allowBlank="1" showInputMessage="1" showErrorMessage="1" errorTitle="Không xóa dữ liệu" error="Không xóa dữ liệu" prompt="Không xóa dữ liệu" sqref="D73 T9:T6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zoomScale="115" zoomScaleNormal="115" workbookViewId="0">
      <pane ySplit="2" topLeftCell="A70" activePane="bottomLeft" state="frozen"/>
      <selection activeCell="L5" sqref="L1:O1048576"/>
      <selection pane="bottomLeft" activeCell="A77" sqref="A77:XFD10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8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1189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D16-133_07</v>
      </c>
      <c r="W7" s="58">
        <f>+$AF$7+$AH$7+$AD$7</f>
        <v>60</v>
      </c>
      <c r="X7" s="52">
        <f>COUNTIF($P$8:$P$98,"Khiển trách")</f>
        <v>0</v>
      </c>
      <c r="Y7" s="52">
        <f>COUNTIF($P$8:$P$98,"Cảnh cáo")</f>
        <v>0</v>
      </c>
      <c r="Z7" s="52">
        <f>COUNTIF($P$8:$P$98,"Đình chỉ thi")</f>
        <v>0</v>
      </c>
      <c r="AA7" s="59">
        <f>+($X$7+$Y$7+$Z$7)/$W$7*100%</f>
        <v>0</v>
      </c>
      <c r="AB7" s="52">
        <f>SUM(COUNTIF($P$8:$P$96,"Vắng"),COUNTIF($P$8:$P$96,"Vắng có phép"))</f>
        <v>0</v>
      </c>
      <c r="AC7" s="60">
        <f>+$AB$7/$W$7</f>
        <v>0</v>
      </c>
      <c r="AD7" s="61">
        <f>COUNTIF($T$8:$T$96,"Thi lại")</f>
        <v>0</v>
      </c>
      <c r="AE7" s="60">
        <f>+$AD$7/$W$7</f>
        <v>0</v>
      </c>
      <c r="AF7" s="61">
        <f>COUNTIF($T$8:$T$97,"Học lại")</f>
        <v>9</v>
      </c>
      <c r="AG7" s="60">
        <f>+$AF$7/$W$7</f>
        <v>0.15</v>
      </c>
      <c r="AH7" s="52">
        <f>COUNTIF($T$9:$T$97,"Đạt")</f>
        <v>51</v>
      </c>
      <c r="AI7" s="59">
        <f>+$AH$7/$W$7</f>
        <v>0.85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" customHeight="1" x14ac:dyDescent="0.25">
      <c r="B9" s="11">
        <v>1</v>
      </c>
      <c r="C9" s="12" t="s">
        <v>1190</v>
      </c>
      <c r="D9" s="13" t="s">
        <v>902</v>
      </c>
      <c r="E9" s="14" t="s">
        <v>1191</v>
      </c>
      <c r="F9" s="15" t="s">
        <v>1192</v>
      </c>
      <c r="G9" s="12" t="s">
        <v>232</v>
      </c>
      <c r="H9" s="16">
        <v>7</v>
      </c>
      <c r="I9" s="16">
        <v>6</v>
      </c>
      <c r="J9" s="16" t="s">
        <v>25</v>
      </c>
      <c r="K9" s="16">
        <v>6</v>
      </c>
      <c r="L9" s="17">
        <v>7.5</v>
      </c>
      <c r="M9" s="18">
        <f>ROUND(SUMPRODUCT(H9:L9,$H$8:$L$8)/100,1)</f>
        <v>7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>IF($M9&lt;4,"Kém",IF(AND($M9&gt;=4,$M9&lt;=5.4),"Trung bình yếu",IF(AND($M9&gt;=5.5,$M9&lt;=6.9),"Trung bình",IF(AND($M9&gt;=7,$M9&lt;=8.4),"Khá",IF(AND($M9&gt;=8.5,$M9&lt;=10),"Giỏi","")))))</f>
        <v>Khá</v>
      </c>
      <c r="P9" s="31" t="str">
        <f>+IF(OR($H9=0,$I9=0,$J9=0,$K9=0),"Không đủ ĐKDT",IF(AND(L9=0,M9&gt;=4),"Không đạt",""))</f>
        <v/>
      </c>
      <c r="Q9" s="20" t="s">
        <v>1193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" customHeight="1" x14ac:dyDescent="0.25">
      <c r="B10" s="22">
        <v>2</v>
      </c>
      <c r="C10" s="23" t="s">
        <v>1194</v>
      </c>
      <c r="D10" s="24" t="s">
        <v>1195</v>
      </c>
      <c r="E10" s="25" t="s">
        <v>1191</v>
      </c>
      <c r="F10" s="26" t="s">
        <v>675</v>
      </c>
      <c r="G10" s="23" t="s">
        <v>71</v>
      </c>
      <c r="H10" s="27">
        <v>3</v>
      </c>
      <c r="I10" s="27">
        <v>10</v>
      </c>
      <c r="J10" s="27" t="s">
        <v>25</v>
      </c>
      <c r="K10" s="27">
        <v>5</v>
      </c>
      <c r="L10" s="71">
        <v>2</v>
      </c>
      <c r="M10" s="28">
        <f>ROUND(SUMPRODUCT(H10:L10,$H$8:$L$8)/100,1)</f>
        <v>3.5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F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Kém</v>
      </c>
      <c r="P10" s="31" t="str">
        <f>+IF(OR($H10=0,$I10=0,$J10=0,$K10=0),"Không đủ ĐKDT",IF(AND(L10=0,M10&gt;=4),"Không đạt",""))</f>
        <v/>
      </c>
      <c r="Q10" s="32" t="s">
        <v>1193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" customHeight="1" x14ac:dyDescent="0.25">
      <c r="B11" s="22">
        <v>3</v>
      </c>
      <c r="C11" s="23" t="s">
        <v>1196</v>
      </c>
      <c r="D11" s="24" t="s">
        <v>1197</v>
      </c>
      <c r="E11" s="25" t="s">
        <v>50</v>
      </c>
      <c r="F11" s="26" t="s">
        <v>135</v>
      </c>
      <c r="G11" s="23" t="s">
        <v>61</v>
      </c>
      <c r="H11" s="27">
        <v>8</v>
      </c>
      <c r="I11" s="27">
        <v>7</v>
      </c>
      <c r="J11" s="27" t="s">
        <v>25</v>
      </c>
      <c r="K11" s="27">
        <v>7</v>
      </c>
      <c r="L11" s="71">
        <v>5</v>
      </c>
      <c r="M11" s="28">
        <f>ROUND(SUMPRODUCT(H11:L11,$H$8:$L$8)/100,1)</f>
        <v>5.9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C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Trung bình</v>
      </c>
      <c r="P11" s="31" t="str">
        <f>+IF(OR($H11=0,$I11=0,$J11=0,$K11=0),"Không đủ ĐKDT",IF(AND(L11=0,M11&gt;=4),"Không đạt",""))</f>
        <v/>
      </c>
      <c r="Q11" s="32" t="s">
        <v>1193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" customHeight="1" x14ac:dyDescent="0.25">
      <c r="B12" s="22">
        <v>4</v>
      </c>
      <c r="C12" s="23" t="s">
        <v>1198</v>
      </c>
      <c r="D12" s="24" t="s">
        <v>1199</v>
      </c>
      <c r="E12" s="25" t="s">
        <v>50</v>
      </c>
      <c r="F12" s="26" t="s">
        <v>1200</v>
      </c>
      <c r="G12" s="23" t="s">
        <v>1201</v>
      </c>
      <c r="H12" s="27">
        <v>3</v>
      </c>
      <c r="I12" s="27">
        <v>2</v>
      </c>
      <c r="J12" s="27" t="s">
        <v>25</v>
      </c>
      <c r="K12" s="27">
        <v>6</v>
      </c>
      <c r="L12" s="71">
        <v>8</v>
      </c>
      <c r="M12" s="28">
        <f>ROUND(SUMPRODUCT(H12:L12,$H$8:$L$8)/100,1)</f>
        <v>6.5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C+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Trung bình</v>
      </c>
      <c r="P12" s="31" t="str">
        <f>+IF(OR($H12=0,$I12=0,$J12=0,$K12=0),"Không đủ ĐKDT",IF(AND(L12=0,M12&gt;=4),"Không đạt",""))</f>
        <v/>
      </c>
      <c r="Q12" s="32" t="s">
        <v>1193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" customHeight="1" x14ac:dyDescent="0.25">
      <c r="B13" s="22">
        <v>5</v>
      </c>
      <c r="C13" s="23" t="s">
        <v>1202</v>
      </c>
      <c r="D13" s="24" t="s">
        <v>178</v>
      </c>
      <c r="E13" s="25" t="s">
        <v>59</v>
      </c>
      <c r="F13" s="26" t="s">
        <v>1203</v>
      </c>
      <c r="G13" s="23" t="s">
        <v>232</v>
      </c>
      <c r="H13" s="27">
        <v>8</v>
      </c>
      <c r="I13" s="27">
        <v>7</v>
      </c>
      <c r="J13" s="27" t="s">
        <v>25</v>
      </c>
      <c r="K13" s="27">
        <v>7</v>
      </c>
      <c r="L13" s="71">
        <v>8</v>
      </c>
      <c r="M13" s="28">
        <f>ROUND(SUMPRODUCT(H13:L13,$H$8:$L$8)/100,1)</f>
        <v>7.7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B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Khá</v>
      </c>
      <c r="P13" s="31" t="str">
        <f>+IF(OR($H13=0,$I13=0,$J13=0,$K13=0),"Không đủ ĐKDT",IF(AND(L13=0,M13&gt;=4),"Không đạt",""))</f>
        <v/>
      </c>
      <c r="Q13" s="32" t="s">
        <v>1193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" customHeight="1" x14ac:dyDescent="0.25">
      <c r="B14" s="22">
        <v>6</v>
      </c>
      <c r="C14" s="23" t="s">
        <v>1204</v>
      </c>
      <c r="D14" s="24" t="s">
        <v>1205</v>
      </c>
      <c r="E14" s="25" t="s">
        <v>1206</v>
      </c>
      <c r="F14" s="26" t="s">
        <v>497</v>
      </c>
      <c r="G14" s="23" t="s">
        <v>98</v>
      </c>
      <c r="H14" s="27">
        <v>4</v>
      </c>
      <c r="I14" s="27">
        <v>1</v>
      </c>
      <c r="J14" s="27" t="s">
        <v>25</v>
      </c>
      <c r="K14" s="27">
        <v>4</v>
      </c>
      <c r="L14" s="71">
        <v>4</v>
      </c>
      <c r="M14" s="28">
        <f>ROUND(SUMPRODUCT(H14:L14,$H$8:$L$8)/100,1)</f>
        <v>3.7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F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Kém</v>
      </c>
      <c r="P14" s="31" t="str">
        <f>+IF(OR($H14=0,$I14=0,$J14=0,$K14=0),"Không đủ ĐKDT",IF(AND(L14=0,M14&gt;=4),"Không đạt",""))</f>
        <v/>
      </c>
      <c r="Q14" s="32" t="s">
        <v>1193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" customHeight="1" x14ac:dyDescent="0.25">
      <c r="B15" s="22">
        <v>7</v>
      </c>
      <c r="C15" s="23" t="s">
        <v>1207</v>
      </c>
      <c r="D15" s="24" t="s">
        <v>1153</v>
      </c>
      <c r="E15" s="25" t="s">
        <v>74</v>
      </c>
      <c r="F15" s="26" t="s">
        <v>439</v>
      </c>
      <c r="G15" s="23" t="s">
        <v>52</v>
      </c>
      <c r="H15" s="27">
        <v>5</v>
      </c>
      <c r="I15" s="27">
        <v>10</v>
      </c>
      <c r="J15" s="27" t="s">
        <v>25</v>
      </c>
      <c r="K15" s="27">
        <v>7</v>
      </c>
      <c r="L15" s="71">
        <v>5</v>
      </c>
      <c r="M15" s="28">
        <f>ROUND(SUMPRODUCT(H15:L15,$H$8:$L$8)/100,1)</f>
        <v>5.9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C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Trung bình</v>
      </c>
      <c r="P15" s="31" t="str">
        <f>+IF(OR($H15=0,$I15=0,$J15=0,$K15=0),"Không đủ ĐKDT",IF(AND(L15=0,M15&gt;=4),"Không đạt",""))</f>
        <v/>
      </c>
      <c r="Q15" s="32" t="s">
        <v>1193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" customHeight="1" x14ac:dyDescent="0.25">
      <c r="B16" s="22">
        <v>8</v>
      </c>
      <c r="C16" s="23" t="s">
        <v>1208</v>
      </c>
      <c r="D16" s="24" t="s">
        <v>1209</v>
      </c>
      <c r="E16" s="25" t="s">
        <v>1210</v>
      </c>
      <c r="F16" s="26" t="s">
        <v>1211</v>
      </c>
      <c r="G16" s="23" t="s">
        <v>84</v>
      </c>
      <c r="H16" s="27">
        <v>8</v>
      </c>
      <c r="I16" s="27">
        <v>10</v>
      </c>
      <c r="J16" s="27" t="s">
        <v>25</v>
      </c>
      <c r="K16" s="27">
        <v>8</v>
      </c>
      <c r="L16" s="71">
        <v>7.5</v>
      </c>
      <c r="M16" s="28">
        <f>ROUND(SUMPRODUCT(H16:L16,$H$8:$L$8)/100,1)</f>
        <v>7.9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B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Khá</v>
      </c>
      <c r="P16" s="31" t="str">
        <f>+IF(OR($H16=0,$I16=0,$J16=0,$K16=0),"Không đủ ĐKDT",IF(AND(L16=0,M16&gt;=4),"Không đạt",""))</f>
        <v/>
      </c>
      <c r="Q16" s="32" t="s">
        <v>1193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" customHeight="1" x14ac:dyDescent="0.25">
      <c r="B17" s="22">
        <v>9</v>
      </c>
      <c r="C17" s="23" t="s">
        <v>1212</v>
      </c>
      <c r="D17" s="24" t="s">
        <v>1213</v>
      </c>
      <c r="E17" s="25" t="s">
        <v>484</v>
      </c>
      <c r="F17" s="26" t="s">
        <v>1214</v>
      </c>
      <c r="G17" s="23" t="s">
        <v>98</v>
      </c>
      <c r="H17" s="27">
        <v>3</v>
      </c>
      <c r="I17" s="27">
        <v>10</v>
      </c>
      <c r="J17" s="27" t="s">
        <v>25</v>
      </c>
      <c r="K17" s="27">
        <v>7</v>
      </c>
      <c r="L17" s="71">
        <v>6</v>
      </c>
      <c r="M17" s="28">
        <f>ROUND(SUMPRODUCT(H17:L17,$H$8:$L$8)/100,1)</f>
        <v>6.3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C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Trung bình</v>
      </c>
      <c r="P17" s="31" t="str">
        <f>+IF(OR($H17=0,$I17=0,$J17=0,$K17=0),"Không đủ ĐKDT",IF(AND(L17=0,M17&gt;=4),"Không đạt",""))</f>
        <v/>
      </c>
      <c r="Q17" s="32" t="s">
        <v>1193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" customHeight="1" x14ac:dyDescent="0.25">
      <c r="B18" s="22">
        <v>10</v>
      </c>
      <c r="C18" s="23" t="s">
        <v>1215</v>
      </c>
      <c r="D18" s="24" t="s">
        <v>676</v>
      </c>
      <c r="E18" s="25" t="s">
        <v>82</v>
      </c>
      <c r="F18" s="26" t="s">
        <v>1216</v>
      </c>
      <c r="G18" s="23" t="s">
        <v>110</v>
      </c>
      <c r="H18" s="27">
        <v>7</v>
      </c>
      <c r="I18" s="27">
        <v>10</v>
      </c>
      <c r="J18" s="27" t="s">
        <v>25</v>
      </c>
      <c r="K18" s="27">
        <v>9</v>
      </c>
      <c r="L18" s="71">
        <v>8.5</v>
      </c>
      <c r="M18" s="28">
        <f>ROUND(SUMPRODUCT(H18:L18,$H$8:$L$8)/100,1)</f>
        <v>8.6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A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Giỏi</v>
      </c>
      <c r="P18" s="31" t="str">
        <f>+IF(OR($H18=0,$I18=0,$J18=0,$K18=0),"Không đủ ĐKDT",IF(AND(L18=0,M18&gt;=4),"Không đạt",""))</f>
        <v/>
      </c>
      <c r="Q18" s="32" t="s">
        <v>1193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" customHeight="1" x14ac:dyDescent="0.25">
      <c r="B19" s="22">
        <v>11</v>
      </c>
      <c r="C19" s="23" t="s">
        <v>1217</v>
      </c>
      <c r="D19" s="24" t="s">
        <v>915</v>
      </c>
      <c r="E19" s="25" t="s">
        <v>87</v>
      </c>
      <c r="F19" s="26" t="s">
        <v>1218</v>
      </c>
      <c r="G19" s="23" t="s">
        <v>103</v>
      </c>
      <c r="H19" s="27">
        <v>4</v>
      </c>
      <c r="I19" s="27">
        <v>10</v>
      </c>
      <c r="J19" s="27" t="s">
        <v>25</v>
      </c>
      <c r="K19" s="27">
        <v>7</v>
      </c>
      <c r="L19" s="71">
        <v>7</v>
      </c>
      <c r="M19" s="28">
        <f>ROUND(SUMPRODUCT(H19:L19,$H$8:$L$8)/100,1)</f>
        <v>7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B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Khá</v>
      </c>
      <c r="P19" s="31" t="str">
        <f>+IF(OR($H19=0,$I19=0,$J19=0,$K19=0),"Không đủ ĐKDT",IF(AND(L19=0,M19&gt;=4),"Không đạt",""))</f>
        <v/>
      </c>
      <c r="Q19" s="32" t="s">
        <v>1193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" customHeight="1" x14ac:dyDescent="0.25">
      <c r="B20" s="22">
        <v>12</v>
      </c>
      <c r="C20" s="23" t="s">
        <v>1219</v>
      </c>
      <c r="D20" s="24" t="s">
        <v>1220</v>
      </c>
      <c r="E20" s="25" t="s">
        <v>92</v>
      </c>
      <c r="F20" s="26" t="s">
        <v>1221</v>
      </c>
      <c r="G20" s="23" t="s">
        <v>61</v>
      </c>
      <c r="H20" s="27">
        <v>7</v>
      </c>
      <c r="I20" s="27">
        <v>8</v>
      </c>
      <c r="J20" s="27" t="s">
        <v>25</v>
      </c>
      <c r="K20" s="27">
        <v>7</v>
      </c>
      <c r="L20" s="71">
        <v>6.5</v>
      </c>
      <c r="M20" s="28">
        <f>ROUND(SUMPRODUCT(H20:L20,$H$8:$L$8)/100,1)</f>
        <v>6.8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C+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Trung bình</v>
      </c>
      <c r="P20" s="31" t="str">
        <f>+IF(OR($H20=0,$I20=0,$J20=0,$K20=0),"Không đủ ĐKDT",IF(AND(L20=0,M20&gt;=4),"Không đạt",""))</f>
        <v/>
      </c>
      <c r="Q20" s="32" t="s">
        <v>1193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" customHeight="1" x14ac:dyDescent="0.25">
      <c r="B21" s="22">
        <v>13</v>
      </c>
      <c r="C21" s="23" t="s">
        <v>1222</v>
      </c>
      <c r="D21" s="24" t="s">
        <v>1223</v>
      </c>
      <c r="E21" s="25" t="s">
        <v>106</v>
      </c>
      <c r="F21" s="26" t="s">
        <v>135</v>
      </c>
      <c r="G21" s="23" t="s">
        <v>232</v>
      </c>
      <c r="H21" s="27">
        <v>7</v>
      </c>
      <c r="I21" s="27">
        <v>10</v>
      </c>
      <c r="J21" s="27" t="s">
        <v>25</v>
      </c>
      <c r="K21" s="27">
        <v>9</v>
      </c>
      <c r="L21" s="71">
        <v>10</v>
      </c>
      <c r="M21" s="28">
        <f>ROUND(SUMPRODUCT(H21:L21,$H$8:$L$8)/100,1)</f>
        <v>9.5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A+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Giỏi</v>
      </c>
      <c r="P21" s="31" t="str">
        <f>+IF(OR($H21=0,$I21=0,$J21=0,$K21=0),"Không đủ ĐKDT",IF(AND(L21=0,M21&gt;=4),"Không đạt",""))</f>
        <v/>
      </c>
      <c r="Q21" s="32" t="s">
        <v>1193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" customHeight="1" x14ac:dyDescent="0.25">
      <c r="B22" s="22">
        <v>14</v>
      </c>
      <c r="C22" s="23" t="s">
        <v>1224</v>
      </c>
      <c r="D22" s="24" t="s">
        <v>115</v>
      </c>
      <c r="E22" s="25" t="s">
        <v>116</v>
      </c>
      <c r="F22" s="26" t="s">
        <v>677</v>
      </c>
      <c r="G22" s="23" t="s">
        <v>98</v>
      </c>
      <c r="H22" s="27">
        <v>3</v>
      </c>
      <c r="I22" s="27">
        <v>6</v>
      </c>
      <c r="J22" s="27" t="s">
        <v>25</v>
      </c>
      <c r="K22" s="27">
        <v>4</v>
      </c>
      <c r="L22" s="71">
        <v>5.5</v>
      </c>
      <c r="M22" s="28">
        <f>ROUND(SUMPRODUCT(H22:L22,$H$8:$L$8)/100,1)</f>
        <v>5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D+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 yếu</v>
      </c>
      <c r="P22" s="31" t="str">
        <f>+IF(OR($H22=0,$I22=0,$J22=0,$K22=0),"Không đủ ĐKDT",IF(AND(L22=0,M22&gt;=4),"Không đạt",""))</f>
        <v/>
      </c>
      <c r="Q22" s="32" t="s">
        <v>1193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" customHeight="1" x14ac:dyDescent="0.25">
      <c r="B23" s="22">
        <v>15</v>
      </c>
      <c r="C23" s="23" t="s">
        <v>1225</v>
      </c>
      <c r="D23" s="24" t="s">
        <v>263</v>
      </c>
      <c r="E23" s="25" t="s">
        <v>130</v>
      </c>
      <c r="F23" s="26" t="s">
        <v>1226</v>
      </c>
      <c r="G23" s="23" t="s">
        <v>94</v>
      </c>
      <c r="H23" s="27">
        <v>5</v>
      </c>
      <c r="I23" s="27">
        <v>10</v>
      </c>
      <c r="J23" s="27" t="s">
        <v>25</v>
      </c>
      <c r="K23" s="27">
        <v>8</v>
      </c>
      <c r="L23" s="71">
        <v>1.5</v>
      </c>
      <c r="M23" s="28">
        <f>ROUND(SUMPRODUCT(H23:L23,$H$8:$L$8)/100,1)</f>
        <v>4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D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Trung bình yếu</v>
      </c>
      <c r="P23" s="31" t="str">
        <f>+IF(OR($H23=0,$I23=0,$J23=0,$K23=0),"Không đủ ĐKDT",IF(AND(L23=0,M23&gt;=4),"Không đạt",""))</f>
        <v/>
      </c>
      <c r="Q23" s="32" t="s">
        <v>1193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" customHeight="1" x14ac:dyDescent="0.25">
      <c r="B24" s="22">
        <v>16</v>
      </c>
      <c r="C24" s="23" t="s">
        <v>1227</v>
      </c>
      <c r="D24" s="24" t="s">
        <v>1228</v>
      </c>
      <c r="E24" s="25" t="s">
        <v>534</v>
      </c>
      <c r="F24" s="26" t="s">
        <v>1229</v>
      </c>
      <c r="G24" s="23" t="s">
        <v>98</v>
      </c>
      <c r="H24" s="27">
        <v>5</v>
      </c>
      <c r="I24" s="27">
        <v>10</v>
      </c>
      <c r="J24" s="27" t="s">
        <v>25</v>
      </c>
      <c r="K24" s="27">
        <v>7</v>
      </c>
      <c r="L24" s="71">
        <v>5.5</v>
      </c>
      <c r="M24" s="28">
        <f>ROUND(SUMPRODUCT(H24:L24,$H$8:$L$8)/100,1)</f>
        <v>6.2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C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Trung bình</v>
      </c>
      <c r="P24" s="31" t="str">
        <f>+IF(OR($H24=0,$I24=0,$J24=0,$K24=0),"Không đủ ĐKDT",IF(AND(L24=0,M24&gt;=4),"Không đạt",""))</f>
        <v/>
      </c>
      <c r="Q24" s="32" t="s">
        <v>1193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" customHeight="1" x14ac:dyDescent="0.25">
      <c r="B25" s="22">
        <v>17</v>
      </c>
      <c r="C25" s="23" t="s">
        <v>1230</v>
      </c>
      <c r="D25" s="24" t="s">
        <v>1231</v>
      </c>
      <c r="E25" s="25" t="s">
        <v>367</v>
      </c>
      <c r="F25" s="26" t="s">
        <v>60</v>
      </c>
      <c r="G25" s="23" t="s">
        <v>94</v>
      </c>
      <c r="H25" s="27">
        <v>5</v>
      </c>
      <c r="I25" s="27">
        <v>10</v>
      </c>
      <c r="J25" s="27" t="s">
        <v>25</v>
      </c>
      <c r="K25" s="27">
        <v>7</v>
      </c>
      <c r="L25" s="71">
        <v>6</v>
      </c>
      <c r="M25" s="28">
        <f>ROUND(SUMPRODUCT(H25:L25,$H$8:$L$8)/100,1)</f>
        <v>6.5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C+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</v>
      </c>
      <c r="P25" s="31" t="str">
        <f>+IF(OR($H25=0,$I25=0,$J25=0,$K25=0),"Không đủ ĐKDT",IF(AND(L25=0,M25&gt;=4),"Không đạt",""))</f>
        <v/>
      </c>
      <c r="Q25" s="32" t="s">
        <v>1193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" customHeight="1" x14ac:dyDescent="0.25">
      <c r="B26" s="22">
        <v>18</v>
      </c>
      <c r="C26" s="23" t="s">
        <v>1232</v>
      </c>
      <c r="D26" s="24" t="s">
        <v>1233</v>
      </c>
      <c r="E26" s="25" t="s">
        <v>1234</v>
      </c>
      <c r="F26" s="26" t="s">
        <v>658</v>
      </c>
      <c r="G26" s="23" t="s">
        <v>110</v>
      </c>
      <c r="H26" s="27">
        <v>4</v>
      </c>
      <c r="I26" s="27">
        <v>6</v>
      </c>
      <c r="J26" s="27" t="s">
        <v>25</v>
      </c>
      <c r="K26" s="27">
        <v>5</v>
      </c>
      <c r="L26" s="71">
        <v>5</v>
      </c>
      <c r="M26" s="28">
        <f>ROUND(SUMPRODUCT(H26:L26,$H$8:$L$8)/100,1)</f>
        <v>5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D+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Trung bình yếu</v>
      </c>
      <c r="P26" s="31" t="str">
        <f>+IF(OR($H26=0,$I26=0,$J26=0,$K26=0),"Không đủ ĐKDT",IF(AND(L26=0,M26&gt;=4),"Không đạt",""))</f>
        <v/>
      </c>
      <c r="Q26" s="32" t="s">
        <v>1193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" customHeight="1" x14ac:dyDescent="0.25">
      <c r="B27" s="22">
        <v>19</v>
      </c>
      <c r="C27" s="23" t="s">
        <v>1235</v>
      </c>
      <c r="D27" s="24" t="s">
        <v>1236</v>
      </c>
      <c r="E27" s="25" t="s">
        <v>151</v>
      </c>
      <c r="F27" s="26" t="s">
        <v>657</v>
      </c>
      <c r="G27" s="23" t="s">
        <v>94</v>
      </c>
      <c r="H27" s="27">
        <v>1</v>
      </c>
      <c r="I27" s="27">
        <v>0</v>
      </c>
      <c r="J27" s="27" t="s">
        <v>25</v>
      </c>
      <c r="K27" s="27">
        <v>0</v>
      </c>
      <c r="L27" s="71" t="s">
        <v>25</v>
      </c>
      <c r="M27" s="28">
        <f>ROUND(SUMPRODUCT(H27:L27,$H$8:$L$8)/100,1)</f>
        <v>0.1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F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Kém</v>
      </c>
      <c r="P27" s="31" t="str">
        <f>+IF(OR($H27=0,$I27=0,$J27=0,$K27=0),"Không đủ ĐKDT",IF(AND(L27=0,M27&gt;=4),"Không đạt",""))</f>
        <v>Không đủ ĐKDT</v>
      </c>
      <c r="Q27" s="32" t="s">
        <v>1193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" customHeight="1" x14ac:dyDescent="0.25">
      <c r="B28" s="22">
        <v>20</v>
      </c>
      <c r="C28" s="23" t="s">
        <v>1237</v>
      </c>
      <c r="D28" s="24" t="s">
        <v>178</v>
      </c>
      <c r="E28" s="25" t="s">
        <v>678</v>
      </c>
      <c r="F28" s="26" t="s">
        <v>660</v>
      </c>
      <c r="G28" s="23" t="s">
        <v>118</v>
      </c>
      <c r="H28" s="27">
        <v>6</v>
      </c>
      <c r="I28" s="27">
        <v>9</v>
      </c>
      <c r="J28" s="27" t="s">
        <v>25</v>
      </c>
      <c r="K28" s="27">
        <v>9</v>
      </c>
      <c r="L28" s="71">
        <v>7</v>
      </c>
      <c r="M28" s="28">
        <f>ROUND(SUMPRODUCT(H28:L28,$H$8:$L$8)/100,1)</f>
        <v>7.5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B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Khá</v>
      </c>
      <c r="P28" s="31" t="str">
        <f>+IF(OR($H28=0,$I28=0,$J28=0,$K28=0),"Không đủ ĐKDT",IF(AND(L28=0,M28&gt;=4),"Không đạt",""))</f>
        <v/>
      </c>
      <c r="Q28" s="32" t="s">
        <v>1193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" customHeight="1" x14ac:dyDescent="0.25">
      <c r="B29" s="22">
        <v>21</v>
      </c>
      <c r="C29" s="23" t="s">
        <v>1238</v>
      </c>
      <c r="D29" s="24" t="s">
        <v>245</v>
      </c>
      <c r="E29" s="25" t="s">
        <v>1154</v>
      </c>
      <c r="F29" s="26" t="s">
        <v>1063</v>
      </c>
      <c r="G29" s="23" t="s">
        <v>118</v>
      </c>
      <c r="H29" s="27">
        <v>5</v>
      </c>
      <c r="I29" s="27">
        <v>7</v>
      </c>
      <c r="J29" s="27" t="s">
        <v>25</v>
      </c>
      <c r="K29" s="27">
        <v>8</v>
      </c>
      <c r="L29" s="71">
        <v>4.5</v>
      </c>
      <c r="M29" s="28">
        <f>ROUND(SUMPRODUCT(H29:L29,$H$8:$L$8)/100,1)</f>
        <v>5.5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C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Trung bình</v>
      </c>
      <c r="P29" s="31" t="str">
        <f>+IF(OR($H29=0,$I29=0,$J29=0,$K29=0),"Không đủ ĐKDT",IF(AND(L29=0,M29&gt;=4),"Không đạt",""))</f>
        <v/>
      </c>
      <c r="Q29" s="32" t="s">
        <v>1193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" customHeight="1" x14ac:dyDescent="0.25">
      <c r="B30" s="22">
        <v>22</v>
      </c>
      <c r="C30" s="23" t="s">
        <v>1239</v>
      </c>
      <c r="D30" s="24" t="s">
        <v>245</v>
      </c>
      <c r="E30" s="25" t="s">
        <v>155</v>
      </c>
      <c r="F30" s="26" t="s">
        <v>1240</v>
      </c>
      <c r="G30" s="23" t="s">
        <v>1059</v>
      </c>
      <c r="H30" s="27">
        <v>6</v>
      </c>
      <c r="I30" s="27">
        <v>10</v>
      </c>
      <c r="J30" s="27" t="s">
        <v>25</v>
      </c>
      <c r="K30" s="27">
        <v>8</v>
      </c>
      <c r="L30" s="71">
        <v>4.5</v>
      </c>
      <c r="M30" s="28">
        <f>ROUND(SUMPRODUCT(H30:L30,$H$8:$L$8)/100,1)</f>
        <v>5.9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C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</v>
      </c>
      <c r="P30" s="31" t="str">
        <f>+IF(OR($H30=0,$I30=0,$J30=0,$K30=0),"Không đủ ĐKDT",IF(AND(L30=0,M30&gt;=4),"Không đạt",""))</f>
        <v/>
      </c>
      <c r="Q30" s="32" t="s">
        <v>1193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" customHeight="1" x14ac:dyDescent="0.25">
      <c r="B31" s="22">
        <v>23</v>
      </c>
      <c r="C31" s="23" t="s">
        <v>1241</v>
      </c>
      <c r="D31" s="24" t="s">
        <v>1242</v>
      </c>
      <c r="E31" s="25" t="s">
        <v>159</v>
      </c>
      <c r="F31" s="26" t="s">
        <v>448</v>
      </c>
      <c r="G31" s="23" t="s">
        <v>94</v>
      </c>
      <c r="H31" s="27">
        <v>5</v>
      </c>
      <c r="I31" s="27">
        <v>10</v>
      </c>
      <c r="J31" s="27" t="s">
        <v>25</v>
      </c>
      <c r="K31" s="27">
        <v>4</v>
      </c>
      <c r="L31" s="71">
        <v>5.5</v>
      </c>
      <c r="M31" s="28">
        <f>ROUND(SUMPRODUCT(H31:L31,$H$8:$L$8)/100,1)</f>
        <v>5.6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C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Trung bình</v>
      </c>
      <c r="P31" s="31" t="str">
        <f>+IF(OR($H31=0,$I31=0,$J31=0,$K31=0),"Không đủ ĐKDT",IF(AND(L31=0,M31&gt;=4),"Không đạt",""))</f>
        <v/>
      </c>
      <c r="Q31" s="32" t="s">
        <v>1193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" customHeight="1" x14ac:dyDescent="0.25">
      <c r="B32" s="22">
        <v>24</v>
      </c>
      <c r="C32" s="23" t="s">
        <v>1243</v>
      </c>
      <c r="D32" s="24" t="s">
        <v>354</v>
      </c>
      <c r="E32" s="25" t="s">
        <v>1244</v>
      </c>
      <c r="F32" s="26" t="s">
        <v>468</v>
      </c>
      <c r="G32" s="23" t="s">
        <v>98</v>
      </c>
      <c r="H32" s="27">
        <v>2</v>
      </c>
      <c r="I32" s="27">
        <v>1</v>
      </c>
      <c r="J32" s="27" t="s">
        <v>25</v>
      </c>
      <c r="K32" s="27">
        <v>4</v>
      </c>
      <c r="L32" s="71">
        <v>4</v>
      </c>
      <c r="M32" s="28">
        <f>ROUND(SUMPRODUCT(H32:L32,$H$8:$L$8)/100,1)</f>
        <v>3.5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F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Kém</v>
      </c>
      <c r="P32" s="31" t="str">
        <f>+IF(OR($H32=0,$I32=0,$J32=0,$K32=0),"Không đủ ĐKDT",IF(AND(L32=0,M32&gt;=4),"Không đạt",""))</f>
        <v/>
      </c>
      <c r="Q32" s="32" t="s">
        <v>1193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" customHeight="1" x14ac:dyDescent="0.25">
      <c r="B33" s="22">
        <v>25</v>
      </c>
      <c r="C33" s="23" t="s">
        <v>1245</v>
      </c>
      <c r="D33" s="24" t="s">
        <v>666</v>
      </c>
      <c r="E33" s="25" t="s">
        <v>1246</v>
      </c>
      <c r="F33" s="26" t="s">
        <v>435</v>
      </c>
      <c r="G33" s="23" t="s">
        <v>118</v>
      </c>
      <c r="H33" s="27">
        <v>3</v>
      </c>
      <c r="I33" s="27">
        <v>7</v>
      </c>
      <c r="J33" s="27" t="s">
        <v>25</v>
      </c>
      <c r="K33" s="27">
        <v>5</v>
      </c>
      <c r="L33" s="71">
        <v>6</v>
      </c>
      <c r="M33" s="28">
        <f>ROUND(SUMPRODUCT(H33:L33,$H$8:$L$8)/100,1)</f>
        <v>5.6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C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Trung bình</v>
      </c>
      <c r="P33" s="31" t="str">
        <f>+IF(OR($H33=0,$I33=0,$J33=0,$K33=0),"Không đủ ĐKDT",IF(AND(L33=0,M33&gt;=4),"Không đạt",""))</f>
        <v/>
      </c>
      <c r="Q33" s="32" t="s">
        <v>1193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" customHeight="1" x14ac:dyDescent="0.25">
      <c r="B34" s="22">
        <v>26</v>
      </c>
      <c r="C34" s="23" t="s">
        <v>1247</v>
      </c>
      <c r="D34" s="24" t="s">
        <v>1159</v>
      </c>
      <c r="E34" s="25" t="s">
        <v>631</v>
      </c>
      <c r="F34" s="26" t="s">
        <v>556</v>
      </c>
      <c r="G34" s="23" t="s">
        <v>118</v>
      </c>
      <c r="H34" s="27">
        <v>5</v>
      </c>
      <c r="I34" s="27">
        <v>10</v>
      </c>
      <c r="J34" s="27" t="s">
        <v>25</v>
      </c>
      <c r="K34" s="27">
        <v>3</v>
      </c>
      <c r="L34" s="71">
        <v>4.5</v>
      </c>
      <c r="M34" s="28">
        <f>ROUND(SUMPRODUCT(H34:L34,$H$8:$L$8)/100,1)</f>
        <v>4.8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D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Trung bình yếu</v>
      </c>
      <c r="P34" s="31" t="str">
        <f>+IF(OR($H34=0,$I34=0,$J34=0,$K34=0),"Không đủ ĐKDT",IF(AND(L34=0,M34&gt;=4),"Không đạt",""))</f>
        <v/>
      </c>
      <c r="Q34" s="32" t="s">
        <v>1193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" customHeight="1" x14ac:dyDescent="0.25">
      <c r="B35" s="22">
        <v>27</v>
      </c>
      <c r="C35" s="23" t="s">
        <v>1248</v>
      </c>
      <c r="D35" s="24" t="s">
        <v>1195</v>
      </c>
      <c r="E35" s="25" t="s">
        <v>257</v>
      </c>
      <c r="F35" s="26" t="s">
        <v>525</v>
      </c>
      <c r="G35" s="23" t="s">
        <v>110</v>
      </c>
      <c r="H35" s="27">
        <v>5</v>
      </c>
      <c r="I35" s="27">
        <v>10</v>
      </c>
      <c r="J35" s="27" t="s">
        <v>25</v>
      </c>
      <c r="K35" s="27">
        <v>8</v>
      </c>
      <c r="L35" s="71">
        <v>5.5</v>
      </c>
      <c r="M35" s="28">
        <f>ROUND(SUMPRODUCT(H35:L35,$H$8:$L$8)/100,1)</f>
        <v>6.4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C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Trung bình</v>
      </c>
      <c r="P35" s="31" t="str">
        <f>+IF(OR($H35=0,$I35=0,$J35=0,$K35=0),"Không đủ ĐKDT",IF(AND(L35=0,M35&gt;=4),"Không đạt",""))</f>
        <v/>
      </c>
      <c r="Q35" s="32" t="s">
        <v>1193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" customHeight="1" x14ac:dyDescent="0.25">
      <c r="B36" s="22">
        <v>28</v>
      </c>
      <c r="C36" s="23" t="s">
        <v>1249</v>
      </c>
      <c r="D36" s="24" t="s">
        <v>1250</v>
      </c>
      <c r="E36" s="25" t="s">
        <v>461</v>
      </c>
      <c r="F36" s="26" t="s">
        <v>93</v>
      </c>
      <c r="G36" s="23" t="s">
        <v>118</v>
      </c>
      <c r="H36" s="27">
        <v>5</v>
      </c>
      <c r="I36" s="27">
        <v>10</v>
      </c>
      <c r="J36" s="27" t="s">
        <v>25</v>
      </c>
      <c r="K36" s="27">
        <v>8</v>
      </c>
      <c r="L36" s="71">
        <v>6.5</v>
      </c>
      <c r="M36" s="28">
        <f>ROUND(SUMPRODUCT(H36:L36,$H$8:$L$8)/100,1)</f>
        <v>7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B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Khá</v>
      </c>
      <c r="P36" s="31" t="str">
        <f>+IF(OR($H36=0,$I36=0,$J36=0,$K36=0),"Không đủ ĐKDT",IF(AND(L36=0,M36&gt;=4),"Không đạt",""))</f>
        <v/>
      </c>
      <c r="Q36" s="32" t="s">
        <v>1193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" customHeight="1" x14ac:dyDescent="0.25">
      <c r="B37" s="22">
        <v>29</v>
      </c>
      <c r="C37" s="23" t="s">
        <v>1251</v>
      </c>
      <c r="D37" s="24" t="s">
        <v>1252</v>
      </c>
      <c r="E37" s="25" t="s">
        <v>461</v>
      </c>
      <c r="F37" s="26" t="s">
        <v>1173</v>
      </c>
      <c r="G37" s="23" t="s">
        <v>110</v>
      </c>
      <c r="H37" s="27">
        <v>4</v>
      </c>
      <c r="I37" s="27">
        <v>10</v>
      </c>
      <c r="J37" s="27" t="s">
        <v>25</v>
      </c>
      <c r="K37" s="27">
        <v>8</v>
      </c>
      <c r="L37" s="71">
        <v>7</v>
      </c>
      <c r="M37" s="28">
        <f>ROUND(SUMPRODUCT(H37:L37,$H$8:$L$8)/100,1)</f>
        <v>7.2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B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Khá</v>
      </c>
      <c r="P37" s="31" t="str">
        <f>+IF(OR($H37=0,$I37=0,$J37=0,$K37=0),"Không đủ ĐKDT",IF(AND(L37=0,M37&gt;=4),"Không đạt",""))</f>
        <v/>
      </c>
      <c r="Q37" s="32" t="s">
        <v>1193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" customHeight="1" x14ac:dyDescent="0.25">
      <c r="B38" s="22">
        <v>30</v>
      </c>
      <c r="C38" s="23" t="s">
        <v>1253</v>
      </c>
      <c r="D38" s="24" t="s">
        <v>679</v>
      </c>
      <c r="E38" s="25" t="s">
        <v>278</v>
      </c>
      <c r="F38" s="26" t="s">
        <v>1254</v>
      </c>
      <c r="G38" s="23" t="s">
        <v>110</v>
      </c>
      <c r="H38" s="27">
        <v>5</v>
      </c>
      <c r="I38" s="27">
        <v>10</v>
      </c>
      <c r="J38" s="27" t="s">
        <v>25</v>
      </c>
      <c r="K38" s="27">
        <v>7</v>
      </c>
      <c r="L38" s="71">
        <v>6</v>
      </c>
      <c r="M38" s="28">
        <f>ROUND(SUMPRODUCT(H38:L38,$H$8:$L$8)/100,1)</f>
        <v>6.5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C+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</v>
      </c>
      <c r="P38" s="31" t="str">
        <f>+IF(OR($H38=0,$I38=0,$J38=0,$K38=0),"Không đủ ĐKDT",IF(AND(L38=0,M38&gt;=4),"Không đạt",""))</f>
        <v/>
      </c>
      <c r="Q38" s="32" t="s">
        <v>1193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" customHeight="1" x14ac:dyDescent="0.25">
      <c r="B39" s="22">
        <v>31</v>
      </c>
      <c r="C39" s="23" t="s">
        <v>1255</v>
      </c>
      <c r="D39" s="24" t="s">
        <v>1256</v>
      </c>
      <c r="E39" s="25" t="s">
        <v>92</v>
      </c>
      <c r="F39" s="26" t="s">
        <v>1009</v>
      </c>
      <c r="G39" s="23" t="s">
        <v>103</v>
      </c>
      <c r="H39" s="27">
        <v>6</v>
      </c>
      <c r="I39" s="27">
        <v>7</v>
      </c>
      <c r="J39" s="27" t="s">
        <v>25</v>
      </c>
      <c r="K39" s="27">
        <v>8</v>
      </c>
      <c r="L39" s="71">
        <v>8.5</v>
      </c>
      <c r="M39" s="28">
        <f>ROUND(SUMPRODUCT(H39:L39,$H$8:$L$8)/100,1)</f>
        <v>8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B+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Khá</v>
      </c>
      <c r="P39" s="31" t="str">
        <f>+IF(OR($H39=0,$I39=0,$J39=0,$K39=0),"Không đủ ĐKDT",IF(AND(L39=0,M39&gt;=4),"Không đạt",""))</f>
        <v/>
      </c>
      <c r="Q39" s="32" t="s">
        <v>1257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63"/>
      <c r="V39" s="63"/>
      <c r="W39" s="75"/>
      <c r="X39" s="53"/>
      <c r="Y39" s="53"/>
      <c r="Z39" s="53"/>
      <c r="AA39" s="64"/>
      <c r="AB39" s="53"/>
      <c r="AC39" s="65"/>
      <c r="AD39" s="66"/>
      <c r="AE39" s="65"/>
      <c r="AF39" s="66"/>
      <c r="AG39" s="65"/>
      <c r="AH39" s="53"/>
      <c r="AI39" s="64"/>
    </row>
    <row r="40" spans="2:35" ht="18" customHeight="1" x14ac:dyDescent="0.25">
      <c r="B40" s="22">
        <v>32</v>
      </c>
      <c r="C40" s="23" t="s">
        <v>1258</v>
      </c>
      <c r="D40" s="24" t="s">
        <v>1259</v>
      </c>
      <c r="E40" s="25" t="s">
        <v>924</v>
      </c>
      <c r="F40" s="26" t="s">
        <v>79</v>
      </c>
      <c r="G40" s="23" t="s">
        <v>56</v>
      </c>
      <c r="H40" s="27">
        <v>5</v>
      </c>
      <c r="I40" s="27">
        <v>10</v>
      </c>
      <c r="J40" s="27" t="s">
        <v>25</v>
      </c>
      <c r="K40" s="27">
        <v>7</v>
      </c>
      <c r="L40" s="71">
        <v>6.5</v>
      </c>
      <c r="M40" s="28">
        <f>ROUND(SUMPRODUCT(H40:L40,$H$8:$L$8)/100,1)</f>
        <v>6.8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C+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Trung bình</v>
      </c>
      <c r="P40" s="31" t="str">
        <f>+IF(OR($H40=0,$I40=0,$J40=0,$K40=0),"Không đủ ĐKDT",IF(AND(L40=0,M40&gt;=4),"Không đạt",""))</f>
        <v/>
      </c>
      <c r="Q40" s="32" t="s">
        <v>1257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" customHeight="1" x14ac:dyDescent="0.25">
      <c r="B41" s="22">
        <v>33</v>
      </c>
      <c r="C41" s="23" t="s">
        <v>1260</v>
      </c>
      <c r="D41" s="24" t="s">
        <v>1261</v>
      </c>
      <c r="E41" s="25" t="s">
        <v>319</v>
      </c>
      <c r="F41" s="26" t="s">
        <v>1262</v>
      </c>
      <c r="G41" s="23" t="s">
        <v>103</v>
      </c>
      <c r="H41" s="27">
        <v>6</v>
      </c>
      <c r="I41" s="27">
        <v>8</v>
      </c>
      <c r="J41" s="27" t="s">
        <v>25</v>
      </c>
      <c r="K41" s="27">
        <v>8</v>
      </c>
      <c r="L41" s="71">
        <v>4</v>
      </c>
      <c r="M41" s="28">
        <f>ROUND(SUMPRODUCT(H41:L41,$H$8:$L$8)/100,1)</f>
        <v>5.4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D+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>+IF(OR($H41=0,$I41=0,$J41=0,$K41=0),"Không đủ ĐKDT",IF(AND(L41=0,M41&gt;=4),"Không đạt",""))</f>
        <v/>
      </c>
      <c r="Q41" s="32" t="s">
        <v>1257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" customHeight="1" x14ac:dyDescent="0.25">
      <c r="B42" s="22">
        <v>34</v>
      </c>
      <c r="C42" s="23" t="s">
        <v>1263</v>
      </c>
      <c r="D42" s="24" t="s">
        <v>666</v>
      </c>
      <c r="E42" s="25" t="s">
        <v>991</v>
      </c>
      <c r="F42" s="26" t="s">
        <v>1264</v>
      </c>
      <c r="G42" s="23" t="s">
        <v>232</v>
      </c>
      <c r="H42" s="27">
        <v>7</v>
      </c>
      <c r="I42" s="27">
        <v>7</v>
      </c>
      <c r="J42" s="27" t="s">
        <v>25</v>
      </c>
      <c r="K42" s="27">
        <v>9</v>
      </c>
      <c r="L42" s="71">
        <v>4</v>
      </c>
      <c r="M42" s="28">
        <f>ROUND(SUMPRODUCT(H42:L42,$H$8:$L$8)/100,1)</f>
        <v>5.6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C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Trung bình</v>
      </c>
      <c r="P42" s="31" t="str">
        <f>+IF(OR($H42=0,$I42=0,$J42=0,$K42=0),"Không đủ ĐKDT",IF(AND(L42=0,M42&gt;=4),"Không đạt",""))</f>
        <v/>
      </c>
      <c r="Q42" s="32" t="s">
        <v>1257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" customHeight="1" x14ac:dyDescent="0.25">
      <c r="B43" s="22">
        <v>35</v>
      </c>
      <c r="C43" s="23" t="s">
        <v>1265</v>
      </c>
      <c r="D43" s="24" t="s">
        <v>1266</v>
      </c>
      <c r="E43" s="25" t="s">
        <v>1267</v>
      </c>
      <c r="F43" s="26" t="s">
        <v>1268</v>
      </c>
      <c r="G43" s="23" t="s">
        <v>66</v>
      </c>
      <c r="H43" s="27">
        <v>6</v>
      </c>
      <c r="I43" s="27">
        <v>7</v>
      </c>
      <c r="J43" s="27" t="s">
        <v>25</v>
      </c>
      <c r="K43" s="27">
        <v>6</v>
      </c>
      <c r="L43" s="71">
        <v>6.5</v>
      </c>
      <c r="M43" s="28">
        <f>ROUND(SUMPRODUCT(H43:L43,$H$8:$L$8)/100,1)</f>
        <v>6.4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C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Trung bình</v>
      </c>
      <c r="P43" s="31" t="str">
        <f>+IF(OR($H43=0,$I43=0,$J43=0,$K43=0),"Không đủ ĐKDT",IF(AND(L43=0,M43&gt;=4),"Không đạt",""))</f>
        <v/>
      </c>
      <c r="Q43" s="32" t="s">
        <v>1257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" customHeight="1" x14ac:dyDescent="0.25">
      <c r="B44" s="22">
        <v>36</v>
      </c>
      <c r="C44" s="23" t="s">
        <v>1269</v>
      </c>
      <c r="D44" s="24" t="s">
        <v>120</v>
      </c>
      <c r="E44" s="25" t="s">
        <v>335</v>
      </c>
      <c r="F44" s="26" t="s">
        <v>1270</v>
      </c>
      <c r="G44" s="23" t="s">
        <v>84</v>
      </c>
      <c r="H44" s="27">
        <v>4</v>
      </c>
      <c r="I44" s="27">
        <v>10</v>
      </c>
      <c r="J44" s="27" t="s">
        <v>25</v>
      </c>
      <c r="K44" s="27">
        <v>6</v>
      </c>
      <c r="L44" s="71">
        <v>1</v>
      </c>
      <c r="M44" s="28">
        <f>ROUND(SUMPRODUCT(H44:L44,$H$8:$L$8)/100,1)</f>
        <v>3.2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F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Kém</v>
      </c>
      <c r="P44" s="31" t="str">
        <f>+IF(OR($H44=0,$I44=0,$J44=0,$K44=0),"Không đủ ĐKDT",IF(AND(L44=0,M44&gt;=4),"Không đạt",""))</f>
        <v/>
      </c>
      <c r="Q44" s="32" t="s">
        <v>1257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" customHeight="1" x14ac:dyDescent="0.25">
      <c r="B45" s="22">
        <v>37</v>
      </c>
      <c r="C45" s="23" t="s">
        <v>1271</v>
      </c>
      <c r="D45" s="24" t="s">
        <v>178</v>
      </c>
      <c r="E45" s="25" t="s">
        <v>655</v>
      </c>
      <c r="F45" s="26" t="s">
        <v>1272</v>
      </c>
      <c r="G45" s="23" t="s">
        <v>103</v>
      </c>
      <c r="H45" s="27">
        <v>5</v>
      </c>
      <c r="I45" s="27">
        <v>7</v>
      </c>
      <c r="J45" s="27" t="s">
        <v>25</v>
      </c>
      <c r="K45" s="27">
        <v>7</v>
      </c>
      <c r="L45" s="71">
        <v>2</v>
      </c>
      <c r="M45" s="28">
        <f>ROUND(SUMPRODUCT(H45:L45,$H$8:$L$8)/100,1)</f>
        <v>3.8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F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Kém</v>
      </c>
      <c r="P45" s="31" t="str">
        <f>+IF(OR($H45=0,$I45=0,$J45=0,$K45=0),"Không đủ ĐKDT",IF(AND(L45=0,M45&gt;=4),"Không đạt",""))</f>
        <v/>
      </c>
      <c r="Q45" s="32" t="s">
        <v>1257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" customHeight="1" x14ac:dyDescent="0.25">
      <c r="B46" s="22">
        <v>38</v>
      </c>
      <c r="C46" s="23" t="s">
        <v>1273</v>
      </c>
      <c r="D46" s="24" t="s">
        <v>204</v>
      </c>
      <c r="E46" s="25" t="s">
        <v>345</v>
      </c>
      <c r="F46" s="26" t="s">
        <v>1274</v>
      </c>
      <c r="G46" s="23" t="s">
        <v>388</v>
      </c>
      <c r="H46" s="27">
        <v>0</v>
      </c>
      <c r="I46" s="27">
        <v>0</v>
      </c>
      <c r="J46" s="27" t="s">
        <v>25</v>
      </c>
      <c r="K46" s="27">
        <v>0</v>
      </c>
      <c r="L46" s="71" t="s">
        <v>25</v>
      </c>
      <c r="M46" s="28">
        <f>ROUND(SUMPRODUCT(H46:L46,$H$8:$L$8)/100,1)</f>
        <v>0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F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Kém</v>
      </c>
      <c r="P46" s="31" t="str">
        <f>+IF(OR($H46=0,$I46=0,$J46=0,$K46=0),"Không đủ ĐKDT",IF(AND(L46=0,M46&gt;=4),"Không đạt",""))</f>
        <v>Không đủ ĐKDT</v>
      </c>
      <c r="Q46" s="32" t="s">
        <v>1257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" customHeight="1" x14ac:dyDescent="0.25">
      <c r="B47" s="22">
        <v>39</v>
      </c>
      <c r="C47" s="23" t="s">
        <v>1275</v>
      </c>
      <c r="D47" s="24" t="s">
        <v>652</v>
      </c>
      <c r="E47" s="25" t="s">
        <v>664</v>
      </c>
      <c r="F47" s="26" t="s">
        <v>559</v>
      </c>
      <c r="G47" s="23" t="s">
        <v>71</v>
      </c>
      <c r="H47" s="27">
        <v>5</v>
      </c>
      <c r="I47" s="27">
        <v>4</v>
      </c>
      <c r="J47" s="27" t="s">
        <v>25</v>
      </c>
      <c r="K47" s="27">
        <v>7</v>
      </c>
      <c r="L47" s="71">
        <v>4</v>
      </c>
      <c r="M47" s="28">
        <f>ROUND(SUMPRODUCT(H47:L47,$H$8:$L$8)/100,1)</f>
        <v>4.7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D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Trung bình yếu</v>
      </c>
      <c r="P47" s="31" t="str">
        <f>+IF(OR($H47=0,$I47=0,$J47=0,$K47=0),"Không đủ ĐKDT",IF(AND(L47=0,M47&gt;=4),"Không đạt",""))</f>
        <v/>
      </c>
      <c r="Q47" s="32" t="s">
        <v>1257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" customHeight="1" x14ac:dyDescent="0.25">
      <c r="B48" s="22">
        <v>40</v>
      </c>
      <c r="C48" s="23" t="s">
        <v>1276</v>
      </c>
      <c r="D48" s="24" t="s">
        <v>1277</v>
      </c>
      <c r="E48" s="25" t="s">
        <v>1278</v>
      </c>
      <c r="F48" s="26" t="s">
        <v>993</v>
      </c>
      <c r="G48" s="23" t="s">
        <v>103</v>
      </c>
      <c r="H48" s="27">
        <v>7</v>
      </c>
      <c r="I48" s="27">
        <v>10</v>
      </c>
      <c r="J48" s="27" t="s">
        <v>25</v>
      </c>
      <c r="K48" s="27">
        <v>7</v>
      </c>
      <c r="L48" s="71">
        <v>5.5</v>
      </c>
      <c r="M48" s="28">
        <f>ROUND(SUMPRODUCT(H48:L48,$H$8:$L$8)/100,1)</f>
        <v>6.4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C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</v>
      </c>
      <c r="P48" s="31" t="str">
        <f>+IF(OR($H48=0,$I48=0,$J48=0,$K48=0),"Không đủ ĐKDT",IF(AND(L48=0,M48&gt;=4),"Không đạt",""))</f>
        <v/>
      </c>
      <c r="Q48" s="32" t="s">
        <v>1257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" customHeight="1" x14ac:dyDescent="0.25">
      <c r="B49" s="22">
        <v>41</v>
      </c>
      <c r="C49" s="23" t="s">
        <v>1279</v>
      </c>
      <c r="D49" s="24" t="s">
        <v>344</v>
      </c>
      <c r="E49" s="25" t="s">
        <v>367</v>
      </c>
      <c r="F49" s="26" t="s">
        <v>1280</v>
      </c>
      <c r="G49" s="23" t="s">
        <v>56</v>
      </c>
      <c r="H49" s="27">
        <v>6</v>
      </c>
      <c r="I49" s="27">
        <v>6</v>
      </c>
      <c r="J49" s="27" t="s">
        <v>25</v>
      </c>
      <c r="K49" s="27">
        <v>5</v>
      </c>
      <c r="L49" s="71">
        <v>5</v>
      </c>
      <c r="M49" s="28">
        <f>ROUND(SUMPRODUCT(H49:L49,$H$8:$L$8)/100,1)</f>
        <v>5.2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D+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Trung bình yếu</v>
      </c>
      <c r="P49" s="31" t="str">
        <f>+IF(OR($H49=0,$I49=0,$J49=0,$K49=0),"Không đủ ĐKDT",IF(AND(L49=0,M49&gt;=4),"Không đạt",""))</f>
        <v/>
      </c>
      <c r="Q49" s="32" t="s">
        <v>1257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" customHeight="1" x14ac:dyDescent="0.25">
      <c r="B50" s="22">
        <v>42</v>
      </c>
      <c r="C50" s="23" t="s">
        <v>1281</v>
      </c>
      <c r="D50" s="24" t="s">
        <v>1282</v>
      </c>
      <c r="E50" s="25" t="s">
        <v>1283</v>
      </c>
      <c r="F50" s="26" t="s">
        <v>1284</v>
      </c>
      <c r="G50" s="23" t="s">
        <v>84</v>
      </c>
      <c r="H50" s="27">
        <v>6</v>
      </c>
      <c r="I50" s="27">
        <v>10</v>
      </c>
      <c r="J50" s="27" t="s">
        <v>25</v>
      </c>
      <c r="K50" s="27">
        <v>8</v>
      </c>
      <c r="L50" s="71">
        <v>7.5</v>
      </c>
      <c r="M50" s="28">
        <f>ROUND(SUMPRODUCT(H50:L50,$H$8:$L$8)/100,1)</f>
        <v>7.7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B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Khá</v>
      </c>
      <c r="P50" s="31" t="str">
        <f>+IF(OR($H50=0,$I50=0,$J50=0,$K50=0),"Không đủ ĐKDT",IF(AND(L50=0,M50&gt;=4),"Không đạt",""))</f>
        <v/>
      </c>
      <c r="Q50" s="32" t="s">
        <v>1257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" customHeight="1" x14ac:dyDescent="0.25">
      <c r="B51" s="22">
        <v>43</v>
      </c>
      <c r="C51" s="23" t="s">
        <v>1285</v>
      </c>
      <c r="D51" s="24" t="s">
        <v>1286</v>
      </c>
      <c r="E51" s="25" t="s">
        <v>402</v>
      </c>
      <c r="F51" s="26" t="s">
        <v>477</v>
      </c>
      <c r="G51" s="23" t="s">
        <v>388</v>
      </c>
      <c r="H51" s="27">
        <v>3</v>
      </c>
      <c r="I51" s="27">
        <v>10</v>
      </c>
      <c r="J51" s="27" t="s">
        <v>25</v>
      </c>
      <c r="K51" s="27">
        <v>5</v>
      </c>
      <c r="L51" s="71">
        <v>2.5</v>
      </c>
      <c r="M51" s="28">
        <f>ROUND(SUMPRODUCT(H51:L51,$H$8:$L$8)/100,1)</f>
        <v>3.8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F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Kém</v>
      </c>
      <c r="P51" s="31" t="str">
        <f>+IF(OR($H51=0,$I51=0,$J51=0,$K51=0),"Không đủ ĐKDT",IF(AND(L51=0,M51&gt;=4),"Không đạt",""))</f>
        <v/>
      </c>
      <c r="Q51" s="32" t="s">
        <v>1257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" customHeight="1" x14ac:dyDescent="0.25">
      <c r="B52" s="22">
        <v>44</v>
      </c>
      <c r="C52" s="23" t="s">
        <v>1287</v>
      </c>
      <c r="D52" s="24" t="s">
        <v>158</v>
      </c>
      <c r="E52" s="25" t="s">
        <v>155</v>
      </c>
      <c r="F52" s="26" t="s">
        <v>1288</v>
      </c>
      <c r="G52" s="23" t="s">
        <v>103</v>
      </c>
      <c r="H52" s="27">
        <v>6</v>
      </c>
      <c r="I52" s="27">
        <v>7</v>
      </c>
      <c r="J52" s="27" t="s">
        <v>25</v>
      </c>
      <c r="K52" s="27">
        <v>8</v>
      </c>
      <c r="L52" s="71">
        <v>2.5</v>
      </c>
      <c r="M52" s="28">
        <f>ROUND(SUMPRODUCT(H52:L52,$H$8:$L$8)/100,1)</f>
        <v>4.4000000000000004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D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Trung bình yếu</v>
      </c>
      <c r="P52" s="31" t="str">
        <f>+IF(OR($H52=0,$I52=0,$J52=0,$K52=0),"Không đủ ĐKDT",IF(AND(L52=0,M52&gt;=4),"Không đạt",""))</f>
        <v/>
      </c>
      <c r="Q52" s="32" t="s">
        <v>1257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2:35" ht="18" customHeight="1" x14ac:dyDescent="0.25">
      <c r="B53" s="22">
        <v>45</v>
      </c>
      <c r="C53" s="23" t="s">
        <v>1289</v>
      </c>
      <c r="D53" s="24" t="s">
        <v>178</v>
      </c>
      <c r="E53" s="25" t="s">
        <v>595</v>
      </c>
      <c r="F53" s="26" t="s">
        <v>1192</v>
      </c>
      <c r="G53" s="23" t="s">
        <v>84</v>
      </c>
      <c r="H53" s="27">
        <v>7</v>
      </c>
      <c r="I53" s="27">
        <v>10</v>
      </c>
      <c r="J53" s="27" t="s">
        <v>25</v>
      </c>
      <c r="K53" s="27">
        <v>8</v>
      </c>
      <c r="L53" s="71">
        <v>6.5</v>
      </c>
      <c r="M53" s="28">
        <f>ROUND(SUMPRODUCT(H53:L53,$H$8:$L$8)/100,1)</f>
        <v>7.2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B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Khá</v>
      </c>
      <c r="P53" s="31" t="str">
        <f>+IF(OR($H53=0,$I53=0,$J53=0,$K53=0),"Không đủ ĐKDT",IF(AND(L53=0,M53&gt;=4),"Không đạt",""))</f>
        <v/>
      </c>
      <c r="Q53" s="32" t="s">
        <v>1257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" customHeight="1" x14ac:dyDescent="0.25">
      <c r="B54" s="22">
        <v>46</v>
      </c>
      <c r="C54" s="23" t="s">
        <v>1290</v>
      </c>
      <c r="D54" s="24" t="s">
        <v>1291</v>
      </c>
      <c r="E54" s="25" t="s">
        <v>159</v>
      </c>
      <c r="F54" s="26" t="s">
        <v>571</v>
      </c>
      <c r="G54" s="23" t="s">
        <v>71</v>
      </c>
      <c r="H54" s="27">
        <v>6</v>
      </c>
      <c r="I54" s="27">
        <v>10</v>
      </c>
      <c r="J54" s="27" t="s">
        <v>25</v>
      </c>
      <c r="K54" s="27">
        <v>9</v>
      </c>
      <c r="L54" s="71">
        <v>9.5</v>
      </c>
      <c r="M54" s="28">
        <f>ROUND(SUMPRODUCT(H54:L54,$H$8:$L$8)/100,1)</f>
        <v>9.1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A+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Giỏi</v>
      </c>
      <c r="P54" s="31" t="str">
        <f>+IF(OR($H54=0,$I54=0,$J54=0,$K54=0),"Không đủ ĐKDT",IF(AND(L54=0,M54&gt;=4),"Không đạt",""))</f>
        <v/>
      </c>
      <c r="Q54" s="32" t="s">
        <v>1257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" customHeight="1" x14ac:dyDescent="0.25">
      <c r="B55" s="22">
        <v>47</v>
      </c>
      <c r="C55" s="23" t="s">
        <v>1292</v>
      </c>
      <c r="D55" s="24" t="s">
        <v>1293</v>
      </c>
      <c r="E55" s="25" t="s">
        <v>374</v>
      </c>
      <c r="F55" s="26" t="s">
        <v>1294</v>
      </c>
      <c r="G55" s="23" t="s">
        <v>232</v>
      </c>
      <c r="H55" s="27">
        <v>6</v>
      </c>
      <c r="I55" s="27">
        <v>8</v>
      </c>
      <c r="J55" s="27" t="s">
        <v>25</v>
      </c>
      <c r="K55" s="27">
        <v>1</v>
      </c>
      <c r="L55" s="71">
        <v>5.5</v>
      </c>
      <c r="M55" s="28">
        <f>ROUND(SUMPRODUCT(H55:L55,$H$8:$L$8)/100,1)</f>
        <v>4.9000000000000004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D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Trung bình yếu</v>
      </c>
      <c r="P55" s="31" t="str">
        <f>+IF(OR($H55=0,$I55=0,$J55=0,$K55=0),"Không đủ ĐKDT",IF(AND(L55=0,M55&gt;=4),"Không đạt",""))</f>
        <v/>
      </c>
      <c r="Q55" s="32" t="s">
        <v>1257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" customHeight="1" x14ac:dyDescent="0.25">
      <c r="B56" s="22">
        <v>48</v>
      </c>
      <c r="C56" s="23" t="s">
        <v>1295</v>
      </c>
      <c r="D56" s="24" t="s">
        <v>1296</v>
      </c>
      <c r="E56" s="25" t="s">
        <v>438</v>
      </c>
      <c r="F56" s="26" t="s">
        <v>673</v>
      </c>
      <c r="G56" s="23" t="s">
        <v>388</v>
      </c>
      <c r="H56" s="27">
        <v>5</v>
      </c>
      <c r="I56" s="27">
        <v>10</v>
      </c>
      <c r="J56" s="27" t="s">
        <v>25</v>
      </c>
      <c r="K56" s="27">
        <v>7</v>
      </c>
      <c r="L56" s="71">
        <v>2</v>
      </c>
      <c r="M56" s="28">
        <f>ROUND(SUMPRODUCT(H56:L56,$H$8:$L$8)/100,1)</f>
        <v>4.0999999999999996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D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Trung bình yếu</v>
      </c>
      <c r="P56" s="31" t="str">
        <f>+IF(OR($H56=0,$I56=0,$J56=0,$K56=0),"Không đủ ĐKDT",IF(AND(L56=0,M56&gt;=4),"Không đạt",""))</f>
        <v/>
      </c>
      <c r="Q56" s="32" t="s">
        <v>1257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" customHeight="1" x14ac:dyDescent="0.25">
      <c r="B57" s="22">
        <v>49</v>
      </c>
      <c r="C57" s="23" t="s">
        <v>1297</v>
      </c>
      <c r="D57" s="24" t="s">
        <v>1298</v>
      </c>
      <c r="E57" s="25" t="s">
        <v>438</v>
      </c>
      <c r="F57" s="26" t="s">
        <v>996</v>
      </c>
      <c r="G57" s="23" t="s">
        <v>71</v>
      </c>
      <c r="H57" s="27">
        <v>6</v>
      </c>
      <c r="I57" s="27">
        <v>10</v>
      </c>
      <c r="J57" s="27" t="s">
        <v>25</v>
      </c>
      <c r="K57" s="27">
        <v>8</v>
      </c>
      <c r="L57" s="71">
        <v>4</v>
      </c>
      <c r="M57" s="28">
        <f>ROUND(SUMPRODUCT(H57:L57,$H$8:$L$8)/100,1)</f>
        <v>5.6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C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</v>
      </c>
      <c r="P57" s="31" t="str">
        <f>+IF(OR($H57=0,$I57=0,$J57=0,$K57=0),"Không đủ ĐKDT",IF(AND(L57=0,M57&gt;=4),"Không đạt",""))</f>
        <v/>
      </c>
      <c r="Q57" s="32" t="s">
        <v>1257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" customHeight="1" x14ac:dyDescent="0.25">
      <c r="B58" s="22">
        <v>50</v>
      </c>
      <c r="C58" s="23" t="s">
        <v>1299</v>
      </c>
      <c r="D58" s="24" t="s">
        <v>1300</v>
      </c>
      <c r="E58" s="25" t="s">
        <v>242</v>
      </c>
      <c r="F58" s="26" t="s">
        <v>1301</v>
      </c>
      <c r="G58" s="23" t="s">
        <v>71</v>
      </c>
      <c r="H58" s="27">
        <v>6</v>
      </c>
      <c r="I58" s="27">
        <v>7</v>
      </c>
      <c r="J58" s="27" t="s">
        <v>25</v>
      </c>
      <c r="K58" s="27">
        <v>4</v>
      </c>
      <c r="L58" s="71">
        <v>4</v>
      </c>
      <c r="M58" s="28">
        <f>ROUND(SUMPRODUCT(H58:L58,$H$8:$L$8)/100,1)</f>
        <v>4.5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D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Trung bình yếu</v>
      </c>
      <c r="P58" s="31" t="str">
        <f>+IF(OR($H58=0,$I58=0,$J58=0,$K58=0),"Không đủ ĐKDT",IF(AND(L58=0,M58&gt;=4),"Không đạt",""))</f>
        <v/>
      </c>
      <c r="Q58" s="32" t="s">
        <v>1257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" customHeight="1" x14ac:dyDescent="0.25">
      <c r="B59" s="22">
        <v>51</v>
      </c>
      <c r="C59" s="23" t="s">
        <v>1302</v>
      </c>
      <c r="D59" s="24" t="s">
        <v>1303</v>
      </c>
      <c r="E59" s="25" t="s">
        <v>1304</v>
      </c>
      <c r="F59" s="26" t="s">
        <v>409</v>
      </c>
      <c r="G59" s="23" t="s">
        <v>71</v>
      </c>
      <c r="H59" s="27">
        <v>5</v>
      </c>
      <c r="I59" s="27">
        <v>10</v>
      </c>
      <c r="J59" s="27" t="s">
        <v>25</v>
      </c>
      <c r="K59" s="27">
        <v>6</v>
      </c>
      <c r="L59" s="71">
        <v>3.5</v>
      </c>
      <c r="M59" s="28">
        <f>ROUND(SUMPRODUCT(H59:L59,$H$8:$L$8)/100,1)</f>
        <v>4.8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D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Trung bình yếu</v>
      </c>
      <c r="P59" s="31" t="str">
        <f>+IF(OR($H59=0,$I59=0,$J59=0,$K59=0),"Không đủ ĐKDT",IF(AND(L59=0,M59&gt;=4),"Không đạt",""))</f>
        <v/>
      </c>
      <c r="Q59" s="32" t="s">
        <v>1257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" customHeight="1" x14ac:dyDescent="0.25">
      <c r="B60" s="22">
        <v>52</v>
      </c>
      <c r="C60" s="23" t="s">
        <v>1305</v>
      </c>
      <c r="D60" s="24" t="s">
        <v>580</v>
      </c>
      <c r="E60" s="25" t="s">
        <v>447</v>
      </c>
      <c r="F60" s="26" t="s">
        <v>156</v>
      </c>
      <c r="G60" s="23" t="s">
        <v>71</v>
      </c>
      <c r="H60" s="27">
        <v>6</v>
      </c>
      <c r="I60" s="27">
        <v>10</v>
      </c>
      <c r="J60" s="27" t="s">
        <v>25</v>
      </c>
      <c r="K60" s="27">
        <v>7</v>
      </c>
      <c r="L60" s="71">
        <v>7</v>
      </c>
      <c r="M60" s="28">
        <f>ROUND(SUMPRODUCT(H60:L60,$H$8:$L$8)/100,1)</f>
        <v>7.2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B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Khá</v>
      </c>
      <c r="P60" s="31" t="str">
        <f>+IF(OR($H60=0,$I60=0,$J60=0,$K60=0),"Không đủ ĐKDT",IF(AND(L60=0,M60&gt;=4),"Không đạt",""))</f>
        <v/>
      </c>
      <c r="Q60" s="32" t="s">
        <v>1257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" customHeight="1" x14ac:dyDescent="0.25">
      <c r="B61" s="22">
        <v>53</v>
      </c>
      <c r="C61" s="23" t="s">
        <v>1306</v>
      </c>
      <c r="D61" s="24" t="s">
        <v>1307</v>
      </c>
      <c r="E61" s="25" t="s">
        <v>454</v>
      </c>
      <c r="F61" s="26" t="s">
        <v>1308</v>
      </c>
      <c r="G61" s="23" t="s">
        <v>71</v>
      </c>
      <c r="H61" s="27">
        <v>7</v>
      </c>
      <c r="I61" s="27">
        <v>10</v>
      </c>
      <c r="J61" s="27" t="s">
        <v>25</v>
      </c>
      <c r="K61" s="27">
        <v>8</v>
      </c>
      <c r="L61" s="71">
        <v>6</v>
      </c>
      <c r="M61" s="28">
        <f>ROUND(SUMPRODUCT(H61:L61,$H$8:$L$8)/100,1)</f>
        <v>6.9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C+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Trung bình</v>
      </c>
      <c r="P61" s="31" t="str">
        <f>+IF(OR($H61=0,$I61=0,$J61=0,$K61=0),"Không đủ ĐKDT",IF(AND(L61=0,M61&gt;=4),"Không đạt",""))</f>
        <v/>
      </c>
      <c r="Q61" s="32" t="s">
        <v>1257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62"/>
      <c r="V61" s="62"/>
      <c r="W61" s="62"/>
      <c r="X61" s="54"/>
      <c r="Y61" s="54"/>
      <c r="Z61" s="54"/>
      <c r="AA61" s="54"/>
      <c r="AB61" s="53"/>
      <c r="AC61" s="54"/>
      <c r="AD61" s="54"/>
      <c r="AE61" s="54"/>
      <c r="AF61" s="54"/>
      <c r="AG61" s="54"/>
      <c r="AH61" s="54"/>
      <c r="AI61" s="55"/>
    </row>
    <row r="62" spans="2:35" ht="18" customHeight="1" x14ac:dyDescent="0.25">
      <c r="B62" s="22">
        <v>54</v>
      </c>
      <c r="C62" s="23" t="s">
        <v>1309</v>
      </c>
      <c r="D62" s="24" t="s">
        <v>586</v>
      </c>
      <c r="E62" s="25" t="s">
        <v>257</v>
      </c>
      <c r="F62" s="26" t="s">
        <v>1001</v>
      </c>
      <c r="G62" s="23" t="s">
        <v>56</v>
      </c>
      <c r="H62" s="27">
        <v>6</v>
      </c>
      <c r="I62" s="27">
        <v>10</v>
      </c>
      <c r="J62" s="27" t="s">
        <v>25</v>
      </c>
      <c r="K62" s="27">
        <v>8</v>
      </c>
      <c r="L62" s="71">
        <v>8.5</v>
      </c>
      <c r="M62" s="28">
        <f>ROUND(SUMPRODUCT(H62:L62,$H$8:$L$8)/100,1)</f>
        <v>8.3000000000000007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B+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Khá</v>
      </c>
      <c r="P62" s="31" t="str">
        <f>+IF(OR($H62=0,$I62=0,$J62=0,$K62=0),"Không đủ ĐKDT",IF(AND(L62=0,M62&gt;=4),"Không đạt",""))</f>
        <v/>
      </c>
      <c r="Q62" s="32" t="s">
        <v>1257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" customHeight="1" x14ac:dyDescent="0.25">
      <c r="B63" s="22">
        <v>55</v>
      </c>
      <c r="C63" s="23" t="s">
        <v>1310</v>
      </c>
      <c r="D63" s="24" t="s">
        <v>1311</v>
      </c>
      <c r="E63" s="25" t="s">
        <v>257</v>
      </c>
      <c r="F63" s="26" t="s">
        <v>1312</v>
      </c>
      <c r="G63" s="23" t="s">
        <v>84</v>
      </c>
      <c r="H63" s="27">
        <v>6</v>
      </c>
      <c r="I63" s="27">
        <v>9</v>
      </c>
      <c r="J63" s="27" t="s">
        <v>25</v>
      </c>
      <c r="K63" s="27">
        <v>8</v>
      </c>
      <c r="L63" s="71">
        <v>9.5</v>
      </c>
      <c r="M63" s="28">
        <f>ROUND(SUMPRODUCT(H63:L63,$H$8:$L$8)/100,1)</f>
        <v>8.8000000000000007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A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Giỏi</v>
      </c>
      <c r="P63" s="31" t="str">
        <f>+IF(OR($H63=0,$I63=0,$J63=0,$K63=0),"Không đủ ĐKDT",IF(AND(L63=0,M63&gt;=4),"Không đạt",""))</f>
        <v/>
      </c>
      <c r="Q63" s="32" t="s">
        <v>1257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" customHeight="1" x14ac:dyDescent="0.25">
      <c r="B64" s="22">
        <v>56</v>
      </c>
      <c r="C64" s="23" t="s">
        <v>1313</v>
      </c>
      <c r="D64" s="24" t="s">
        <v>1250</v>
      </c>
      <c r="E64" s="25" t="s">
        <v>461</v>
      </c>
      <c r="F64" s="26" t="s">
        <v>1314</v>
      </c>
      <c r="G64" s="23" t="s">
        <v>232</v>
      </c>
      <c r="H64" s="27">
        <v>6</v>
      </c>
      <c r="I64" s="27">
        <v>8</v>
      </c>
      <c r="J64" s="27" t="s">
        <v>25</v>
      </c>
      <c r="K64" s="27">
        <v>7</v>
      </c>
      <c r="L64" s="71">
        <v>7</v>
      </c>
      <c r="M64" s="28">
        <f>ROUND(SUMPRODUCT(H64:L64,$H$8:$L$8)/100,1)</f>
        <v>7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B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Khá</v>
      </c>
      <c r="P64" s="31" t="str">
        <f>+IF(OR($H64=0,$I64=0,$J64=0,$K64=0),"Không đủ ĐKDT",IF(AND(L64=0,M64&gt;=4),"Không đạt",""))</f>
        <v/>
      </c>
      <c r="Q64" s="32" t="s">
        <v>1257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" customHeight="1" x14ac:dyDescent="0.25">
      <c r="B65" s="22">
        <v>57</v>
      </c>
      <c r="C65" s="23" t="s">
        <v>1315</v>
      </c>
      <c r="D65" s="24" t="s">
        <v>1316</v>
      </c>
      <c r="E65" s="25" t="s">
        <v>461</v>
      </c>
      <c r="F65" s="26" t="s">
        <v>1317</v>
      </c>
      <c r="G65" s="23" t="s">
        <v>71</v>
      </c>
      <c r="H65" s="27">
        <v>6</v>
      </c>
      <c r="I65" s="27">
        <v>5</v>
      </c>
      <c r="J65" s="27" t="s">
        <v>25</v>
      </c>
      <c r="K65" s="27">
        <v>2</v>
      </c>
      <c r="L65" s="71">
        <v>3.5</v>
      </c>
      <c r="M65" s="28">
        <f>ROUND(SUMPRODUCT(H65:L65,$H$8:$L$8)/100,1)</f>
        <v>3.6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F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Kém</v>
      </c>
      <c r="P65" s="31" t="str">
        <f>+IF(OR($H65=0,$I65=0,$J65=0,$K65=0),"Không đủ ĐKDT",IF(AND(L65=0,M65&gt;=4),"Không đạt",""))</f>
        <v/>
      </c>
      <c r="Q65" s="32" t="s">
        <v>1257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" customHeight="1" x14ac:dyDescent="0.25">
      <c r="B66" s="22">
        <v>58</v>
      </c>
      <c r="C66" s="23" t="s">
        <v>1318</v>
      </c>
      <c r="D66" s="24" t="s">
        <v>1319</v>
      </c>
      <c r="E66" s="25" t="s">
        <v>171</v>
      </c>
      <c r="F66" s="26" t="s">
        <v>435</v>
      </c>
      <c r="G66" s="23" t="s">
        <v>84</v>
      </c>
      <c r="H66" s="27">
        <v>7</v>
      </c>
      <c r="I66" s="27">
        <v>5</v>
      </c>
      <c r="J66" s="27" t="s">
        <v>25</v>
      </c>
      <c r="K66" s="27">
        <v>7</v>
      </c>
      <c r="L66" s="71">
        <v>5</v>
      </c>
      <c r="M66" s="28">
        <f>ROUND(SUMPRODUCT(H66:L66,$H$8:$L$8)/100,1)</f>
        <v>5.6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C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Trung bình</v>
      </c>
      <c r="P66" s="31" t="str">
        <f>+IF(OR($H66=0,$I66=0,$J66=0,$K66=0),"Không đủ ĐKDT",IF(AND(L66=0,M66&gt;=4),"Không đạt",""))</f>
        <v/>
      </c>
      <c r="Q66" s="32" t="s">
        <v>1257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" customHeight="1" x14ac:dyDescent="0.25">
      <c r="B67" s="22">
        <v>59</v>
      </c>
      <c r="C67" s="23" t="s">
        <v>1320</v>
      </c>
      <c r="D67" s="24" t="s">
        <v>178</v>
      </c>
      <c r="E67" s="25" t="s">
        <v>1321</v>
      </c>
      <c r="F67" s="26" t="s">
        <v>79</v>
      </c>
      <c r="G67" s="23" t="s">
        <v>61</v>
      </c>
      <c r="H67" s="27">
        <v>6</v>
      </c>
      <c r="I67" s="27">
        <v>10</v>
      </c>
      <c r="J67" s="27" t="s">
        <v>25</v>
      </c>
      <c r="K67" s="27">
        <v>7</v>
      </c>
      <c r="L67" s="71">
        <v>8.5</v>
      </c>
      <c r="M67" s="28">
        <f>ROUND(SUMPRODUCT(H67:L67,$H$8:$L$8)/100,1)</f>
        <v>8.1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B+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Khá</v>
      </c>
      <c r="P67" s="31" t="str">
        <f>+IF(OR($H67=0,$I67=0,$J67=0,$K67=0),"Không đủ ĐKDT",IF(AND(L67=0,M67&gt;=4),"Không đạt",""))</f>
        <v/>
      </c>
      <c r="Q67" s="32" t="s">
        <v>1257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" customHeight="1" x14ac:dyDescent="0.25">
      <c r="B68" s="22">
        <v>60</v>
      </c>
      <c r="C68" s="23" t="s">
        <v>1322</v>
      </c>
      <c r="D68" s="24" t="s">
        <v>1323</v>
      </c>
      <c r="E68" s="25" t="s">
        <v>175</v>
      </c>
      <c r="F68" s="26" t="s">
        <v>670</v>
      </c>
      <c r="G68" s="23" t="s">
        <v>52</v>
      </c>
      <c r="H68" s="27">
        <v>6</v>
      </c>
      <c r="I68" s="27">
        <v>10</v>
      </c>
      <c r="J68" s="27" t="s">
        <v>25</v>
      </c>
      <c r="K68" s="27">
        <v>8</v>
      </c>
      <c r="L68" s="71">
        <v>6.5</v>
      </c>
      <c r="M68" s="28">
        <f>ROUND(SUMPRODUCT(H68:L68,$H$8:$L$8)/100,1)</f>
        <v>7.1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B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Khá</v>
      </c>
      <c r="P68" s="31" t="str">
        <f>+IF(OR($H68=0,$I68=0,$J68=0,$K68=0),"Không đủ ĐKDT",IF(AND(L68=0,M68&gt;=4),"Không đạt",""))</f>
        <v/>
      </c>
      <c r="Q68" s="32" t="s">
        <v>1257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9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x14ac:dyDescent="0.25">
      <c r="A70" s="2"/>
      <c r="B70" s="82" t="s">
        <v>26</v>
      </c>
      <c r="C70" s="82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35" ht="16.5" customHeight="1" x14ac:dyDescent="0.25">
      <c r="A71" s="2"/>
      <c r="B71" s="39" t="s">
        <v>27</v>
      </c>
      <c r="C71" s="39"/>
      <c r="D71" s="40">
        <f>+$W$7</f>
        <v>60</v>
      </c>
      <c r="E71" s="41" t="s">
        <v>28</v>
      </c>
      <c r="F71" s="76" t="s">
        <v>29</v>
      </c>
      <c r="G71" s="76"/>
      <c r="H71" s="76"/>
      <c r="I71" s="76"/>
      <c r="J71" s="76"/>
      <c r="K71" s="76"/>
      <c r="L71" s="42">
        <f>$W$7 -COUNTIF($P$8:$P$228,"Vắng") -COUNTIF($P$8:$P$228,"Vắng có phép") - COUNTIF($P$8:$P$228,"Đình chỉ thi") - COUNTIF($P$8:$P$228,"Không đủ ĐKDT")</f>
        <v>58</v>
      </c>
      <c r="M71" s="42"/>
      <c r="N71" s="42"/>
      <c r="O71" s="43"/>
      <c r="P71" s="44" t="s">
        <v>28</v>
      </c>
      <c r="Q71" s="43"/>
      <c r="R71" s="3"/>
    </row>
    <row r="72" spans="1:35" ht="16.5" customHeight="1" x14ac:dyDescent="0.25">
      <c r="A72" s="2"/>
      <c r="B72" s="39" t="s">
        <v>30</v>
      </c>
      <c r="C72" s="39"/>
      <c r="D72" s="40">
        <f>+$AH$7</f>
        <v>51</v>
      </c>
      <c r="E72" s="41" t="s">
        <v>28</v>
      </c>
      <c r="F72" s="76" t="s">
        <v>31</v>
      </c>
      <c r="G72" s="76"/>
      <c r="H72" s="76"/>
      <c r="I72" s="76"/>
      <c r="J72" s="76"/>
      <c r="K72" s="76"/>
      <c r="L72" s="45">
        <f>COUNTIF($P$8:$P$104,"Vắng")</f>
        <v>0</v>
      </c>
      <c r="M72" s="45"/>
      <c r="N72" s="45"/>
      <c r="O72" s="46"/>
      <c r="P72" s="44" t="s">
        <v>28</v>
      </c>
      <c r="Q72" s="46"/>
      <c r="R72" s="3"/>
    </row>
    <row r="73" spans="1:35" ht="16.5" customHeight="1" x14ac:dyDescent="0.25">
      <c r="A73" s="2"/>
      <c r="B73" s="39" t="s">
        <v>39</v>
      </c>
      <c r="C73" s="39"/>
      <c r="D73" s="49">
        <f>COUNTIF(T9:T68,"Học lại")</f>
        <v>9</v>
      </c>
      <c r="E73" s="41" t="s">
        <v>28</v>
      </c>
      <c r="F73" s="76" t="s">
        <v>40</v>
      </c>
      <c r="G73" s="76"/>
      <c r="H73" s="76"/>
      <c r="I73" s="76"/>
      <c r="J73" s="76"/>
      <c r="K73" s="76"/>
      <c r="L73" s="42">
        <f>COUNTIF($P$8:$P$104,"Vắng có phép")</f>
        <v>0</v>
      </c>
      <c r="M73" s="42"/>
      <c r="N73" s="42"/>
      <c r="O73" s="43"/>
      <c r="P73" s="44" t="s">
        <v>28</v>
      </c>
      <c r="Q73" s="43"/>
      <c r="R73" s="3"/>
    </row>
    <row r="74" spans="1:35" ht="3" customHeight="1" x14ac:dyDescent="0.25">
      <c r="A74" s="2"/>
      <c r="B74" s="33"/>
      <c r="C74" s="34"/>
      <c r="D74" s="34"/>
      <c r="E74" s="35"/>
      <c r="F74" s="35"/>
      <c r="G74" s="35"/>
      <c r="H74" s="36"/>
      <c r="I74" s="37"/>
      <c r="J74" s="37"/>
      <c r="K74" s="38"/>
      <c r="L74" s="38"/>
      <c r="M74" s="38"/>
      <c r="N74" s="38"/>
      <c r="O74" s="38"/>
      <c r="P74" s="38"/>
      <c r="Q74" s="38"/>
      <c r="R74" s="3"/>
    </row>
    <row r="75" spans="1:35" x14ac:dyDescent="0.25">
      <c r="B75" s="68" t="s">
        <v>41</v>
      </c>
      <c r="C75" s="68"/>
      <c r="D75" s="69">
        <f>COUNTIF(T9:T68,"Thi lại")</f>
        <v>0</v>
      </c>
      <c r="E75" s="70" t="s">
        <v>28</v>
      </c>
      <c r="F75" s="3"/>
      <c r="G75" s="3"/>
      <c r="H75" s="3"/>
      <c r="I75" s="3"/>
      <c r="J75" s="77"/>
      <c r="K75" s="77"/>
      <c r="L75" s="77"/>
      <c r="M75" s="77"/>
      <c r="N75" s="77"/>
      <c r="O75" s="77"/>
      <c r="P75" s="77"/>
      <c r="Q75" s="77"/>
      <c r="R75" s="3"/>
    </row>
    <row r="76" spans="1:35" ht="24.75" customHeight="1" x14ac:dyDescent="0.25">
      <c r="B76" s="68"/>
      <c r="C76" s="68"/>
      <c r="D76" s="69"/>
      <c r="E76" s="70"/>
      <c r="F76" s="3"/>
      <c r="G76" s="3"/>
      <c r="H76" s="3"/>
      <c r="I76" s="3"/>
      <c r="J76" s="77" t="s">
        <v>1050</v>
      </c>
      <c r="K76" s="77"/>
      <c r="L76" s="77"/>
      <c r="M76" s="77"/>
      <c r="N76" s="77"/>
      <c r="O76" s="77"/>
      <c r="P76" s="77"/>
      <c r="Q76" s="77"/>
      <c r="R76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mergeCells count="40">
    <mergeCell ref="F73:K73"/>
    <mergeCell ref="J75:Q75"/>
    <mergeCell ref="J76:Q76"/>
    <mergeCell ref="P6:P8"/>
    <mergeCell ref="Q6:Q8"/>
    <mergeCell ref="B8:G8"/>
    <mergeCell ref="B70:C70"/>
    <mergeCell ref="F71:K71"/>
    <mergeCell ref="F72:K72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68">
    <cfRule type="cellIs" dxfId="85" priority="11" operator="greaterThan">
      <formula>10</formula>
    </cfRule>
  </conditionalFormatting>
  <conditionalFormatting sqref="L9:L68">
    <cfRule type="cellIs" dxfId="84" priority="4" operator="greaterThan">
      <formula>10</formula>
    </cfRule>
    <cfRule type="cellIs" dxfId="83" priority="6" operator="greaterThan">
      <formula>10</formula>
    </cfRule>
    <cfRule type="cellIs" dxfId="82" priority="7" operator="greaterThan">
      <formula>10</formula>
    </cfRule>
    <cfRule type="cellIs" dxfId="81" priority="8" operator="greaterThan">
      <formula>10</formula>
    </cfRule>
    <cfRule type="cellIs" dxfId="80" priority="9" operator="greaterThan">
      <formula>10</formula>
    </cfRule>
    <cfRule type="cellIs" dxfId="79" priority="10" operator="greaterThan">
      <formula>10</formula>
    </cfRule>
  </conditionalFormatting>
  <conditionalFormatting sqref="H9:K68">
    <cfRule type="cellIs" dxfId="78" priority="3" operator="greaterThan">
      <formula>10</formula>
    </cfRule>
  </conditionalFormatting>
  <conditionalFormatting sqref="C1:C1048576">
    <cfRule type="duplicateValues" dxfId="77" priority="13"/>
  </conditionalFormatting>
  <dataValidations count="1">
    <dataValidation allowBlank="1" showInputMessage="1" showErrorMessage="1" errorTitle="Không xóa dữ liệu" error="Không xóa dữ liệu" prompt="Không xóa dữ liệu" sqref="D73 T9:T6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zoomScale="115" zoomScaleNormal="115" workbookViewId="0">
      <pane ySplit="2" topLeftCell="A69" activePane="bottomLeft" state="frozen"/>
      <selection activeCell="L5" sqref="L1:O1048576"/>
      <selection pane="bottomLeft" activeCell="A76" sqref="A76:XFD10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8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1324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D16-132_06</v>
      </c>
      <c r="W7" s="58">
        <f>+$AF$7+$AH$7+$AD$7</f>
        <v>59</v>
      </c>
      <c r="X7" s="52">
        <f>COUNTIF($P$8:$P$95,"Khiển trách")</f>
        <v>0</v>
      </c>
      <c r="Y7" s="52">
        <f>COUNTIF($P$8:$P$95,"Cảnh cáo")</f>
        <v>0</v>
      </c>
      <c r="Z7" s="52">
        <f>COUNTIF($P$8:$P$95,"Đình chỉ thi")</f>
        <v>0</v>
      </c>
      <c r="AA7" s="59">
        <f>+($X$7+$Y$7+$Z$7)/$W$7*100%</f>
        <v>0</v>
      </c>
      <c r="AB7" s="52">
        <f>SUM(COUNTIF($P$8:$P$93,"Vắng"),COUNTIF($P$8:$P$93,"Vắng có phép"))</f>
        <v>1</v>
      </c>
      <c r="AC7" s="60">
        <f>+$AB$7/$W$7</f>
        <v>1.6949152542372881E-2</v>
      </c>
      <c r="AD7" s="61">
        <f>COUNTIF($T$8:$T$93,"Thi lại")</f>
        <v>0</v>
      </c>
      <c r="AE7" s="60">
        <f>+$AD$7/$W$7</f>
        <v>0</v>
      </c>
      <c r="AF7" s="61">
        <f>COUNTIF($T$8:$T$94,"Học lại")</f>
        <v>6</v>
      </c>
      <c r="AG7" s="60">
        <f>+$AF$7/$W$7</f>
        <v>0.10169491525423729</v>
      </c>
      <c r="AH7" s="52">
        <f>COUNTIF($T$9:$T$94,"Đạt")</f>
        <v>53</v>
      </c>
      <c r="AI7" s="59">
        <f>+$AH$7/$W$7</f>
        <v>0.89830508474576276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" customHeight="1" x14ac:dyDescent="0.25">
      <c r="B9" s="11">
        <v>1</v>
      </c>
      <c r="C9" s="12" t="s">
        <v>1325</v>
      </c>
      <c r="D9" s="13" t="s">
        <v>298</v>
      </c>
      <c r="E9" s="14" t="s">
        <v>50</v>
      </c>
      <c r="F9" s="15" t="s">
        <v>324</v>
      </c>
      <c r="G9" s="12" t="s">
        <v>66</v>
      </c>
      <c r="H9" s="16">
        <v>6</v>
      </c>
      <c r="I9" s="16">
        <v>10</v>
      </c>
      <c r="J9" s="16" t="s">
        <v>25</v>
      </c>
      <c r="K9" s="16">
        <v>8</v>
      </c>
      <c r="L9" s="17">
        <v>6.5</v>
      </c>
      <c r="M9" s="18">
        <f>ROUND(SUMPRODUCT(H9:L9,$H$8:$L$8)/100,1)</f>
        <v>7.1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>IF($M9&lt;4,"Kém",IF(AND($M9&gt;=4,$M9&lt;=5.4),"Trung bình yếu",IF(AND($M9&gt;=5.5,$M9&lt;=6.9),"Trung bình",IF(AND($M9&gt;=7,$M9&lt;=8.4),"Khá",IF(AND($M9&gt;=8.5,$M9&lt;=10),"Giỏi","")))))</f>
        <v>Khá</v>
      </c>
      <c r="P9" s="31" t="str">
        <f>+IF(OR($H9=0,$I9=0,$J9=0,$K9=0),"Không đủ ĐKDT",IF(AND(L9=0,M9&gt;=4),"Không đạt",""))</f>
        <v/>
      </c>
      <c r="Q9" s="20" t="s">
        <v>1326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" customHeight="1" x14ac:dyDescent="0.25">
      <c r="B10" s="22">
        <v>2</v>
      </c>
      <c r="C10" s="23" t="s">
        <v>1327</v>
      </c>
      <c r="D10" s="24" t="s">
        <v>651</v>
      </c>
      <c r="E10" s="25" t="s">
        <v>50</v>
      </c>
      <c r="F10" s="26" t="s">
        <v>400</v>
      </c>
      <c r="G10" s="23" t="s">
        <v>94</v>
      </c>
      <c r="H10" s="27">
        <v>6</v>
      </c>
      <c r="I10" s="27">
        <v>10</v>
      </c>
      <c r="J10" s="27" t="s">
        <v>25</v>
      </c>
      <c r="K10" s="27">
        <v>5</v>
      </c>
      <c r="L10" s="71">
        <v>7</v>
      </c>
      <c r="M10" s="28">
        <f>ROUND(SUMPRODUCT(H10:L10,$H$8:$L$8)/100,1)</f>
        <v>6.8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C+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Trung bình</v>
      </c>
      <c r="P10" s="31" t="str">
        <f>+IF(OR($H10=0,$I10=0,$J10=0,$K10=0),"Không đủ ĐKDT",IF(AND(L10=0,M10&gt;=4),"Không đạt",""))</f>
        <v/>
      </c>
      <c r="Q10" s="32" t="s">
        <v>1326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" customHeight="1" x14ac:dyDescent="0.25">
      <c r="B11" s="22">
        <v>3</v>
      </c>
      <c r="C11" s="23" t="s">
        <v>1328</v>
      </c>
      <c r="D11" s="24" t="s">
        <v>1329</v>
      </c>
      <c r="E11" s="25" t="s">
        <v>480</v>
      </c>
      <c r="F11" s="26" t="s">
        <v>1330</v>
      </c>
      <c r="G11" s="23" t="s">
        <v>94</v>
      </c>
      <c r="H11" s="27">
        <v>6</v>
      </c>
      <c r="I11" s="27">
        <v>10</v>
      </c>
      <c r="J11" s="27" t="s">
        <v>25</v>
      </c>
      <c r="K11" s="27">
        <v>7</v>
      </c>
      <c r="L11" s="71">
        <v>8</v>
      </c>
      <c r="M11" s="28">
        <f>ROUND(SUMPRODUCT(H11:L11,$H$8:$L$8)/100,1)</f>
        <v>7.8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B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Khá</v>
      </c>
      <c r="P11" s="31" t="str">
        <f>+IF(OR($H11=0,$I11=0,$J11=0,$K11=0),"Không đủ ĐKDT",IF(AND(L11=0,M11&gt;=4),"Không đạt",""))</f>
        <v/>
      </c>
      <c r="Q11" s="32" t="s">
        <v>1326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" customHeight="1" x14ac:dyDescent="0.25">
      <c r="B12" s="22">
        <v>4</v>
      </c>
      <c r="C12" s="23" t="s">
        <v>1331</v>
      </c>
      <c r="D12" s="24" t="s">
        <v>120</v>
      </c>
      <c r="E12" s="25" t="s">
        <v>74</v>
      </c>
      <c r="F12" s="26" t="s">
        <v>539</v>
      </c>
      <c r="G12" s="23" t="s">
        <v>61</v>
      </c>
      <c r="H12" s="27">
        <v>6</v>
      </c>
      <c r="I12" s="27">
        <v>9</v>
      </c>
      <c r="J12" s="27" t="s">
        <v>25</v>
      </c>
      <c r="K12" s="27">
        <v>8</v>
      </c>
      <c r="L12" s="71">
        <v>8.5</v>
      </c>
      <c r="M12" s="28">
        <f>ROUND(SUMPRODUCT(H12:L12,$H$8:$L$8)/100,1)</f>
        <v>8.1999999999999993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B+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Khá</v>
      </c>
      <c r="P12" s="31" t="str">
        <f>+IF(OR($H12=0,$I12=0,$J12=0,$K12=0),"Không đủ ĐKDT",IF(AND(L12=0,M12&gt;=4),"Không đạt",""))</f>
        <v/>
      </c>
      <c r="Q12" s="32" t="s">
        <v>1326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" customHeight="1" x14ac:dyDescent="0.25">
      <c r="B13" s="22">
        <v>5</v>
      </c>
      <c r="C13" s="23" t="s">
        <v>1332</v>
      </c>
      <c r="D13" s="24" t="s">
        <v>1333</v>
      </c>
      <c r="E13" s="25" t="s">
        <v>1334</v>
      </c>
      <c r="F13" s="26" t="s">
        <v>1335</v>
      </c>
      <c r="G13" s="23" t="s">
        <v>118</v>
      </c>
      <c r="H13" s="27">
        <v>5</v>
      </c>
      <c r="I13" s="27">
        <v>6</v>
      </c>
      <c r="J13" s="27" t="s">
        <v>25</v>
      </c>
      <c r="K13" s="27">
        <v>5</v>
      </c>
      <c r="L13" s="71">
        <v>4.5</v>
      </c>
      <c r="M13" s="28">
        <f>ROUND(SUMPRODUCT(H13:L13,$H$8:$L$8)/100,1)</f>
        <v>4.8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D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Trung bình yếu</v>
      </c>
      <c r="P13" s="31" t="str">
        <f>+IF(OR($H13=0,$I13=0,$J13=0,$K13=0),"Không đủ ĐKDT",IF(AND(L13=0,M13&gt;=4),"Không đạt",""))</f>
        <v/>
      </c>
      <c r="Q13" s="32" t="s">
        <v>1326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" customHeight="1" x14ac:dyDescent="0.25">
      <c r="B14" s="22">
        <v>6</v>
      </c>
      <c r="C14" s="23" t="s">
        <v>1336</v>
      </c>
      <c r="D14" s="24" t="s">
        <v>652</v>
      </c>
      <c r="E14" s="25" t="s">
        <v>906</v>
      </c>
      <c r="F14" s="26" t="s">
        <v>647</v>
      </c>
      <c r="G14" s="23" t="s">
        <v>66</v>
      </c>
      <c r="H14" s="27">
        <v>6</v>
      </c>
      <c r="I14" s="27">
        <v>7</v>
      </c>
      <c r="J14" s="27" t="s">
        <v>25</v>
      </c>
      <c r="K14" s="27">
        <v>6</v>
      </c>
      <c r="L14" s="71">
        <v>4</v>
      </c>
      <c r="M14" s="28">
        <f>ROUND(SUMPRODUCT(H14:L14,$H$8:$L$8)/100,1)</f>
        <v>4.9000000000000004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D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Trung bình yếu</v>
      </c>
      <c r="P14" s="31" t="str">
        <f>+IF(OR($H14=0,$I14=0,$J14=0,$K14=0),"Không đủ ĐKDT",IF(AND(L14=0,M14&gt;=4),"Không đạt",""))</f>
        <v/>
      </c>
      <c r="Q14" s="32" t="s">
        <v>1326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" customHeight="1" x14ac:dyDescent="0.25">
      <c r="B15" s="22">
        <v>7</v>
      </c>
      <c r="C15" s="23" t="s">
        <v>1337</v>
      </c>
      <c r="D15" s="24" t="s">
        <v>373</v>
      </c>
      <c r="E15" s="25" t="s">
        <v>302</v>
      </c>
      <c r="F15" s="26" t="s">
        <v>1338</v>
      </c>
      <c r="G15" s="23" t="s">
        <v>66</v>
      </c>
      <c r="H15" s="27">
        <v>5</v>
      </c>
      <c r="I15" s="27">
        <v>10</v>
      </c>
      <c r="J15" s="27" t="s">
        <v>25</v>
      </c>
      <c r="K15" s="27">
        <v>6</v>
      </c>
      <c r="L15" s="71">
        <v>5</v>
      </c>
      <c r="M15" s="28">
        <f>ROUND(SUMPRODUCT(H15:L15,$H$8:$L$8)/100,1)</f>
        <v>5.7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C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Trung bình</v>
      </c>
      <c r="P15" s="31" t="str">
        <f>+IF(OR($H15=0,$I15=0,$J15=0,$K15=0),"Không đủ ĐKDT",IF(AND(L15=0,M15&gt;=4),"Không đạt",""))</f>
        <v/>
      </c>
      <c r="Q15" s="32" t="s">
        <v>1326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" customHeight="1" x14ac:dyDescent="0.25">
      <c r="B16" s="22">
        <v>8</v>
      </c>
      <c r="C16" s="23" t="s">
        <v>1339</v>
      </c>
      <c r="D16" s="24" t="s">
        <v>318</v>
      </c>
      <c r="E16" s="25" t="s">
        <v>1340</v>
      </c>
      <c r="F16" s="26" t="s">
        <v>468</v>
      </c>
      <c r="G16" s="23" t="s">
        <v>84</v>
      </c>
      <c r="H16" s="27">
        <v>6</v>
      </c>
      <c r="I16" s="27">
        <v>7</v>
      </c>
      <c r="J16" s="27" t="s">
        <v>25</v>
      </c>
      <c r="K16" s="27">
        <v>5</v>
      </c>
      <c r="L16" s="71">
        <v>6</v>
      </c>
      <c r="M16" s="28">
        <f>ROUND(SUMPRODUCT(H16:L16,$H$8:$L$8)/100,1)</f>
        <v>5.9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C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Trung bình</v>
      </c>
      <c r="P16" s="31" t="str">
        <f>+IF(OR($H16=0,$I16=0,$J16=0,$K16=0),"Không đủ ĐKDT",IF(AND(L16=0,M16&gt;=4),"Không đạt",""))</f>
        <v/>
      </c>
      <c r="Q16" s="32" t="s">
        <v>1326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" customHeight="1" x14ac:dyDescent="0.25">
      <c r="B17" s="22">
        <v>9</v>
      </c>
      <c r="C17" s="23" t="s">
        <v>1341</v>
      </c>
      <c r="D17" s="24" t="s">
        <v>555</v>
      </c>
      <c r="E17" s="25" t="s">
        <v>116</v>
      </c>
      <c r="F17" s="26" t="s">
        <v>332</v>
      </c>
      <c r="G17" s="23" t="s">
        <v>66</v>
      </c>
      <c r="H17" s="27">
        <v>6</v>
      </c>
      <c r="I17" s="27">
        <v>10</v>
      </c>
      <c r="J17" s="27" t="s">
        <v>25</v>
      </c>
      <c r="K17" s="27">
        <v>5</v>
      </c>
      <c r="L17" s="71">
        <v>3</v>
      </c>
      <c r="M17" s="28">
        <f>ROUND(SUMPRODUCT(H17:L17,$H$8:$L$8)/100,1)</f>
        <v>4.4000000000000004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D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Trung bình yếu</v>
      </c>
      <c r="P17" s="31" t="str">
        <f>+IF(OR($H17=0,$I17=0,$J17=0,$K17=0),"Không đủ ĐKDT",IF(AND(L17=0,M17&gt;=4),"Không đạt",""))</f>
        <v/>
      </c>
      <c r="Q17" s="32" t="s">
        <v>1326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" customHeight="1" x14ac:dyDescent="0.25">
      <c r="B18" s="22">
        <v>10</v>
      </c>
      <c r="C18" s="23" t="s">
        <v>1342</v>
      </c>
      <c r="D18" s="24" t="s">
        <v>1343</v>
      </c>
      <c r="E18" s="25" t="s">
        <v>116</v>
      </c>
      <c r="F18" s="26" t="s">
        <v>1344</v>
      </c>
      <c r="G18" s="23" t="s">
        <v>110</v>
      </c>
      <c r="H18" s="27">
        <v>4</v>
      </c>
      <c r="I18" s="27">
        <v>9</v>
      </c>
      <c r="J18" s="27" t="s">
        <v>25</v>
      </c>
      <c r="K18" s="27">
        <v>6</v>
      </c>
      <c r="L18" s="71">
        <v>3.5</v>
      </c>
      <c r="M18" s="28">
        <f>ROUND(SUMPRODUCT(H18:L18,$H$8:$L$8)/100,1)</f>
        <v>4.5999999999999996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D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Trung bình yếu</v>
      </c>
      <c r="P18" s="31" t="str">
        <f>+IF(OR($H18=0,$I18=0,$J18=0,$K18=0),"Không đủ ĐKDT",IF(AND(L18=0,M18&gt;=4),"Không đạt",""))</f>
        <v/>
      </c>
      <c r="Q18" s="32" t="s">
        <v>1326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" customHeight="1" x14ac:dyDescent="0.25">
      <c r="B19" s="22">
        <v>11</v>
      </c>
      <c r="C19" s="23" t="s">
        <v>1345</v>
      </c>
      <c r="D19" s="24" t="s">
        <v>1346</v>
      </c>
      <c r="E19" s="25" t="s">
        <v>192</v>
      </c>
      <c r="F19" s="26" t="s">
        <v>1347</v>
      </c>
      <c r="G19" s="23" t="s">
        <v>61</v>
      </c>
      <c r="H19" s="27">
        <v>5</v>
      </c>
      <c r="I19" s="27">
        <v>10</v>
      </c>
      <c r="J19" s="27" t="s">
        <v>25</v>
      </c>
      <c r="K19" s="27">
        <v>4</v>
      </c>
      <c r="L19" s="71">
        <v>0</v>
      </c>
      <c r="M19" s="28">
        <f>ROUND(SUMPRODUCT(H19:L19,$H$8:$L$8)/100,1)</f>
        <v>2.2999999999999998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F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Kém</v>
      </c>
      <c r="P19" s="67" t="s">
        <v>892</v>
      </c>
      <c r="Q19" s="32" t="s">
        <v>1326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" customHeight="1" x14ac:dyDescent="0.25">
      <c r="B20" s="22">
        <v>12</v>
      </c>
      <c r="C20" s="23" t="s">
        <v>1348</v>
      </c>
      <c r="D20" s="24" t="s">
        <v>1349</v>
      </c>
      <c r="E20" s="25" t="s">
        <v>924</v>
      </c>
      <c r="F20" s="26" t="s">
        <v>1350</v>
      </c>
      <c r="G20" s="23" t="s">
        <v>232</v>
      </c>
      <c r="H20" s="27">
        <v>5</v>
      </c>
      <c r="I20" s="27">
        <v>10</v>
      </c>
      <c r="J20" s="27" t="s">
        <v>25</v>
      </c>
      <c r="K20" s="27">
        <v>7</v>
      </c>
      <c r="L20" s="71">
        <v>8.5</v>
      </c>
      <c r="M20" s="28">
        <f>ROUND(SUMPRODUCT(H20:L20,$H$8:$L$8)/100,1)</f>
        <v>8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B+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Khá</v>
      </c>
      <c r="P20" s="31" t="str">
        <f>+IF(OR($H20=0,$I20=0,$J20=0,$K20=0),"Không đủ ĐKDT",IF(AND(L20=0,M20&gt;=4),"Không đạt",""))</f>
        <v/>
      </c>
      <c r="Q20" s="32" t="s">
        <v>1326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" customHeight="1" x14ac:dyDescent="0.25">
      <c r="B21" s="22">
        <v>13</v>
      </c>
      <c r="C21" s="23" t="s">
        <v>1351</v>
      </c>
      <c r="D21" s="24" t="s">
        <v>222</v>
      </c>
      <c r="E21" s="25" t="s">
        <v>986</v>
      </c>
      <c r="F21" s="26" t="s">
        <v>933</v>
      </c>
      <c r="G21" s="23" t="s">
        <v>66</v>
      </c>
      <c r="H21" s="27">
        <v>6</v>
      </c>
      <c r="I21" s="27">
        <v>10</v>
      </c>
      <c r="J21" s="27" t="s">
        <v>25</v>
      </c>
      <c r="K21" s="27">
        <v>8</v>
      </c>
      <c r="L21" s="71">
        <v>8.5</v>
      </c>
      <c r="M21" s="28">
        <f>ROUND(SUMPRODUCT(H21:L21,$H$8:$L$8)/100,1)</f>
        <v>8.3000000000000007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B+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Khá</v>
      </c>
      <c r="P21" s="31" t="str">
        <f>+IF(OR($H21=0,$I21=0,$J21=0,$K21=0),"Không đủ ĐKDT",IF(AND(L21=0,M21&gt;=4),"Không đạt",""))</f>
        <v/>
      </c>
      <c r="Q21" s="32" t="s">
        <v>1326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" customHeight="1" x14ac:dyDescent="0.25">
      <c r="B22" s="22">
        <v>14</v>
      </c>
      <c r="C22" s="23" t="s">
        <v>1352</v>
      </c>
      <c r="D22" s="24" t="s">
        <v>1353</v>
      </c>
      <c r="E22" s="25" t="s">
        <v>319</v>
      </c>
      <c r="F22" s="26" t="s">
        <v>519</v>
      </c>
      <c r="G22" s="23" t="s">
        <v>110</v>
      </c>
      <c r="H22" s="27">
        <v>6</v>
      </c>
      <c r="I22" s="27">
        <v>10</v>
      </c>
      <c r="J22" s="27" t="s">
        <v>25</v>
      </c>
      <c r="K22" s="27">
        <v>6</v>
      </c>
      <c r="L22" s="71">
        <v>8.5</v>
      </c>
      <c r="M22" s="28">
        <f>ROUND(SUMPRODUCT(H22:L22,$H$8:$L$8)/100,1)</f>
        <v>7.9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B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Khá</v>
      </c>
      <c r="P22" s="31" t="str">
        <f>+IF(OR($H22=0,$I22=0,$J22=0,$K22=0),"Không đủ ĐKDT",IF(AND(L22=0,M22&gt;=4),"Không đạt",""))</f>
        <v/>
      </c>
      <c r="Q22" s="32" t="s">
        <v>1326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" customHeight="1" x14ac:dyDescent="0.25">
      <c r="B23" s="22">
        <v>15</v>
      </c>
      <c r="C23" s="23" t="s">
        <v>1354</v>
      </c>
      <c r="D23" s="24" t="s">
        <v>301</v>
      </c>
      <c r="E23" s="25" t="s">
        <v>130</v>
      </c>
      <c r="F23" s="26" t="s">
        <v>1226</v>
      </c>
      <c r="G23" s="23" t="s">
        <v>98</v>
      </c>
      <c r="H23" s="27">
        <v>5</v>
      </c>
      <c r="I23" s="27">
        <v>10</v>
      </c>
      <c r="J23" s="27" t="s">
        <v>25</v>
      </c>
      <c r="K23" s="27">
        <v>7</v>
      </c>
      <c r="L23" s="71">
        <v>5</v>
      </c>
      <c r="M23" s="28">
        <f>ROUND(SUMPRODUCT(H23:L23,$H$8:$L$8)/100,1)</f>
        <v>5.9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C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Trung bình</v>
      </c>
      <c r="P23" s="31" t="str">
        <f>+IF(OR($H23=0,$I23=0,$J23=0,$K23=0),"Không đủ ĐKDT",IF(AND(L23=0,M23&gt;=4),"Không đạt",""))</f>
        <v/>
      </c>
      <c r="Q23" s="32" t="s">
        <v>1326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" customHeight="1" x14ac:dyDescent="0.25">
      <c r="B24" s="22">
        <v>16</v>
      </c>
      <c r="C24" s="23" t="s">
        <v>1355</v>
      </c>
      <c r="D24" s="24" t="s">
        <v>666</v>
      </c>
      <c r="E24" s="25" t="s">
        <v>134</v>
      </c>
      <c r="F24" s="26" t="s">
        <v>958</v>
      </c>
      <c r="G24" s="23" t="s">
        <v>118</v>
      </c>
      <c r="H24" s="27">
        <v>6</v>
      </c>
      <c r="I24" s="27">
        <v>10</v>
      </c>
      <c r="J24" s="27" t="s">
        <v>25</v>
      </c>
      <c r="K24" s="27">
        <v>7</v>
      </c>
      <c r="L24" s="71">
        <v>3</v>
      </c>
      <c r="M24" s="28">
        <f>ROUND(SUMPRODUCT(H24:L24,$H$8:$L$8)/100,1)</f>
        <v>4.8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D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Trung bình yếu</v>
      </c>
      <c r="P24" s="31" t="str">
        <f>+IF(OR($H24=0,$I24=0,$J24=0,$K24=0),"Không đủ ĐKDT",IF(AND(L24=0,M24&gt;=4),"Không đạt",""))</f>
        <v/>
      </c>
      <c r="Q24" s="32" t="s">
        <v>1326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" customHeight="1" x14ac:dyDescent="0.25">
      <c r="B25" s="22">
        <v>17</v>
      </c>
      <c r="C25" s="23" t="s">
        <v>1356</v>
      </c>
      <c r="D25" s="24" t="s">
        <v>580</v>
      </c>
      <c r="E25" s="25" t="s">
        <v>656</v>
      </c>
      <c r="F25" s="26" t="s">
        <v>645</v>
      </c>
      <c r="G25" s="23" t="s">
        <v>110</v>
      </c>
      <c r="H25" s="27">
        <v>6</v>
      </c>
      <c r="I25" s="27">
        <v>9</v>
      </c>
      <c r="J25" s="27" t="s">
        <v>25</v>
      </c>
      <c r="K25" s="27">
        <v>5</v>
      </c>
      <c r="L25" s="71">
        <v>4.5</v>
      </c>
      <c r="M25" s="28">
        <f>ROUND(SUMPRODUCT(H25:L25,$H$8:$L$8)/100,1)</f>
        <v>5.2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D+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 yếu</v>
      </c>
      <c r="P25" s="31" t="str">
        <f>+IF(OR($H25=0,$I25=0,$J25=0,$K25=0),"Không đủ ĐKDT",IF(AND(L25=0,M25&gt;=4),"Không đạt",""))</f>
        <v/>
      </c>
      <c r="Q25" s="32" t="s">
        <v>1326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" customHeight="1" x14ac:dyDescent="0.25">
      <c r="B26" s="22">
        <v>18</v>
      </c>
      <c r="C26" s="23" t="s">
        <v>1357</v>
      </c>
      <c r="D26" s="24" t="s">
        <v>1358</v>
      </c>
      <c r="E26" s="25" t="s">
        <v>138</v>
      </c>
      <c r="F26" s="26" t="s">
        <v>75</v>
      </c>
      <c r="G26" s="23" t="s">
        <v>110</v>
      </c>
      <c r="H26" s="27">
        <v>8</v>
      </c>
      <c r="I26" s="27">
        <v>10</v>
      </c>
      <c r="J26" s="27" t="s">
        <v>25</v>
      </c>
      <c r="K26" s="27">
        <v>6</v>
      </c>
      <c r="L26" s="71">
        <v>5</v>
      </c>
      <c r="M26" s="28">
        <f>ROUND(SUMPRODUCT(H26:L26,$H$8:$L$8)/100,1)</f>
        <v>6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C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Trung bình</v>
      </c>
      <c r="P26" s="31" t="str">
        <f>+IF(OR($H26=0,$I26=0,$J26=0,$K26=0),"Không đủ ĐKDT",IF(AND(L26=0,M26&gt;=4),"Không đạt",""))</f>
        <v/>
      </c>
      <c r="Q26" s="32" t="s">
        <v>1326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" customHeight="1" x14ac:dyDescent="0.25">
      <c r="B27" s="22">
        <v>19</v>
      </c>
      <c r="C27" s="23" t="s">
        <v>1359</v>
      </c>
      <c r="D27" s="24" t="s">
        <v>1360</v>
      </c>
      <c r="E27" s="25" t="s">
        <v>1361</v>
      </c>
      <c r="F27" s="26" t="s">
        <v>561</v>
      </c>
      <c r="G27" s="23" t="s">
        <v>110</v>
      </c>
      <c r="H27" s="27">
        <v>5</v>
      </c>
      <c r="I27" s="27">
        <v>10</v>
      </c>
      <c r="J27" s="27" t="s">
        <v>25</v>
      </c>
      <c r="K27" s="27">
        <v>1</v>
      </c>
      <c r="L27" s="71">
        <v>3.5</v>
      </c>
      <c r="M27" s="28">
        <f>ROUND(SUMPRODUCT(H27:L27,$H$8:$L$8)/100,1)</f>
        <v>3.8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F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Kém</v>
      </c>
      <c r="P27" s="31" t="str">
        <f>+IF(OR($H27=0,$I27=0,$J27=0,$K27=0),"Không đủ ĐKDT",IF(AND(L27=0,M27&gt;=4),"Không đạt",""))</f>
        <v/>
      </c>
      <c r="Q27" s="32" t="s">
        <v>1326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" customHeight="1" x14ac:dyDescent="0.25">
      <c r="B28" s="22">
        <v>20</v>
      </c>
      <c r="C28" s="23" t="s">
        <v>1362</v>
      </c>
      <c r="D28" s="24" t="s">
        <v>1363</v>
      </c>
      <c r="E28" s="25" t="s">
        <v>1364</v>
      </c>
      <c r="F28" s="26" t="s">
        <v>1365</v>
      </c>
      <c r="G28" s="23" t="s">
        <v>118</v>
      </c>
      <c r="H28" s="27">
        <v>5</v>
      </c>
      <c r="I28" s="27">
        <v>10</v>
      </c>
      <c r="J28" s="27" t="s">
        <v>25</v>
      </c>
      <c r="K28" s="27">
        <v>4</v>
      </c>
      <c r="L28" s="71">
        <v>7</v>
      </c>
      <c r="M28" s="28">
        <f>ROUND(SUMPRODUCT(H28:L28,$H$8:$L$8)/100,1)</f>
        <v>6.5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C+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Trung bình</v>
      </c>
      <c r="P28" s="31" t="str">
        <f>+IF(OR($H28=0,$I28=0,$J28=0,$K28=0),"Không đủ ĐKDT",IF(AND(L28=0,M28&gt;=4),"Không đạt",""))</f>
        <v/>
      </c>
      <c r="Q28" s="32" t="s">
        <v>1326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" customHeight="1" x14ac:dyDescent="0.25">
      <c r="B29" s="22">
        <v>21</v>
      </c>
      <c r="C29" s="23" t="s">
        <v>1366</v>
      </c>
      <c r="D29" s="24" t="s">
        <v>373</v>
      </c>
      <c r="E29" s="25" t="s">
        <v>1367</v>
      </c>
      <c r="F29" s="26" t="s">
        <v>397</v>
      </c>
      <c r="G29" s="23" t="s">
        <v>110</v>
      </c>
      <c r="H29" s="27">
        <v>5</v>
      </c>
      <c r="I29" s="27">
        <v>10</v>
      </c>
      <c r="J29" s="27" t="s">
        <v>25</v>
      </c>
      <c r="K29" s="27">
        <v>7</v>
      </c>
      <c r="L29" s="71">
        <v>3.5</v>
      </c>
      <c r="M29" s="28">
        <f>ROUND(SUMPRODUCT(H29:L29,$H$8:$L$8)/100,1)</f>
        <v>5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D+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Trung bình yếu</v>
      </c>
      <c r="P29" s="31" t="str">
        <f>+IF(OR($H29=0,$I29=0,$J29=0,$K29=0),"Không đủ ĐKDT",IF(AND(L29=0,M29&gt;=4),"Không đạt",""))</f>
        <v/>
      </c>
      <c r="Q29" s="32" t="s">
        <v>1326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" customHeight="1" x14ac:dyDescent="0.25">
      <c r="B30" s="22">
        <v>22</v>
      </c>
      <c r="C30" s="23" t="s">
        <v>1368</v>
      </c>
      <c r="D30" s="24" t="s">
        <v>902</v>
      </c>
      <c r="E30" s="25" t="s">
        <v>664</v>
      </c>
      <c r="F30" s="26" t="s">
        <v>971</v>
      </c>
      <c r="G30" s="23" t="s">
        <v>94</v>
      </c>
      <c r="H30" s="27">
        <v>5</v>
      </c>
      <c r="I30" s="27">
        <v>10</v>
      </c>
      <c r="J30" s="27" t="s">
        <v>25</v>
      </c>
      <c r="K30" s="27">
        <v>7</v>
      </c>
      <c r="L30" s="71">
        <v>3</v>
      </c>
      <c r="M30" s="28">
        <f>ROUND(SUMPRODUCT(H30:L30,$H$8:$L$8)/100,1)</f>
        <v>4.7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D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 yếu</v>
      </c>
      <c r="P30" s="31" t="str">
        <f>+IF(OR($H30=0,$I30=0,$J30=0,$K30=0),"Không đủ ĐKDT",IF(AND(L30=0,M30&gt;=4),"Không đạt",""))</f>
        <v/>
      </c>
      <c r="Q30" s="32" t="s">
        <v>1326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" customHeight="1" x14ac:dyDescent="0.25">
      <c r="B31" s="22">
        <v>23</v>
      </c>
      <c r="C31" s="23" t="s">
        <v>1369</v>
      </c>
      <c r="D31" s="24" t="s">
        <v>1370</v>
      </c>
      <c r="E31" s="25" t="s">
        <v>359</v>
      </c>
      <c r="F31" s="26" t="s">
        <v>1371</v>
      </c>
      <c r="G31" s="23" t="s">
        <v>1372</v>
      </c>
      <c r="H31" s="27">
        <v>0</v>
      </c>
      <c r="I31" s="27">
        <v>0</v>
      </c>
      <c r="J31" s="27" t="s">
        <v>25</v>
      </c>
      <c r="K31" s="27">
        <v>0</v>
      </c>
      <c r="L31" s="71" t="s">
        <v>25</v>
      </c>
      <c r="M31" s="28">
        <f>ROUND(SUMPRODUCT(H31:L31,$H$8:$L$8)/100,1)</f>
        <v>0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F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Kém</v>
      </c>
      <c r="P31" s="31" t="str">
        <f>+IF(OR($H31=0,$I31=0,$J31=0,$K31=0),"Không đủ ĐKDT",IF(AND(L31=0,M31&gt;=4),"Không đạt",""))</f>
        <v>Không đủ ĐKDT</v>
      </c>
      <c r="Q31" s="32" t="s">
        <v>1326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" customHeight="1" x14ac:dyDescent="0.25">
      <c r="B32" s="22">
        <v>24</v>
      </c>
      <c r="C32" s="23" t="s">
        <v>1373</v>
      </c>
      <c r="D32" s="24" t="s">
        <v>1228</v>
      </c>
      <c r="E32" s="25" t="s">
        <v>363</v>
      </c>
      <c r="F32" s="26" t="s">
        <v>667</v>
      </c>
      <c r="G32" s="23" t="s">
        <v>110</v>
      </c>
      <c r="H32" s="27">
        <v>6</v>
      </c>
      <c r="I32" s="27">
        <v>10</v>
      </c>
      <c r="J32" s="27" t="s">
        <v>25</v>
      </c>
      <c r="K32" s="27">
        <v>8</v>
      </c>
      <c r="L32" s="71">
        <v>7</v>
      </c>
      <c r="M32" s="28">
        <f>ROUND(SUMPRODUCT(H32:L32,$H$8:$L$8)/100,1)</f>
        <v>7.4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B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Khá</v>
      </c>
      <c r="P32" s="31" t="str">
        <f>+IF(OR($H32=0,$I32=0,$J32=0,$K32=0),"Không đủ ĐKDT",IF(AND(L32=0,M32&gt;=4),"Không đạt",""))</f>
        <v/>
      </c>
      <c r="Q32" s="32" t="s">
        <v>1326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" customHeight="1" x14ac:dyDescent="0.25">
      <c r="B33" s="22">
        <v>25</v>
      </c>
      <c r="C33" s="23" t="s">
        <v>1374</v>
      </c>
      <c r="D33" s="24" t="s">
        <v>292</v>
      </c>
      <c r="E33" s="25" t="s">
        <v>1099</v>
      </c>
      <c r="F33" s="26" t="s">
        <v>921</v>
      </c>
      <c r="G33" s="23" t="s">
        <v>110</v>
      </c>
      <c r="H33" s="27">
        <v>5</v>
      </c>
      <c r="I33" s="27">
        <v>10</v>
      </c>
      <c r="J33" s="27" t="s">
        <v>25</v>
      </c>
      <c r="K33" s="27">
        <v>8</v>
      </c>
      <c r="L33" s="71">
        <v>6</v>
      </c>
      <c r="M33" s="28">
        <f>ROUND(SUMPRODUCT(H33:L33,$H$8:$L$8)/100,1)</f>
        <v>6.7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C+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Trung bình</v>
      </c>
      <c r="P33" s="31" t="str">
        <f>+IF(OR($H33=0,$I33=0,$J33=0,$K33=0),"Không đủ ĐKDT",IF(AND(L33=0,M33&gt;=4),"Không đạt",""))</f>
        <v/>
      </c>
      <c r="Q33" s="32" t="s">
        <v>1326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" customHeight="1" x14ac:dyDescent="0.25">
      <c r="B34" s="22">
        <v>26</v>
      </c>
      <c r="C34" s="23" t="s">
        <v>1375</v>
      </c>
      <c r="D34" s="24" t="s">
        <v>1376</v>
      </c>
      <c r="E34" s="25" t="s">
        <v>1377</v>
      </c>
      <c r="F34" s="26" t="s">
        <v>1378</v>
      </c>
      <c r="G34" s="23" t="s">
        <v>98</v>
      </c>
      <c r="H34" s="27">
        <v>4</v>
      </c>
      <c r="I34" s="27">
        <v>10</v>
      </c>
      <c r="J34" s="27" t="s">
        <v>25</v>
      </c>
      <c r="K34" s="27">
        <v>6</v>
      </c>
      <c r="L34" s="71">
        <v>5.5</v>
      </c>
      <c r="M34" s="28">
        <f>ROUND(SUMPRODUCT(H34:L34,$H$8:$L$8)/100,1)</f>
        <v>5.9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C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Trung bình</v>
      </c>
      <c r="P34" s="31" t="str">
        <f>+IF(OR($H34=0,$I34=0,$J34=0,$K34=0),"Không đủ ĐKDT",IF(AND(L34=0,M34&gt;=4),"Không đạt",""))</f>
        <v/>
      </c>
      <c r="Q34" s="32" t="s">
        <v>1326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" customHeight="1" x14ac:dyDescent="0.25">
      <c r="B35" s="22">
        <v>27</v>
      </c>
      <c r="C35" s="23" t="s">
        <v>1379</v>
      </c>
      <c r="D35" s="24" t="s">
        <v>154</v>
      </c>
      <c r="E35" s="25" t="s">
        <v>230</v>
      </c>
      <c r="F35" s="26" t="s">
        <v>1380</v>
      </c>
      <c r="G35" s="23" t="s">
        <v>98</v>
      </c>
      <c r="H35" s="27">
        <v>5</v>
      </c>
      <c r="I35" s="27">
        <v>10</v>
      </c>
      <c r="J35" s="27" t="s">
        <v>25</v>
      </c>
      <c r="K35" s="27">
        <v>7</v>
      </c>
      <c r="L35" s="71">
        <v>5</v>
      </c>
      <c r="M35" s="28">
        <f>ROUND(SUMPRODUCT(H35:L35,$H$8:$L$8)/100,1)</f>
        <v>5.9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C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Trung bình</v>
      </c>
      <c r="P35" s="31" t="str">
        <f>+IF(OR($H35=0,$I35=0,$J35=0,$K35=0),"Không đủ ĐKDT",IF(AND(L35=0,M35&gt;=4),"Không đạt",""))</f>
        <v/>
      </c>
      <c r="Q35" s="32" t="s">
        <v>1326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" customHeight="1" x14ac:dyDescent="0.25">
      <c r="B36" s="22">
        <v>28</v>
      </c>
      <c r="C36" s="23" t="s">
        <v>1381</v>
      </c>
      <c r="D36" s="24" t="s">
        <v>1382</v>
      </c>
      <c r="E36" s="25" t="s">
        <v>1383</v>
      </c>
      <c r="F36" s="26" t="s">
        <v>1006</v>
      </c>
      <c r="G36" s="23" t="s">
        <v>98</v>
      </c>
      <c r="H36" s="27">
        <v>7</v>
      </c>
      <c r="I36" s="27">
        <v>9</v>
      </c>
      <c r="J36" s="27" t="s">
        <v>25</v>
      </c>
      <c r="K36" s="27">
        <v>7</v>
      </c>
      <c r="L36" s="71">
        <v>7.5</v>
      </c>
      <c r="M36" s="28">
        <f>ROUND(SUMPRODUCT(H36:L36,$H$8:$L$8)/100,1)</f>
        <v>7.5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B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Khá</v>
      </c>
      <c r="P36" s="31" t="str">
        <f>+IF(OR($H36=0,$I36=0,$J36=0,$K36=0),"Không đủ ĐKDT",IF(AND(L36=0,M36&gt;=4),"Không đạt",""))</f>
        <v/>
      </c>
      <c r="Q36" s="32" t="s">
        <v>1326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" customHeight="1" x14ac:dyDescent="0.25">
      <c r="B37" s="22">
        <v>29</v>
      </c>
      <c r="C37" s="23" t="s">
        <v>1384</v>
      </c>
      <c r="D37" s="24" t="s">
        <v>1385</v>
      </c>
      <c r="E37" s="25" t="s">
        <v>461</v>
      </c>
      <c r="F37" s="26" t="s">
        <v>1386</v>
      </c>
      <c r="G37" s="23" t="s">
        <v>94</v>
      </c>
      <c r="H37" s="27">
        <v>5</v>
      </c>
      <c r="I37" s="27">
        <v>10</v>
      </c>
      <c r="J37" s="27" t="s">
        <v>25</v>
      </c>
      <c r="K37" s="27">
        <v>8</v>
      </c>
      <c r="L37" s="71">
        <v>7.5</v>
      </c>
      <c r="M37" s="28">
        <f>ROUND(SUMPRODUCT(H37:L37,$H$8:$L$8)/100,1)</f>
        <v>7.6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B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Khá</v>
      </c>
      <c r="P37" s="31" t="str">
        <f>+IF(OR($H37=0,$I37=0,$J37=0,$K37=0),"Không đủ ĐKDT",IF(AND(L37=0,M37&gt;=4),"Không đạt",""))</f>
        <v/>
      </c>
      <c r="Q37" s="32" t="s">
        <v>1326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" customHeight="1" x14ac:dyDescent="0.25">
      <c r="B38" s="22">
        <v>30</v>
      </c>
      <c r="C38" s="23" t="s">
        <v>1387</v>
      </c>
      <c r="D38" s="24" t="s">
        <v>215</v>
      </c>
      <c r="E38" s="25" t="s">
        <v>461</v>
      </c>
      <c r="F38" s="26" t="s">
        <v>131</v>
      </c>
      <c r="G38" s="23" t="s">
        <v>98</v>
      </c>
      <c r="H38" s="27">
        <v>4</v>
      </c>
      <c r="I38" s="27">
        <v>10</v>
      </c>
      <c r="J38" s="27" t="s">
        <v>25</v>
      </c>
      <c r="K38" s="27">
        <v>7</v>
      </c>
      <c r="L38" s="71">
        <v>5.5</v>
      </c>
      <c r="M38" s="28">
        <f>ROUND(SUMPRODUCT(H38:L38,$H$8:$L$8)/100,1)</f>
        <v>6.1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C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</v>
      </c>
      <c r="P38" s="31" t="str">
        <f>+IF(OR($H38=0,$I38=0,$J38=0,$K38=0),"Không đủ ĐKDT",IF(AND(L38=0,M38&gt;=4),"Không đạt",""))</f>
        <v/>
      </c>
      <c r="Q38" s="32" t="s">
        <v>1326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" customHeight="1" x14ac:dyDescent="0.25">
      <c r="B39" s="22">
        <v>31</v>
      </c>
      <c r="C39" s="23" t="s">
        <v>1388</v>
      </c>
      <c r="D39" s="24" t="s">
        <v>373</v>
      </c>
      <c r="E39" s="25" t="s">
        <v>1206</v>
      </c>
      <c r="F39" s="26" t="s">
        <v>1389</v>
      </c>
      <c r="G39" s="23" t="s">
        <v>388</v>
      </c>
      <c r="H39" s="27">
        <v>5</v>
      </c>
      <c r="I39" s="27">
        <v>10</v>
      </c>
      <c r="J39" s="27" t="s">
        <v>25</v>
      </c>
      <c r="K39" s="27">
        <v>6</v>
      </c>
      <c r="L39" s="71">
        <v>4.5</v>
      </c>
      <c r="M39" s="28">
        <f>ROUND(SUMPRODUCT(H39:L39,$H$8:$L$8)/100,1)</f>
        <v>5.4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D+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Trung bình yếu</v>
      </c>
      <c r="P39" s="31" t="str">
        <f>+IF(OR($H39=0,$I39=0,$J39=0,$K39=0),"Không đủ ĐKDT",IF(AND(L39=0,M39&gt;=4),"Không đạt",""))</f>
        <v/>
      </c>
      <c r="Q39" s="32" t="s">
        <v>1390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" customHeight="1" x14ac:dyDescent="0.25">
      <c r="B40" s="22">
        <v>32</v>
      </c>
      <c r="C40" s="23" t="s">
        <v>1391</v>
      </c>
      <c r="D40" s="24" t="s">
        <v>1392</v>
      </c>
      <c r="E40" s="25" t="s">
        <v>87</v>
      </c>
      <c r="F40" s="26" t="s">
        <v>1393</v>
      </c>
      <c r="G40" s="23" t="s">
        <v>388</v>
      </c>
      <c r="H40" s="27">
        <v>4</v>
      </c>
      <c r="I40" s="27">
        <v>10</v>
      </c>
      <c r="J40" s="27" t="s">
        <v>25</v>
      </c>
      <c r="K40" s="27">
        <v>6</v>
      </c>
      <c r="L40" s="71">
        <v>4</v>
      </c>
      <c r="M40" s="28">
        <f>ROUND(SUMPRODUCT(H40:L40,$H$8:$L$8)/100,1)</f>
        <v>5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D+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Trung bình yếu</v>
      </c>
      <c r="P40" s="31" t="str">
        <f>+IF(OR($H40=0,$I40=0,$J40=0,$K40=0),"Không đủ ĐKDT",IF(AND(L40=0,M40&gt;=4),"Không đạt",""))</f>
        <v/>
      </c>
      <c r="Q40" s="32" t="s">
        <v>1390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" customHeight="1" x14ac:dyDescent="0.25">
      <c r="B41" s="22">
        <v>33</v>
      </c>
      <c r="C41" s="23" t="s">
        <v>1394</v>
      </c>
      <c r="D41" s="24" t="s">
        <v>1395</v>
      </c>
      <c r="E41" s="25" t="s">
        <v>87</v>
      </c>
      <c r="F41" s="26" t="s">
        <v>55</v>
      </c>
      <c r="G41" s="23" t="s">
        <v>388</v>
      </c>
      <c r="H41" s="27">
        <v>4</v>
      </c>
      <c r="I41" s="27">
        <v>3</v>
      </c>
      <c r="J41" s="27" t="s">
        <v>25</v>
      </c>
      <c r="K41" s="27">
        <v>2</v>
      </c>
      <c r="L41" s="71">
        <v>2</v>
      </c>
      <c r="M41" s="28">
        <f>ROUND(SUMPRODUCT(H41:L41,$H$8:$L$8)/100,1)</f>
        <v>2.2999999999999998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>+IF(OR($H41=0,$I41=0,$J41=0,$K41=0),"Không đủ ĐKDT",IF(AND(L41=0,M41&gt;=4),"Không đạt",""))</f>
        <v/>
      </c>
      <c r="Q41" s="32" t="s">
        <v>1390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" customHeight="1" x14ac:dyDescent="0.25">
      <c r="B42" s="22">
        <v>34</v>
      </c>
      <c r="C42" s="23" t="s">
        <v>1396</v>
      </c>
      <c r="D42" s="24" t="s">
        <v>1397</v>
      </c>
      <c r="E42" s="25" t="s">
        <v>126</v>
      </c>
      <c r="F42" s="26" t="s">
        <v>1398</v>
      </c>
      <c r="G42" s="23" t="s">
        <v>52</v>
      </c>
      <c r="H42" s="27">
        <v>6</v>
      </c>
      <c r="I42" s="27">
        <v>10</v>
      </c>
      <c r="J42" s="27" t="s">
        <v>25</v>
      </c>
      <c r="K42" s="27">
        <v>8</v>
      </c>
      <c r="L42" s="71">
        <v>7</v>
      </c>
      <c r="M42" s="28">
        <f>ROUND(SUMPRODUCT(H42:L42,$H$8:$L$8)/100,1)</f>
        <v>7.4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B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Khá</v>
      </c>
      <c r="P42" s="31" t="str">
        <f>+IF(OR($H42=0,$I42=0,$J42=0,$K42=0),"Không đủ ĐKDT",IF(AND(L42=0,M42&gt;=4),"Không đạt",""))</f>
        <v/>
      </c>
      <c r="Q42" s="32" t="s">
        <v>1390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" customHeight="1" x14ac:dyDescent="0.25">
      <c r="B43" s="22">
        <v>35</v>
      </c>
      <c r="C43" s="23" t="s">
        <v>1399</v>
      </c>
      <c r="D43" s="24" t="s">
        <v>558</v>
      </c>
      <c r="E43" s="25" t="s">
        <v>668</v>
      </c>
      <c r="F43" s="26" t="s">
        <v>1317</v>
      </c>
      <c r="G43" s="23" t="s">
        <v>56</v>
      </c>
      <c r="H43" s="27">
        <v>8</v>
      </c>
      <c r="I43" s="27">
        <v>10</v>
      </c>
      <c r="J43" s="27" t="s">
        <v>25</v>
      </c>
      <c r="K43" s="27">
        <v>8</v>
      </c>
      <c r="L43" s="71">
        <v>8</v>
      </c>
      <c r="M43" s="28">
        <f>ROUND(SUMPRODUCT(H43:L43,$H$8:$L$8)/100,1)</f>
        <v>8.1999999999999993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B+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Khá</v>
      </c>
      <c r="P43" s="31" t="str">
        <f>+IF(OR($H43=0,$I43=0,$J43=0,$K43=0),"Không đủ ĐKDT",IF(AND(L43=0,M43&gt;=4),"Không đạt",""))</f>
        <v/>
      </c>
      <c r="Q43" s="32" t="s">
        <v>1390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" customHeight="1" x14ac:dyDescent="0.25">
      <c r="B44" s="22">
        <v>36</v>
      </c>
      <c r="C44" s="23" t="s">
        <v>1400</v>
      </c>
      <c r="D44" s="24" t="s">
        <v>1401</v>
      </c>
      <c r="E44" s="25" t="s">
        <v>335</v>
      </c>
      <c r="F44" s="26" t="s">
        <v>1402</v>
      </c>
      <c r="G44" s="23" t="s">
        <v>388</v>
      </c>
      <c r="H44" s="27">
        <v>5</v>
      </c>
      <c r="I44" s="27">
        <v>10</v>
      </c>
      <c r="J44" s="27" t="s">
        <v>25</v>
      </c>
      <c r="K44" s="27">
        <v>7</v>
      </c>
      <c r="L44" s="71">
        <v>6</v>
      </c>
      <c r="M44" s="28">
        <f>ROUND(SUMPRODUCT(H44:L44,$H$8:$L$8)/100,1)</f>
        <v>6.5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C+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Trung bình</v>
      </c>
      <c r="P44" s="31" t="str">
        <f>+IF(OR($H44=0,$I44=0,$J44=0,$K44=0),"Không đủ ĐKDT",IF(AND(L44=0,M44&gt;=4),"Không đạt",""))</f>
        <v/>
      </c>
      <c r="Q44" s="32" t="s">
        <v>1390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" customHeight="1" x14ac:dyDescent="0.25">
      <c r="B45" s="22">
        <v>37</v>
      </c>
      <c r="C45" s="23" t="s">
        <v>1403</v>
      </c>
      <c r="D45" s="24" t="s">
        <v>1404</v>
      </c>
      <c r="E45" s="25" t="s">
        <v>656</v>
      </c>
      <c r="F45" s="26" t="s">
        <v>1405</v>
      </c>
      <c r="G45" s="23" t="s">
        <v>84</v>
      </c>
      <c r="H45" s="27">
        <v>4</v>
      </c>
      <c r="I45" s="27">
        <v>1</v>
      </c>
      <c r="J45" s="27" t="s">
        <v>25</v>
      </c>
      <c r="K45" s="27">
        <v>1</v>
      </c>
      <c r="L45" s="71">
        <v>3.5</v>
      </c>
      <c r="M45" s="28">
        <f>ROUND(SUMPRODUCT(H45:L45,$H$8:$L$8)/100,1)</f>
        <v>2.8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F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Kém</v>
      </c>
      <c r="P45" s="31" t="str">
        <f>+IF(OR($H45=0,$I45=0,$J45=0,$K45=0),"Không đủ ĐKDT",IF(AND(L45=0,M45&gt;=4),"Không đạt",""))</f>
        <v/>
      </c>
      <c r="Q45" s="32" t="s">
        <v>1390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" customHeight="1" x14ac:dyDescent="0.25">
      <c r="B46" s="22">
        <v>38</v>
      </c>
      <c r="C46" s="23" t="s">
        <v>1406</v>
      </c>
      <c r="D46" s="24" t="s">
        <v>591</v>
      </c>
      <c r="E46" s="25" t="s">
        <v>345</v>
      </c>
      <c r="F46" s="26" t="s">
        <v>93</v>
      </c>
      <c r="G46" s="23" t="s">
        <v>388</v>
      </c>
      <c r="H46" s="27">
        <v>5</v>
      </c>
      <c r="I46" s="27">
        <v>10</v>
      </c>
      <c r="J46" s="27" t="s">
        <v>25</v>
      </c>
      <c r="K46" s="27">
        <v>8</v>
      </c>
      <c r="L46" s="71">
        <v>3.5</v>
      </c>
      <c r="M46" s="28">
        <f>ROUND(SUMPRODUCT(H46:L46,$H$8:$L$8)/100,1)</f>
        <v>5.2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D+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Trung bình yếu</v>
      </c>
      <c r="P46" s="31" t="str">
        <f>+IF(OR($H46=0,$I46=0,$J46=0,$K46=0),"Không đủ ĐKDT",IF(AND(L46=0,M46&gt;=4),"Không đạt",""))</f>
        <v/>
      </c>
      <c r="Q46" s="32" t="s">
        <v>1390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" customHeight="1" x14ac:dyDescent="0.25">
      <c r="B47" s="22">
        <v>39</v>
      </c>
      <c r="C47" s="23" t="s">
        <v>1407</v>
      </c>
      <c r="D47" s="24" t="s">
        <v>1408</v>
      </c>
      <c r="E47" s="25" t="s">
        <v>359</v>
      </c>
      <c r="F47" s="26" t="s">
        <v>669</v>
      </c>
      <c r="G47" s="23" t="s">
        <v>84</v>
      </c>
      <c r="H47" s="27">
        <v>5</v>
      </c>
      <c r="I47" s="27">
        <v>7</v>
      </c>
      <c r="J47" s="27" t="s">
        <v>25</v>
      </c>
      <c r="K47" s="27">
        <v>8</v>
      </c>
      <c r="L47" s="71">
        <v>7.5</v>
      </c>
      <c r="M47" s="28">
        <f>ROUND(SUMPRODUCT(H47:L47,$H$8:$L$8)/100,1)</f>
        <v>7.3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ĐKDT",IF(AND(L47=0,M47&gt;=4),"Không đạt",""))</f>
        <v/>
      </c>
      <c r="Q47" s="32" t="s">
        <v>1390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" customHeight="1" x14ac:dyDescent="0.25">
      <c r="B48" s="22">
        <v>40</v>
      </c>
      <c r="C48" s="23" t="s">
        <v>1409</v>
      </c>
      <c r="D48" s="24" t="s">
        <v>206</v>
      </c>
      <c r="E48" s="25" t="s">
        <v>363</v>
      </c>
      <c r="F48" s="26" t="s">
        <v>982</v>
      </c>
      <c r="G48" s="23" t="s">
        <v>61</v>
      </c>
      <c r="H48" s="27">
        <v>6</v>
      </c>
      <c r="I48" s="27">
        <v>10</v>
      </c>
      <c r="J48" s="27" t="s">
        <v>25</v>
      </c>
      <c r="K48" s="27">
        <v>9</v>
      </c>
      <c r="L48" s="71">
        <v>7.5</v>
      </c>
      <c r="M48" s="28">
        <f>ROUND(SUMPRODUCT(H48:L48,$H$8:$L$8)/100,1)</f>
        <v>7.9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B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Khá</v>
      </c>
      <c r="P48" s="31" t="str">
        <f>+IF(OR($H48=0,$I48=0,$J48=0,$K48=0),"Không đủ ĐKDT",IF(AND(L48=0,M48&gt;=4),"Không đạt",""))</f>
        <v/>
      </c>
      <c r="Q48" s="32" t="s">
        <v>1390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62"/>
      <c r="V48" s="62"/>
      <c r="W48" s="62"/>
      <c r="X48" s="54"/>
      <c r="Y48" s="54"/>
      <c r="Z48" s="54"/>
      <c r="AA48" s="54"/>
      <c r="AB48" s="53"/>
      <c r="AC48" s="54"/>
      <c r="AD48" s="54"/>
      <c r="AE48" s="54"/>
      <c r="AF48" s="54"/>
      <c r="AG48" s="54"/>
      <c r="AH48" s="54"/>
      <c r="AI48" s="55"/>
    </row>
    <row r="49" spans="2:35" ht="18" customHeight="1" x14ac:dyDescent="0.25">
      <c r="B49" s="22">
        <v>41</v>
      </c>
      <c r="C49" s="23" t="s">
        <v>1410</v>
      </c>
      <c r="D49" s="24" t="s">
        <v>178</v>
      </c>
      <c r="E49" s="25" t="s">
        <v>1411</v>
      </c>
      <c r="F49" s="26" t="s">
        <v>670</v>
      </c>
      <c r="G49" s="23" t="s">
        <v>71</v>
      </c>
      <c r="H49" s="27">
        <v>8</v>
      </c>
      <c r="I49" s="27">
        <v>6</v>
      </c>
      <c r="J49" s="27" t="s">
        <v>25</v>
      </c>
      <c r="K49" s="27">
        <v>9</v>
      </c>
      <c r="L49" s="71">
        <v>6.5</v>
      </c>
      <c r="M49" s="28">
        <f>ROUND(SUMPRODUCT(H49:L49,$H$8:$L$8)/100,1)</f>
        <v>7.1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B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Khá</v>
      </c>
      <c r="P49" s="31" t="str">
        <f>+IF(OR($H49=0,$I49=0,$J49=0,$K49=0),"Không đủ ĐKDT",IF(AND(L49=0,M49&gt;=4),"Không đạt",""))</f>
        <v/>
      </c>
      <c r="Q49" s="32" t="s">
        <v>1390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" customHeight="1" x14ac:dyDescent="0.25">
      <c r="B50" s="22">
        <v>42</v>
      </c>
      <c r="C50" s="23" t="s">
        <v>1412</v>
      </c>
      <c r="D50" s="24" t="s">
        <v>120</v>
      </c>
      <c r="E50" s="25" t="s">
        <v>671</v>
      </c>
      <c r="F50" s="26" t="s">
        <v>1020</v>
      </c>
      <c r="G50" s="23" t="s">
        <v>388</v>
      </c>
      <c r="H50" s="27">
        <v>5</v>
      </c>
      <c r="I50" s="27">
        <v>10</v>
      </c>
      <c r="J50" s="27" t="s">
        <v>25</v>
      </c>
      <c r="K50" s="27">
        <v>7</v>
      </c>
      <c r="L50" s="71">
        <v>7.5</v>
      </c>
      <c r="M50" s="28">
        <f>ROUND(SUMPRODUCT(H50:L50,$H$8:$L$8)/100,1)</f>
        <v>7.4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B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Khá</v>
      </c>
      <c r="P50" s="31" t="str">
        <f>+IF(OR($H50=0,$I50=0,$J50=0,$K50=0),"Không đủ ĐKDT",IF(AND(L50=0,M50&gt;=4),"Không đạt",""))</f>
        <v/>
      </c>
      <c r="Q50" s="32" t="s">
        <v>1390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" customHeight="1" x14ac:dyDescent="0.25">
      <c r="B51" s="22">
        <v>43</v>
      </c>
      <c r="C51" s="23" t="s">
        <v>1413</v>
      </c>
      <c r="D51" s="24" t="s">
        <v>1414</v>
      </c>
      <c r="E51" s="25" t="s">
        <v>672</v>
      </c>
      <c r="F51" s="26" t="s">
        <v>539</v>
      </c>
      <c r="G51" s="23" t="s">
        <v>388</v>
      </c>
      <c r="H51" s="27">
        <v>5</v>
      </c>
      <c r="I51" s="27">
        <v>10</v>
      </c>
      <c r="J51" s="27" t="s">
        <v>25</v>
      </c>
      <c r="K51" s="27">
        <v>7</v>
      </c>
      <c r="L51" s="71">
        <v>5</v>
      </c>
      <c r="M51" s="28">
        <f>ROUND(SUMPRODUCT(H51:L51,$H$8:$L$8)/100,1)</f>
        <v>5.9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C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Trung bình</v>
      </c>
      <c r="P51" s="31" t="str">
        <f>+IF(OR($H51=0,$I51=0,$J51=0,$K51=0),"Không đủ ĐKDT",IF(AND(L51=0,M51&gt;=4),"Không đạt",""))</f>
        <v/>
      </c>
      <c r="Q51" s="32" t="s">
        <v>1390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" customHeight="1" x14ac:dyDescent="0.25">
      <c r="B52" s="22">
        <v>44</v>
      </c>
      <c r="C52" s="23" t="s">
        <v>1415</v>
      </c>
      <c r="D52" s="24" t="s">
        <v>1416</v>
      </c>
      <c r="E52" s="25" t="s">
        <v>402</v>
      </c>
      <c r="F52" s="26" t="s">
        <v>1417</v>
      </c>
      <c r="G52" s="23" t="s">
        <v>232</v>
      </c>
      <c r="H52" s="27">
        <v>5</v>
      </c>
      <c r="I52" s="27">
        <v>10</v>
      </c>
      <c r="J52" s="27" t="s">
        <v>25</v>
      </c>
      <c r="K52" s="27">
        <v>4</v>
      </c>
      <c r="L52" s="71">
        <v>4.5</v>
      </c>
      <c r="M52" s="28">
        <f>ROUND(SUMPRODUCT(H52:L52,$H$8:$L$8)/100,1)</f>
        <v>5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D+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Trung bình yếu</v>
      </c>
      <c r="P52" s="31" t="str">
        <f>+IF(OR($H52=0,$I52=0,$J52=0,$K52=0),"Không đủ ĐKDT",IF(AND(L52=0,M52&gt;=4),"Không đạt",""))</f>
        <v/>
      </c>
      <c r="Q52" s="32" t="s">
        <v>1390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" customHeight="1" x14ac:dyDescent="0.25">
      <c r="B53" s="22">
        <v>45</v>
      </c>
      <c r="C53" s="23" t="s">
        <v>1418</v>
      </c>
      <c r="D53" s="24" t="s">
        <v>1419</v>
      </c>
      <c r="E53" s="25" t="s">
        <v>402</v>
      </c>
      <c r="F53" s="26" t="s">
        <v>1420</v>
      </c>
      <c r="G53" s="23" t="s">
        <v>66</v>
      </c>
      <c r="H53" s="27">
        <v>6</v>
      </c>
      <c r="I53" s="27">
        <v>10</v>
      </c>
      <c r="J53" s="27" t="s">
        <v>25</v>
      </c>
      <c r="K53" s="27">
        <v>9</v>
      </c>
      <c r="L53" s="71">
        <v>8.5</v>
      </c>
      <c r="M53" s="28">
        <f>ROUND(SUMPRODUCT(H53:L53,$H$8:$L$8)/100,1)</f>
        <v>8.5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A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Giỏi</v>
      </c>
      <c r="P53" s="31" t="str">
        <f>+IF(OR($H53=0,$I53=0,$J53=0,$K53=0),"Không đủ ĐKDT",IF(AND(L53=0,M53&gt;=4),"Không đạt",""))</f>
        <v/>
      </c>
      <c r="Q53" s="32" t="s">
        <v>1390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2:35" ht="18" customHeight="1" x14ac:dyDescent="0.25">
      <c r="B54" s="22">
        <v>46</v>
      </c>
      <c r="C54" s="23" t="s">
        <v>1421</v>
      </c>
      <c r="D54" s="24" t="s">
        <v>1422</v>
      </c>
      <c r="E54" s="25" t="s">
        <v>213</v>
      </c>
      <c r="F54" s="26" t="s">
        <v>168</v>
      </c>
      <c r="G54" s="23" t="s">
        <v>71</v>
      </c>
      <c r="H54" s="27">
        <v>6</v>
      </c>
      <c r="I54" s="27">
        <v>10</v>
      </c>
      <c r="J54" s="27" t="s">
        <v>25</v>
      </c>
      <c r="K54" s="27">
        <v>8</v>
      </c>
      <c r="L54" s="71">
        <v>3.5</v>
      </c>
      <c r="M54" s="28">
        <f>ROUND(SUMPRODUCT(H54:L54,$H$8:$L$8)/100,1)</f>
        <v>5.3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D+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Trung bình yếu</v>
      </c>
      <c r="P54" s="31" t="str">
        <f>+IF(OR($H54=0,$I54=0,$J54=0,$K54=0),"Không đủ ĐKDT",IF(AND(L54=0,M54&gt;=4),"Không đạt",""))</f>
        <v/>
      </c>
      <c r="Q54" s="32" t="s">
        <v>1390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" customHeight="1" x14ac:dyDescent="0.25">
      <c r="B55" s="22">
        <v>47</v>
      </c>
      <c r="C55" s="23" t="s">
        <v>1423</v>
      </c>
      <c r="D55" s="24" t="s">
        <v>68</v>
      </c>
      <c r="E55" s="25" t="s">
        <v>592</v>
      </c>
      <c r="F55" s="26" t="s">
        <v>1424</v>
      </c>
      <c r="G55" s="23" t="s">
        <v>66</v>
      </c>
      <c r="H55" s="27">
        <v>8</v>
      </c>
      <c r="I55" s="27">
        <v>10</v>
      </c>
      <c r="J55" s="27" t="s">
        <v>25</v>
      </c>
      <c r="K55" s="27">
        <v>7</v>
      </c>
      <c r="L55" s="71">
        <v>8.5</v>
      </c>
      <c r="M55" s="28">
        <f>ROUND(SUMPRODUCT(H55:L55,$H$8:$L$8)/100,1)</f>
        <v>8.3000000000000007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B+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Khá</v>
      </c>
      <c r="P55" s="31" t="str">
        <f>+IF(OR($H55=0,$I55=0,$J55=0,$K55=0),"Không đủ ĐKDT",IF(AND(L55=0,M55&gt;=4),"Không đạt",""))</f>
        <v/>
      </c>
      <c r="Q55" s="32" t="s">
        <v>1390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63"/>
      <c r="V55" s="63"/>
      <c r="W55" s="75"/>
      <c r="X55" s="53"/>
      <c r="Y55" s="53"/>
      <c r="Z55" s="53"/>
      <c r="AA55" s="64"/>
      <c r="AB55" s="53"/>
      <c r="AC55" s="65"/>
      <c r="AD55" s="66"/>
      <c r="AE55" s="65"/>
      <c r="AF55" s="66"/>
      <c r="AG55" s="65"/>
      <c r="AH55" s="53"/>
      <c r="AI55" s="64"/>
    </row>
    <row r="56" spans="2:35" ht="18" customHeight="1" x14ac:dyDescent="0.25">
      <c r="B56" s="22">
        <v>48</v>
      </c>
      <c r="C56" s="23" t="s">
        <v>1425</v>
      </c>
      <c r="D56" s="24" t="s">
        <v>120</v>
      </c>
      <c r="E56" s="25" t="s">
        <v>159</v>
      </c>
      <c r="F56" s="26" t="s">
        <v>1426</v>
      </c>
      <c r="G56" s="23" t="s">
        <v>103</v>
      </c>
      <c r="H56" s="27">
        <v>6</v>
      </c>
      <c r="I56" s="27">
        <v>10</v>
      </c>
      <c r="J56" s="27" t="s">
        <v>25</v>
      </c>
      <c r="K56" s="27">
        <v>6</v>
      </c>
      <c r="L56" s="71">
        <v>6</v>
      </c>
      <c r="M56" s="28">
        <f>ROUND(SUMPRODUCT(H56:L56,$H$8:$L$8)/100,1)</f>
        <v>6.4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C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Trung bình</v>
      </c>
      <c r="P56" s="31" t="str">
        <f>+IF(OR($H56=0,$I56=0,$J56=0,$K56=0),"Không đủ ĐKDT",IF(AND(L56=0,M56&gt;=4),"Không đạt",""))</f>
        <v/>
      </c>
      <c r="Q56" s="32" t="s">
        <v>1390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" customHeight="1" x14ac:dyDescent="0.25">
      <c r="B57" s="22">
        <v>49</v>
      </c>
      <c r="C57" s="23" t="s">
        <v>1427</v>
      </c>
      <c r="D57" s="24" t="s">
        <v>1428</v>
      </c>
      <c r="E57" s="25" t="s">
        <v>1429</v>
      </c>
      <c r="F57" s="26" t="s">
        <v>1430</v>
      </c>
      <c r="G57" s="23" t="s">
        <v>103</v>
      </c>
      <c r="H57" s="27">
        <v>6</v>
      </c>
      <c r="I57" s="27">
        <v>10</v>
      </c>
      <c r="J57" s="27" t="s">
        <v>25</v>
      </c>
      <c r="K57" s="27">
        <v>7</v>
      </c>
      <c r="L57" s="71">
        <v>6.5</v>
      </c>
      <c r="M57" s="28">
        <f>ROUND(SUMPRODUCT(H57:L57,$H$8:$L$8)/100,1)</f>
        <v>6.9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C+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</v>
      </c>
      <c r="P57" s="31" t="str">
        <f>+IF(OR($H57=0,$I57=0,$J57=0,$K57=0),"Không đủ ĐKDT",IF(AND(L57=0,M57&gt;=4),"Không đạt",""))</f>
        <v/>
      </c>
      <c r="Q57" s="32" t="s">
        <v>1390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" customHeight="1" x14ac:dyDescent="0.25">
      <c r="B58" s="22">
        <v>50</v>
      </c>
      <c r="C58" s="23" t="s">
        <v>1431</v>
      </c>
      <c r="D58" s="24" t="s">
        <v>1432</v>
      </c>
      <c r="E58" s="25" t="s">
        <v>230</v>
      </c>
      <c r="F58" s="26" t="s">
        <v>60</v>
      </c>
      <c r="G58" s="23" t="s">
        <v>103</v>
      </c>
      <c r="H58" s="27">
        <v>5</v>
      </c>
      <c r="I58" s="27">
        <v>10</v>
      </c>
      <c r="J58" s="27" t="s">
        <v>25</v>
      </c>
      <c r="K58" s="27">
        <v>7</v>
      </c>
      <c r="L58" s="71">
        <v>5.5</v>
      </c>
      <c r="M58" s="28">
        <f>ROUND(SUMPRODUCT(H58:L58,$H$8:$L$8)/100,1)</f>
        <v>6.2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C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Trung bình</v>
      </c>
      <c r="P58" s="31" t="str">
        <f>+IF(OR($H58=0,$I58=0,$J58=0,$K58=0),"Không đủ ĐKDT",IF(AND(L58=0,M58&gt;=4),"Không đạt",""))</f>
        <v/>
      </c>
      <c r="Q58" s="32" t="s">
        <v>1390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" customHeight="1" x14ac:dyDescent="0.25">
      <c r="B59" s="22">
        <v>51</v>
      </c>
      <c r="C59" s="23" t="s">
        <v>1433</v>
      </c>
      <c r="D59" s="24" t="s">
        <v>252</v>
      </c>
      <c r="E59" s="25" t="s">
        <v>230</v>
      </c>
      <c r="F59" s="26" t="s">
        <v>961</v>
      </c>
      <c r="G59" s="23" t="s">
        <v>71</v>
      </c>
      <c r="H59" s="27">
        <v>6</v>
      </c>
      <c r="I59" s="27">
        <v>8</v>
      </c>
      <c r="J59" s="27" t="s">
        <v>25</v>
      </c>
      <c r="K59" s="27">
        <v>8</v>
      </c>
      <c r="L59" s="71">
        <v>7.5</v>
      </c>
      <c r="M59" s="28">
        <f>ROUND(SUMPRODUCT(H59:L59,$H$8:$L$8)/100,1)</f>
        <v>7.5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B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Khá</v>
      </c>
      <c r="P59" s="31" t="str">
        <f>+IF(OR($H59=0,$I59=0,$J59=0,$K59=0),"Không đủ ĐKDT",IF(AND(L59=0,M59&gt;=4),"Không đạt",""))</f>
        <v/>
      </c>
      <c r="Q59" s="32" t="s">
        <v>1390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" customHeight="1" x14ac:dyDescent="0.25">
      <c r="B60" s="22">
        <v>52</v>
      </c>
      <c r="C60" s="23" t="s">
        <v>1434</v>
      </c>
      <c r="D60" s="24" t="s">
        <v>1435</v>
      </c>
      <c r="E60" s="25" t="s">
        <v>230</v>
      </c>
      <c r="F60" s="26" t="s">
        <v>1436</v>
      </c>
      <c r="G60" s="23" t="s">
        <v>61</v>
      </c>
      <c r="H60" s="27">
        <v>6</v>
      </c>
      <c r="I60" s="27">
        <v>10</v>
      </c>
      <c r="J60" s="27" t="s">
        <v>25</v>
      </c>
      <c r="K60" s="27">
        <v>7</v>
      </c>
      <c r="L60" s="71">
        <v>6.5</v>
      </c>
      <c r="M60" s="28">
        <f>ROUND(SUMPRODUCT(H60:L60,$H$8:$L$8)/100,1)</f>
        <v>6.9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C+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Trung bình</v>
      </c>
      <c r="P60" s="31" t="str">
        <f>+IF(OR($H60=0,$I60=0,$J60=0,$K60=0),"Không đủ ĐKDT",IF(AND(L60=0,M60&gt;=4),"Không đạt",""))</f>
        <v/>
      </c>
      <c r="Q60" s="32" t="s">
        <v>1390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" customHeight="1" x14ac:dyDescent="0.25">
      <c r="B61" s="22">
        <v>53</v>
      </c>
      <c r="C61" s="23" t="s">
        <v>1437</v>
      </c>
      <c r="D61" s="24" t="s">
        <v>120</v>
      </c>
      <c r="E61" s="25" t="s">
        <v>242</v>
      </c>
      <c r="F61" s="26" t="s">
        <v>1438</v>
      </c>
      <c r="G61" s="23" t="s">
        <v>84</v>
      </c>
      <c r="H61" s="27">
        <v>5</v>
      </c>
      <c r="I61" s="27">
        <v>10</v>
      </c>
      <c r="J61" s="27" t="s">
        <v>25</v>
      </c>
      <c r="K61" s="27">
        <v>8</v>
      </c>
      <c r="L61" s="71">
        <v>7</v>
      </c>
      <c r="M61" s="28">
        <f>ROUND(SUMPRODUCT(H61:L61,$H$8:$L$8)/100,1)</f>
        <v>7.3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B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Khá</v>
      </c>
      <c r="P61" s="31" t="str">
        <f>+IF(OR($H61=0,$I61=0,$J61=0,$K61=0),"Không đủ ĐKDT",IF(AND(L61=0,M61&gt;=4),"Không đạt",""))</f>
        <v/>
      </c>
      <c r="Q61" s="32" t="s">
        <v>1390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" customHeight="1" x14ac:dyDescent="0.25">
      <c r="B62" s="22">
        <v>54</v>
      </c>
      <c r="C62" s="23" t="s">
        <v>1439</v>
      </c>
      <c r="D62" s="24" t="s">
        <v>373</v>
      </c>
      <c r="E62" s="25" t="s">
        <v>1440</v>
      </c>
      <c r="F62" s="26" t="s">
        <v>673</v>
      </c>
      <c r="G62" s="23" t="s">
        <v>232</v>
      </c>
      <c r="H62" s="27">
        <v>7</v>
      </c>
      <c r="I62" s="27">
        <v>10</v>
      </c>
      <c r="J62" s="27" t="s">
        <v>25</v>
      </c>
      <c r="K62" s="27">
        <v>7</v>
      </c>
      <c r="L62" s="71">
        <v>4.5</v>
      </c>
      <c r="M62" s="28">
        <f>ROUND(SUMPRODUCT(H62:L62,$H$8:$L$8)/100,1)</f>
        <v>5.8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C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Trung bình</v>
      </c>
      <c r="P62" s="31" t="str">
        <f>+IF(OR($H62=0,$I62=0,$J62=0,$K62=0),"Không đủ ĐKDT",IF(AND(L62=0,M62&gt;=4),"Không đạt",""))</f>
        <v/>
      </c>
      <c r="Q62" s="32" t="s">
        <v>1390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" customHeight="1" x14ac:dyDescent="0.25">
      <c r="B63" s="22">
        <v>55</v>
      </c>
      <c r="C63" s="23" t="s">
        <v>1441</v>
      </c>
      <c r="D63" s="24" t="s">
        <v>1442</v>
      </c>
      <c r="E63" s="25" t="s">
        <v>631</v>
      </c>
      <c r="F63" s="26" t="s">
        <v>1443</v>
      </c>
      <c r="G63" s="23" t="s">
        <v>56</v>
      </c>
      <c r="H63" s="27">
        <v>4</v>
      </c>
      <c r="I63" s="27">
        <v>10</v>
      </c>
      <c r="J63" s="27" t="s">
        <v>25</v>
      </c>
      <c r="K63" s="27">
        <v>3</v>
      </c>
      <c r="L63" s="71">
        <v>6</v>
      </c>
      <c r="M63" s="28">
        <f>ROUND(SUMPRODUCT(H63:L63,$H$8:$L$8)/100,1)</f>
        <v>5.6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C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Trung bình</v>
      </c>
      <c r="P63" s="31" t="str">
        <f>+IF(OR($H63=0,$I63=0,$J63=0,$K63=0),"Không đủ ĐKDT",IF(AND(L63=0,M63&gt;=4),"Không đạt",""))</f>
        <v/>
      </c>
      <c r="Q63" s="32" t="s">
        <v>1390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" customHeight="1" x14ac:dyDescent="0.25">
      <c r="B64" s="22">
        <v>56</v>
      </c>
      <c r="C64" s="23" t="s">
        <v>1444</v>
      </c>
      <c r="D64" s="24" t="s">
        <v>1445</v>
      </c>
      <c r="E64" s="25" t="s">
        <v>461</v>
      </c>
      <c r="F64" s="26" t="s">
        <v>1446</v>
      </c>
      <c r="G64" s="23" t="s">
        <v>61</v>
      </c>
      <c r="H64" s="27">
        <v>0</v>
      </c>
      <c r="I64" s="27">
        <v>0</v>
      </c>
      <c r="J64" s="27" t="s">
        <v>25</v>
      </c>
      <c r="K64" s="27">
        <v>0</v>
      </c>
      <c r="L64" s="71" t="s">
        <v>25</v>
      </c>
      <c r="M64" s="28">
        <f>ROUND(SUMPRODUCT(H64:L64,$H$8:$L$8)/100,1)</f>
        <v>0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F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Kém</v>
      </c>
      <c r="P64" s="31" t="str">
        <f>+IF(OR($H64=0,$I64=0,$J64=0,$K64=0),"Không đủ ĐKDT",IF(AND(L64=0,M64&gt;=4),"Không đạt",""))</f>
        <v>Không đủ ĐKDT</v>
      </c>
      <c r="Q64" s="32" t="s">
        <v>1390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" customHeight="1" x14ac:dyDescent="0.25">
      <c r="B65" s="22">
        <v>57</v>
      </c>
      <c r="C65" s="23" t="s">
        <v>1447</v>
      </c>
      <c r="D65" s="24" t="s">
        <v>1448</v>
      </c>
      <c r="E65" s="25" t="s">
        <v>171</v>
      </c>
      <c r="F65" s="26" t="s">
        <v>1449</v>
      </c>
      <c r="G65" s="23" t="s">
        <v>103</v>
      </c>
      <c r="H65" s="27">
        <v>9</v>
      </c>
      <c r="I65" s="27">
        <v>10</v>
      </c>
      <c r="J65" s="27" t="s">
        <v>25</v>
      </c>
      <c r="K65" s="27">
        <v>7</v>
      </c>
      <c r="L65" s="71">
        <v>8.5</v>
      </c>
      <c r="M65" s="28">
        <f>ROUND(SUMPRODUCT(H65:L65,$H$8:$L$8)/100,1)</f>
        <v>8.4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B+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Khá</v>
      </c>
      <c r="P65" s="31" t="str">
        <f>+IF(OR($H65=0,$I65=0,$J65=0,$K65=0),"Không đủ ĐKDT",IF(AND(L65=0,M65&gt;=4),"Không đạt",""))</f>
        <v/>
      </c>
      <c r="Q65" s="32" t="s">
        <v>1390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" customHeight="1" x14ac:dyDescent="0.25">
      <c r="B66" s="22">
        <v>58</v>
      </c>
      <c r="C66" s="23" t="s">
        <v>1450</v>
      </c>
      <c r="D66" s="24" t="s">
        <v>1451</v>
      </c>
      <c r="E66" s="25" t="s">
        <v>674</v>
      </c>
      <c r="F66" s="26" t="s">
        <v>1452</v>
      </c>
      <c r="G66" s="23" t="s">
        <v>84</v>
      </c>
      <c r="H66" s="27">
        <v>5</v>
      </c>
      <c r="I66" s="27">
        <v>10</v>
      </c>
      <c r="J66" s="27" t="s">
        <v>25</v>
      </c>
      <c r="K66" s="27">
        <v>4</v>
      </c>
      <c r="L66" s="71">
        <v>6</v>
      </c>
      <c r="M66" s="28">
        <f>ROUND(SUMPRODUCT(H66:L66,$H$8:$L$8)/100,1)</f>
        <v>5.9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C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Trung bình</v>
      </c>
      <c r="P66" s="31" t="str">
        <f>+IF(OR($H66=0,$I66=0,$J66=0,$K66=0),"Không đủ ĐKDT",IF(AND(L66=0,M66&gt;=4),"Không đạt",""))</f>
        <v/>
      </c>
      <c r="Q66" s="32" t="s">
        <v>1390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" customHeight="1" x14ac:dyDescent="0.25">
      <c r="B67" s="22">
        <v>59</v>
      </c>
      <c r="C67" s="23" t="s">
        <v>1453</v>
      </c>
      <c r="D67" s="24" t="s">
        <v>1454</v>
      </c>
      <c r="E67" s="25" t="s">
        <v>278</v>
      </c>
      <c r="F67" s="26" t="s">
        <v>1455</v>
      </c>
      <c r="G67" s="23" t="s">
        <v>84</v>
      </c>
      <c r="H67" s="27">
        <v>5</v>
      </c>
      <c r="I67" s="27">
        <v>10</v>
      </c>
      <c r="J67" s="27" t="s">
        <v>25</v>
      </c>
      <c r="K67" s="27">
        <v>6</v>
      </c>
      <c r="L67" s="71">
        <v>3.5</v>
      </c>
      <c r="M67" s="28">
        <f>ROUND(SUMPRODUCT(H67:L67,$H$8:$L$8)/100,1)</f>
        <v>4.8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D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Trung bình yếu</v>
      </c>
      <c r="P67" s="31" t="str">
        <f>+IF(OR($H67=0,$I67=0,$J67=0,$K67=0),"Không đủ ĐKDT",IF(AND(L67=0,M67&gt;=4),"Không đạt",""))</f>
        <v/>
      </c>
      <c r="Q67" s="32" t="s">
        <v>1390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9" customHeight="1" x14ac:dyDescent="0.25">
      <c r="A68" s="2"/>
      <c r="B68" s="33"/>
      <c r="C68" s="34"/>
      <c r="D68" s="34"/>
      <c r="E68" s="35"/>
      <c r="F68" s="35"/>
      <c r="G68" s="35"/>
      <c r="H68" s="36"/>
      <c r="I68" s="37"/>
      <c r="J68" s="37"/>
      <c r="K68" s="38"/>
      <c r="L68" s="38"/>
      <c r="M68" s="38"/>
      <c r="N68" s="38"/>
      <c r="O68" s="38"/>
      <c r="P68" s="38"/>
      <c r="Q68" s="38"/>
      <c r="R68" s="3"/>
    </row>
    <row r="69" spans="1:35" ht="16.5" x14ac:dyDescent="0.25">
      <c r="A69" s="2"/>
      <c r="B69" s="82" t="s">
        <v>26</v>
      </c>
      <c r="C69" s="82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customHeight="1" x14ac:dyDescent="0.25">
      <c r="A70" s="2"/>
      <c r="B70" s="39" t="s">
        <v>27</v>
      </c>
      <c r="C70" s="39"/>
      <c r="D70" s="40">
        <f>+$W$7</f>
        <v>59</v>
      </c>
      <c r="E70" s="41" t="s">
        <v>28</v>
      </c>
      <c r="F70" s="76" t="s">
        <v>29</v>
      </c>
      <c r="G70" s="76"/>
      <c r="H70" s="76"/>
      <c r="I70" s="76"/>
      <c r="J70" s="76"/>
      <c r="K70" s="76"/>
      <c r="L70" s="42">
        <f>$W$7 -COUNTIF($P$8:$P$225,"Vắng") -COUNTIF($P$8:$P$225,"Vắng có phép") - COUNTIF($P$8:$P$225,"Đình chỉ thi") - COUNTIF($P$8:$P$225,"Không đủ ĐKDT")</f>
        <v>56</v>
      </c>
      <c r="M70" s="42"/>
      <c r="N70" s="42"/>
      <c r="O70" s="43"/>
      <c r="P70" s="44" t="s">
        <v>28</v>
      </c>
      <c r="Q70" s="43"/>
      <c r="R70" s="3"/>
    </row>
    <row r="71" spans="1:35" ht="16.5" customHeight="1" x14ac:dyDescent="0.25">
      <c r="A71" s="2"/>
      <c r="B71" s="39" t="s">
        <v>30</v>
      </c>
      <c r="C71" s="39"/>
      <c r="D71" s="40">
        <f>+$AH$7</f>
        <v>53</v>
      </c>
      <c r="E71" s="41" t="s">
        <v>28</v>
      </c>
      <c r="F71" s="76" t="s">
        <v>31</v>
      </c>
      <c r="G71" s="76"/>
      <c r="H71" s="76"/>
      <c r="I71" s="76"/>
      <c r="J71" s="76"/>
      <c r="K71" s="76"/>
      <c r="L71" s="45">
        <f>COUNTIF($P$8:$P$101,"Vắng")</f>
        <v>1</v>
      </c>
      <c r="M71" s="45"/>
      <c r="N71" s="45"/>
      <c r="O71" s="46"/>
      <c r="P71" s="44" t="s">
        <v>28</v>
      </c>
      <c r="Q71" s="46"/>
      <c r="R71" s="3"/>
    </row>
    <row r="72" spans="1:35" ht="16.5" customHeight="1" x14ac:dyDescent="0.25">
      <c r="A72" s="2"/>
      <c r="B72" s="39" t="s">
        <v>39</v>
      </c>
      <c r="C72" s="39"/>
      <c r="D72" s="49">
        <f>COUNTIF(T9:T67,"Học lại")</f>
        <v>6</v>
      </c>
      <c r="E72" s="41" t="s">
        <v>28</v>
      </c>
      <c r="F72" s="76" t="s">
        <v>40</v>
      </c>
      <c r="G72" s="76"/>
      <c r="H72" s="76"/>
      <c r="I72" s="76"/>
      <c r="J72" s="76"/>
      <c r="K72" s="76"/>
      <c r="L72" s="42">
        <f>COUNTIF($P$8:$P$101,"Vắng có phép")</f>
        <v>0</v>
      </c>
      <c r="M72" s="42"/>
      <c r="N72" s="42"/>
      <c r="O72" s="43"/>
      <c r="P72" s="44" t="s">
        <v>28</v>
      </c>
      <c r="Q72" s="43"/>
      <c r="R72" s="3"/>
    </row>
    <row r="73" spans="1:35" ht="3" customHeight="1" x14ac:dyDescent="0.25">
      <c r="A73" s="2"/>
      <c r="B73" s="33"/>
      <c r="C73" s="34"/>
      <c r="D73" s="34"/>
      <c r="E73" s="35"/>
      <c r="F73" s="35"/>
      <c r="G73" s="35"/>
      <c r="H73" s="36"/>
      <c r="I73" s="37"/>
      <c r="J73" s="37"/>
      <c r="K73" s="38"/>
      <c r="L73" s="38"/>
      <c r="M73" s="38"/>
      <c r="N73" s="38"/>
      <c r="O73" s="38"/>
      <c r="P73" s="38"/>
      <c r="Q73" s="38"/>
      <c r="R73" s="3"/>
    </row>
    <row r="74" spans="1:35" x14ac:dyDescent="0.25">
      <c r="B74" s="68" t="s">
        <v>41</v>
      </c>
      <c r="C74" s="68"/>
      <c r="D74" s="69">
        <f>COUNTIF(T9:T67,"Thi lại")</f>
        <v>0</v>
      </c>
      <c r="E74" s="70" t="s">
        <v>28</v>
      </c>
      <c r="F74" s="3"/>
      <c r="G74" s="3"/>
      <c r="H74" s="3"/>
      <c r="I74" s="3"/>
      <c r="J74" s="77"/>
      <c r="K74" s="77"/>
      <c r="L74" s="77"/>
      <c r="M74" s="77"/>
      <c r="N74" s="77"/>
      <c r="O74" s="77"/>
      <c r="P74" s="77"/>
      <c r="Q74" s="77"/>
      <c r="R74" s="3"/>
    </row>
    <row r="75" spans="1:35" ht="24.75" customHeight="1" x14ac:dyDescent="0.25">
      <c r="B75" s="68"/>
      <c r="C75" s="68"/>
      <c r="D75" s="69"/>
      <c r="E75" s="70"/>
      <c r="F75" s="3"/>
      <c r="G75" s="3"/>
      <c r="H75" s="3"/>
      <c r="I75" s="3"/>
      <c r="J75" s="77" t="s">
        <v>1050</v>
      </c>
      <c r="K75" s="77"/>
      <c r="L75" s="77"/>
      <c r="M75" s="77"/>
      <c r="N75" s="77"/>
      <c r="O75" s="77"/>
      <c r="P75" s="77"/>
      <c r="Q75" s="77"/>
      <c r="R75" s="3"/>
    </row>
  </sheetData>
  <sheetProtection formatCells="0" formatColumns="0" formatRows="0" insertColumns="0" insertRows="0" insertHyperlinks="0" deleteColumns="0" deleteRows="0" sort="0" autoFilter="0" pivotTables="0"/>
  <autoFilter ref="A7:AI67">
    <filterColumn colId="3" showButton="0"/>
  </autoFilter>
  <mergeCells count="40">
    <mergeCell ref="F72:K72"/>
    <mergeCell ref="J74:Q74"/>
    <mergeCell ref="J75:Q75"/>
    <mergeCell ref="P6:P8"/>
    <mergeCell ref="Q6:Q8"/>
    <mergeCell ref="B8:G8"/>
    <mergeCell ref="B69:C69"/>
    <mergeCell ref="F70:K70"/>
    <mergeCell ref="F71:K71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67">
    <cfRule type="cellIs" dxfId="76" priority="12" operator="greaterThan">
      <formula>10</formula>
    </cfRule>
  </conditionalFormatting>
  <conditionalFormatting sqref="L9:L67">
    <cfRule type="cellIs" dxfId="75" priority="5" operator="greaterThan">
      <formula>10</formula>
    </cfRule>
    <cfRule type="cellIs" dxfId="74" priority="7" operator="greaterThan">
      <formula>10</formula>
    </cfRule>
    <cfRule type="cellIs" dxfId="73" priority="8" operator="greaterThan">
      <formula>10</formula>
    </cfRule>
    <cfRule type="cellIs" dxfId="72" priority="9" operator="greaterThan">
      <formula>10</formula>
    </cfRule>
    <cfRule type="cellIs" dxfId="71" priority="10" operator="greaterThan">
      <formula>10</formula>
    </cfRule>
    <cfRule type="cellIs" dxfId="70" priority="11" operator="greaterThan">
      <formula>10</formula>
    </cfRule>
  </conditionalFormatting>
  <conditionalFormatting sqref="H9:K67">
    <cfRule type="cellIs" dxfId="69" priority="4" operator="greaterThan">
      <formula>10</formula>
    </cfRule>
  </conditionalFormatting>
  <conditionalFormatting sqref="C1:C1048576">
    <cfRule type="duplicateValues" dxfId="68" priority="14"/>
  </conditionalFormatting>
  <conditionalFormatting sqref="P19">
    <cfRule type="duplicateValues" dxfId="67" priority="2"/>
  </conditionalFormatting>
  <dataValidations count="1">
    <dataValidation allowBlank="1" showInputMessage="1" showErrorMessage="1" errorTitle="Không xóa dữ liệu" error="Không xóa dữ liệu" prompt="Không xóa dữ liệu" sqref="D72 T9:T6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zoomScale="115" zoomScaleNormal="115" workbookViewId="0">
      <pane ySplit="2" topLeftCell="A70" activePane="bottomLeft" state="frozen"/>
      <selection activeCell="L5" sqref="L1:O1048576"/>
      <selection pane="bottomLeft" activeCell="A77" sqref="A77:XFD110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8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1456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D16-131_05</v>
      </c>
      <c r="W7" s="58">
        <f>+$AF$7+$AH$7+$AD$7</f>
        <v>60</v>
      </c>
      <c r="X7" s="52">
        <f>COUNTIF($P$8:$P$94,"Khiển trách")</f>
        <v>0</v>
      </c>
      <c r="Y7" s="52">
        <f>COUNTIF($P$8:$P$94,"Cảnh cáo")</f>
        <v>0</v>
      </c>
      <c r="Z7" s="52">
        <f>COUNTIF($P$8:$P$94,"Đình chỉ thi")</f>
        <v>0</v>
      </c>
      <c r="AA7" s="59">
        <f>+($X$7+$Y$7+$Z$7)/$W$7*100%</f>
        <v>0</v>
      </c>
      <c r="AB7" s="52">
        <f>SUM(COUNTIF($P$8:$P$92,"Vắng"),COUNTIF($P$8:$P$92,"Vắng có phép"))</f>
        <v>0</v>
      </c>
      <c r="AC7" s="60">
        <f>+$AB$7/$W$7</f>
        <v>0</v>
      </c>
      <c r="AD7" s="61">
        <f>COUNTIF($T$8:$T$92,"Thi lại")</f>
        <v>0</v>
      </c>
      <c r="AE7" s="60">
        <f>+$AD$7/$W$7</f>
        <v>0</v>
      </c>
      <c r="AF7" s="61">
        <f>COUNTIF($T$8:$T$93,"Học lại")</f>
        <v>13</v>
      </c>
      <c r="AG7" s="60">
        <f>+$AF$7/$W$7</f>
        <v>0.21666666666666667</v>
      </c>
      <c r="AH7" s="52">
        <f>COUNTIF($T$9:$T$93,"Đạt")</f>
        <v>47</v>
      </c>
      <c r="AI7" s="59">
        <f>+$AH$7/$W$7</f>
        <v>0.78333333333333333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7.25" customHeight="1" x14ac:dyDescent="0.25">
      <c r="B9" s="11">
        <v>1</v>
      </c>
      <c r="C9" s="12" t="s">
        <v>1457</v>
      </c>
      <c r="D9" s="13" t="s">
        <v>650</v>
      </c>
      <c r="E9" s="14" t="s">
        <v>1191</v>
      </c>
      <c r="F9" s="15" t="s">
        <v>634</v>
      </c>
      <c r="G9" s="12" t="s">
        <v>56</v>
      </c>
      <c r="H9" s="16">
        <v>7</v>
      </c>
      <c r="I9" s="16">
        <v>9</v>
      </c>
      <c r="J9" s="16" t="s">
        <v>25</v>
      </c>
      <c r="K9" s="16">
        <v>8</v>
      </c>
      <c r="L9" s="17">
        <v>9</v>
      </c>
      <c r="M9" s="18">
        <f>ROUND(SUMPRODUCT(H9:L9,$H$8:$L$8)/100,1)</f>
        <v>8.6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A</v>
      </c>
      <c r="O9" s="19" t="str">
        <f>IF($M9&lt;4,"Kém",IF(AND($M9&gt;=4,$M9&lt;=5.4),"Trung bình yếu",IF(AND($M9&gt;=5.5,$M9&lt;=6.9),"Trung bình",IF(AND($M9&gt;=7,$M9&lt;=8.4),"Khá",IF(AND($M9&gt;=8.5,$M9&lt;=10),"Giỏi","")))))</f>
        <v>Giỏi</v>
      </c>
      <c r="P9" s="31" t="str">
        <f>+IF(OR($H9=0,$I9=0,$J9=0,$K9=0),"Không đủ ĐKDT",IF(AND(L9=0,M9&gt;=4),"Không đạt",""))</f>
        <v/>
      </c>
      <c r="Q9" s="20" t="s">
        <v>1458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7.25" customHeight="1" x14ac:dyDescent="0.25">
      <c r="B10" s="22">
        <v>2</v>
      </c>
      <c r="C10" s="23" t="s">
        <v>1459</v>
      </c>
      <c r="D10" s="24" t="s">
        <v>651</v>
      </c>
      <c r="E10" s="25" t="s">
        <v>50</v>
      </c>
      <c r="F10" s="26" t="s">
        <v>392</v>
      </c>
      <c r="G10" s="23" t="s">
        <v>61</v>
      </c>
      <c r="H10" s="27">
        <v>8</v>
      </c>
      <c r="I10" s="27">
        <v>10</v>
      </c>
      <c r="J10" s="27" t="s">
        <v>25</v>
      </c>
      <c r="K10" s="27">
        <v>8</v>
      </c>
      <c r="L10" s="71">
        <v>9</v>
      </c>
      <c r="M10" s="28">
        <f>ROUND(SUMPRODUCT(H10:L10,$H$8:$L$8)/100,1)</f>
        <v>8.8000000000000007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A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Giỏi</v>
      </c>
      <c r="P10" s="31" t="str">
        <f>+IF(OR($H10=0,$I10=0,$J10=0,$K10=0),"Không đủ ĐKDT",IF(AND(L10=0,M10&gt;=4),"Không đạt",""))</f>
        <v/>
      </c>
      <c r="Q10" s="32" t="s">
        <v>1458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7.25" customHeight="1" x14ac:dyDescent="0.25">
      <c r="B11" s="22">
        <v>3</v>
      </c>
      <c r="C11" s="23" t="s">
        <v>1460</v>
      </c>
      <c r="D11" s="24" t="s">
        <v>1461</v>
      </c>
      <c r="E11" s="25" t="s">
        <v>59</v>
      </c>
      <c r="F11" s="26" t="s">
        <v>102</v>
      </c>
      <c r="G11" s="23" t="s">
        <v>56</v>
      </c>
      <c r="H11" s="27">
        <v>7</v>
      </c>
      <c r="I11" s="27">
        <v>8</v>
      </c>
      <c r="J11" s="27" t="s">
        <v>25</v>
      </c>
      <c r="K11" s="27">
        <v>8</v>
      </c>
      <c r="L11" s="71">
        <v>5.5</v>
      </c>
      <c r="M11" s="28">
        <f>ROUND(SUMPRODUCT(H11:L11,$H$8:$L$8)/100,1)</f>
        <v>6.4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C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Trung bình</v>
      </c>
      <c r="P11" s="31" t="str">
        <f>+IF(OR($H11=0,$I11=0,$J11=0,$K11=0),"Không đủ ĐKDT",IF(AND(L11=0,M11&gt;=4),"Không đạt",""))</f>
        <v/>
      </c>
      <c r="Q11" s="32" t="s">
        <v>1458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7.25" customHeight="1" x14ac:dyDescent="0.25">
      <c r="B12" s="22">
        <v>4</v>
      </c>
      <c r="C12" s="23" t="s">
        <v>1462</v>
      </c>
      <c r="D12" s="24" t="s">
        <v>652</v>
      </c>
      <c r="E12" s="25" t="s">
        <v>1463</v>
      </c>
      <c r="F12" s="26" t="s">
        <v>316</v>
      </c>
      <c r="G12" s="23" t="s">
        <v>98</v>
      </c>
      <c r="H12" s="27">
        <v>9</v>
      </c>
      <c r="I12" s="27">
        <v>9</v>
      </c>
      <c r="J12" s="27" t="s">
        <v>25</v>
      </c>
      <c r="K12" s="27">
        <v>8</v>
      </c>
      <c r="L12" s="71">
        <v>7</v>
      </c>
      <c r="M12" s="28">
        <f>ROUND(SUMPRODUCT(H12:L12,$H$8:$L$8)/100,1)</f>
        <v>7.6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B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Khá</v>
      </c>
      <c r="P12" s="31" t="str">
        <f>+IF(OR($H12=0,$I12=0,$J12=0,$K12=0),"Không đủ ĐKDT",IF(AND(L12=0,M12&gt;=4),"Không đạt",""))</f>
        <v/>
      </c>
      <c r="Q12" s="32" t="s">
        <v>1458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7.25" customHeight="1" x14ac:dyDescent="0.25">
      <c r="B13" s="22">
        <v>5</v>
      </c>
      <c r="C13" s="23" t="s">
        <v>1464</v>
      </c>
      <c r="D13" s="24" t="s">
        <v>1465</v>
      </c>
      <c r="E13" s="25" t="s">
        <v>1466</v>
      </c>
      <c r="F13" s="26" t="s">
        <v>336</v>
      </c>
      <c r="G13" s="23" t="s">
        <v>103</v>
      </c>
      <c r="H13" s="27">
        <v>5</v>
      </c>
      <c r="I13" s="27">
        <v>9</v>
      </c>
      <c r="J13" s="27" t="s">
        <v>25</v>
      </c>
      <c r="K13" s="27">
        <v>5</v>
      </c>
      <c r="L13" s="71">
        <v>6.5</v>
      </c>
      <c r="M13" s="28">
        <f>ROUND(SUMPRODUCT(H13:L13,$H$8:$L$8)/100,1)</f>
        <v>6.3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C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Trung bình</v>
      </c>
      <c r="P13" s="31" t="str">
        <f>+IF(OR($H13=0,$I13=0,$J13=0,$K13=0),"Không đủ ĐKDT",IF(AND(L13=0,M13&gt;=4),"Không đạt",""))</f>
        <v/>
      </c>
      <c r="Q13" s="32" t="s">
        <v>1458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7.25" customHeight="1" x14ac:dyDescent="0.25">
      <c r="B14" s="22">
        <v>6</v>
      </c>
      <c r="C14" s="23" t="s">
        <v>1467</v>
      </c>
      <c r="D14" s="24" t="s">
        <v>1468</v>
      </c>
      <c r="E14" s="25" t="s">
        <v>1469</v>
      </c>
      <c r="F14" s="26" t="s">
        <v>279</v>
      </c>
      <c r="G14" s="23" t="s">
        <v>118</v>
      </c>
      <c r="H14" s="27">
        <v>7</v>
      </c>
      <c r="I14" s="27">
        <v>7</v>
      </c>
      <c r="J14" s="27" t="s">
        <v>25</v>
      </c>
      <c r="K14" s="27">
        <v>7</v>
      </c>
      <c r="L14" s="71">
        <v>6.5</v>
      </c>
      <c r="M14" s="28">
        <f>ROUND(SUMPRODUCT(H14:L14,$H$8:$L$8)/100,1)</f>
        <v>6.7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C+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Trung bình</v>
      </c>
      <c r="P14" s="31" t="str">
        <f>+IF(OR($H14=0,$I14=0,$J14=0,$K14=0),"Không đủ ĐKDT",IF(AND(L14=0,M14&gt;=4),"Không đạt",""))</f>
        <v/>
      </c>
      <c r="Q14" s="32" t="s">
        <v>1458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7.25" customHeight="1" x14ac:dyDescent="0.25">
      <c r="B15" s="22">
        <v>7</v>
      </c>
      <c r="C15" s="23" t="s">
        <v>1470</v>
      </c>
      <c r="D15" s="24" t="s">
        <v>915</v>
      </c>
      <c r="E15" s="25" t="s">
        <v>82</v>
      </c>
      <c r="F15" s="26" t="s">
        <v>1471</v>
      </c>
      <c r="G15" s="23" t="s">
        <v>1472</v>
      </c>
      <c r="H15" s="27">
        <v>4</v>
      </c>
      <c r="I15" s="27">
        <v>10</v>
      </c>
      <c r="J15" s="27" t="s">
        <v>25</v>
      </c>
      <c r="K15" s="27">
        <v>6</v>
      </c>
      <c r="L15" s="71">
        <v>4</v>
      </c>
      <c r="M15" s="28">
        <f>ROUND(SUMPRODUCT(H15:L15,$H$8:$L$8)/100,1)</f>
        <v>5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D+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Trung bình yếu</v>
      </c>
      <c r="P15" s="31" t="str">
        <f>+IF(OR($H15=0,$I15=0,$J15=0,$K15=0),"Không đủ ĐKDT",IF(AND(L15=0,M15&gt;=4),"Không đạt",""))</f>
        <v/>
      </c>
      <c r="Q15" s="32" t="s">
        <v>1458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7.25" customHeight="1" x14ac:dyDescent="0.25">
      <c r="B16" s="22">
        <v>8</v>
      </c>
      <c r="C16" s="23" t="s">
        <v>1473</v>
      </c>
      <c r="D16" s="24" t="s">
        <v>1008</v>
      </c>
      <c r="E16" s="25" t="s">
        <v>82</v>
      </c>
      <c r="F16" s="26" t="s">
        <v>1474</v>
      </c>
      <c r="G16" s="23" t="s">
        <v>98</v>
      </c>
      <c r="H16" s="27">
        <v>9</v>
      </c>
      <c r="I16" s="27">
        <v>10</v>
      </c>
      <c r="J16" s="27" t="s">
        <v>25</v>
      </c>
      <c r="K16" s="27">
        <v>8</v>
      </c>
      <c r="L16" s="71">
        <v>5.5</v>
      </c>
      <c r="M16" s="28">
        <f>ROUND(SUMPRODUCT(H16:L16,$H$8:$L$8)/100,1)</f>
        <v>6.8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C+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Trung bình</v>
      </c>
      <c r="P16" s="31" t="str">
        <f>+IF(OR($H16=0,$I16=0,$J16=0,$K16=0),"Không đủ ĐKDT",IF(AND(L16=0,M16&gt;=4),"Không đạt",""))</f>
        <v/>
      </c>
      <c r="Q16" s="32" t="s">
        <v>1458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7.25" customHeight="1" x14ac:dyDescent="0.25">
      <c r="B17" s="22">
        <v>9</v>
      </c>
      <c r="C17" s="23" t="s">
        <v>1475</v>
      </c>
      <c r="D17" s="24" t="s">
        <v>1476</v>
      </c>
      <c r="E17" s="25" t="s">
        <v>82</v>
      </c>
      <c r="F17" s="26" t="s">
        <v>247</v>
      </c>
      <c r="G17" s="23" t="s">
        <v>118</v>
      </c>
      <c r="H17" s="27">
        <v>7</v>
      </c>
      <c r="I17" s="27">
        <v>6</v>
      </c>
      <c r="J17" s="27" t="s">
        <v>25</v>
      </c>
      <c r="K17" s="27">
        <v>6</v>
      </c>
      <c r="L17" s="71">
        <v>2.5</v>
      </c>
      <c r="M17" s="28">
        <f>ROUND(SUMPRODUCT(H17:L17,$H$8:$L$8)/100,1)</f>
        <v>4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D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Trung bình yếu</v>
      </c>
      <c r="P17" s="31" t="str">
        <f>+IF(OR($H17=0,$I17=0,$J17=0,$K17=0),"Không đủ ĐKDT",IF(AND(L17=0,M17&gt;=4),"Không đạt",""))</f>
        <v/>
      </c>
      <c r="Q17" s="32" t="s">
        <v>1458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7.25" customHeight="1" x14ac:dyDescent="0.25">
      <c r="B18" s="22">
        <v>10</v>
      </c>
      <c r="C18" s="23" t="s">
        <v>1477</v>
      </c>
      <c r="D18" s="24" t="s">
        <v>1159</v>
      </c>
      <c r="E18" s="25" t="s">
        <v>82</v>
      </c>
      <c r="F18" s="26" t="s">
        <v>961</v>
      </c>
      <c r="G18" s="23" t="s">
        <v>52</v>
      </c>
      <c r="H18" s="27">
        <v>6</v>
      </c>
      <c r="I18" s="27">
        <v>1</v>
      </c>
      <c r="J18" s="27" t="s">
        <v>25</v>
      </c>
      <c r="K18" s="27">
        <v>8</v>
      </c>
      <c r="L18" s="71">
        <v>3.5</v>
      </c>
      <c r="M18" s="28">
        <f>ROUND(SUMPRODUCT(H18:L18,$H$8:$L$8)/100,1)</f>
        <v>4.4000000000000004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D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Trung bình yếu</v>
      </c>
      <c r="P18" s="31" t="str">
        <f>+IF(OR($H18=0,$I18=0,$J18=0,$K18=0),"Không đủ ĐKDT",IF(AND(L18=0,M18&gt;=4),"Không đạt",""))</f>
        <v/>
      </c>
      <c r="Q18" s="32" t="s">
        <v>1458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7.25" customHeight="1" x14ac:dyDescent="0.25">
      <c r="B19" s="22">
        <v>11</v>
      </c>
      <c r="C19" s="23" t="s">
        <v>1478</v>
      </c>
      <c r="D19" s="24" t="s">
        <v>1479</v>
      </c>
      <c r="E19" s="25" t="s">
        <v>87</v>
      </c>
      <c r="F19" s="26" t="s">
        <v>1192</v>
      </c>
      <c r="G19" s="23" t="s">
        <v>232</v>
      </c>
      <c r="H19" s="27">
        <v>5</v>
      </c>
      <c r="I19" s="27">
        <v>3</v>
      </c>
      <c r="J19" s="27" t="s">
        <v>25</v>
      </c>
      <c r="K19" s="27">
        <v>5</v>
      </c>
      <c r="L19" s="71">
        <v>3.5</v>
      </c>
      <c r="M19" s="28">
        <f>ROUND(SUMPRODUCT(H19:L19,$H$8:$L$8)/100,1)</f>
        <v>3.9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F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Kém</v>
      </c>
      <c r="P19" s="31" t="str">
        <f>+IF(OR($H19=0,$I19=0,$J19=0,$K19=0),"Không đủ ĐKDT",IF(AND(L19=0,M19&gt;=4),"Không đạt",""))</f>
        <v/>
      </c>
      <c r="Q19" s="32" t="s">
        <v>1458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7.25" customHeight="1" x14ac:dyDescent="0.25">
      <c r="B20" s="22">
        <v>12</v>
      </c>
      <c r="C20" s="23" t="s">
        <v>1480</v>
      </c>
      <c r="D20" s="24" t="s">
        <v>437</v>
      </c>
      <c r="E20" s="25" t="s">
        <v>302</v>
      </c>
      <c r="F20" s="26" t="s">
        <v>944</v>
      </c>
      <c r="G20" s="23" t="s">
        <v>61</v>
      </c>
      <c r="H20" s="27">
        <v>5</v>
      </c>
      <c r="I20" s="27">
        <v>5</v>
      </c>
      <c r="J20" s="27" t="s">
        <v>25</v>
      </c>
      <c r="K20" s="27">
        <v>8</v>
      </c>
      <c r="L20" s="71">
        <v>5</v>
      </c>
      <c r="M20" s="28">
        <f>ROUND(SUMPRODUCT(H20:L20,$H$8:$L$8)/100,1)</f>
        <v>5.6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C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Trung bình</v>
      </c>
      <c r="P20" s="31" t="str">
        <f>+IF(OR($H20=0,$I20=0,$J20=0,$K20=0),"Không đủ ĐKDT",IF(AND(L20=0,M20&gt;=4),"Không đạt",""))</f>
        <v/>
      </c>
      <c r="Q20" s="32" t="s">
        <v>1458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7.25" customHeight="1" x14ac:dyDescent="0.25">
      <c r="B21" s="22">
        <v>13</v>
      </c>
      <c r="C21" s="23" t="s">
        <v>1481</v>
      </c>
      <c r="D21" s="24" t="s">
        <v>1482</v>
      </c>
      <c r="E21" s="25" t="s">
        <v>106</v>
      </c>
      <c r="F21" s="26" t="s">
        <v>653</v>
      </c>
      <c r="G21" s="23" t="s">
        <v>61</v>
      </c>
      <c r="H21" s="27">
        <v>5</v>
      </c>
      <c r="I21" s="27">
        <v>7</v>
      </c>
      <c r="J21" s="27" t="s">
        <v>25</v>
      </c>
      <c r="K21" s="27">
        <v>7</v>
      </c>
      <c r="L21" s="71">
        <v>3</v>
      </c>
      <c r="M21" s="28">
        <f>ROUND(SUMPRODUCT(H21:L21,$H$8:$L$8)/100,1)</f>
        <v>4.4000000000000004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D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Trung bình yếu</v>
      </c>
      <c r="P21" s="31" t="str">
        <f>+IF(OR($H21=0,$I21=0,$J21=0,$K21=0),"Không đủ ĐKDT",IF(AND(L21=0,M21&gt;=4),"Không đạt",""))</f>
        <v/>
      </c>
      <c r="Q21" s="32" t="s">
        <v>1458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7.25" customHeight="1" x14ac:dyDescent="0.25">
      <c r="B22" s="22">
        <v>14</v>
      </c>
      <c r="C22" s="23" t="s">
        <v>1483</v>
      </c>
      <c r="D22" s="24" t="s">
        <v>1484</v>
      </c>
      <c r="E22" s="25" t="s">
        <v>106</v>
      </c>
      <c r="F22" s="26" t="s">
        <v>1485</v>
      </c>
      <c r="G22" s="23" t="s">
        <v>71</v>
      </c>
      <c r="H22" s="27">
        <v>5</v>
      </c>
      <c r="I22" s="27">
        <v>8</v>
      </c>
      <c r="J22" s="27" t="s">
        <v>25</v>
      </c>
      <c r="K22" s="27">
        <v>8</v>
      </c>
      <c r="L22" s="71">
        <v>6.5</v>
      </c>
      <c r="M22" s="28">
        <f>ROUND(SUMPRODUCT(H22:L22,$H$8:$L$8)/100,1)</f>
        <v>6.8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C+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</v>
      </c>
      <c r="P22" s="31" t="str">
        <f>+IF(OR($H22=0,$I22=0,$J22=0,$K22=0),"Không đủ ĐKDT",IF(AND(L22=0,M22&gt;=4),"Không đạt",""))</f>
        <v/>
      </c>
      <c r="Q22" s="32" t="s">
        <v>1458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7.25" customHeight="1" x14ac:dyDescent="0.25">
      <c r="B23" s="22">
        <v>15</v>
      </c>
      <c r="C23" s="23" t="s">
        <v>1486</v>
      </c>
      <c r="D23" s="24" t="s">
        <v>1487</v>
      </c>
      <c r="E23" s="25" t="s">
        <v>916</v>
      </c>
      <c r="F23" s="26" t="s">
        <v>639</v>
      </c>
      <c r="G23" s="23" t="s">
        <v>98</v>
      </c>
      <c r="H23" s="27">
        <v>4</v>
      </c>
      <c r="I23" s="27">
        <v>0</v>
      </c>
      <c r="J23" s="27" t="s">
        <v>25</v>
      </c>
      <c r="K23" s="27">
        <v>0</v>
      </c>
      <c r="L23" s="71" t="s">
        <v>25</v>
      </c>
      <c r="M23" s="28">
        <f>ROUND(SUMPRODUCT(H23:L23,$H$8:$L$8)/100,1)</f>
        <v>0.4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F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Kém</v>
      </c>
      <c r="P23" s="31" t="str">
        <f>+IF(OR($H23=0,$I23=0,$J23=0,$K23=0),"Không đủ ĐKDT",IF(AND(L23=0,M23&gt;=4),"Không đạt",""))</f>
        <v>Không đủ ĐKDT</v>
      </c>
      <c r="Q23" s="32" t="s">
        <v>1458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7.25" customHeight="1" x14ac:dyDescent="0.25">
      <c r="B24" s="22">
        <v>16</v>
      </c>
      <c r="C24" s="23" t="s">
        <v>1488</v>
      </c>
      <c r="D24" s="24" t="s">
        <v>191</v>
      </c>
      <c r="E24" s="25" t="s">
        <v>192</v>
      </c>
      <c r="F24" s="26" t="s">
        <v>1126</v>
      </c>
      <c r="G24" s="23" t="s">
        <v>1372</v>
      </c>
      <c r="H24" s="27">
        <v>0</v>
      </c>
      <c r="I24" s="27">
        <v>0</v>
      </c>
      <c r="J24" s="27" t="s">
        <v>25</v>
      </c>
      <c r="K24" s="27">
        <v>0</v>
      </c>
      <c r="L24" s="71" t="s">
        <v>25</v>
      </c>
      <c r="M24" s="28">
        <f>ROUND(SUMPRODUCT(H24:L24,$H$8:$L$8)/100,1)</f>
        <v>0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F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Kém</v>
      </c>
      <c r="P24" s="31" t="str">
        <f>+IF(OR($H24=0,$I24=0,$J24=0,$K24=0),"Không đủ ĐKDT",IF(AND(L24=0,M24&gt;=4),"Không đạt",""))</f>
        <v>Không đủ ĐKDT</v>
      </c>
      <c r="Q24" s="32" t="s">
        <v>1458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7.25" customHeight="1" x14ac:dyDescent="0.25">
      <c r="B25" s="22">
        <v>17</v>
      </c>
      <c r="C25" s="23" t="s">
        <v>1489</v>
      </c>
      <c r="D25" s="24" t="s">
        <v>1490</v>
      </c>
      <c r="E25" s="25" t="s">
        <v>924</v>
      </c>
      <c r="F25" s="26" t="s">
        <v>1066</v>
      </c>
      <c r="G25" s="23" t="s">
        <v>71</v>
      </c>
      <c r="H25" s="27">
        <v>7</v>
      </c>
      <c r="I25" s="27">
        <v>8</v>
      </c>
      <c r="J25" s="27" t="s">
        <v>25</v>
      </c>
      <c r="K25" s="27">
        <v>8</v>
      </c>
      <c r="L25" s="71">
        <v>3</v>
      </c>
      <c r="M25" s="28">
        <f>ROUND(SUMPRODUCT(H25:L25,$H$8:$L$8)/100,1)</f>
        <v>4.9000000000000004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D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 yếu</v>
      </c>
      <c r="P25" s="31" t="str">
        <f>+IF(OR($H25=0,$I25=0,$J25=0,$K25=0),"Không đủ ĐKDT",IF(AND(L25=0,M25&gt;=4),"Không đạt",""))</f>
        <v/>
      </c>
      <c r="Q25" s="32" t="s">
        <v>1458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7.25" customHeight="1" x14ac:dyDescent="0.25">
      <c r="B26" s="22">
        <v>18</v>
      </c>
      <c r="C26" s="23" t="s">
        <v>1491</v>
      </c>
      <c r="D26" s="24" t="s">
        <v>1492</v>
      </c>
      <c r="E26" s="25" t="s">
        <v>319</v>
      </c>
      <c r="F26" s="26" t="s">
        <v>654</v>
      </c>
      <c r="G26" s="23" t="s">
        <v>98</v>
      </c>
      <c r="H26" s="27">
        <v>5</v>
      </c>
      <c r="I26" s="27">
        <v>9</v>
      </c>
      <c r="J26" s="27" t="s">
        <v>25</v>
      </c>
      <c r="K26" s="27">
        <v>1</v>
      </c>
      <c r="L26" s="71">
        <v>1</v>
      </c>
      <c r="M26" s="28">
        <f>ROUND(SUMPRODUCT(H26:L26,$H$8:$L$8)/100,1)</f>
        <v>2.2000000000000002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F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Kém</v>
      </c>
      <c r="P26" s="31" t="str">
        <f>+IF(OR($H26=0,$I26=0,$J26=0,$K26=0),"Không đủ ĐKDT",IF(AND(L26=0,M26&gt;=4),"Không đạt",""))</f>
        <v/>
      </c>
      <c r="Q26" s="32" t="s">
        <v>1458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7.25" customHeight="1" x14ac:dyDescent="0.25">
      <c r="B27" s="22">
        <v>19</v>
      </c>
      <c r="C27" s="23" t="s">
        <v>1493</v>
      </c>
      <c r="D27" s="24" t="s">
        <v>566</v>
      </c>
      <c r="E27" s="25" t="s">
        <v>655</v>
      </c>
      <c r="F27" s="26" t="s">
        <v>1494</v>
      </c>
      <c r="G27" s="23" t="s">
        <v>1495</v>
      </c>
      <c r="H27" s="27">
        <v>9</v>
      </c>
      <c r="I27" s="27">
        <v>8</v>
      </c>
      <c r="J27" s="27" t="s">
        <v>25</v>
      </c>
      <c r="K27" s="27">
        <v>1</v>
      </c>
      <c r="L27" s="71">
        <v>5.5</v>
      </c>
      <c r="M27" s="28">
        <f>ROUND(SUMPRODUCT(H27:L27,$H$8:$L$8)/100,1)</f>
        <v>5.2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D+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Trung bình yếu</v>
      </c>
      <c r="P27" s="31" t="str">
        <f>+IF(OR($H27=0,$I27=0,$J27=0,$K27=0),"Không đủ ĐKDT",IF(AND(L27=0,M27&gt;=4),"Không đạt",""))</f>
        <v/>
      </c>
      <c r="Q27" s="32" t="s">
        <v>1458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7.25" customHeight="1" x14ac:dyDescent="0.25">
      <c r="B28" s="22">
        <v>20</v>
      </c>
      <c r="C28" s="23" t="s">
        <v>1496</v>
      </c>
      <c r="D28" s="24" t="s">
        <v>120</v>
      </c>
      <c r="E28" s="25" t="s">
        <v>1132</v>
      </c>
      <c r="F28" s="26" t="s">
        <v>1497</v>
      </c>
      <c r="G28" s="23" t="s">
        <v>118</v>
      </c>
      <c r="H28" s="27">
        <v>7</v>
      </c>
      <c r="I28" s="27">
        <v>8</v>
      </c>
      <c r="J28" s="27" t="s">
        <v>25</v>
      </c>
      <c r="K28" s="27">
        <v>7</v>
      </c>
      <c r="L28" s="71">
        <v>5.5</v>
      </c>
      <c r="M28" s="28">
        <f>ROUND(SUMPRODUCT(H28:L28,$H$8:$L$8)/100,1)</f>
        <v>6.2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C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Trung bình</v>
      </c>
      <c r="P28" s="31" t="str">
        <f>+IF(OR($H28=0,$I28=0,$J28=0,$K28=0),"Không đủ ĐKDT",IF(AND(L28=0,M28&gt;=4),"Không đạt",""))</f>
        <v/>
      </c>
      <c r="Q28" s="32" t="s">
        <v>1458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7.25" customHeight="1" x14ac:dyDescent="0.25">
      <c r="B29" s="22">
        <v>21</v>
      </c>
      <c r="C29" s="23" t="s">
        <v>1498</v>
      </c>
      <c r="D29" s="24" t="s">
        <v>252</v>
      </c>
      <c r="E29" s="25" t="s">
        <v>656</v>
      </c>
      <c r="F29" s="26" t="s">
        <v>1426</v>
      </c>
      <c r="G29" s="23" t="s">
        <v>98</v>
      </c>
      <c r="H29" s="27">
        <v>5</v>
      </c>
      <c r="I29" s="27">
        <v>2</v>
      </c>
      <c r="J29" s="27" t="s">
        <v>25</v>
      </c>
      <c r="K29" s="27">
        <v>7</v>
      </c>
      <c r="L29" s="71">
        <v>2</v>
      </c>
      <c r="M29" s="28">
        <f>ROUND(SUMPRODUCT(H29:L29,$H$8:$L$8)/100,1)</f>
        <v>3.3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F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Kém</v>
      </c>
      <c r="P29" s="31" t="str">
        <f>+IF(OR($H29=0,$I29=0,$J29=0,$K29=0),"Không đủ ĐKDT",IF(AND(L29=0,M29&gt;=4),"Không đạt",""))</f>
        <v/>
      </c>
      <c r="Q29" s="32" t="s">
        <v>1458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7.25" customHeight="1" x14ac:dyDescent="0.25">
      <c r="B30" s="22">
        <v>22</v>
      </c>
      <c r="C30" s="23" t="s">
        <v>1499</v>
      </c>
      <c r="D30" s="24" t="s">
        <v>1500</v>
      </c>
      <c r="E30" s="25" t="s">
        <v>138</v>
      </c>
      <c r="F30" s="26" t="s">
        <v>1173</v>
      </c>
      <c r="G30" s="23" t="s">
        <v>98</v>
      </c>
      <c r="H30" s="27">
        <v>6</v>
      </c>
      <c r="I30" s="27">
        <v>3</v>
      </c>
      <c r="J30" s="27" t="s">
        <v>25</v>
      </c>
      <c r="K30" s="27">
        <v>6</v>
      </c>
      <c r="L30" s="71">
        <v>3.5</v>
      </c>
      <c r="M30" s="28">
        <f>ROUND(SUMPRODUCT(H30:L30,$H$8:$L$8)/100,1)</f>
        <v>4.2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D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 yếu</v>
      </c>
      <c r="P30" s="31" t="str">
        <f>+IF(OR($H30=0,$I30=0,$J30=0,$K30=0),"Không đủ ĐKDT",IF(AND(L30=0,M30&gt;=4),"Không đạt",""))</f>
        <v/>
      </c>
      <c r="Q30" s="32" t="s">
        <v>1458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7.25" customHeight="1" x14ac:dyDescent="0.25">
      <c r="B31" s="22">
        <v>23</v>
      </c>
      <c r="C31" s="23" t="s">
        <v>1501</v>
      </c>
      <c r="D31" s="24" t="s">
        <v>1502</v>
      </c>
      <c r="E31" s="25" t="s">
        <v>367</v>
      </c>
      <c r="F31" s="26" t="s">
        <v>657</v>
      </c>
      <c r="G31" s="23" t="s">
        <v>118</v>
      </c>
      <c r="H31" s="27">
        <v>5</v>
      </c>
      <c r="I31" s="27">
        <v>6</v>
      </c>
      <c r="J31" s="27" t="s">
        <v>25</v>
      </c>
      <c r="K31" s="27">
        <v>6</v>
      </c>
      <c r="L31" s="71">
        <v>4</v>
      </c>
      <c r="M31" s="28">
        <f>ROUND(SUMPRODUCT(H31:L31,$H$8:$L$8)/100,1)</f>
        <v>4.7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D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Trung bình yếu</v>
      </c>
      <c r="P31" s="31" t="str">
        <f>+IF(OR($H31=0,$I31=0,$J31=0,$K31=0),"Không đủ ĐKDT",IF(AND(L31=0,M31&gt;=4),"Không đạt",""))</f>
        <v/>
      </c>
      <c r="Q31" s="32" t="s">
        <v>1458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7.25" customHeight="1" x14ac:dyDescent="0.25">
      <c r="B32" s="22">
        <v>24</v>
      </c>
      <c r="C32" s="23" t="s">
        <v>1503</v>
      </c>
      <c r="D32" s="24" t="s">
        <v>344</v>
      </c>
      <c r="E32" s="25" t="s">
        <v>402</v>
      </c>
      <c r="F32" s="26" t="s">
        <v>313</v>
      </c>
      <c r="G32" s="23" t="s">
        <v>118</v>
      </c>
      <c r="H32" s="27">
        <v>7</v>
      </c>
      <c r="I32" s="27">
        <v>6</v>
      </c>
      <c r="J32" s="27" t="s">
        <v>25</v>
      </c>
      <c r="K32" s="27">
        <v>6</v>
      </c>
      <c r="L32" s="71">
        <v>5</v>
      </c>
      <c r="M32" s="28">
        <f>ROUND(SUMPRODUCT(H32:L32,$H$8:$L$8)/100,1)</f>
        <v>5.5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C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Trung bình</v>
      </c>
      <c r="P32" s="31" t="str">
        <f>+IF(OR($H32=0,$I32=0,$J32=0,$K32=0),"Không đủ ĐKDT",IF(AND(L32=0,M32&gt;=4),"Không đạt",""))</f>
        <v/>
      </c>
      <c r="Q32" s="32" t="s">
        <v>1458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7.25" customHeight="1" x14ac:dyDescent="0.25">
      <c r="B33" s="22">
        <v>25</v>
      </c>
      <c r="C33" s="23" t="s">
        <v>1504</v>
      </c>
      <c r="D33" s="24" t="s">
        <v>1505</v>
      </c>
      <c r="E33" s="25" t="s">
        <v>438</v>
      </c>
      <c r="F33" s="26" t="s">
        <v>979</v>
      </c>
      <c r="G33" s="23" t="s">
        <v>98</v>
      </c>
      <c r="H33" s="27">
        <v>7</v>
      </c>
      <c r="I33" s="27">
        <v>10</v>
      </c>
      <c r="J33" s="27" t="s">
        <v>25</v>
      </c>
      <c r="K33" s="27">
        <v>8</v>
      </c>
      <c r="L33" s="71">
        <v>4</v>
      </c>
      <c r="M33" s="28">
        <f>ROUND(SUMPRODUCT(H33:L33,$H$8:$L$8)/100,1)</f>
        <v>5.7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C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Trung bình</v>
      </c>
      <c r="P33" s="31" t="str">
        <f>+IF(OR($H33=0,$I33=0,$J33=0,$K33=0),"Không đủ ĐKDT",IF(AND(L33=0,M33&gt;=4),"Không đạt",""))</f>
        <v/>
      </c>
      <c r="Q33" s="32" t="s">
        <v>1458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7.25" customHeight="1" x14ac:dyDescent="0.25">
      <c r="B34" s="22">
        <v>26</v>
      </c>
      <c r="C34" s="23" t="s">
        <v>1506</v>
      </c>
      <c r="D34" s="24" t="s">
        <v>1507</v>
      </c>
      <c r="E34" s="25" t="s">
        <v>242</v>
      </c>
      <c r="F34" s="26" t="s">
        <v>1508</v>
      </c>
      <c r="G34" s="23" t="s">
        <v>110</v>
      </c>
      <c r="H34" s="27">
        <v>7</v>
      </c>
      <c r="I34" s="27">
        <v>6</v>
      </c>
      <c r="J34" s="27" t="s">
        <v>25</v>
      </c>
      <c r="K34" s="27">
        <v>6</v>
      </c>
      <c r="L34" s="71">
        <v>9</v>
      </c>
      <c r="M34" s="28">
        <f>ROUND(SUMPRODUCT(H34:L34,$H$8:$L$8)/100,1)</f>
        <v>7.9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B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Khá</v>
      </c>
      <c r="P34" s="31" t="str">
        <f>+IF(OR($H34=0,$I34=0,$J34=0,$K34=0),"Không đủ ĐKDT",IF(AND(L34=0,M34&gt;=4),"Không đạt",""))</f>
        <v/>
      </c>
      <c r="Q34" s="32" t="s">
        <v>1458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7.25" customHeight="1" x14ac:dyDescent="0.25">
      <c r="B35" s="22">
        <v>27</v>
      </c>
      <c r="C35" s="23" t="s">
        <v>1509</v>
      </c>
      <c r="D35" s="24" t="s">
        <v>1510</v>
      </c>
      <c r="E35" s="25" t="s">
        <v>1511</v>
      </c>
      <c r="F35" s="26" t="s">
        <v>658</v>
      </c>
      <c r="G35" s="23" t="s">
        <v>98</v>
      </c>
      <c r="H35" s="27">
        <v>7</v>
      </c>
      <c r="I35" s="27">
        <v>6</v>
      </c>
      <c r="J35" s="27" t="s">
        <v>25</v>
      </c>
      <c r="K35" s="27">
        <v>8</v>
      </c>
      <c r="L35" s="71">
        <v>2</v>
      </c>
      <c r="M35" s="28">
        <f>ROUND(SUMPRODUCT(H35:L35,$H$8:$L$8)/100,1)</f>
        <v>4.0999999999999996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D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Trung bình yếu</v>
      </c>
      <c r="P35" s="31" t="str">
        <f>+IF(OR($H35=0,$I35=0,$J35=0,$K35=0),"Không đủ ĐKDT",IF(AND(L35=0,M35&gt;=4),"Không đạt",""))</f>
        <v/>
      </c>
      <c r="Q35" s="32" t="s">
        <v>1458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7.25" customHeight="1" x14ac:dyDescent="0.25">
      <c r="B36" s="22">
        <v>28</v>
      </c>
      <c r="C36" s="23" t="s">
        <v>1512</v>
      </c>
      <c r="D36" s="24" t="s">
        <v>1513</v>
      </c>
      <c r="E36" s="25" t="s">
        <v>1511</v>
      </c>
      <c r="F36" s="26" t="s">
        <v>659</v>
      </c>
      <c r="G36" s="23" t="s">
        <v>118</v>
      </c>
      <c r="H36" s="27">
        <v>7</v>
      </c>
      <c r="I36" s="27">
        <v>6</v>
      </c>
      <c r="J36" s="27" t="s">
        <v>25</v>
      </c>
      <c r="K36" s="27">
        <v>8</v>
      </c>
      <c r="L36" s="71">
        <v>6</v>
      </c>
      <c r="M36" s="28">
        <f>ROUND(SUMPRODUCT(H36:L36,$H$8:$L$8)/100,1)</f>
        <v>6.5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C+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Trung bình</v>
      </c>
      <c r="P36" s="31" t="str">
        <f>+IF(OR($H36=0,$I36=0,$J36=0,$K36=0),"Không đủ ĐKDT",IF(AND(L36=0,M36&gt;=4),"Không đạt",""))</f>
        <v/>
      </c>
      <c r="Q36" s="32" t="s">
        <v>1458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7.25" customHeight="1" x14ac:dyDescent="0.25">
      <c r="B37" s="22">
        <v>29</v>
      </c>
      <c r="C37" s="23" t="s">
        <v>1514</v>
      </c>
      <c r="D37" s="24" t="s">
        <v>1515</v>
      </c>
      <c r="E37" s="25" t="s">
        <v>461</v>
      </c>
      <c r="F37" s="26" t="s">
        <v>1516</v>
      </c>
      <c r="G37" s="23" t="s">
        <v>94</v>
      </c>
      <c r="H37" s="27">
        <v>6</v>
      </c>
      <c r="I37" s="27">
        <v>8</v>
      </c>
      <c r="J37" s="27" t="s">
        <v>25</v>
      </c>
      <c r="K37" s="27">
        <v>9</v>
      </c>
      <c r="L37" s="71">
        <v>4</v>
      </c>
      <c r="M37" s="28">
        <f>ROUND(SUMPRODUCT(H37:L37,$H$8:$L$8)/100,1)</f>
        <v>5.6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C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Trung bình</v>
      </c>
      <c r="P37" s="31" t="str">
        <f>+IF(OR($H37=0,$I37=0,$J37=0,$K37=0),"Không đủ ĐKDT",IF(AND(L37=0,M37&gt;=4),"Không đạt",""))</f>
        <v/>
      </c>
      <c r="Q37" s="32" t="s">
        <v>1458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7.25" customHeight="1" x14ac:dyDescent="0.25">
      <c r="B38" s="22">
        <v>30</v>
      </c>
      <c r="C38" s="23" t="s">
        <v>1517</v>
      </c>
      <c r="D38" s="24" t="s">
        <v>437</v>
      </c>
      <c r="E38" s="25" t="s">
        <v>1048</v>
      </c>
      <c r="F38" s="26" t="s">
        <v>657</v>
      </c>
      <c r="G38" s="23" t="s">
        <v>118</v>
      </c>
      <c r="H38" s="27">
        <v>7</v>
      </c>
      <c r="I38" s="27">
        <v>10</v>
      </c>
      <c r="J38" s="27" t="s">
        <v>25</v>
      </c>
      <c r="K38" s="27">
        <v>8</v>
      </c>
      <c r="L38" s="71">
        <v>5.5</v>
      </c>
      <c r="M38" s="28">
        <f>ROUND(SUMPRODUCT(H38:L38,$H$8:$L$8)/100,1)</f>
        <v>6.6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C+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</v>
      </c>
      <c r="P38" s="31" t="str">
        <f>+IF(OR($H38=0,$I38=0,$J38=0,$K38=0),"Không đủ ĐKDT",IF(AND(L38=0,M38&gt;=4),"Không đạt",""))</f>
        <v/>
      </c>
      <c r="Q38" s="32" t="s">
        <v>1458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62"/>
      <c r="V38" s="62"/>
      <c r="W38" s="62"/>
      <c r="X38" s="54"/>
      <c r="Y38" s="54"/>
      <c r="Z38" s="54"/>
      <c r="AA38" s="54"/>
      <c r="AB38" s="53"/>
      <c r="AC38" s="54"/>
      <c r="AD38" s="54"/>
      <c r="AE38" s="54"/>
      <c r="AF38" s="54"/>
      <c r="AG38" s="54"/>
      <c r="AH38" s="54"/>
      <c r="AI38" s="55"/>
    </row>
    <row r="39" spans="2:35" ht="17.25" customHeight="1" x14ac:dyDescent="0.25">
      <c r="B39" s="22">
        <v>31</v>
      </c>
      <c r="C39" s="23" t="s">
        <v>1518</v>
      </c>
      <c r="D39" s="24" t="s">
        <v>73</v>
      </c>
      <c r="E39" s="25" t="s">
        <v>484</v>
      </c>
      <c r="F39" s="26" t="s">
        <v>1519</v>
      </c>
      <c r="G39" s="23" t="s">
        <v>388</v>
      </c>
      <c r="H39" s="27">
        <v>6</v>
      </c>
      <c r="I39" s="27">
        <v>10</v>
      </c>
      <c r="J39" s="27" t="s">
        <v>25</v>
      </c>
      <c r="K39" s="27">
        <v>6</v>
      </c>
      <c r="L39" s="71">
        <v>4</v>
      </c>
      <c r="M39" s="28">
        <f>ROUND(SUMPRODUCT(H39:L39,$H$8:$L$8)/100,1)</f>
        <v>5.2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D+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Trung bình yếu</v>
      </c>
      <c r="P39" s="31" t="str">
        <f>+IF(OR($H39=0,$I39=0,$J39=0,$K39=0),"Không đủ ĐKDT",IF(AND(L39=0,M39&gt;=4),"Không đạt",""))</f>
        <v/>
      </c>
      <c r="Q39" s="32" t="s">
        <v>1520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7.25" customHeight="1" x14ac:dyDescent="0.25">
      <c r="B40" s="22">
        <v>32</v>
      </c>
      <c r="C40" s="23" t="s">
        <v>1521</v>
      </c>
      <c r="D40" s="24" t="s">
        <v>501</v>
      </c>
      <c r="E40" s="25" t="s">
        <v>335</v>
      </c>
      <c r="F40" s="26" t="s">
        <v>164</v>
      </c>
      <c r="G40" s="23" t="s">
        <v>66</v>
      </c>
      <c r="H40" s="27">
        <v>0</v>
      </c>
      <c r="I40" s="27">
        <v>0</v>
      </c>
      <c r="J40" s="27" t="s">
        <v>25</v>
      </c>
      <c r="K40" s="27">
        <v>0</v>
      </c>
      <c r="L40" s="71" t="s">
        <v>25</v>
      </c>
      <c r="M40" s="28">
        <f>ROUND(SUMPRODUCT(H40:L40,$H$8:$L$8)/100,1)</f>
        <v>0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F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Kém</v>
      </c>
      <c r="P40" s="31" t="str">
        <f>+IF(OR($H40=0,$I40=0,$J40=0,$K40=0),"Không đủ ĐKDT",IF(AND(L40=0,M40&gt;=4),"Không đạt",""))</f>
        <v>Không đủ ĐKDT</v>
      </c>
      <c r="Q40" s="32" t="s">
        <v>1520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Học lại</v>
      </c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2:35" ht="17.25" customHeight="1" x14ac:dyDescent="0.25">
      <c r="B41" s="22">
        <v>33</v>
      </c>
      <c r="C41" s="23" t="s">
        <v>1522</v>
      </c>
      <c r="D41" s="24" t="s">
        <v>1360</v>
      </c>
      <c r="E41" s="25" t="s">
        <v>335</v>
      </c>
      <c r="F41" s="26" t="s">
        <v>1523</v>
      </c>
      <c r="G41" s="23" t="s">
        <v>61</v>
      </c>
      <c r="H41" s="27">
        <v>7</v>
      </c>
      <c r="I41" s="27">
        <v>6</v>
      </c>
      <c r="J41" s="27" t="s">
        <v>25</v>
      </c>
      <c r="K41" s="27">
        <v>7</v>
      </c>
      <c r="L41" s="71">
        <v>5.5</v>
      </c>
      <c r="M41" s="28">
        <f>ROUND(SUMPRODUCT(H41:L41,$H$8:$L$8)/100,1)</f>
        <v>6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>+IF(OR($H41=0,$I41=0,$J41=0,$K41=0),"Không đủ ĐKDT",IF(AND(L41=0,M41&gt;=4),"Không đạt",""))</f>
        <v/>
      </c>
      <c r="Q41" s="32" t="s">
        <v>1520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7.25" customHeight="1" x14ac:dyDescent="0.25">
      <c r="B42" s="22">
        <v>34</v>
      </c>
      <c r="C42" s="23" t="s">
        <v>1524</v>
      </c>
      <c r="D42" s="24" t="s">
        <v>1525</v>
      </c>
      <c r="E42" s="25" t="s">
        <v>134</v>
      </c>
      <c r="F42" s="26" t="s">
        <v>556</v>
      </c>
      <c r="G42" s="23" t="s">
        <v>61</v>
      </c>
      <c r="H42" s="27">
        <v>4</v>
      </c>
      <c r="I42" s="27">
        <v>7</v>
      </c>
      <c r="J42" s="27" t="s">
        <v>25</v>
      </c>
      <c r="K42" s="27">
        <v>7</v>
      </c>
      <c r="L42" s="71">
        <v>2.5</v>
      </c>
      <c r="M42" s="28">
        <f>ROUND(SUMPRODUCT(H42:L42,$H$8:$L$8)/100,1)</f>
        <v>4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D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Trung bình yếu</v>
      </c>
      <c r="P42" s="31" t="str">
        <f>+IF(OR($H42=0,$I42=0,$J42=0,$K42=0),"Không đủ ĐKDT",IF(AND(L42=0,M42&gt;=4),"Không đạt",""))</f>
        <v/>
      </c>
      <c r="Q42" s="32" t="s">
        <v>1520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7.25" customHeight="1" x14ac:dyDescent="0.25">
      <c r="B43" s="22">
        <v>35</v>
      </c>
      <c r="C43" s="23" t="s">
        <v>1526</v>
      </c>
      <c r="D43" s="24" t="s">
        <v>1346</v>
      </c>
      <c r="E43" s="25" t="s">
        <v>134</v>
      </c>
      <c r="F43" s="26" t="s">
        <v>464</v>
      </c>
      <c r="G43" s="23" t="s">
        <v>52</v>
      </c>
      <c r="H43" s="27">
        <v>7</v>
      </c>
      <c r="I43" s="27">
        <v>10</v>
      </c>
      <c r="J43" s="27" t="s">
        <v>25</v>
      </c>
      <c r="K43" s="27">
        <v>9</v>
      </c>
      <c r="L43" s="71">
        <v>10</v>
      </c>
      <c r="M43" s="28">
        <f>ROUND(SUMPRODUCT(H43:L43,$H$8:$L$8)/100,1)</f>
        <v>9.5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A+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Giỏi</v>
      </c>
      <c r="P43" s="31" t="str">
        <f>+IF(OR($H43=0,$I43=0,$J43=0,$K43=0),"Không đủ ĐKDT",IF(AND(L43=0,M43&gt;=4),"Không đạt",""))</f>
        <v/>
      </c>
      <c r="Q43" s="32" t="s">
        <v>1520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7.25" customHeight="1" x14ac:dyDescent="0.25">
      <c r="B44" s="22">
        <v>36</v>
      </c>
      <c r="C44" s="23" t="s">
        <v>1527</v>
      </c>
      <c r="D44" s="24" t="s">
        <v>100</v>
      </c>
      <c r="E44" s="25" t="s">
        <v>656</v>
      </c>
      <c r="F44" s="26" t="s">
        <v>660</v>
      </c>
      <c r="G44" s="23" t="s">
        <v>56</v>
      </c>
      <c r="H44" s="27">
        <v>8</v>
      </c>
      <c r="I44" s="27">
        <v>6</v>
      </c>
      <c r="J44" s="27" t="s">
        <v>25</v>
      </c>
      <c r="K44" s="27">
        <v>8</v>
      </c>
      <c r="L44" s="71">
        <v>5</v>
      </c>
      <c r="M44" s="28">
        <f>ROUND(SUMPRODUCT(H44:L44,$H$8:$L$8)/100,1)</f>
        <v>6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C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Trung bình</v>
      </c>
      <c r="P44" s="31" t="str">
        <f>+IF(OR($H44=0,$I44=0,$J44=0,$K44=0),"Không đủ ĐKDT",IF(AND(L44=0,M44&gt;=4),"Không đạt",""))</f>
        <v/>
      </c>
      <c r="Q44" s="32" t="s">
        <v>1520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7.25" customHeight="1" x14ac:dyDescent="0.25">
      <c r="B45" s="22">
        <v>37</v>
      </c>
      <c r="C45" s="23" t="s">
        <v>1528</v>
      </c>
      <c r="D45" s="24" t="s">
        <v>266</v>
      </c>
      <c r="E45" s="25" t="s">
        <v>138</v>
      </c>
      <c r="F45" s="26" t="s">
        <v>1378</v>
      </c>
      <c r="G45" s="23" t="s">
        <v>232</v>
      </c>
      <c r="H45" s="27">
        <v>5</v>
      </c>
      <c r="I45" s="27">
        <v>2</v>
      </c>
      <c r="J45" s="27" t="s">
        <v>25</v>
      </c>
      <c r="K45" s="27">
        <v>1</v>
      </c>
      <c r="L45" s="71">
        <v>1</v>
      </c>
      <c r="M45" s="28">
        <f>ROUND(SUMPRODUCT(H45:L45,$H$8:$L$8)/100,1)</f>
        <v>1.5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F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Kém</v>
      </c>
      <c r="P45" s="31" t="str">
        <f>+IF(OR($H45=0,$I45=0,$J45=0,$K45=0),"Không đủ ĐKDT",IF(AND(L45=0,M45&gt;=4),"Không đạt",""))</f>
        <v/>
      </c>
      <c r="Q45" s="32" t="s">
        <v>1520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7.25" customHeight="1" x14ac:dyDescent="0.25">
      <c r="B46" s="22">
        <v>38</v>
      </c>
      <c r="C46" s="23" t="s">
        <v>1529</v>
      </c>
      <c r="D46" s="24" t="s">
        <v>1530</v>
      </c>
      <c r="E46" s="25" t="s">
        <v>345</v>
      </c>
      <c r="F46" s="26" t="s">
        <v>661</v>
      </c>
      <c r="G46" s="23" t="s">
        <v>232</v>
      </c>
      <c r="H46" s="27">
        <v>8</v>
      </c>
      <c r="I46" s="27">
        <v>5</v>
      </c>
      <c r="J46" s="27" t="s">
        <v>25</v>
      </c>
      <c r="K46" s="27">
        <v>6</v>
      </c>
      <c r="L46" s="71">
        <v>3.5</v>
      </c>
      <c r="M46" s="28">
        <f>ROUND(SUMPRODUCT(H46:L46,$H$8:$L$8)/100,1)</f>
        <v>4.5999999999999996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D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Trung bình yếu</v>
      </c>
      <c r="P46" s="31" t="str">
        <f>+IF(OR($H46=0,$I46=0,$J46=0,$K46=0),"Không đủ ĐKDT",IF(AND(L46=0,M46&gt;=4),"Không đạt",""))</f>
        <v/>
      </c>
      <c r="Q46" s="32" t="s">
        <v>1520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7.25" customHeight="1" x14ac:dyDescent="0.25">
      <c r="B47" s="22">
        <v>39</v>
      </c>
      <c r="C47" s="23" t="s">
        <v>1531</v>
      </c>
      <c r="D47" s="24" t="s">
        <v>1532</v>
      </c>
      <c r="E47" s="25" t="s">
        <v>345</v>
      </c>
      <c r="F47" s="26" t="s">
        <v>1533</v>
      </c>
      <c r="G47" s="23" t="s">
        <v>71</v>
      </c>
      <c r="H47" s="27">
        <v>6</v>
      </c>
      <c r="I47" s="27">
        <v>7</v>
      </c>
      <c r="J47" s="27" t="s">
        <v>25</v>
      </c>
      <c r="K47" s="27">
        <v>8</v>
      </c>
      <c r="L47" s="71">
        <v>9</v>
      </c>
      <c r="M47" s="28">
        <f>ROUND(SUMPRODUCT(H47:L47,$H$8:$L$8)/100,1)</f>
        <v>8.3000000000000007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B+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ĐKDT",IF(AND(L47=0,M47&gt;=4),"Không đạt",""))</f>
        <v/>
      </c>
      <c r="Q47" s="32" t="s">
        <v>1520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7.25" customHeight="1" x14ac:dyDescent="0.25">
      <c r="B48" s="22">
        <v>40</v>
      </c>
      <c r="C48" s="23" t="s">
        <v>1534</v>
      </c>
      <c r="D48" s="24" t="s">
        <v>178</v>
      </c>
      <c r="E48" s="25" t="s">
        <v>352</v>
      </c>
      <c r="F48" s="26" t="s">
        <v>662</v>
      </c>
      <c r="G48" s="23" t="s">
        <v>71</v>
      </c>
      <c r="H48" s="27">
        <v>7</v>
      </c>
      <c r="I48" s="27">
        <v>10</v>
      </c>
      <c r="J48" s="27" t="s">
        <v>25</v>
      </c>
      <c r="K48" s="27">
        <v>8</v>
      </c>
      <c r="L48" s="71">
        <v>5.5</v>
      </c>
      <c r="M48" s="28">
        <f>ROUND(SUMPRODUCT(H48:L48,$H$8:$L$8)/100,1)</f>
        <v>6.6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C+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</v>
      </c>
      <c r="P48" s="31" t="str">
        <f>+IF(OR($H48=0,$I48=0,$J48=0,$K48=0),"Không đủ ĐKDT",IF(AND(L48=0,M48&gt;=4),"Không đạt",""))</f>
        <v/>
      </c>
      <c r="Q48" s="32" t="s">
        <v>1520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7.25" customHeight="1" x14ac:dyDescent="0.25">
      <c r="B49" s="22">
        <v>41</v>
      </c>
      <c r="C49" s="23" t="s">
        <v>1535</v>
      </c>
      <c r="D49" s="24" t="s">
        <v>509</v>
      </c>
      <c r="E49" s="25" t="s">
        <v>355</v>
      </c>
      <c r="F49" s="26" t="s">
        <v>1536</v>
      </c>
      <c r="G49" s="23" t="s">
        <v>232</v>
      </c>
      <c r="H49" s="27">
        <v>5</v>
      </c>
      <c r="I49" s="27">
        <v>2</v>
      </c>
      <c r="J49" s="27" t="s">
        <v>25</v>
      </c>
      <c r="K49" s="27">
        <v>6</v>
      </c>
      <c r="L49" s="71">
        <v>4</v>
      </c>
      <c r="M49" s="28">
        <f>ROUND(SUMPRODUCT(H49:L49,$H$8:$L$8)/100,1)</f>
        <v>4.3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D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Trung bình yếu</v>
      </c>
      <c r="P49" s="31" t="str">
        <f>+IF(OR($H49=0,$I49=0,$J49=0,$K49=0),"Không đủ ĐKDT",IF(AND(L49=0,M49&gt;=4),"Không đạt",""))</f>
        <v/>
      </c>
      <c r="Q49" s="32" t="s">
        <v>1520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7.25" customHeight="1" x14ac:dyDescent="0.25">
      <c r="B50" s="22">
        <v>42</v>
      </c>
      <c r="C50" s="23" t="s">
        <v>1537</v>
      </c>
      <c r="D50" s="24" t="s">
        <v>1538</v>
      </c>
      <c r="E50" s="25" t="s">
        <v>142</v>
      </c>
      <c r="F50" s="26" t="s">
        <v>1539</v>
      </c>
      <c r="G50" s="23" t="s">
        <v>52</v>
      </c>
      <c r="H50" s="27">
        <v>6</v>
      </c>
      <c r="I50" s="27">
        <v>6</v>
      </c>
      <c r="J50" s="27" t="s">
        <v>25</v>
      </c>
      <c r="K50" s="27">
        <v>5</v>
      </c>
      <c r="L50" s="71">
        <v>3</v>
      </c>
      <c r="M50" s="28">
        <f>ROUND(SUMPRODUCT(H50:L50,$H$8:$L$8)/100,1)</f>
        <v>4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D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Trung bình yếu</v>
      </c>
      <c r="P50" s="31" t="str">
        <f>+IF(OR($H50=0,$I50=0,$J50=0,$K50=0),"Không đủ ĐKDT",IF(AND(L50=0,M50&gt;=4),"Không đạt",""))</f>
        <v/>
      </c>
      <c r="Q50" s="32" t="s">
        <v>1520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7.25" customHeight="1" x14ac:dyDescent="0.25">
      <c r="B51" s="22">
        <v>43</v>
      </c>
      <c r="C51" s="23" t="s">
        <v>1540</v>
      </c>
      <c r="D51" s="24" t="s">
        <v>663</v>
      </c>
      <c r="E51" s="25" t="s">
        <v>664</v>
      </c>
      <c r="F51" s="26" t="s">
        <v>1541</v>
      </c>
      <c r="G51" s="23" t="s">
        <v>61</v>
      </c>
      <c r="H51" s="27">
        <v>6</v>
      </c>
      <c r="I51" s="27">
        <v>9</v>
      </c>
      <c r="J51" s="27" t="s">
        <v>25</v>
      </c>
      <c r="K51" s="27">
        <v>8</v>
      </c>
      <c r="L51" s="71">
        <v>6.5</v>
      </c>
      <c r="M51" s="28">
        <f>ROUND(SUMPRODUCT(H51:L51,$H$8:$L$8)/100,1)</f>
        <v>7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B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Khá</v>
      </c>
      <c r="P51" s="31" t="str">
        <f>+IF(OR($H51=0,$I51=0,$J51=0,$K51=0),"Không đủ ĐKDT",IF(AND(L51=0,M51&gt;=4),"Không đạt",""))</f>
        <v/>
      </c>
      <c r="Q51" s="32" t="s">
        <v>1520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7.25" customHeight="1" x14ac:dyDescent="0.25">
      <c r="B52" s="22">
        <v>44</v>
      </c>
      <c r="C52" s="23" t="s">
        <v>1542</v>
      </c>
      <c r="D52" s="24" t="s">
        <v>1261</v>
      </c>
      <c r="E52" s="25" t="s">
        <v>1543</v>
      </c>
      <c r="F52" s="26" t="s">
        <v>1218</v>
      </c>
      <c r="G52" s="23" t="s">
        <v>66</v>
      </c>
      <c r="H52" s="27">
        <v>8</v>
      </c>
      <c r="I52" s="27">
        <v>10</v>
      </c>
      <c r="J52" s="27" t="s">
        <v>25</v>
      </c>
      <c r="K52" s="27">
        <v>8</v>
      </c>
      <c r="L52" s="71">
        <v>5.5</v>
      </c>
      <c r="M52" s="28">
        <f>ROUND(SUMPRODUCT(H52:L52,$H$8:$L$8)/100,1)</f>
        <v>6.7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C+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Trung bình</v>
      </c>
      <c r="P52" s="31" t="str">
        <f>+IF(OR($H52=0,$I52=0,$J52=0,$K52=0),"Không đủ ĐKDT",IF(AND(L52=0,M52&gt;=4),"Không đạt",""))</f>
        <v/>
      </c>
      <c r="Q52" s="32" t="s">
        <v>1520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7.25" customHeight="1" x14ac:dyDescent="0.25">
      <c r="B53" s="22">
        <v>45</v>
      </c>
      <c r="C53" s="23" t="s">
        <v>1544</v>
      </c>
      <c r="D53" s="24" t="s">
        <v>252</v>
      </c>
      <c r="E53" s="25" t="s">
        <v>359</v>
      </c>
      <c r="F53" s="26" t="s">
        <v>1280</v>
      </c>
      <c r="G53" s="23" t="s">
        <v>232</v>
      </c>
      <c r="H53" s="27">
        <v>7</v>
      </c>
      <c r="I53" s="27">
        <v>6</v>
      </c>
      <c r="J53" s="27" t="s">
        <v>25</v>
      </c>
      <c r="K53" s="27">
        <v>6</v>
      </c>
      <c r="L53" s="71">
        <v>8</v>
      </c>
      <c r="M53" s="28">
        <f>ROUND(SUMPRODUCT(H53:L53,$H$8:$L$8)/100,1)</f>
        <v>7.3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B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Khá</v>
      </c>
      <c r="P53" s="31" t="str">
        <f>+IF(OR($H53=0,$I53=0,$J53=0,$K53=0),"Không đủ ĐKDT",IF(AND(L53=0,M53&gt;=4),"Không đạt",""))</f>
        <v/>
      </c>
      <c r="Q53" s="32" t="s">
        <v>1520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7.25" customHeight="1" x14ac:dyDescent="0.25">
      <c r="B54" s="22">
        <v>46</v>
      </c>
      <c r="C54" s="23" t="s">
        <v>1545</v>
      </c>
      <c r="D54" s="24" t="s">
        <v>1546</v>
      </c>
      <c r="E54" s="25" t="s">
        <v>363</v>
      </c>
      <c r="F54" s="26" t="s">
        <v>1547</v>
      </c>
      <c r="G54" s="23" t="s">
        <v>56</v>
      </c>
      <c r="H54" s="27">
        <v>5</v>
      </c>
      <c r="I54" s="27">
        <v>5</v>
      </c>
      <c r="J54" s="27" t="s">
        <v>25</v>
      </c>
      <c r="K54" s="27">
        <v>8</v>
      </c>
      <c r="L54" s="71">
        <v>2</v>
      </c>
      <c r="M54" s="28">
        <f>ROUND(SUMPRODUCT(H54:L54,$H$8:$L$8)/100,1)</f>
        <v>3.8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F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Kém</v>
      </c>
      <c r="P54" s="31" t="str">
        <f>+IF(OR($H54=0,$I54=0,$J54=0,$K54=0),"Không đủ ĐKDT",IF(AND(L54=0,M54&gt;=4),"Không đạt",""))</f>
        <v/>
      </c>
      <c r="Q54" s="32" t="s">
        <v>1520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7.25" customHeight="1" x14ac:dyDescent="0.25">
      <c r="B55" s="22">
        <v>47</v>
      </c>
      <c r="C55" s="23" t="s">
        <v>1548</v>
      </c>
      <c r="D55" s="24" t="s">
        <v>373</v>
      </c>
      <c r="E55" s="25" t="s">
        <v>570</v>
      </c>
      <c r="F55" s="26" t="s">
        <v>1549</v>
      </c>
      <c r="G55" s="23" t="s">
        <v>56</v>
      </c>
      <c r="H55" s="27">
        <v>7</v>
      </c>
      <c r="I55" s="27">
        <v>8</v>
      </c>
      <c r="J55" s="27" t="s">
        <v>25</v>
      </c>
      <c r="K55" s="27">
        <v>8</v>
      </c>
      <c r="L55" s="71">
        <v>5.5</v>
      </c>
      <c r="M55" s="28">
        <f>ROUND(SUMPRODUCT(H55:L55,$H$8:$L$8)/100,1)</f>
        <v>6.4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C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Trung bình</v>
      </c>
      <c r="P55" s="31" t="str">
        <f>+IF(OR($H55=0,$I55=0,$J55=0,$K55=0),"Không đủ ĐKDT",IF(AND(L55=0,M55&gt;=4),"Không đạt",""))</f>
        <v/>
      </c>
      <c r="Q55" s="32" t="s">
        <v>1520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7.25" customHeight="1" x14ac:dyDescent="0.25">
      <c r="B56" s="22">
        <v>48</v>
      </c>
      <c r="C56" s="23" t="s">
        <v>1550</v>
      </c>
      <c r="D56" s="24" t="s">
        <v>120</v>
      </c>
      <c r="E56" s="25" t="s">
        <v>402</v>
      </c>
      <c r="F56" s="26" t="s">
        <v>1551</v>
      </c>
      <c r="G56" s="23" t="s">
        <v>66</v>
      </c>
      <c r="H56" s="27">
        <v>3</v>
      </c>
      <c r="I56" s="27">
        <v>3</v>
      </c>
      <c r="J56" s="27" t="s">
        <v>25</v>
      </c>
      <c r="K56" s="27">
        <v>6</v>
      </c>
      <c r="L56" s="71">
        <v>3</v>
      </c>
      <c r="M56" s="28">
        <f>ROUND(SUMPRODUCT(H56:L56,$H$8:$L$8)/100,1)</f>
        <v>3.6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F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Kém</v>
      </c>
      <c r="P56" s="31" t="str">
        <f>+IF(OR($H56=0,$I56=0,$J56=0,$K56=0),"Không đủ ĐKDT",IF(AND(L56=0,M56&gt;=4),"Không đạt",""))</f>
        <v/>
      </c>
      <c r="Q56" s="32" t="s">
        <v>1520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7.25" customHeight="1" x14ac:dyDescent="0.25">
      <c r="B57" s="22">
        <v>49</v>
      </c>
      <c r="C57" s="23" t="s">
        <v>1552</v>
      </c>
      <c r="D57" s="24" t="s">
        <v>1401</v>
      </c>
      <c r="E57" s="25" t="s">
        <v>213</v>
      </c>
      <c r="F57" s="26" t="s">
        <v>1553</v>
      </c>
      <c r="G57" s="23" t="s">
        <v>388</v>
      </c>
      <c r="H57" s="27">
        <v>3</v>
      </c>
      <c r="I57" s="27">
        <v>4</v>
      </c>
      <c r="J57" s="27" t="s">
        <v>25</v>
      </c>
      <c r="K57" s="27">
        <v>4</v>
      </c>
      <c r="L57" s="71">
        <v>2</v>
      </c>
      <c r="M57" s="28">
        <f>ROUND(SUMPRODUCT(H57:L57,$H$8:$L$8)/100,1)</f>
        <v>2.7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F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Kém</v>
      </c>
      <c r="P57" s="31" t="str">
        <f>+IF(OR($H57=0,$I57=0,$J57=0,$K57=0),"Không đủ ĐKDT",IF(AND(L57=0,M57&gt;=4),"Không đạt",""))</f>
        <v/>
      </c>
      <c r="Q57" s="32" t="s">
        <v>1520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7.25" customHeight="1" x14ac:dyDescent="0.25">
      <c r="B58" s="22">
        <v>50</v>
      </c>
      <c r="C58" s="23" t="s">
        <v>1554</v>
      </c>
      <c r="D58" s="24" t="s">
        <v>1555</v>
      </c>
      <c r="E58" s="25" t="s">
        <v>1556</v>
      </c>
      <c r="F58" s="26" t="s">
        <v>474</v>
      </c>
      <c r="G58" s="23" t="s">
        <v>232</v>
      </c>
      <c r="H58" s="27">
        <v>4</v>
      </c>
      <c r="I58" s="27">
        <v>4</v>
      </c>
      <c r="J58" s="27" t="s">
        <v>25</v>
      </c>
      <c r="K58" s="27">
        <v>6</v>
      </c>
      <c r="L58" s="71">
        <v>2.5</v>
      </c>
      <c r="M58" s="28">
        <f>ROUND(SUMPRODUCT(H58:L58,$H$8:$L$8)/100,1)</f>
        <v>3.5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F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Kém</v>
      </c>
      <c r="P58" s="31" t="str">
        <f>+IF(OR($H58=0,$I58=0,$J58=0,$K58=0),"Không đủ ĐKDT",IF(AND(L58=0,M58&gt;=4),"Không đạt",""))</f>
        <v/>
      </c>
      <c r="Q58" s="32" t="s">
        <v>1520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7.25" customHeight="1" x14ac:dyDescent="0.25">
      <c r="B59" s="22">
        <v>51</v>
      </c>
      <c r="C59" s="23" t="s">
        <v>1557</v>
      </c>
      <c r="D59" s="24" t="s">
        <v>301</v>
      </c>
      <c r="E59" s="25" t="s">
        <v>960</v>
      </c>
      <c r="F59" s="26" t="s">
        <v>287</v>
      </c>
      <c r="G59" s="23" t="s">
        <v>71</v>
      </c>
      <c r="H59" s="27">
        <v>1</v>
      </c>
      <c r="I59" s="27">
        <v>6</v>
      </c>
      <c r="J59" s="27" t="s">
        <v>25</v>
      </c>
      <c r="K59" s="27">
        <v>1</v>
      </c>
      <c r="L59" s="71">
        <v>2.5</v>
      </c>
      <c r="M59" s="28">
        <f>ROUND(SUMPRODUCT(H59:L59,$H$8:$L$8)/100,1)</f>
        <v>2.4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F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Kém</v>
      </c>
      <c r="P59" s="31" t="str">
        <f>+IF(OR($H59=0,$I59=0,$J59=0,$K59=0),"Không đủ ĐKDT",IF(AND(L59=0,M59&gt;=4),"Không đạt",""))</f>
        <v/>
      </c>
      <c r="Q59" s="32" t="s">
        <v>1520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7.25" customHeight="1" x14ac:dyDescent="0.25">
      <c r="B60" s="22">
        <v>52</v>
      </c>
      <c r="C60" s="23" t="s">
        <v>1558</v>
      </c>
      <c r="D60" s="24" t="s">
        <v>301</v>
      </c>
      <c r="E60" s="25" t="s">
        <v>433</v>
      </c>
      <c r="F60" s="26" t="s">
        <v>1559</v>
      </c>
      <c r="G60" s="23" t="s">
        <v>71</v>
      </c>
      <c r="H60" s="27">
        <v>8</v>
      </c>
      <c r="I60" s="27">
        <v>10</v>
      </c>
      <c r="J60" s="27" t="s">
        <v>25</v>
      </c>
      <c r="K60" s="27">
        <v>8</v>
      </c>
      <c r="L60" s="71">
        <v>2.5</v>
      </c>
      <c r="M60" s="28">
        <f>ROUND(SUMPRODUCT(H60:L60,$H$8:$L$8)/100,1)</f>
        <v>4.9000000000000004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D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Trung bình yếu</v>
      </c>
      <c r="P60" s="31" t="str">
        <f>+IF(OR($H60=0,$I60=0,$J60=0,$K60=0),"Không đủ ĐKDT",IF(AND(L60=0,M60&gt;=4),"Không đạt",""))</f>
        <v/>
      </c>
      <c r="Q60" s="32" t="s">
        <v>1520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7.25" customHeight="1" x14ac:dyDescent="0.25">
      <c r="B61" s="22">
        <v>53</v>
      </c>
      <c r="C61" s="23" t="s">
        <v>1560</v>
      </c>
      <c r="D61" s="24" t="s">
        <v>1487</v>
      </c>
      <c r="E61" s="25" t="s">
        <v>1561</v>
      </c>
      <c r="F61" s="26" t="s">
        <v>418</v>
      </c>
      <c r="G61" s="23" t="s">
        <v>84</v>
      </c>
      <c r="H61" s="27">
        <v>7</v>
      </c>
      <c r="I61" s="27">
        <v>5</v>
      </c>
      <c r="J61" s="27" t="s">
        <v>25</v>
      </c>
      <c r="K61" s="27">
        <v>8</v>
      </c>
      <c r="L61" s="71">
        <v>3.5</v>
      </c>
      <c r="M61" s="28">
        <f>ROUND(SUMPRODUCT(H61:L61,$H$8:$L$8)/100,1)</f>
        <v>4.9000000000000004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D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Trung bình yếu</v>
      </c>
      <c r="P61" s="31" t="str">
        <f>+IF(OR($H61=0,$I61=0,$J61=0,$K61=0),"Không đủ ĐKDT",IF(AND(L61=0,M61&gt;=4),"Không đạt",""))</f>
        <v/>
      </c>
      <c r="Q61" s="32" t="s">
        <v>1520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63"/>
      <c r="V61" s="63"/>
      <c r="W61" s="75"/>
      <c r="X61" s="53"/>
      <c r="Y61" s="53"/>
      <c r="Z61" s="53"/>
      <c r="AA61" s="64"/>
      <c r="AB61" s="53"/>
      <c r="AC61" s="65"/>
      <c r="AD61" s="66"/>
      <c r="AE61" s="65"/>
      <c r="AF61" s="66"/>
      <c r="AG61" s="65"/>
      <c r="AH61" s="53"/>
      <c r="AI61" s="64"/>
    </row>
    <row r="62" spans="2:35" ht="17.25" customHeight="1" x14ac:dyDescent="0.25">
      <c r="B62" s="22">
        <v>54</v>
      </c>
      <c r="C62" s="23" t="s">
        <v>1562</v>
      </c>
      <c r="D62" s="24" t="s">
        <v>201</v>
      </c>
      <c r="E62" s="25" t="s">
        <v>1304</v>
      </c>
      <c r="F62" s="26" t="s">
        <v>1563</v>
      </c>
      <c r="G62" s="23" t="s">
        <v>61</v>
      </c>
      <c r="H62" s="27">
        <v>7</v>
      </c>
      <c r="I62" s="27">
        <v>10</v>
      </c>
      <c r="J62" s="27" t="s">
        <v>25</v>
      </c>
      <c r="K62" s="27">
        <v>8</v>
      </c>
      <c r="L62" s="71">
        <v>6</v>
      </c>
      <c r="M62" s="28">
        <f>ROUND(SUMPRODUCT(H62:L62,$H$8:$L$8)/100,1)</f>
        <v>6.9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C+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Trung bình</v>
      </c>
      <c r="P62" s="31" t="str">
        <f>+IF(OR($H62=0,$I62=0,$J62=0,$K62=0),"Không đủ ĐKDT",IF(AND(L62=0,M62&gt;=4),"Không đạt",""))</f>
        <v/>
      </c>
      <c r="Q62" s="32" t="s">
        <v>1520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7.25" customHeight="1" x14ac:dyDescent="0.25">
      <c r="B63" s="22">
        <v>55</v>
      </c>
      <c r="C63" s="23" t="s">
        <v>1564</v>
      </c>
      <c r="D63" s="24" t="s">
        <v>178</v>
      </c>
      <c r="E63" s="25" t="s">
        <v>167</v>
      </c>
      <c r="F63" s="26" t="s">
        <v>1436</v>
      </c>
      <c r="G63" s="23" t="s">
        <v>52</v>
      </c>
      <c r="H63" s="27">
        <v>7</v>
      </c>
      <c r="I63" s="27">
        <v>5</v>
      </c>
      <c r="J63" s="27" t="s">
        <v>25</v>
      </c>
      <c r="K63" s="27">
        <v>8</v>
      </c>
      <c r="L63" s="71">
        <v>5.5</v>
      </c>
      <c r="M63" s="28">
        <f>ROUND(SUMPRODUCT(H63:L63,$H$8:$L$8)/100,1)</f>
        <v>6.1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C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Trung bình</v>
      </c>
      <c r="P63" s="31" t="str">
        <f>+IF(OR($H63=0,$I63=0,$J63=0,$K63=0),"Không đủ ĐKDT",IF(AND(L63=0,M63&gt;=4),"Không đạt",""))</f>
        <v/>
      </c>
      <c r="Q63" s="32" t="s">
        <v>1520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7.25" customHeight="1" x14ac:dyDescent="0.25">
      <c r="B64" s="22">
        <v>56</v>
      </c>
      <c r="C64" s="23" t="s">
        <v>1565</v>
      </c>
      <c r="D64" s="24" t="s">
        <v>1566</v>
      </c>
      <c r="E64" s="25" t="s">
        <v>1567</v>
      </c>
      <c r="F64" s="26" t="s">
        <v>1568</v>
      </c>
      <c r="G64" s="23" t="s">
        <v>66</v>
      </c>
      <c r="H64" s="27">
        <v>7</v>
      </c>
      <c r="I64" s="27">
        <v>7</v>
      </c>
      <c r="J64" s="27" t="s">
        <v>25</v>
      </c>
      <c r="K64" s="27">
        <v>7</v>
      </c>
      <c r="L64" s="71">
        <v>3</v>
      </c>
      <c r="M64" s="28">
        <f>ROUND(SUMPRODUCT(H64:L64,$H$8:$L$8)/100,1)</f>
        <v>4.5999999999999996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D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Trung bình yếu</v>
      </c>
      <c r="P64" s="31" t="str">
        <f>+IF(OR($H64=0,$I64=0,$J64=0,$K64=0),"Không đủ ĐKDT",IF(AND(L64=0,M64&gt;=4),"Không đạt",""))</f>
        <v/>
      </c>
      <c r="Q64" s="32" t="s">
        <v>1520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7.25" customHeight="1" x14ac:dyDescent="0.25">
      <c r="B65" s="22">
        <v>57</v>
      </c>
      <c r="C65" s="23" t="s">
        <v>1569</v>
      </c>
      <c r="D65" s="24" t="s">
        <v>120</v>
      </c>
      <c r="E65" s="25" t="s">
        <v>631</v>
      </c>
      <c r="F65" s="26" t="s">
        <v>1570</v>
      </c>
      <c r="G65" s="23" t="s">
        <v>232</v>
      </c>
      <c r="H65" s="27">
        <v>8</v>
      </c>
      <c r="I65" s="27">
        <v>2</v>
      </c>
      <c r="J65" s="27" t="s">
        <v>25</v>
      </c>
      <c r="K65" s="27">
        <v>2</v>
      </c>
      <c r="L65" s="71">
        <v>4</v>
      </c>
      <c r="M65" s="28">
        <f>ROUND(SUMPRODUCT(H65:L65,$H$8:$L$8)/100,1)</f>
        <v>3.8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F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Kém</v>
      </c>
      <c r="P65" s="31" t="str">
        <f>+IF(OR($H65=0,$I65=0,$J65=0,$K65=0),"Không đủ ĐKDT",IF(AND(L65=0,M65&gt;=4),"Không đạt",""))</f>
        <v/>
      </c>
      <c r="Q65" s="32" t="s">
        <v>1520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7.25" customHeight="1" x14ac:dyDescent="0.25">
      <c r="B66" s="22">
        <v>58</v>
      </c>
      <c r="C66" s="23" t="s">
        <v>1571</v>
      </c>
      <c r="D66" s="24" t="s">
        <v>501</v>
      </c>
      <c r="E66" s="25" t="s">
        <v>461</v>
      </c>
      <c r="F66" s="26" t="s">
        <v>621</v>
      </c>
      <c r="G66" s="23" t="s">
        <v>103</v>
      </c>
      <c r="H66" s="27">
        <v>7</v>
      </c>
      <c r="I66" s="27">
        <v>10</v>
      </c>
      <c r="J66" s="27" t="s">
        <v>25</v>
      </c>
      <c r="K66" s="27">
        <v>9</v>
      </c>
      <c r="L66" s="71">
        <v>6</v>
      </c>
      <c r="M66" s="28">
        <f>ROUND(SUMPRODUCT(H66:L66,$H$8:$L$8)/100,1)</f>
        <v>7.1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B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Khá</v>
      </c>
      <c r="P66" s="31" t="str">
        <f>+IF(OR($H66=0,$I66=0,$J66=0,$K66=0),"Không đủ ĐKDT",IF(AND(L66=0,M66&gt;=4),"Không đạt",""))</f>
        <v/>
      </c>
      <c r="Q66" s="32" t="s">
        <v>1520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7.25" customHeight="1" x14ac:dyDescent="0.25">
      <c r="B67" s="22">
        <v>59</v>
      </c>
      <c r="C67" s="23" t="s">
        <v>1572</v>
      </c>
      <c r="D67" s="24" t="s">
        <v>323</v>
      </c>
      <c r="E67" s="25" t="s">
        <v>1573</v>
      </c>
      <c r="F67" s="26" t="s">
        <v>660</v>
      </c>
      <c r="G67" s="23" t="s">
        <v>71</v>
      </c>
      <c r="H67" s="27">
        <v>7</v>
      </c>
      <c r="I67" s="27">
        <v>10</v>
      </c>
      <c r="J67" s="27" t="s">
        <v>25</v>
      </c>
      <c r="K67" s="27">
        <v>8</v>
      </c>
      <c r="L67" s="71">
        <v>4.5</v>
      </c>
      <c r="M67" s="28">
        <f>ROUND(SUMPRODUCT(H67:L67,$H$8:$L$8)/100,1)</f>
        <v>6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C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Trung bình</v>
      </c>
      <c r="P67" s="31" t="str">
        <f>+IF(OR($H67=0,$I67=0,$J67=0,$K67=0),"Không đủ ĐKDT",IF(AND(L67=0,M67&gt;=4),"Không đạt",""))</f>
        <v/>
      </c>
      <c r="Q67" s="32" t="s">
        <v>1520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7.25" customHeight="1" x14ac:dyDescent="0.25">
      <c r="B68" s="22">
        <v>60</v>
      </c>
      <c r="C68" s="23" t="s">
        <v>1574</v>
      </c>
      <c r="D68" s="24" t="s">
        <v>665</v>
      </c>
      <c r="E68" s="25" t="s">
        <v>1575</v>
      </c>
      <c r="F68" s="26" t="s">
        <v>1576</v>
      </c>
      <c r="G68" s="23" t="s">
        <v>66</v>
      </c>
      <c r="H68" s="27">
        <v>7</v>
      </c>
      <c r="I68" s="27">
        <v>5</v>
      </c>
      <c r="J68" s="27" t="s">
        <v>25</v>
      </c>
      <c r="K68" s="27">
        <v>8</v>
      </c>
      <c r="L68" s="71">
        <v>3.5</v>
      </c>
      <c r="M68" s="28">
        <f>ROUND(SUMPRODUCT(H68:L68,$H$8:$L$8)/100,1)</f>
        <v>4.9000000000000004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D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Trung bình yếu</v>
      </c>
      <c r="P68" s="31" t="str">
        <f>+IF(OR($H68=0,$I68=0,$J68=0,$K68=0),"Không đủ ĐKDT",IF(AND(L68=0,M68&gt;=4),"Không đạt",""))</f>
        <v/>
      </c>
      <c r="Q68" s="32" t="s">
        <v>1520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9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x14ac:dyDescent="0.25">
      <c r="A70" s="2"/>
      <c r="B70" s="82" t="s">
        <v>26</v>
      </c>
      <c r="C70" s="82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35" ht="16.5" customHeight="1" x14ac:dyDescent="0.25">
      <c r="A71" s="2"/>
      <c r="B71" s="39" t="s">
        <v>27</v>
      </c>
      <c r="C71" s="39"/>
      <c r="D71" s="40">
        <f>+$W$7</f>
        <v>60</v>
      </c>
      <c r="E71" s="41" t="s">
        <v>28</v>
      </c>
      <c r="F71" s="76" t="s">
        <v>29</v>
      </c>
      <c r="G71" s="76"/>
      <c r="H71" s="76"/>
      <c r="I71" s="76"/>
      <c r="J71" s="76"/>
      <c r="K71" s="76"/>
      <c r="L71" s="42">
        <f>$W$7 -COUNTIF($P$8:$P$224,"Vắng") -COUNTIF($P$8:$P$224,"Vắng có phép") - COUNTIF($P$8:$P$224,"Đình chỉ thi") - COUNTIF($P$8:$P$224,"Không đủ ĐKDT")</f>
        <v>57</v>
      </c>
      <c r="M71" s="42"/>
      <c r="N71" s="42"/>
      <c r="O71" s="43"/>
      <c r="P71" s="44" t="s">
        <v>28</v>
      </c>
      <c r="Q71" s="43"/>
      <c r="R71" s="3"/>
    </row>
    <row r="72" spans="1:35" ht="16.5" customHeight="1" x14ac:dyDescent="0.25">
      <c r="A72" s="2"/>
      <c r="B72" s="39" t="s">
        <v>30</v>
      </c>
      <c r="C72" s="39"/>
      <c r="D72" s="40">
        <f>+$AH$7</f>
        <v>47</v>
      </c>
      <c r="E72" s="41" t="s">
        <v>28</v>
      </c>
      <c r="F72" s="76" t="s">
        <v>31</v>
      </c>
      <c r="G72" s="76"/>
      <c r="H72" s="76"/>
      <c r="I72" s="76"/>
      <c r="J72" s="76"/>
      <c r="K72" s="76"/>
      <c r="L72" s="45">
        <f>COUNTIF($P$8:$P$100,"Vắng")</f>
        <v>0</v>
      </c>
      <c r="M72" s="45"/>
      <c r="N72" s="45"/>
      <c r="O72" s="46"/>
      <c r="P72" s="44" t="s">
        <v>28</v>
      </c>
      <c r="Q72" s="46"/>
      <c r="R72" s="3"/>
    </row>
    <row r="73" spans="1:35" ht="16.5" customHeight="1" x14ac:dyDescent="0.25">
      <c r="A73" s="2"/>
      <c r="B73" s="39" t="s">
        <v>39</v>
      </c>
      <c r="C73" s="39"/>
      <c r="D73" s="49">
        <f>COUNTIF(T9:T68,"Học lại")</f>
        <v>13</v>
      </c>
      <c r="E73" s="41" t="s">
        <v>28</v>
      </c>
      <c r="F73" s="76" t="s">
        <v>40</v>
      </c>
      <c r="G73" s="76"/>
      <c r="H73" s="76"/>
      <c r="I73" s="76"/>
      <c r="J73" s="76"/>
      <c r="K73" s="76"/>
      <c r="L73" s="42">
        <f>COUNTIF($P$8:$P$100,"Vắng có phép")</f>
        <v>0</v>
      </c>
      <c r="M73" s="42"/>
      <c r="N73" s="42"/>
      <c r="O73" s="43"/>
      <c r="P73" s="44" t="s">
        <v>28</v>
      </c>
      <c r="Q73" s="43"/>
      <c r="R73" s="3"/>
    </row>
    <row r="74" spans="1:35" ht="3" customHeight="1" x14ac:dyDescent="0.25">
      <c r="A74" s="2"/>
      <c r="B74" s="33"/>
      <c r="C74" s="34"/>
      <c r="D74" s="34"/>
      <c r="E74" s="35"/>
      <c r="F74" s="35"/>
      <c r="G74" s="35"/>
      <c r="H74" s="36"/>
      <c r="I74" s="37"/>
      <c r="J74" s="37"/>
      <c r="K74" s="38"/>
      <c r="L74" s="38"/>
      <c r="M74" s="38"/>
      <c r="N74" s="38"/>
      <c r="O74" s="38"/>
      <c r="P74" s="38"/>
      <c r="Q74" s="38"/>
      <c r="R74" s="3"/>
    </row>
    <row r="75" spans="1:35" x14ac:dyDescent="0.25">
      <c r="B75" s="68" t="s">
        <v>41</v>
      </c>
      <c r="C75" s="68"/>
      <c r="D75" s="69">
        <f>COUNTIF(T9:T68,"Thi lại")</f>
        <v>0</v>
      </c>
      <c r="E75" s="70" t="s">
        <v>28</v>
      </c>
      <c r="F75" s="3"/>
      <c r="G75" s="3"/>
      <c r="H75" s="3"/>
      <c r="I75" s="3"/>
      <c r="J75" s="77"/>
      <c r="K75" s="77"/>
      <c r="L75" s="77"/>
      <c r="M75" s="77"/>
      <c r="N75" s="77"/>
      <c r="O75" s="77"/>
      <c r="P75" s="77"/>
      <c r="Q75" s="77"/>
      <c r="R75" s="3"/>
    </row>
    <row r="76" spans="1:35" ht="24.75" customHeight="1" x14ac:dyDescent="0.25">
      <c r="B76" s="68"/>
      <c r="C76" s="68"/>
      <c r="D76" s="69"/>
      <c r="E76" s="70"/>
      <c r="F76" s="3"/>
      <c r="G76" s="3"/>
      <c r="H76" s="3"/>
      <c r="I76" s="3"/>
      <c r="J76" s="77" t="s">
        <v>1050</v>
      </c>
      <c r="K76" s="77"/>
      <c r="L76" s="77"/>
      <c r="M76" s="77"/>
      <c r="N76" s="77"/>
      <c r="O76" s="77"/>
      <c r="P76" s="77"/>
      <c r="Q76" s="77"/>
      <c r="R76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mergeCells count="40">
    <mergeCell ref="F73:K73"/>
    <mergeCell ref="J75:Q75"/>
    <mergeCell ref="J76:Q76"/>
    <mergeCell ref="P6:P8"/>
    <mergeCell ref="Q6:Q8"/>
    <mergeCell ref="B8:G8"/>
    <mergeCell ref="B70:C70"/>
    <mergeCell ref="F71:K71"/>
    <mergeCell ref="F72:K72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68">
    <cfRule type="cellIs" dxfId="66" priority="11" operator="greaterThan">
      <formula>10</formula>
    </cfRule>
  </conditionalFormatting>
  <conditionalFormatting sqref="L9:L68">
    <cfRule type="cellIs" dxfId="65" priority="4" operator="greaterThan">
      <formula>10</formula>
    </cfRule>
    <cfRule type="cellIs" dxfId="64" priority="6" operator="greaterThan">
      <formula>10</formula>
    </cfRule>
    <cfRule type="cellIs" dxfId="63" priority="7" operator="greaterThan">
      <formula>10</formula>
    </cfRule>
    <cfRule type="cellIs" dxfId="62" priority="8" operator="greaterThan">
      <formula>10</formula>
    </cfRule>
    <cfRule type="cellIs" dxfId="61" priority="9" operator="greaterThan">
      <formula>10</formula>
    </cfRule>
    <cfRule type="cellIs" dxfId="60" priority="10" operator="greaterThan">
      <formula>10</formula>
    </cfRule>
  </conditionalFormatting>
  <conditionalFormatting sqref="H9:K68">
    <cfRule type="cellIs" dxfId="59" priority="3" operator="greaterThan">
      <formula>10</formula>
    </cfRule>
  </conditionalFormatting>
  <conditionalFormatting sqref="C1:C1048576">
    <cfRule type="duplicateValues" dxfId="58" priority="13"/>
  </conditionalFormatting>
  <dataValidations count="1">
    <dataValidation allowBlank="1" showInputMessage="1" showErrorMessage="1" errorTitle="Không xóa dữ liệu" error="Không xóa dữ liệu" prompt="Không xóa dữ liệu" sqref="D73 T9:T6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zoomScale="115" zoomScaleNormal="115" workbookViewId="0">
      <pane ySplit="2" topLeftCell="A3" activePane="bottomLeft" state="frozen"/>
      <selection activeCell="L5" sqref="L1:O1048576"/>
      <selection pane="bottomLeft" activeCell="A77" sqref="A77:XFD10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8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1577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D16-130_04</v>
      </c>
      <c r="W7" s="58">
        <f>+$AF$7+$AH$7+$AD$7</f>
        <v>60</v>
      </c>
      <c r="X7" s="52">
        <f>COUNTIF($P$8:$P$97,"Khiển trách")</f>
        <v>0</v>
      </c>
      <c r="Y7" s="52">
        <f>COUNTIF($P$8:$P$97,"Cảnh cáo")</f>
        <v>0</v>
      </c>
      <c r="Z7" s="52">
        <f>COUNTIF($P$8:$P$97,"Đình chỉ thi")</f>
        <v>0</v>
      </c>
      <c r="AA7" s="59">
        <f>+($X$7+$Y$7+$Z$7)/$W$7*100%</f>
        <v>0</v>
      </c>
      <c r="AB7" s="52">
        <f>SUM(COUNTIF($P$8:$P$95,"Vắng"),COUNTIF($P$8:$P$95,"Vắng có phép"))</f>
        <v>4</v>
      </c>
      <c r="AC7" s="60">
        <f>+$AB$7/$W$7</f>
        <v>6.6666666666666666E-2</v>
      </c>
      <c r="AD7" s="61">
        <f>COUNTIF($T$8:$T$95,"Thi lại")</f>
        <v>0</v>
      </c>
      <c r="AE7" s="60">
        <f>+$AD$7/$W$7</f>
        <v>0</v>
      </c>
      <c r="AF7" s="61">
        <f>COUNTIF($T$8:$T$96,"Học lại")</f>
        <v>23</v>
      </c>
      <c r="AG7" s="60">
        <f>+$AF$7/$W$7</f>
        <v>0.38333333333333336</v>
      </c>
      <c r="AH7" s="52">
        <f>COUNTIF($T$9:$T$96,"Đạt")</f>
        <v>37</v>
      </c>
      <c r="AI7" s="59">
        <f>+$AH$7/$W$7</f>
        <v>0.6166666666666667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7.25" customHeight="1" x14ac:dyDescent="0.25">
      <c r="B9" s="11">
        <v>1</v>
      </c>
      <c r="C9" s="12" t="s">
        <v>1578</v>
      </c>
      <c r="D9" s="13" t="s">
        <v>1579</v>
      </c>
      <c r="E9" s="14" t="s">
        <v>50</v>
      </c>
      <c r="F9" s="15" t="s">
        <v>1580</v>
      </c>
      <c r="G9" s="12" t="s">
        <v>98</v>
      </c>
      <c r="H9" s="16">
        <v>6</v>
      </c>
      <c r="I9" s="16">
        <v>4</v>
      </c>
      <c r="J9" s="16" t="s">
        <v>25</v>
      </c>
      <c r="K9" s="16">
        <v>5</v>
      </c>
      <c r="L9" s="17">
        <v>3</v>
      </c>
      <c r="M9" s="18">
        <f>ROUND(SUMPRODUCT(H9:L9,$H$8:$L$8)/100,1)</f>
        <v>3.8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>IF($M9&lt;4,"Kém",IF(AND($M9&gt;=4,$M9&lt;=5.4),"Trung bình yếu",IF(AND($M9&gt;=5.5,$M9&lt;=6.9),"Trung bình",IF(AND($M9&gt;=7,$M9&lt;=8.4),"Khá",IF(AND($M9&gt;=8.5,$M9&lt;=10),"Giỏi","")))))</f>
        <v>Kém</v>
      </c>
      <c r="P9" s="31" t="str">
        <f>+IF(OR($H9=0,$I9=0,$J9=0,$K9=0),"Không đủ ĐKDT",IF(AND(L9=0,M9&gt;=4),"Không đạt",""))</f>
        <v/>
      </c>
      <c r="Q9" s="20" t="s">
        <v>1581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7.25" customHeight="1" x14ac:dyDescent="0.25">
      <c r="B10" s="22">
        <v>2</v>
      </c>
      <c r="C10" s="23" t="s">
        <v>1582</v>
      </c>
      <c r="D10" s="24" t="s">
        <v>1583</v>
      </c>
      <c r="E10" s="25" t="s">
        <v>50</v>
      </c>
      <c r="F10" s="26" t="s">
        <v>1312</v>
      </c>
      <c r="G10" s="23" t="s">
        <v>98</v>
      </c>
      <c r="H10" s="27">
        <v>5</v>
      </c>
      <c r="I10" s="27">
        <v>7</v>
      </c>
      <c r="J10" s="27" t="s">
        <v>25</v>
      </c>
      <c r="K10" s="27">
        <v>3</v>
      </c>
      <c r="L10" s="71">
        <v>6.5</v>
      </c>
      <c r="M10" s="28">
        <f>ROUND(SUMPRODUCT(H10:L10,$H$8:$L$8)/100,1)</f>
        <v>5.7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C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Trung bình</v>
      </c>
      <c r="P10" s="31" t="str">
        <f>+IF(OR($H10=0,$I10=0,$J10=0,$K10=0),"Không đủ ĐKDT",IF(AND(L10=0,M10&gt;=4),"Không đạt",""))</f>
        <v/>
      </c>
      <c r="Q10" s="32" t="s">
        <v>1581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7.25" customHeight="1" x14ac:dyDescent="0.25">
      <c r="B11" s="22">
        <v>3</v>
      </c>
      <c r="C11" s="23" t="s">
        <v>1584</v>
      </c>
      <c r="D11" s="24" t="s">
        <v>1585</v>
      </c>
      <c r="E11" s="25" t="s">
        <v>50</v>
      </c>
      <c r="F11" s="26" t="s">
        <v>250</v>
      </c>
      <c r="G11" s="23" t="s">
        <v>66</v>
      </c>
      <c r="H11" s="27">
        <v>7</v>
      </c>
      <c r="I11" s="27">
        <v>10</v>
      </c>
      <c r="J11" s="27" t="s">
        <v>25</v>
      </c>
      <c r="K11" s="27">
        <v>8</v>
      </c>
      <c r="L11" s="71">
        <v>7</v>
      </c>
      <c r="M11" s="28">
        <f>ROUND(SUMPRODUCT(H11:L11,$H$8:$L$8)/100,1)</f>
        <v>7.5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B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Khá</v>
      </c>
      <c r="P11" s="31" t="str">
        <f>+IF(OR($H11=0,$I11=0,$J11=0,$K11=0),"Không đủ ĐKDT",IF(AND(L11=0,M11&gt;=4),"Không đạt",""))</f>
        <v/>
      </c>
      <c r="Q11" s="32" t="s">
        <v>1581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7.25" customHeight="1" x14ac:dyDescent="0.25">
      <c r="B12" s="22">
        <v>4</v>
      </c>
      <c r="C12" s="23" t="s">
        <v>1586</v>
      </c>
      <c r="D12" s="24" t="s">
        <v>1346</v>
      </c>
      <c r="E12" s="25" t="s">
        <v>59</v>
      </c>
      <c r="F12" s="26" t="s">
        <v>942</v>
      </c>
      <c r="G12" s="23" t="s">
        <v>71</v>
      </c>
      <c r="H12" s="27">
        <v>6</v>
      </c>
      <c r="I12" s="27">
        <v>3</v>
      </c>
      <c r="J12" s="27" t="s">
        <v>25</v>
      </c>
      <c r="K12" s="27">
        <v>6</v>
      </c>
      <c r="L12" s="71">
        <v>2.5</v>
      </c>
      <c r="M12" s="28">
        <f>ROUND(SUMPRODUCT(H12:L12,$H$8:$L$8)/100,1)</f>
        <v>3.6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F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Kém</v>
      </c>
      <c r="P12" s="31" t="str">
        <f>+IF(OR($H12=0,$I12=0,$J12=0,$K12=0),"Không đủ ĐKDT",IF(AND(L12=0,M12&gt;=4),"Không đạt",""))</f>
        <v/>
      </c>
      <c r="Q12" s="32" t="s">
        <v>1581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7.25" customHeight="1" x14ac:dyDescent="0.25">
      <c r="B13" s="22">
        <v>5</v>
      </c>
      <c r="C13" s="23" t="s">
        <v>1587</v>
      </c>
      <c r="D13" s="24" t="s">
        <v>1588</v>
      </c>
      <c r="E13" s="25" t="s">
        <v>82</v>
      </c>
      <c r="F13" s="26" t="s">
        <v>60</v>
      </c>
      <c r="G13" s="23" t="s">
        <v>56</v>
      </c>
      <c r="H13" s="27">
        <v>5</v>
      </c>
      <c r="I13" s="27">
        <v>7</v>
      </c>
      <c r="J13" s="27" t="s">
        <v>25</v>
      </c>
      <c r="K13" s="27">
        <v>4</v>
      </c>
      <c r="L13" s="71">
        <v>3</v>
      </c>
      <c r="M13" s="28">
        <f>ROUND(SUMPRODUCT(H13:L13,$H$8:$L$8)/100,1)</f>
        <v>3.8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F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Kém</v>
      </c>
      <c r="P13" s="31" t="str">
        <f>+IF(OR($H13=0,$I13=0,$J13=0,$K13=0),"Không đủ ĐKDT",IF(AND(L13=0,M13&gt;=4),"Không đạt",""))</f>
        <v/>
      </c>
      <c r="Q13" s="32" t="s">
        <v>1581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7.25" customHeight="1" x14ac:dyDescent="0.25">
      <c r="B14" s="22">
        <v>6</v>
      </c>
      <c r="C14" s="23" t="s">
        <v>1589</v>
      </c>
      <c r="D14" s="24" t="s">
        <v>120</v>
      </c>
      <c r="E14" s="25" t="s">
        <v>82</v>
      </c>
      <c r="F14" s="26" t="s">
        <v>1590</v>
      </c>
      <c r="G14" s="23" t="s">
        <v>61</v>
      </c>
      <c r="H14" s="27">
        <v>5</v>
      </c>
      <c r="I14" s="27">
        <v>3</v>
      </c>
      <c r="J14" s="27" t="s">
        <v>25</v>
      </c>
      <c r="K14" s="27">
        <v>3</v>
      </c>
      <c r="L14" s="71">
        <v>2</v>
      </c>
      <c r="M14" s="28">
        <f>ROUND(SUMPRODUCT(H14:L14,$H$8:$L$8)/100,1)</f>
        <v>2.6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F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Kém</v>
      </c>
      <c r="P14" s="31" t="str">
        <f>+IF(OR($H14=0,$I14=0,$J14=0,$K14=0),"Không đủ ĐKDT",IF(AND(L14=0,M14&gt;=4),"Không đạt",""))</f>
        <v/>
      </c>
      <c r="Q14" s="32" t="s">
        <v>1581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7.25" customHeight="1" x14ac:dyDescent="0.25">
      <c r="B15" s="22">
        <v>7</v>
      </c>
      <c r="C15" s="23" t="s">
        <v>1591</v>
      </c>
      <c r="D15" s="24" t="s">
        <v>105</v>
      </c>
      <c r="E15" s="25" t="s">
        <v>293</v>
      </c>
      <c r="F15" s="26" t="s">
        <v>1592</v>
      </c>
      <c r="G15" s="23" t="s">
        <v>232</v>
      </c>
      <c r="H15" s="27">
        <v>3</v>
      </c>
      <c r="I15" s="27">
        <v>3</v>
      </c>
      <c r="J15" s="27" t="s">
        <v>25</v>
      </c>
      <c r="K15" s="27">
        <v>5</v>
      </c>
      <c r="L15" s="71">
        <v>3.5</v>
      </c>
      <c r="M15" s="28">
        <f>ROUND(SUMPRODUCT(H15:L15,$H$8:$L$8)/100,1)</f>
        <v>3.7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F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Kém</v>
      </c>
      <c r="P15" s="31" t="str">
        <f>+IF(OR($H15=0,$I15=0,$J15=0,$K15=0),"Không đủ ĐKDT",IF(AND(L15=0,M15&gt;=4),"Không đạt",""))</f>
        <v/>
      </c>
      <c r="Q15" s="32" t="s">
        <v>1581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7.25" customHeight="1" x14ac:dyDescent="0.25">
      <c r="B16" s="22">
        <v>8</v>
      </c>
      <c r="C16" s="23" t="s">
        <v>1593</v>
      </c>
      <c r="D16" s="24" t="s">
        <v>580</v>
      </c>
      <c r="E16" s="25" t="s">
        <v>87</v>
      </c>
      <c r="F16" s="26" t="s">
        <v>439</v>
      </c>
      <c r="G16" s="23" t="s">
        <v>56</v>
      </c>
      <c r="H16" s="27">
        <v>0</v>
      </c>
      <c r="I16" s="27">
        <v>0</v>
      </c>
      <c r="J16" s="27" t="s">
        <v>25</v>
      </c>
      <c r="K16" s="27">
        <v>0</v>
      </c>
      <c r="L16" s="71" t="s">
        <v>25</v>
      </c>
      <c r="M16" s="28">
        <f>ROUND(SUMPRODUCT(H16:L16,$H$8:$L$8)/100,1)</f>
        <v>0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F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Kém</v>
      </c>
      <c r="P16" s="31" t="str">
        <f>+IF(OR($H16=0,$I16=0,$J16=0,$K16=0),"Không đủ ĐKDT",IF(AND(L16=0,M16&gt;=4),"Không đạt",""))</f>
        <v>Không đủ ĐKDT</v>
      </c>
      <c r="Q16" s="32" t="s">
        <v>1581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7.25" customHeight="1" x14ac:dyDescent="0.25">
      <c r="B17" s="22">
        <v>9</v>
      </c>
      <c r="C17" s="23" t="s">
        <v>1594</v>
      </c>
      <c r="D17" s="24" t="s">
        <v>1595</v>
      </c>
      <c r="E17" s="25" t="s">
        <v>1596</v>
      </c>
      <c r="F17" s="26" t="s">
        <v>1597</v>
      </c>
      <c r="G17" s="23" t="s">
        <v>232</v>
      </c>
      <c r="H17" s="27">
        <v>7</v>
      </c>
      <c r="I17" s="27">
        <v>10</v>
      </c>
      <c r="J17" s="27" t="s">
        <v>25</v>
      </c>
      <c r="K17" s="27">
        <v>9</v>
      </c>
      <c r="L17" s="71">
        <v>9</v>
      </c>
      <c r="M17" s="28">
        <f>ROUND(SUMPRODUCT(H17:L17,$H$8:$L$8)/100,1)</f>
        <v>8.9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A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Giỏi</v>
      </c>
      <c r="P17" s="31" t="str">
        <f>+IF(OR($H17=0,$I17=0,$J17=0,$K17=0),"Không đủ ĐKDT",IF(AND(L17=0,M17&gt;=4),"Không đạt",""))</f>
        <v/>
      </c>
      <c r="Q17" s="32" t="s">
        <v>1581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7.25" customHeight="1" x14ac:dyDescent="0.25">
      <c r="B18" s="22">
        <v>10</v>
      </c>
      <c r="C18" s="23" t="s">
        <v>1598</v>
      </c>
      <c r="D18" s="24" t="s">
        <v>1065</v>
      </c>
      <c r="E18" s="25" t="s">
        <v>101</v>
      </c>
      <c r="F18" s="26" t="s">
        <v>1270</v>
      </c>
      <c r="G18" s="23" t="s">
        <v>56</v>
      </c>
      <c r="H18" s="27">
        <v>5</v>
      </c>
      <c r="I18" s="27">
        <v>3</v>
      </c>
      <c r="J18" s="27" t="s">
        <v>25</v>
      </c>
      <c r="K18" s="27">
        <v>4</v>
      </c>
      <c r="L18" s="71">
        <v>5</v>
      </c>
      <c r="M18" s="28">
        <f>ROUND(SUMPRODUCT(H18:L18,$H$8:$L$8)/100,1)</f>
        <v>4.5999999999999996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D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Trung bình yếu</v>
      </c>
      <c r="P18" s="31" t="str">
        <f>+IF(OR($H18=0,$I18=0,$J18=0,$K18=0),"Không đủ ĐKDT",IF(AND(L18=0,M18&gt;=4),"Không đạt",""))</f>
        <v/>
      </c>
      <c r="Q18" s="32" t="s">
        <v>1581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7.25" customHeight="1" x14ac:dyDescent="0.25">
      <c r="B19" s="22">
        <v>11</v>
      </c>
      <c r="C19" s="23" t="s">
        <v>1599</v>
      </c>
      <c r="D19" s="24" t="s">
        <v>86</v>
      </c>
      <c r="E19" s="25" t="s">
        <v>106</v>
      </c>
      <c r="F19" s="26" t="s">
        <v>1600</v>
      </c>
      <c r="G19" s="23" t="s">
        <v>52</v>
      </c>
      <c r="H19" s="27">
        <v>7</v>
      </c>
      <c r="I19" s="27">
        <v>10</v>
      </c>
      <c r="J19" s="27" t="s">
        <v>25</v>
      </c>
      <c r="K19" s="27">
        <v>7</v>
      </c>
      <c r="L19" s="71">
        <v>8</v>
      </c>
      <c r="M19" s="28">
        <f>ROUND(SUMPRODUCT(H19:L19,$H$8:$L$8)/100,1)</f>
        <v>7.9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B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Khá</v>
      </c>
      <c r="P19" s="31" t="str">
        <f>+IF(OR($H19=0,$I19=0,$J19=0,$K19=0),"Không đủ ĐKDT",IF(AND(L19=0,M19&gt;=4),"Không đạt",""))</f>
        <v/>
      </c>
      <c r="Q19" s="32" t="s">
        <v>1581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7.25" customHeight="1" x14ac:dyDescent="0.25">
      <c r="B20" s="22">
        <v>12</v>
      </c>
      <c r="C20" s="23" t="s">
        <v>1601</v>
      </c>
      <c r="D20" s="24" t="s">
        <v>1602</v>
      </c>
      <c r="E20" s="25" t="s">
        <v>192</v>
      </c>
      <c r="F20" s="26" t="s">
        <v>1603</v>
      </c>
      <c r="G20" s="23" t="s">
        <v>118</v>
      </c>
      <c r="H20" s="27">
        <v>5</v>
      </c>
      <c r="I20" s="27">
        <v>9</v>
      </c>
      <c r="J20" s="27" t="s">
        <v>25</v>
      </c>
      <c r="K20" s="27">
        <v>6</v>
      </c>
      <c r="L20" s="71">
        <v>2.5</v>
      </c>
      <c r="M20" s="28">
        <f>ROUND(SUMPRODUCT(H20:L20,$H$8:$L$8)/100,1)</f>
        <v>4.0999999999999996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D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Trung bình yếu</v>
      </c>
      <c r="P20" s="31" t="str">
        <f>+IF(OR($H20=0,$I20=0,$J20=0,$K20=0),"Không đủ ĐKDT",IF(AND(L20=0,M20&gt;=4),"Không đạt",""))</f>
        <v/>
      </c>
      <c r="Q20" s="32" t="s">
        <v>1581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7.25" customHeight="1" x14ac:dyDescent="0.25">
      <c r="B21" s="22">
        <v>13</v>
      </c>
      <c r="C21" s="23" t="s">
        <v>1604</v>
      </c>
      <c r="D21" s="24" t="s">
        <v>191</v>
      </c>
      <c r="E21" s="25" t="s">
        <v>192</v>
      </c>
      <c r="F21" s="26" t="s">
        <v>1519</v>
      </c>
      <c r="G21" s="23" t="s">
        <v>232</v>
      </c>
      <c r="H21" s="27">
        <v>7</v>
      </c>
      <c r="I21" s="27">
        <v>10</v>
      </c>
      <c r="J21" s="27" t="s">
        <v>25</v>
      </c>
      <c r="K21" s="27">
        <v>8</v>
      </c>
      <c r="L21" s="71">
        <v>9.5</v>
      </c>
      <c r="M21" s="28">
        <f>ROUND(SUMPRODUCT(H21:L21,$H$8:$L$8)/100,1)</f>
        <v>9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A+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Giỏi</v>
      </c>
      <c r="P21" s="31" t="str">
        <f>+IF(OR($H21=0,$I21=0,$J21=0,$K21=0),"Không đủ ĐKDT",IF(AND(L21=0,M21&gt;=4),"Không đạt",""))</f>
        <v/>
      </c>
      <c r="Q21" s="32" t="s">
        <v>1581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7.25" customHeight="1" x14ac:dyDescent="0.25">
      <c r="B22" s="22">
        <v>14</v>
      </c>
      <c r="C22" s="23" t="s">
        <v>1605</v>
      </c>
      <c r="D22" s="24" t="s">
        <v>1606</v>
      </c>
      <c r="E22" s="25" t="s">
        <v>924</v>
      </c>
      <c r="F22" s="26" t="s">
        <v>1607</v>
      </c>
      <c r="G22" s="23" t="s">
        <v>84</v>
      </c>
      <c r="H22" s="27">
        <v>8</v>
      </c>
      <c r="I22" s="27">
        <v>7</v>
      </c>
      <c r="J22" s="27" t="s">
        <v>25</v>
      </c>
      <c r="K22" s="27">
        <v>4</v>
      </c>
      <c r="L22" s="71">
        <v>3.5</v>
      </c>
      <c r="M22" s="28">
        <f>ROUND(SUMPRODUCT(H22:L22,$H$8:$L$8)/100,1)</f>
        <v>4.4000000000000004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D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 yếu</v>
      </c>
      <c r="P22" s="31" t="str">
        <f>+IF(OR($H22=0,$I22=0,$J22=0,$K22=0),"Không đủ ĐKDT",IF(AND(L22=0,M22&gt;=4),"Không đạt",""))</f>
        <v/>
      </c>
      <c r="Q22" s="32" t="s">
        <v>1581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7.25" customHeight="1" x14ac:dyDescent="0.25">
      <c r="B23" s="22">
        <v>15</v>
      </c>
      <c r="C23" s="23" t="s">
        <v>1608</v>
      </c>
      <c r="D23" s="24" t="s">
        <v>206</v>
      </c>
      <c r="E23" s="25" t="s">
        <v>1609</v>
      </c>
      <c r="F23" s="26" t="s">
        <v>581</v>
      </c>
      <c r="G23" s="23" t="s">
        <v>61</v>
      </c>
      <c r="H23" s="27">
        <v>6</v>
      </c>
      <c r="I23" s="27">
        <v>10</v>
      </c>
      <c r="J23" s="27" t="s">
        <v>25</v>
      </c>
      <c r="K23" s="27">
        <v>8</v>
      </c>
      <c r="L23" s="71">
        <v>4</v>
      </c>
      <c r="M23" s="28">
        <f>ROUND(SUMPRODUCT(H23:L23,$H$8:$L$8)/100,1)</f>
        <v>5.6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C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Trung bình</v>
      </c>
      <c r="P23" s="31" t="str">
        <f>+IF(OR($H23=0,$I23=0,$J23=0,$K23=0),"Không đủ ĐKDT",IF(AND(L23=0,M23&gt;=4),"Không đạt",""))</f>
        <v/>
      </c>
      <c r="Q23" s="32" t="s">
        <v>1581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7.25" customHeight="1" x14ac:dyDescent="0.25">
      <c r="B24" s="22">
        <v>16</v>
      </c>
      <c r="C24" s="23" t="s">
        <v>1610</v>
      </c>
      <c r="D24" s="24" t="s">
        <v>591</v>
      </c>
      <c r="E24" s="25" t="s">
        <v>130</v>
      </c>
      <c r="F24" s="26" t="s">
        <v>356</v>
      </c>
      <c r="G24" s="23" t="s">
        <v>56</v>
      </c>
      <c r="H24" s="27">
        <v>4</v>
      </c>
      <c r="I24" s="27">
        <v>10</v>
      </c>
      <c r="J24" s="27" t="s">
        <v>25</v>
      </c>
      <c r="K24" s="27">
        <v>9</v>
      </c>
      <c r="L24" s="71">
        <v>6</v>
      </c>
      <c r="M24" s="28">
        <f>ROUND(SUMPRODUCT(H24:L24,$H$8:$L$8)/100,1)</f>
        <v>6.8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C+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Trung bình</v>
      </c>
      <c r="P24" s="31" t="str">
        <f>+IF(OR($H24=0,$I24=0,$J24=0,$K24=0),"Không đủ ĐKDT",IF(AND(L24=0,M24&gt;=4),"Không đạt",""))</f>
        <v/>
      </c>
      <c r="Q24" s="32" t="s">
        <v>1581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7.25" customHeight="1" x14ac:dyDescent="0.25">
      <c r="B25" s="22">
        <v>17</v>
      </c>
      <c r="C25" s="23" t="s">
        <v>1611</v>
      </c>
      <c r="D25" s="24" t="s">
        <v>1612</v>
      </c>
      <c r="E25" s="25" t="s">
        <v>930</v>
      </c>
      <c r="F25" s="26" t="s">
        <v>1519</v>
      </c>
      <c r="G25" s="23" t="s">
        <v>98</v>
      </c>
      <c r="H25" s="27">
        <v>5</v>
      </c>
      <c r="I25" s="27">
        <v>5</v>
      </c>
      <c r="J25" s="27" t="s">
        <v>25</v>
      </c>
      <c r="K25" s="27">
        <v>8</v>
      </c>
      <c r="L25" s="71">
        <v>4.5</v>
      </c>
      <c r="M25" s="28">
        <f>ROUND(SUMPRODUCT(H25:L25,$H$8:$L$8)/100,1)</f>
        <v>5.3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D+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 yếu</v>
      </c>
      <c r="P25" s="31" t="str">
        <f>+IF(OR($H25=0,$I25=0,$J25=0,$K25=0),"Không đủ ĐKDT",IF(AND(L25=0,M25&gt;=4),"Không đạt",""))</f>
        <v/>
      </c>
      <c r="Q25" s="32" t="s">
        <v>1581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7.25" customHeight="1" x14ac:dyDescent="0.25">
      <c r="B26" s="22">
        <v>18</v>
      </c>
      <c r="C26" s="23" t="s">
        <v>1613</v>
      </c>
      <c r="D26" s="24" t="s">
        <v>1614</v>
      </c>
      <c r="E26" s="25" t="s">
        <v>1615</v>
      </c>
      <c r="F26" s="26" t="s">
        <v>1347</v>
      </c>
      <c r="G26" s="23" t="s">
        <v>94</v>
      </c>
      <c r="H26" s="27">
        <v>7</v>
      </c>
      <c r="I26" s="27">
        <v>8</v>
      </c>
      <c r="J26" s="27" t="s">
        <v>25</v>
      </c>
      <c r="K26" s="27">
        <v>9</v>
      </c>
      <c r="L26" s="71">
        <v>4</v>
      </c>
      <c r="M26" s="28">
        <f>ROUND(SUMPRODUCT(H26:L26,$H$8:$L$8)/100,1)</f>
        <v>5.7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C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Trung bình</v>
      </c>
      <c r="P26" s="31" t="str">
        <f>+IF(OR($H26=0,$I26=0,$J26=0,$K26=0),"Không đủ ĐKDT",IF(AND(L26=0,M26&gt;=4),"Không đạt",""))</f>
        <v/>
      </c>
      <c r="Q26" s="32" t="s">
        <v>1581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7.25" customHeight="1" x14ac:dyDescent="0.25">
      <c r="B27" s="22">
        <v>19</v>
      </c>
      <c r="C27" s="23" t="s">
        <v>1616</v>
      </c>
      <c r="D27" s="24" t="s">
        <v>1617</v>
      </c>
      <c r="E27" s="25" t="s">
        <v>534</v>
      </c>
      <c r="F27" s="26" t="s">
        <v>1338</v>
      </c>
      <c r="G27" s="23" t="s">
        <v>84</v>
      </c>
      <c r="H27" s="27">
        <v>8</v>
      </c>
      <c r="I27" s="27">
        <v>10</v>
      </c>
      <c r="J27" s="27" t="s">
        <v>25</v>
      </c>
      <c r="K27" s="27">
        <v>8</v>
      </c>
      <c r="L27" s="71">
        <v>8</v>
      </c>
      <c r="M27" s="28">
        <f>ROUND(SUMPRODUCT(H27:L27,$H$8:$L$8)/100,1)</f>
        <v>8.1999999999999993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B+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Khá</v>
      </c>
      <c r="P27" s="31" t="str">
        <f>+IF(OR($H27=0,$I27=0,$J27=0,$K27=0),"Không đủ ĐKDT",IF(AND(L27=0,M27&gt;=4),"Không đạt",""))</f>
        <v/>
      </c>
      <c r="Q27" s="32" t="s">
        <v>1581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7.25" customHeight="1" x14ac:dyDescent="0.25">
      <c r="B28" s="22">
        <v>20</v>
      </c>
      <c r="C28" s="23" t="s">
        <v>1618</v>
      </c>
      <c r="D28" s="24" t="s">
        <v>296</v>
      </c>
      <c r="E28" s="25" t="s">
        <v>1619</v>
      </c>
      <c r="F28" s="26" t="s">
        <v>1620</v>
      </c>
      <c r="G28" s="23" t="s">
        <v>232</v>
      </c>
      <c r="H28" s="27">
        <v>5</v>
      </c>
      <c r="I28" s="27">
        <v>5</v>
      </c>
      <c r="J28" s="27" t="s">
        <v>25</v>
      </c>
      <c r="K28" s="27">
        <v>8</v>
      </c>
      <c r="L28" s="71">
        <v>2</v>
      </c>
      <c r="M28" s="28">
        <f>ROUND(SUMPRODUCT(H28:L28,$H$8:$L$8)/100,1)</f>
        <v>3.8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F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Kém</v>
      </c>
      <c r="P28" s="31" t="str">
        <f>+IF(OR($H28=0,$I28=0,$J28=0,$K28=0),"Không đủ ĐKDT",IF(AND(L28=0,M28&gt;=4),"Không đạt",""))</f>
        <v/>
      </c>
      <c r="Q28" s="32" t="s">
        <v>1581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7.25" customHeight="1" x14ac:dyDescent="0.25">
      <c r="B29" s="22">
        <v>21</v>
      </c>
      <c r="C29" s="23" t="s">
        <v>1621</v>
      </c>
      <c r="D29" s="24" t="s">
        <v>1622</v>
      </c>
      <c r="E29" s="25" t="s">
        <v>359</v>
      </c>
      <c r="F29" s="26" t="s">
        <v>1623</v>
      </c>
      <c r="G29" s="23" t="s">
        <v>56</v>
      </c>
      <c r="H29" s="27">
        <v>4</v>
      </c>
      <c r="I29" s="27">
        <v>2</v>
      </c>
      <c r="J29" s="27" t="s">
        <v>25</v>
      </c>
      <c r="K29" s="27">
        <v>7</v>
      </c>
      <c r="L29" s="71">
        <v>1</v>
      </c>
      <c r="M29" s="28">
        <f>ROUND(SUMPRODUCT(H29:L29,$H$8:$L$8)/100,1)</f>
        <v>2.6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F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Kém</v>
      </c>
      <c r="P29" s="31" t="str">
        <f>+IF(OR($H29=0,$I29=0,$J29=0,$K29=0),"Không đủ ĐKDT",IF(AND(L29=0,M29&gt;=4),"Không đạt",""))</f>
        <v/>
      </c>
      <c r="Q29" s="32" t="s">
        <v>1581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7.25" customHeight="1" x14ac:dyDescent="0.25">
      <c r="B30" s="22">
        <v>22</v>
      </c>
      <c r="C30" s="23" t="s">
        <v>1624</v>
      </c>
      <c r="D30" s="24" t="s">
        <v>1625</v>
      </c>
      <c r="E30" s="25" t="s">
        <v>367</v>
      </c>
      <c r="F30" s="26" t="s">
        <v>172</v>
      </c>
      <c r="G30" s="23" t="s">
        <v>98</v>
      </c>
      <c r="H30" s="27">
        <v>6</v>
      </c>
      <c r="I30" s="27">
        <v>7</v>
      </c>
      <c r="J30" s="27" t="s">
        <v>25</v>
      </c>
      <c r="K30" s="27">
        <v>8</v>
      </c>
      <c r="L30" s="71">
        <v>3</v>
      </c>
      <c r="M30" s="28">
        <f>ROUND(SUMPRODUCT(H30:L30,$H$8:$L$8)/100,1)</f>
        <v>4.7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D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 yếu</v>
      </c>
      <c r="P30" s="31" t="str">
        <f>+IF(OR($H30=0,$I30=0,$J30=0,$K30=0),"Không đủ ĐKDT",IF(AND(L30=0,M30&gt;=4),"Không đạt",""))</f>
        <v/>
      </c>
      <c r="Q30" s="32" t="s">
        <v>1581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7.25" customHeight="1" x14ac:dyDescent="0.25">
      <c r="B31" s="22">
        <v>23</v>
      </c>
      <c r="C31" s="23" t="s">
        <v>1626</v>
      </c>
      <c r="D31" s="24" t="s">
        <v>1627</v>
      </c>
      <c r="E31" s="25" t="s">
        <v>1628</v>
      </c>
      <c r="F31" s="26" t="s">
        <v>1629</v>
      </c>
      <c r="G31" s="23" t="s">
        <v>365</v>
      </c>
      <c r="H31" s="27">
        <v>6</v>
      </c>
      <c r="I31" s="27">
        <v>10</v>
      </c>
      <c r="J31" s="27" t="s">
        <v>25</v>
      </c>
      <c r="K31" s="27">
        <v>8</v>
      </c>
      <c r="L31" s="71">
        <v>8</v>
      </c>
      <c r="M31" s="28">
        <f>ROUND(SUMPRODUCT(H31:L31,$H$8:$L$8)/100,1)</f>
        <v>8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B+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Khá</v>
      </c>
      <c r="P31" s="31" t="str">
        <f>+IF(OR($H31=0,$I31=0,$J31=0,$K31=0),"Không đủ ĐKDT",IF(AND(L31=0,M31&gt;=4),"Không đạt",""))</f>
        <v/>
      </c>
      <c r="Q31" s="32" t="s">
        <v>1581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7.25" customHeight="1" x14ac:dyDescent="0.25">
      <c r="B32" s="22">
        <v>24</v>
      </c>
      <c r="C32" s="23" t="s">
        <v>1630</v>
      </c>
      <c r="D32" s="24" t="s">
        <v>1631</v>
      </c>
      <c r="E32" s="25" t="s">
        <v>395</v>
      </c>
      <c r="F32" s="26" t="s">
        <v>1632</v>
      </c>
      <c r="G32" s="23" t="s">
        <v>98</v>
      </c>
      <c r="H32" s="27">
        <v>6</v>
      </c>
      <c r="I32" s="27">
        <v>10</v>
      </c>
      <c r="J32" s="27" t="s">
        <v>25</v>
      </c>
      <c r="K32" s="27">
        <v>8</v>
      </c>
      <c r="L32" s="71">
        <v>6.5</v>
      </c>
      <c r="M32" s="28">
        <f>ROUND(SUMPRODUCT(H32:L32,$H$8:$L$8)/100,1)</f>
        <v>7.1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B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Khá</v>
      </c>
      <c r="P32" s="31" t="str">
        <f>+IF(OR($H32=0,$I32=0,$J32=0,$K32=0),"Không đủ ĐKDT",IF(AND(L32=0,M32&gt;=4),"Không đạt",""))</f>
        <v/>
      </c>
      <c r="Q32" s="32" t="s">
        <v>1581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7.25" customHeight="1" x14ac:dyDescent="0.25">
      <c r="B33" s="22">
        <v>25</v>
      </c>
      <c r="C33" s="23" t="s">
        <v>1633</v>
      </c>
      <c r="D33" s="24" t="s">
        <v>1634</v>
      </c>
      <c r="E33" s="25" t="s">
        <v>151</v>
      </c>
      <c r="F33" s="26" t="s">
        <v>1635</v>
      </c>
      <c r="G33" s="23" t="s">
        <v>98</v>
      </c>
      <c r="H33" s="27">
        <v>4</v>
      </c>
      <c r="I33" s="27">
        <v>4</v>
      </c>
      <c r="J33" s="27" t="s">
        <v>25</v>
      </c>
      <c r="K33" s="27">
        <v>6</v>
      </c>
      <c r="L33" s="71">
        <v>2</v>
      </c>
      <c r="M33" s="28">
        <f>ROUND(SUMPRODUCT(H33:L33,$H$8:$L$8)/100,1)</f>
        <v>3.2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F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Kém</v>
      </c>
      <c r="P33" s="31" t="str">
        <f>+IF(OR($H33=0,$I33=0,$J33=0,$K33=0),"Không đủ ĐKDT",IF(AND(L33=0,M33&gt;=4),"Không đạt",""))</f>
        <v/>
      </c>
      <c r="Q33" s="32" t="s">
        <v>1581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7.25" customHeight="1" x14ac:dyDescent="0.25">
      <c r="B34" s="22">
        <v>26</v>
      </c>
      <c r="C34" s="23" t="s">
        <v>1636</v>
      </c>
      <c r="D34" s="24" t="s">
        <v>643</v>
      </c>
      <c r="E34" s="25" t="s">
        <v>219</v>
      </c>
      <c r="F34" s="26" t="s">
        <v>577</v>
      </c>
      <c r="G34" s="23" t="s">
        <v>98</v>
      </c>
      <c r="H34" s="27">
        <v>5</v>
      </c>
      <c r="I34" s="27">
        <v>6</v>
      </c>
      <c r="J34" s="27" t="s">
        <v>25</v>
      </c>
      <c r="K34" s="27">
        <v>7</v>
      </c>
      <c r="L34" s="71">
        <v>3.5</v>
      </c>
      <c r="M34" s="28">
        <f>ROUND(SUMPRODUCT(H34:L34,$H$8:$L$8)/100,1)</f>
        <v>4.5999999999999996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D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Trung bình yếu</v>
      </c>
      <c r="P34" s="31" t="str">
        <f>+IF(OR($H34=0,$I34=0,$J34=0,$K34=0),"Không đủ ĐKDT",IF(AND(L34=0,M34&gt;=4),"Không đạt",""))</f>
        <v/>
      </c>
      <c r="Q34" s="32" t="s">
        <v>1581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7.25" customHeight="1" x14ac:dyDescent="0.25">
      <c r="B35" s="22">
        <v>27</v>
      </c>
      <c r="C35" s="23" t="s">
        <v>1637</v>
      </c>
      <c r="D35" s="24" t="s">
        <v>344</v>
      </c>
      <c r="E35" s="25" t="s">
        <v>230</v>
      </c>
      <c r="F35" s="26" t="s">
        <v>1638</v>
      </c>
      <c r="G35" s="23" t="s">
        <v>1639</v>
      </c>
      <c r="H35" s="27">
        <v>4</v>
      </c>
      <c r="I35" s="27">
        <v>3</v>
      </c>
      <c r="J35" s="27" t="s">
        <v>25</v>
      </c>
      <c r="K35" s="27">
        <v>4</v>
      </c>
      <c r="L35" s="71">
        <v>0</v>
      </c>
      <c r="M35" s="28">
        <f>ROUND(SUMPRODUCT(H35:L35,$H$8:$L$8)/100,1)</f>
        <v>1.5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F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Kém</v>
      </c>
      <c r="P35" s="31" t="s">
        <v>892</v>
      </c>
      <c r="Q35" s="32" t="s">
        <v>1581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7.25" customHeight="1" x14ac:dyDescent="0.25">
      <c r="B36" s="22">
        <v>28</v>
      </c>
      <c r="C36" s="23" t="s">
        <v>1640</v>
      </c>
      <c r="D36" s="24" t="s">
        <v>1641</v>
      </c>
      <c r="E36" s="25" t="s">
        <v>438</v>
      </c>
      <c r="F36" s="26" t="s">
        <v>1642</v>
      </c>
      <c r="G36" s="23" t="s">
        <v>110</v>
      </c>
      <c r="H36" s="27">
        <v>5</v>
      </c>
      <c r="I36" s="27">
        <v>6</v>
      </c>
      <c r="J36" s="27" t="s">
        <v>25</v>
      </c>
      <c r="K36" s="27">
        <v>6</v>
      </c>
      <c r="L36" s="71">
        <v>6.5</v>
      </c>
      <c r="M36" s="28">
        <f>ROUND(SUMPRODUCT(H36:L36,$H$8:$L$8)/100,1)</f>
        <v>6.2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C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Trung bình</v>
      </c>
      <c r="P36" s="31" t="str">
        <f>+IF(OR($H36=0,$I36=0,$J36=0,$K36=0),"Không đủ ĐKDT",IF(AND(L36=0,M36&gt;=4),"Không đạt",""))</f>
        <v/>
      </c>
      <c r="Q36" s="32" t="s">
        <v>1581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</row>
    <row r="37" spans="2:35" ht="17.25" customHeight="1" x14ac:dyDescent="0.25">
      <c r="B37" s="22">
        <v>29</v>
      </c>
      <c r="C37" s="23" t="s">
        <v>1643</v>
      </c>
      <c r="D37" s="24" t="s">
        <v>636</v>
      </c>
      <c r="E37" s="25" t="s">
        <v>631</v>
      </c>
      <c r="F37" s="26" t="s">
        <v>1644</v>
      </c>
      <c r="G37" s="23" t="s">
        <v>98</v>
      </c>
      <c r="H37" s="27">
        <v>7</v>
      </c>
      <c r="I37" s="27">
        <v>8</v>
      </c>
      <c r="J37" s="27" t="s">
        <v>25</v>
      </c>
      <c r="K37" s="27">
        <v>8</v>
      </c>
      <c r="L37" s="71">
        <v>2.5</v>
      </c>
      <c r="M37" s="28">
        <f>ROUND(SUMPRODUCT(H37:L37,$H$8:$L$8)/100,1)</f>
        <v>4.5999999999999996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D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Trung bình yếu</v>
      </c>
      <c r="P37" s="31" t="str">
        <f>+IF(OR($H37=0,$I37=0,$J37=0,$K37=0),"Không đủ ĐKDT",IF(AND(L37=0,M37&gt;=4),"Không đạt",""))</f>
        <v/>
      </c>
      <c r="Q37" s="32" t="s">
        <v>1581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7.25" customHeight="1" x14ac:dyDescent="0.25">
      <c r="B38" s="22">
        <v>30</v>
      </c>
      <c r="C38" s="23" t="s">
        <v>1645</v>
      </c>
      <c r="D38" s="24" t="s">
        <v>120</v>
      </c>
      <c r="E38" s="25" t="s">
        <v>454</v>
      </c>
      <c r="F38" s="26" t="s">
        <v>644</v>
      </c>
      <c r="G38" s="23" t="s">
        <v>94</v>
      </c>
      <c r="H38" s="27">
        <v>6</v>
      </c>
      <c r="I38" s="27">
        <v>9</v>
      </c>
      <c r="J38" s="27" t="s">
        <v>25</v>
      </c>
      <c r="K38" s="27">
        <v>7</v>
      </c>
      <c r="L38" s="71">
        <v>4</v>
      </c>
      <c r="M38" s="28">
        <f>ROUND(SUMPRODUCT(H38:L38,$H$8:$L$8)/100,1)</f>
        <v>5.3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D+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 yếu</v>
      </c>
      <c r="P38" s="31" t="str">
        <f>+IF(OR($H38=0,$I38=0,$J38=0,$K38=0),"Không đủ ĐKDT",IF(AND(L38=0,M38&gt;=4),"Không đạt",""))</f>
        <v/>
      </c>
      <c r="Q38" s="32" t="s">
        <v>1581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6.5" customHeight="1" x14ac:dyDescent="0.25">
      <c r="B39" s="22">
        <v>31</v>
      </c>
      <c r="C39" s="23" t="s">
        <v>1646</v>
      </c>
      <c r="D39" s="24" t="s">
        <v>1647</v>
      </c>
      <c r="E39" s="25" t="s">
        <v>1648</v>
      </c>
      <c r="F39" s="26" t="s">
        <v>645</v>
      </c>
      <c r="G39" s="23" t="s">
        <v>388</v>
      </c>
      <c r="H39" s="27">
        <v>6</v>
      </c>
      <c r="I39" s="27">
        <v>4</v>
      </c>
      <c r="J39" s="27" t="s">
        <v>25</v>
      </c>
      <c r="K39" s="27">
        <v>1</v>
      </c>
      <c r="L39" s="71">
        <v>1.5</v>
      </c>
      <c r="M39" s="28">
        <f>ROUND(SUMPRODUCT(H39:L39,$H$8:$L$8)/100,1)</f>
        <v>2.1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F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Kém</v>
      </c>
      <c r="P39" s="31" t="str">
        <f>+IF(OR($H39=0,$I39=0,$J39=0,$K39=0),"Không đủ ĐKDT",IF(AND(L39=0,M39&gt;=4),"Không đạt",""))</f>
        <v/>
      </c>
      <c r="Q39" s="32" t="s">
        <v>1649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6.5" customHeight="1" x14ac:dyDescent="0.25">
      <c r="B40" s="22">
        <v>32</v>
      </c>
      <c r="C40" s="23" t="s">
        <v>1650</v>
      </c>
      <c r="D40" s="24" t="s">
        <v>120</v>
      </c>
      <c r="E40" s="25" t="s">
        <v>92</v>
      </c>
      <c r="F40" s="26" t="s">
        <v>1651</v>
      </c>
      <c r="G40" s="23" t="s">
        <v>388</v>
      </c>
      <c r="H40" s="27">
        <v>4</v>
      </c>
      <c r="I40" s="27">
        <v>3</v>
      </c>
      <c r="J40" s="27" t="s">
        <v>25</v>
      </c>
      <c r="K40" s="27">
        <v>7</v>
      </c>
      <c r="L40" s="71">
        <v>4.5</v>
      </c>
      <c r="M40" s="28">
        <f>ROUND(SUMPRODUCT(H40:L40,$H$8:$L$8)/100,1)</f>
        <v>4.8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D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Trung bình yếu</v>
      </c>
      <c r="P40" s="31" t="str">
        <f>+IF(OR($H40=0,$I40=0,$J40=0,$K40=0),"Không đủ ĐKDT",IF(AND(L40=0,M40&gt;=4),"Không đạt",""))</f>
        <v/>
      </c>
      <c r="Q40" s="32" t="s">
        <v>1649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6.5" customHeight="1" x14ac:dyDescent="0.25">
      <c r="B41" s="22">
        <v>33</v>
      </c>
      <c r="C41" s="23" t="s">
        <v>1652</v>
      </c>
      <c r="D41" s="24" t="s">
        <v>1653</v>
      </c>
      <c r="E41" s="25" t="s">
        <v>138</v>
      </c>
      <c r="F41" s="26" t="s">
        <v>400</v>
      </c>
      <c r="G41" s="23" t="s">
        <v>388</v>
      </c>
      <c r="H41" s="27">
        <v>4</v>
      </c>
      <c r="I41" s="27">
        <v>2</v>
      </c>
      <c r="J41" s="27" t="s">
        <v>25</v>
      </c>
      <c r="K41" s="27">
        <v>2</v>
      </c>
      <c r="L41" s="71">
        <v>0</v>
      </c>
      <c r="M41" s="28">
        <f>ROUND(SUMPRODUCT(H41:L41,$H$8:$L$8)/100,1)</f>
        <v>1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Kém</v>
      </c>
      <c r="P41" s="67" t="s">
        <v>892</v>
      </c>
      <c r="Q41" s="32" t="s">
        <v>1649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6.5" customHeight="1" x14ac:dyDescent="0.25">
      <c r="B42" s="22">
        <v>34</v>
      </c>
      <c r="C42" s="23" t="s">
        <v>1654</v>
      </c>
      <c r="D42" s="24" t="s">
        <v>1655</v>
      </c>
      <c r="E42" s="25" t="s">
        <v>530</v>
      </c>
      <c r="F42" s="26" t="s">
        <v>250</v>
      </c>
      <c r="G42" s="23" t="s">
        <v>388</v>
      </c>
      <c r="H42" s="27">
        <v>5</v>
      </c>
      <c r="I42" s="27">
        <v>5</v>
      </c>
      <c r="J42" s="27" t="s">
        <v>25</v>
      </c>
      <c r="K42" s="27">
        <v>5</v>
      </c>
      <c r="L42" s="71">
        <v>2.5</v>
      </c>
      <c r="M42" s="28">
        <f>ROUND(SUMPRODUCT(H42:L42,$H$8:$L$8)/100,1)</f>
        <v>3.5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F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Kém</v>
      </c>
      <c r="P42" s="31" t="str">
        <f>+IF(OR($H42=0,$I42=0,$J42=0,$K42=0),"Không đủ ĐKDT",IF(AND(L42=0,M42&gt;=4),"Không đạt",""))</f>
        <v/>
      </c>
      <c r="Q42" s="32" t="s">
        <v>1649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Học lại</v>
      </c>
      <c r="U42" s="62"/>
      <c r="V42" s="62"/>
      <c r="W42" s="62"/>
      <c r="X42" s="54"/>
      <c r="Y42" s="54"/>
      <c r="Z42" s="54"/>
      <c r="AA42" s="54"/>
      <c r="AB42" s="53"/>
      <c r="AC42" s="54"/>
      <c r="AD42" s="54"/>
      <c r="AE42" s="54"/>
      <c r="AF42" s="54"/>
      <c r="AG42" s="54"/>
      <c r="AH42" s="54"/>
      <c r="AI42" s="55"/>
    </row>
    <row r="43" spans="2:35" ht="16.5" customHeight="1" x14ac:dyDescent="0.25">
      <c r="B43" s="22">
        <v>35</v>
      </c>
      <c r="C43" s="23" t="s">
        <v>1656</v>
      </c>
      <c r="D43" s="24" t="s">
        <v>58</v>
      </c>
      <c r="E43" s="25" t="s">
        <v>1657</v>
      </c>
      <c r="F43" s="26" t="s">
        <v>397</v>
      </c>
      <c r="G43" s="23" t="s">
        <v>388</v>
      </c>
      <c r="H43" s="27">
        <v>7</v>
      </c>
      <c r="I43" s="27">
        <v>7</v>
      </c>
      <c r="J43" s="27" t="s">
        <v>25</v>
      </c>
      <c r="K43" s="27">
        <v>7</v>
      </c>
      <c r="L43" s="71">
        <v>4</v>
      </c>
      <c r="M43" s="28">
        <f>ROUND(SUMPRODUCT(H43:L43,$H$8:$L$8)/100,1)</f>
        <v>5.2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D+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Trung bình yếu</v>
      </c>
      <c r="P43" s="31" t="str">
        <f>+IF(OR($H43=0,$I43=0,$J43=0,$K43=0),"Không đủ ĐKDT",IF(AND(L43=0,M43&gt;=4),"Không đạt",""))</f>
        <v/>
      </c>
      <c r="Q43" s="32" t="s">
        <v>1649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6.5" customHeight="1" x14ac:dyDescent="0.25">
      <c r="B44" s="22">
        <v>36</v>
      </c>
      <c r="C44" s="23" t="s">
        <v>1658</v>
      </c>
      <c r="D44" s="24" t="s">
        <v>201</v>
      </c>
      <c r="E44" s="25" t="s">
        <v>363</v>
      </c>
      <c r="F44" s="26" t="s">
        <v>1659</v>
      </c>
      <c r="G44" s="23" t="s">
        <v>232</v>
      </c>
      <c r="H44" s="27">
        <v>0</v>
      </c>
      <c r="I44" s="27">
        <v>0</v>
      </c>
      <c r="J44" s="27" t="s">
        <v>25</v>
      </c>
      <c r="K44" s="27">
        <v>0</v>
      </c>
      <c r="L44" s="71" t="s">
        <v>25</v>
      </c>
      <c r="M44" s="28">
        <f>ROUND(SUMPRODUCT(H44:L44,$H$8:$L$8)/100,1)</f>
        <v>0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F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Kém</v>
      </c>
      <c r="P44" s="31" t="str">
        <f>+IF(OR($H44=0,$I44=0,$J44=0,$K44=0),"Không đủ ĐKDT",IF(AND(L44=0,M44&gt;=4),"Không đạt",""))</f>
        <v>Không đủ ĐKDT</v>
      </c>
      <c r="Q44" s="32" t="s">
        <v>1649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6.5" customHeight="1" x14ac:dyDescent="0.25">
      <c r="B45" s="22">
        <v>37</v>
      </c>
      <c r="C45" s="23" t="s">
        <v>1660</v>
      </c>
      <c r="D45" s="24" t="s">
        <v>201</v>
      </c>
      <c r="E45" s="25" t="s">
        <v>151</v>
      </c>
      <c r="F45" s="26" t="s">
        <v>609</v>
      </c>
      <c r="G45" s="23" t="s">
        <v>66</v>
      </c>
      <c r="H45" s="27">
        <v>0</v>
      </c>
      <c r="I45" s="27">
        <v>0</v>
      </c>
      <c r="J45" s="27" t="s">
        <v>25</v>
      </c>
      <c r="K45" s="27">
        <v>0</v>
      </c>
      <c r="L45" s="71" t="s">
        <v>25</v>
      </c>
      <c r="M45" s="28">
        <f>ROUND(SUMPRODUCT(H45:L45,$H$8:$L$8)/100,1)</f>
        <v>0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F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Kém</v>
      </c>
      <c r="P45" s="31" t="str">
        <f>+IF(OR($H45=0,$I45=0,$J45=0,$K45=0),"Không đủ ĐKDT",IF(AND(L45=0,M45&gt;=4),"Không đạt",""))</f>
        <v>Không đủ ĐKDT</v>
      </c>
      <c r="Q45" s="32" t="s">
        <v>1649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6.5" customHeight="1" x14ac:dyDescent="0.25">
      <c r="B46" s="22">
        <v>38</v>
      </c>
      <c r="C46" s="23" t="s">
        <v>1661</v>
      </c>
      <c r="D46" s="24" t="s">
        <v>120</v>
      </c>
      <c r="E46" s="25" t="s">
        <v>151</v>
      </c>
      <c r="F46" s="26" t="s">
        <v>646</v>
      </c>
      <c r="G46" s="23" t="s">
        <v>388</v>
      </c>
      <c r="H46" s="27">
        <v>1</v>
      </c>
      <c r="I46" s="27">
        <v>2</v>
      </c>
      <c r="J46" s="27" t="s">
        <v>25</v>
      </c>
      <c r="K46" s="27">
        <v>7</v>
      </c>
      <c r="L46" s="71">
        <v>0</v>
      </c>
      <c r="M46" s="28">
        <f>ROUND(SUMPRODUCT(H46:L46,$H$8:$L$8)/100,1)</f>
        <v>1.7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F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Kém</v>
      </c>
      <c r="P46" s="67" t="s">
        <v>892</v>
      </c>
      <c r="Q46" s="32" t="s">
        <v>1649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6.5" customHeight="1" x14ac:dyDescent="0.25">
      <c r="B47" s="22">
        <v>39</v>
      </c>
      <c r="C47" s="23" t="s">
        <v>1662</v>
      </c>
      <c r="D47" s="24" t="s">
        <v>204</v>
      </c>
      <c r="E47" s="25" t="s">
        <v>151</v>
      </c>
      <c r="F47" s="26" t="s">
        <v>647</v>
      </c>
      <c r="G47" s="23" t="s">
        <v>103</v>
      </c>
      <c r="H47" s="27">
        <v>6</v>
      </c>
      <c r="I47" s="27">
        <v>10</v>
      </c>
      <c r="J47" s="27" t="s">
        <v>25</v>
      </c>
      <c r="K47" s="27">
        <v>9</v>
      </c>
      <c r="L47" s="71">
        <v>4.5</v>
      </c>
      <c r="M47" s="28">
        <f>ROUND(SUMPRODUCT(H47:L47,$H$8:$L$8)/100,1)</f>
        <v>6.1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C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Trung bình</v>
      </c>
      <c r="P47" s="31" t="str">
        <f>+IF(OR($H47=0,$I47=0,$J47=0,$K47=0),"Không đủ ĐKDT",IF(AND(L47=0,M47&gt;=4),"Không đạt",""))</f>
        <v/>
      </c>
      <c r="Q47" s="32" t="s">
        <v>1649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6.5" customHeight="1" x14ac:dyDescent="0.25">
      <c r="B48" s="22">
        <v>40</v>
      </c>
      <c r="C48" s="23" t="s">
        <v>1663</v>
      </c>
      <c r="D48" s="24" t="s">
        <v>245</v>
      </c>
      <c r="E48" s="25" t="s">
        <v>151</v>
      </c>
      <c r="F48" s="26" t="s">
        <v>1664</v>
      </c>
      <c r="G48" s="23" t="s">
        <v>56</v>
      </c>
      <c r="H48" s="27">
        <v>9</v>
      </c>
      <c r="I48" s="27">
        <v>5</v>
      </c>
      <c r="J48" s="27" t="s">
        <v>25</v>
      </c>
      <c r="K48" s="27">
        <v>8</v>
      </c>
      <c r="L48" s="71">
        <v>5</v>
      </c>
      <c r="M48" s="28">
        <f>ROUND(SUMPRODUCT(H48:L48,$H$8:$L$8)/100,1)</f>
        <v>6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C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</v>
      </c>
      <c r="P48" s="31" t="str">
        <f>+IF(OR($H48=0,$I48=0,$J48=0,$K48=0),"Không đủ ĐKDT",IF(AND(L48=0,M48&gt;=4),"Không đạt",""))</f>
        <v/>
      </c>
      <c r="Q48" s="32" t="s">
        <v>1649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6.5" customHeight="1" x14ac:dyDescent="0.25">
      <c r="B49" s="22">
        <v>41</v>
      </c>
      <c r="C49" s="23" t="s">
        <v>1665</v>
      </c>
      <c r="D49" s="24" t="s">
        <v>1666</v>
      </c>
      <c r="E49" s="25" t="s">
        <v>1667</v>
      </c>
      <c r="F49" s="26" t="s">
        <v>1668</v>
      </c>
      <c r="G49" s="23" t="s">
        <v>66</v>
      </c>
      <c r="H49" s="27">
        <v>8</v>
      </c>
      <c r="I49" s="27">
        <v>5</v>
      </c>
      <c r="J49" s="27" t="s">
        <v>25</v>
      </c>
      <c r="K49" s="27">
        <v>9</v>
      </c>
      <c r="L49" s="71">
        <v>4</v>
      </c>
      <c r="M49" s="28">
        <f>ROUND(SUMPRODUCT(H49:L49,$H$8:$L$8)/100,1)</f>
        <v>5.5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C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Trung bình</v>
      </c>
      <c r="P49" s="31" t="str">
        <f>+IF(OR($H49=0,$I49=0,$J49=0,$K49=0),"Không đủ ĐKDT",IF(AND(L49=0,M49&gt;=4),"Không đạt",""))</f>
        <v/>
      </c>
      <c r="Q49" s="32" t="s">
        <v>1649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6.5" customHeight="1" x14ac:dyDescent="0.25">
      <c r="B50" s="22">
        <v>42</v>
      </c>
      <c r="C50" s="23" t="s">
        <v>1669</v>
      </c>
      <c r="D50" s="24" t="s">
        <v>405</v>
      </c>
      <c r="E50" s="25" t="s">
        <v>592</v>
      </c>
      <c r="F50" s="26" t="s">
        <v>1670</v>
      </c>
      <c r="G50" s="23" t="s">
        <v>52</v>
      </c>
      <c r="H50" s="27">
        <v>0</v>
      </c>
      <c r="I50" s="27">
        <v>0</v>
      </c>
      <c r="J50" s="27" t="s">
        <v>25</v>
      </c>
      <c r="K50" s="27">
        <v>0</v>
      </c>
      <c r="L50" s="71" t="s">
        <v>25</v>
      </c>
      <c r="M50" s="28">
        <f>ROUND(SUMPRODUCT(H50:L50,$H$8:$L$8)/100,1)</f>
        <v>0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F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Kém</v>
      </c>
      <c r="P50" s="31" t="str">
        <f>+IF(OR($H50=0,$I50=0,$J50=0,$K50=0),"Không đủ ĐKDT",IF(AND(L50=0,M50&gt;=4),"Không đạt",""))</f>
        <v>Không đủ ĐKDT</v>
      </c>
      <c r="Q50" s="32" t="s">
        <v>1649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6.5" customHeight="1" x14ac:dyDescent="0.25">
      <c r="B51" s="22">
        <v>43</v>
      </c>
      <c r="C51" s="23" t="s">
        <v>1671</v>
      </c>
      <c r="D51" s="24" t="s">
        <v>1382</v>
      </c>
      <c r="E51" s="25" t="s">
        <v>648</v>
      </c>
      <c r="F51" s="26" t="s">
        <v>217</v>
      </c>
      <c r="G51" s="23" t="s">
        <v>388</v>
      </c>
      <c r="H51" s="27">
        <v>2</v>
      </c>
      <c r="I51" s="27">
        <v>2</v>
      </c>
      <c r="J51" s="27" t="s">
        <v>25</v>
      </c>
      <c r="K51" s="27">
        <v>6</v>
      </c>
      <c r="L51" s="71">
        <v>0</v>
      </c>
      <c r="M51" s="28">
        <f>ROUND(SUMPRODUCT(H51:L51,$H$8:$L$8)/100,1)</f>
        <v>1.6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F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Kém</v>
      </c>
      <c r="P51" s="67" t="s">
        <v>892</v>
      </c>
      <c r="Q51" s="32" t="s">
        <v>1649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6.5" customHeight="1" x14ac:dyDescent="0.25">
      <c r="B52" s="22">
        <v>44</v>
      </c>
      <c r="C52" s="23" t="s">
        <v>1672</v>
      </c>
      <c r="D52" s="24" t="s">
        <v>1492</v>
      </c>
      <c r="E52" s="25" t="s">
        <v>1673</v>
      </c>
      <c r="F52" s="26" t="s">
        <v>1674</v>
      </c>
      <c r="G52" s="23" t="s">
        <v>66</v>
      </c>
      <c r="H52" s="27">
        <v>8</v>
      </c>
      <c r="I52" s="27">
        <v>5</v>
      </c>
      <c r="J52" s="27" t="s">
        <v>25</v>
      </c>
      <c r="K52" s="27">
        <v>6</v>
      </c>
      <c r="L52" s="71">
        <v>8</v>
      </c>
      <c r="M52" s="28">
        <f>ROUND(SUMPRODUCT(H52:L52,$H$8:$L$8)/100,1)</f>
        <v>7.3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B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Khá</v>
      </c>
      <c r="P52" s="31" t="str">
        <f>+IF(OR($H52=0,$I52=0,$J52=0,$K52=0),"Không đủ ĐKDT",IF(AND(L52=0,M52&gt;=4),"Không đạt",""))</f>
        <v/>
      </c>
      <c r="Q52" s="32" t="s">
        <v>1649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6.5" customHeight="1" x14ac:dyDescent="0.25">
      <c r="B53" s="22">
        <v>45</v>
      </c>
      <c r="C53" s="23" t="s">
        <v>1675</v>
      </c>
      <c r="D53" s="24" t="s">
        <v>1676</v>
      </c>
      <c r="E53" s="25" t="s">
        <v>230</v>
      </c>
      <c r="F53" s="26" t="s">
        <v>1677</v>
      </c>
      <c r="G53" s="23" t="s">
        <v>56</v>
      </c>
      <c r="H53" s="27">
        <v>6</v>
      </c>
      <c r="I53" s="27">
        <v>10</v>
      </c>
      <c r="J53" s="27" t="s">
        <v>25</v>
      </c>
      <c r="K53" s="27">
        <v>8</v>
      </c>
      <c r="L53" s="71">
        <v>2.5</v>
      </c>
      <c r="M53" s="28">
        <f>ROUND(SUMPRODUCT(H53:L53,$H$8:$L$8)/100,1)</f>
        <v>4.7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D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Trung bình yếu</v>
      </c>
      <c r="P53" s="31" t="str">
        <f>+IF(OR($H53=0,$I53=0,$J53=0,$K53=0),"Không đủ ĐKDT",IF(AND(L53=0,M53&gt;=4),"Không đạt",""))</f>
        <v/>
      </c>
      <c r="Q53" s="32" t="s">
        <v>1649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6.5" customHeight="1" x14ac:dyDescent="0.25">
      <c r="B54" s="22">
        <v>46</v>
      </c>
      <c r="C54" s="23" t="s">
        <v>1678</v>
      </c>
      <c r="D54" s="24" t="s">
        <v>245</v>
      </c>
      <c r="E54" s="25" t="s">
        <v>230</v>
      </c>
      <c r="F54" s="26" t="s">
        <v>971</v>
      </c>
      <c r="G54" s="23" t="s">
        <v>84</v>
      </c>
      <c r="H54" s="27">
        <v>5</v>
      </c>
      <c r="I54" s="27">
        <v>5</v>
      </c>
      <c r="J54" s="27" t="s">
        <v>25</v>
      </c>
      <c r="K54" s="27">
        <v>7</v>
      </c>
      <c r="L54" s="71">
        <v>5.5</v>
      </c>
      <c r="M54" s="28">
        <f>ROUND(SUMPRODUCT(H54:L54,$H$8:$L$8)/100,1)</f>
        <v>5.7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C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Trung bình</v>
      </c>
      <c r="P54" s="31" t="str">
        <f>+IF(OR($H54=0,$I54=0,$J54=0,$K54=0),"Không đủ ĐKDT",IF(AND(L54=0,M54&gt;=4),"Không đạt",""))</f>
        <v/>
      </c>
      <c r="Q54" s="32" t="s">
        <v>1649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6.5" customHeight="1" x14ac:dyDescent="0.25">
      <c r="B55" s="22">
        <v>47</v>
      </c>
      <c r="C55" s="23" t="s">
        <v>1679</v>
      </c>
      <c r="D55" s="24" t="s">
        <v>63</v>
      </c>
      <c r="E55" s="25" t="s">
        <v>1027</v>
      </c>
      <c r="F55" s="26" t="s">
        <v>1680</v>
      </c>
      <c r="G55" s="23" t="s">
        <v>52</v>
      </c>
      <c r="H55" s="27">
        <v>7</v>
      </c>
      <c r="I55" s="27">
        <v>4</v>
      </c>
      <c r="J55" s="27" t="s">
        <v>25</v>
      </c>
      <c r="K55" s="27">
        <v>6</v>
      </c>
      <c r="L55" s="71">
        <v>5</v>
      </c>
      <c r="M55" s="28">
        <f>ROUND(SUMPRODUCT(H55:L55,$H$8:$L$8)/100,1)</f>
        <v>5.3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D+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Trung bình yếu</v>
      </c>
      <c r="P55" s="31" t="str">
        <f>+IF(OR($H55=0,$I55=0,$J55=0,$K55=0),"Không đủ ĐKDT",IF(AND(L55=0,M55&gt;=4),"Không đạt",""))</f>
        <v/>
      </c>
      <c r="Q55" s="32" t="s">
        <v>1649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63"/>
      <c r="V55" s="63"/>
      <c r="W55" s="75"/>
      <c r="X55" s="53"/>
      <c r="Y55" s="53"/>
      <c r="Z55" s="53"/>
      <c r="AA55" s="64"/>
      <c r="AB55" s="53"/>
      <c r="AC55" s="65"/>
      <c r="AD55" s="66"/>
      <c r="AE55" s="65"/>
      <c r="AF55" s="66"/>
      <c r="AG55" s="65"/>
      <c r="AH55" s="53"/>
      <c r="AI55" s="64"/>
    </row>
    <row r="56" spans="2:35" ht="16.5" customHeight="1" x14ac:dyDescent="0.25">
      <c r="B56" s="22">
        <v>48</v>
      </c>
      <c r="C56" s="23" t="s">
        <v>1681</v>
      </c>
      <c r="D56" s="24" t="s">
        <v>263</v>
      </c>
      <c r="E56" s="25" t="s">
        <v>438</v>
      </c>
      <c r="F56" s="26" t="s">
        <v>1682</v>
      </c>
      <c r="G56" s="23" t="s">
        <v>56</v>
      </c>
      <c r="H56" s="27">
        <v>7</v>
      </c>
      <c r="I56" s="27">
        <v>10</v>
      </c>
      <c r="J56" s="27" t="s">
        <v>25</v>
      </c>
      <c r="K56" s="27">
        <v>3</v>
      </c>
      <c r="L56" s="71">
        <v>7.5</v>
      </c>
      <c r="M56" s="28">
        <f>ROUND(SUMPRODUCT(H56:L56,$H$8:$L$8)/100,1)</f>
        <v>6.8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C+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Trung bình</v>
      </c>
      <c r="P56" s="31" t="str">
        <f>+IF(OR($H56=0,$I56=0,$J56=0,$K56=0),"Không đủ ĐKDT",IF(AND(L56=0,M56&gt;=4),"Không đạt",""))</f>
        <v/>
      </c>
      <c r="Q56" s="32" t="s">
        <v>1649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6.5" customHeight="1" x14ac:dyDescent="0.25">
      <c r="B57" s="22">
        <v>49</v>
      </c>
      <c r="C57" s="23" t="s">
        <v>1683</v>
      </c>
      <c r="D57" s="24" t="s">
        <v>1236</v>
      </c>
      <c r="E57" s="25" t="s">
        <v>438</v>
      </c>
      <c r="F57" s="26" t="s">
        <v>958</v>
      </c>
      <c r="G57" s="23" t="s">
        <v>232</v>
      </c>
      <c r="H57" s="27">
        <v>7</v>
      </c>
      <c r="I57" s="27">
        <v>10</v>
      </c>
      <c r="J57" s="27" t="s">
        <v>25</v>
      </c>
      <c r="K57" s="27">
        <v>9</v>
      </c>
      <c r="L57" s="71">
        <v>6</v>
      </c>
      <c r="M57" s="28">
        <f>ROUND(SUMPRODUCT(H57:L57,$H$8:$L$8)/100,1)</f>
        <v>7.1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B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Khá</v>
      </c>
      <c r="P57" s="31" t="str">
        <f>+IF(OR($H57=0,$I57=0,$J57=0,$K57=0),"Không đủ ĐKDT",IF(AND(L57=0,M57&gt;=4),"Không đạt",""))</f>
        <v/>
      </c>
      <c r="Q57" s="32" t="s">
        <v>1649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6.5" customHeight="1" x14ac:dyDescent="0.25">
      <c r="B58" s="22">
        <v>50</v>
      </c>
      <c r="C58" s="23" t="s">
        <v>1684</v>
      </c>
      <c r="D58" s="24" t="s">
        <v>1685</v>
      </c>
      <c r="E58" s="25" t="s">
        <v>438</v>
      </c>
      <c r="F58" s="26" t="s">
        <v>1686</v>
      </c>
      <c r="G58" s="23" t="s">
        <v>388</v>
      </c>
      <c r="H58" s="27">
        <v>6</v>
      </c>
      <c r="I58" s="27">
        <v>3</v>
      </c>
      <c r="J58" s="27" t="s">
        <v>25</v>
      </c>
      <c r="K58" s="27">
        <v>4</v>
      </c>
      <c r="L58" s="71">
        <v>3</v>
      </c>
      <c r="M58" s="28">
        <f>ROUND(SUMPRODUCT(H58:L58,$H$8:$L$8)/100,1)</f>
        <v>3.5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F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Kém</v>
      </c>
      <c r="P58" s="31" t="str">
        <f>+IF(OR($H58=0,$I58=0,$J58=0,$K58=0),"Không đủ ĐKDT",IF(AND(L58=0,M58&gt;=4),"Không đạt",""))</f>
        <v/>
      </c>
      <c r="Q58" s="32" t="s">
        <v>1649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6.5" customHeight="1" x14ac:dyDescent="0.25">
      <c r="B59" s="22">
        <v>51</v>
      </c>
      <c r="C59" s="23" t="s">
        <v>1687</v>
      </c>
      <c r="D59" s="24" t="s">
        <v>580</v>
      </c>
      <c r="E59" s="25" t="s">
        <v>1688</v>
      </c>
      <c r="F59" s="26" t="s">
        <v>649</v>
      </c>
      <c r="G59" s="23" t="s">
        <v>56</v>
      </c>
      <c r="H59" s="27">
        <v>5</v>
      </c>
      <c r="I59" s="27">
        <v>8</v>
      </c>
      <c r="J59" s="27" t="s">
        <v>25</v>
      </c>
      <c r="K59" s="27">
        <v>2</v>
      </c>
      <c r="L59" s="71">
        <v>6</v>
      </c>
      <c r="M59" s="28">
        <f>ROUND(SUMPRODUCT(H59:L59,$H$8:$L$8)/100,1)</f>
        <v>5.3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D+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Trung bình yếu</v>
      </c>
      <c r="P59" s="31" t="str">
        <f>+IF(OR($H59=0,$I59=0,$J59=0,$K59=0),"Không đủ ĐKDT",IF(AND(L59=0,M59&gt;=4),"Không đạt",""))</f>
        <v/>
      </c>
      <c r="Q59" s="32" t="s">
        <v>1649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6.5" customHeight="1" x14ac:dyDescent="0.25">
      <c r="B60" s="22">
        <v>52</v>
      </c>
      <c r="C60" s="23" t="s">
        <v>1689</v>
      </c>
      <c r="D60" s="24" t="s">
        <v>222</v>
      </c>
      <c r="E60" s="25" t="s">
        <v>1690</v>
      </c>
      <c r="F60" s="26" t="s">
        <v>1109</v>
      </c>
      <c r="G60" s="23" t="s">
        <v>71</v>
      </c>
      <c r="H60" s="27">
        <v>5</v>
      </c>
      <c r="I60" s="27">
        <v>7</v>
      </c>
      <c r="J60" s="27" t="s">
        <v>25</v>
      </c>
      <c r="K60" s="27">
        <v>5</v>
      </c>
      <c r="L60" s="71">
        <v>3.5</v>
      </c>
      <c r="M60" s="28">
        <f>ROUND(SUMPRODUCT(H60:L60,$H$8:$L$8)/100,1)</f>
        <v>4.3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D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Trung bình yếu</v>
      </c>
      <c r="P60" s="31" t="str">
        <f>+IF(OR($H60=0,$I60=0,$J60=0,$K60=0),"Không đủ ĐKDT",IF(AND(L60=0,M60&gt;=4),"Không đạt",""))</f>
        <v/>
      </c>
      <c r="Q60" s="32" t="s">
        <v>1649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6.5" customHeight="1" x14ac:dyDescent="0.25">
      <c r="B61" s="22">
        <v>53</v>
      </c>
      <c r="C61" s="23" t="s">
        <v>1691</v>
      </c>
      <c r="D61" s="24" t="s">
        <v>1692</v>
      </c>
      <c r="E61" s="25" t="s">
        <v>1693</v>
      </c>
      <c r="F61" s="26" t="s">
        <v>75</v>
      </c>
      <c r="G61" s="23" t="s">
        <v>66</v>
      </c>
      <c r="H61" s="27">
        <v>7</v>
      </c>
      <c r="I61" s="27">
        <v>10</v>
      </c>
      <c r="J61" s="27" t="s">
        <v>25</v>
      </c>
      <c r="K61" s="27">
        <v>9</v>
      </c>
      <c r="L61" s="71">
        <v>7.5</v>
      </c>
      <c r="M61" s="28">
        <f>ROUND(SUMPRODUCT(H61:L61,$H$8:$L$8)/100,1)</f>
        <v>8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B+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Khá</v>
      </c>
      <c r="P61" s="31" t="str">
        <f>+IF(OR($H61=0,$I61=0,$J61=0,$K61=0),"Không đủ ĐKDT",IF(AND(L61=0,M61&gt;=4),"Không đạt",""))</f>
        <v/>
      </c>
      <c r="Q61" s="32" t="s">
        <v>1649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6.5" customHeight="1" x14ac:dyDescent="0.25">
      <c r="B62" s="22">
        <v>54</v>
      </c>
      <c r="C62" s="23" t="s">
        <v>1694</v>
      </c>
      <c r="D62" s="24" t="s">
        <v>1032</v>
      </c>
      <c r="E62" s="25" t="s">
        <v>1511</v>
      </c>
      <c r="F62" s="26" t="s">
        <v>1063</v>
      </c>
      <c r="G62" s="23" t="s">
        <v>52</v>
      </c>
      <c r="H62" s="27">
        <v>6</v>
      </c>
      <c r="I62" s="27">
        <v>5</v>
      </c>
      <c r="J62" s="27" t="s">
        <v>25</v>
      </c>
      <c r="K62" s="27">
        <v>7</v>
      </c>
      <c r="L62" s="71">
        <v>1.5</v>
      </c>
      <c r="M62" s="28">
        <f>ROUND(SUMPRODUCT(H62:L62,$H$8:$L$8)/100,1)</f>
        <v>3.4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F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Kém</v>
      </c>
      <c r="P62" s="31" t="str">
        <f>+IF(OR($H62=0,$I62=0,$J62=0,$K62=0),"Không đủ ĐKDT",IF(AND(L62=0,M62&gt;=4),"Không đạt",""))</f>
        <v/>
      </c>
      <c r="Q62" s="32" t="s">
        <v>1649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6.5" customHeight="1" x14ac:dyDescent="0.25">
      <c r="B63" s="22">
        <v>55</v>
      </c>
      <c r="C63" s="23" t="s">
        <v>1695</v>
      </c>
      <c r="D63" s="24" t="s">
        <v>437</v>
      </c>
      <c r="E63" s="25" t="s">
        <v>461</v>
      </c>
      <c r="F63" s="26" t="s">
        <v>180</v>
      </c>
      <c r="G63" s="23" t="s">
        <v>56</v>
      </c>
      <c r="H63" s="27">
        <v>7</v>
      </c>
      <c r="I63" s="27">
        <v>6</v>
      </c>
      <c r="J63" s="27" t="s">
        <v>25</v>
      </c>
      <c r="K63" s="27">
        <v>8</v>
      </c>
      <c r="L63" s="71">
        <v>3.5</v>
      </c>
      <c r="M63" s="28">
        <f>ROUND(SUMPRODUCT(H63:L63,$H$8:$L$8)/100,1)</f>
        <v>5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D+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Trung bình yếu</v>
      </c>
      <c r="P63" s="31" t="str">
        <f>+IF(OR($H63=0,$I63=0,$J63=0,$K63=0),"Không đủ ĐKDT",IF(AND(L63=0,M63&gt;=4),"Không đạt",""))</f>
        <v/>
      </c>
      <c r="Q63" s="32" t="s">
        <v>1649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6.5" customHeight="1" x14ac:dyDescent="0.25">
      <c r="B64" s="22">
        <v>56</v>
      </c>
      <c r="C64" s="23" t="s">
        <v>1696</v>
      </c>
      <c r="D64" s="24" t="s">
        <v>1697</v>
      </c>
      <c r="E64" s="25" t="s">
        <v>171</v>
      </c>
      <c r="F64" s="26" t="s">
        <v>1350</v>
      </c>
      <c r="G64" s="23" t="s">
        <v>232</v>
      </c>
      <c r="H64" s="27">
        <v>7</v>
      </c>
      <c r="I64" s="27">
        <v>10</v>
      </c>
      <c r="J64" s="27" t="s">
        <v>25</v>
      </c>
      <c r="K64" s="27">
        <v>8</v>
      </c>
      <c r="L64" s="71">
        <v>4</v>
      </c>
      <c r="M64" s="28">
        <f>ROUND(SUMPRODUCT(H64:L64,$H$8:$L$8)/100,1)</f>
        <v>5.7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C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Trung bình</v>
      </c>
      <c r="P64" s="31" t="str">
        <f>+IF(OR($H64=0,$I64=0,$J64=0,$K64=0),"Không đủ ĐKDT",IF(AND(L64=0,M64&gt;=4),"Không đạt",""))</f>
        <v/>
      </c>
      <c r="Q64" s="32" t="s">
        <v>1649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6.5" customHeight="1" x14ac:dyDescent="0.25">
      <c r="B65" s="22">
        <v>57</v>
      </c>
      <c r="C65" s="23" t="s">
        <v>1698</v>
      </c>
      <c r="D65" s="24" t="s">
        <v>1699</v>
      </c>
      <c r="E65" s="25" t="s">
        <v>171</v>
      </c>
      <c r="F65" s="26" t="s">
        <v>1700</v>
      </c>
      <c r="G65" s="23" t="s">
        <v>388</v>
      </c>
      <c r="H65" s="27">
        <v>7</v>
      </c>
      <c r="I65" s="27">
        <v>6</v>
      </c>
      <c r="J65" s="27" t="s">
        <v>25</v>
      </c>
      <c r="K65" s="27">
        <v>7</v>
      </c>
      <c r="L65" s="71">
        <v>1.5</v>
      </c>
      <c r="M65" s="28">
        <f>ROUND(SUMPRODUCT(H65:L65,$H$8:$L$8)/100,1)</f>
        <v>3.6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F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Kém</v>
      </c>
      <c r="P65" s="31" t="str">
        <f>+IF(OR($H65=0,$I65=0,$J65=0,$K65=0),"Không đủ ĐKDT",IF(AND(L65=0,M65&gt;=4),"Không đạt",""))</f>
        <v/>
      </c>
      <c r="Q65" s="32" t="s">
        <v>1649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6.5" customHeight="1" x14ac:dyDescent="0.25">
      <c r="B66" s="22">
        <v>58</v>
      </c>
      <c r="C66" s="23" t="s">
        <v>1701</v>
      </c>
      <c r="D66" s="24" t="s">
        <v>201</v>
      </c>
      <c r="E66" s="25" t="s">
        <v>1702</v>
      </c>
      <c r="F66" s="26" t="s">
        <v>513</v>
      </c>
      <c r="G66" s="23" t="s">
        <v>388</v>
      </c>
      <c r="H66" s="27">
        <v>6</v>
      </c>
      <c r="I66" s="27">
        <v>2</v>
      </c>
      <c r="J66" s="27" t="s">
        <v>25</v>
      </c>
      <c r="K66" s="27">
        <v>7</v>
      </c>
      <c r="L66" s="71">
        <v>2</v>
      </c>
      <c r="M66" s="28">
        <f>ROUND(SUMPRODUCT(H66:L66,$H$8:$L$8)/100,1)</f>
        <v>3.4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F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Kém</v>
      </c>
      <c r="P66" s="31" t="str">
        <f>+IF(OR($H66=0,$I66=0,$J66=0,$K66=0),"Không đủ ĐKDT",IF(AND(L66=0,M66&gt;=4),"Không đạt",""))</f>
        <v/>
      </c>
      <c r="Q66" s="32" t="s">
        <v>1649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6.5" customHeight="1" x14ac:dyDescent="0.25">
      <c r="B67" s="22">
        <v>59</v>
      </c>
      <c r="C67" s="23" t="s">
        <v>1703</v>
      </c>
      <c r="D67" s="24" t="s">
        <v>1704</v>
      </c>
      <c r="E67" s="25" t="s">
        <v>1705</v>
      </c>
      <c r="F67" s="26" t="s">
        <v>1706</v>
      </c>
      <c r="G67" s="23" t="s">
        <v>232</v>
      </c>
      <c r="H67" s="27">
        <v>7</v>
      </c>
      <c r="I67" s="27">
        <v>2</v>
      </c>
      <c r="J67" s="27" t="s">
        <v>25</v>
      </c>
      <c r="K67" s="27">
        <v>6</v>
      </c>
      <c r="L67" s="71">
        <v>6</v>
      </c>
      <c r="M67" s="28">
        <f>ROUND(SUMPRODUCT(H67:L67,$H$8:$L$8)/100,1)</f>
        <v>5.7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C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Trung bình</v>
      </c>
      <c r="P67" s="31" t="str">
        <f>+IF(OR($H67=0,$I67=0,$J67=0,$K67=0),"Không đủ ĐKDT",IF(AND(L67=0,M67&gt;=4),"Không đạt",""))</f>
        <v/>
      </c>
      <c r="Q67" s="32" t="s">
        <v>1649</v>
      </c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6.5" customHeight="1" x14ac:dyDescent="0.25">
      <c r="B68" s="22">
        <v>60</v>
      </c>
      <c r="C68" s="23" t="s">
        <v>1707</v>
      </c>
      <c r="D68" s="24" t="s">
        <v>1708</v>
      </c>
      <c r="E68" s="25" t="s">
        <v>1709</v>
      </c>
      <c r="F68" s="26" t="s">
        <v>525</v>
      </c>
      <c r="G68" s="23" t="s">
        <v>388</v>
      </c>
      <c r="H68" s="27">
        <v>0</v>
      </c>
      <c r="I68" s="27">
        <v>0</v>
      </c>
      <c r="J68" s="27" t="s">
        <v>25</v>
      </c>
      <c r="K68" s="27">
        <v>0</v>
      </c>
      <c r="L68" s="71" t="s">
        <v>25</v>
      </c>
      <c r="M68" s="28">
        <f>ROUND(SUMPRODUCT(H68:L68,$H$8:$L$8)/100,1)</f>
        <v>0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F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Kém</v>
      </c>
      <c r="P68" s="31" t="str">
        <f>+IF(OR($H68=0,$I68=0,$J68=0,$K68=0),"Không đủ ĐKDT",IF(AND(L68=0,M68&gt;=4),"Không đạt",""))</f>
        <v>Không đủ ĐKDT</v>
      </c>
      <c r="Q68" s="32" t="s">
        <v>1649</v>
      </c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9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x14ac:dyDescent="0.25">
      <c r="A70" s="2"/>
      <c r="B70" s="82" t="s">
        <v>26</v>
      </c>
      <c r="C70" s="82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35" ht="16.5" customHeight="1" x14ac:dyDescent="0.25">
      <c r="A71" s="2"/>
      <c r="B71" s="39" t="s">
        <v>27</v>
      </c>
      <c r="C71" s="39"/>
      <c r="D71" s="40">
        <f>+$W$7</f>
        <v>60</v>
      </c>
      <c r="E71" s="41" t="s">
        <v>28</v>
      </c>
      <c r="F71" s="76" t="s">
        <v>29</v>
      </c>
      <c r="G71" s="76"/>
      <c r="H71" s="76"/>
      <c r="I71" s="76"/>
      <c r="J71" s="76"/>
      <c r="K71" s="76"/>
      <c r="L71" s="42">
        <f>$W$7 -COUNTIF($P$8:$P$227,"Vắng") -COUNTIF($P$8:$P$227,"Vắng có phép") - COUNTIF($P$8:$P$227,"Đình chỉ thi") - COUNTIF($P$8:$P$227,"Không đủ ĐKDT")</f>
        <v>51</v>
      </c>
      <c r="M71" s="42"/>
      <c r="N71" s="42"/>
      <c r="O71" s="43"/>
      <c r="P71" s="44" t="s">
        <v>28</v>
      </c>
      <c r="Q71" s="43"/>
      <c r="R71" s="3"/>
    </row>
    <row r="72" spans="1:35" ht="16.5" customHeight="1" x14ac:dyDescent="0.25">
      <c r="A72" s="2"/>
      <c r="B72" s="39" t="s">
        <v>30</v>
      </c>
      <c r="C72" s="39"/>
      <c r="D72" s="40">
        <f>+$AH$7</f>
        <v>37</v>
      </c>
      <c r="E72" s="41" t="s">
        <v>28</v>
      </c>
      <c r="F72" s="76" t="s">
        <v>31</v>
      </c>
      <c r="G72" s="76"/>
      <c r="H72" s="76"/>
      <c r="I72" s="76"/>
      <c r="J72" s="76"/>
      <c r="K72" s="76"/>
      <c r="L72" s="45">
        <f>COUNTIF($P$8:$P$103,"Vắng")</f>
        <v>4</v>
      </c>
      <c r="M72" s="45"/>
      <c r="N72" s="45"/>
      <c r="O72" s="46"/>
      <c r="P72" s="44" t="s">
        <v>28</v>
      </c>
      <c r="Q72" s="46"/>
      <c r="R72" s="3"/>
    </row>
    <row r="73" spans="1:35" ht="16.5" customHeight="1" x14ac:dyDescent="0.25">
      <c r="A73" s="2"/>
      <c r="B73" s="39" t="s">
        <v>39</v>
      </c>
      <c r="C73" s="39"/>
      <c r="D73" s="49">
        <f>COUNTIF(T9:T68,"Học lại")</f>
        <v>23</v>
      </c>
      <c r="E73" s="41" t="s">
        <v>28</v>
      </c>
      <c r="F73" s="76" t="s">
        <v>40</v>
      </c>
      <c r="G73" s="76"/>
      <c r="H73" s="76"/>
      <c r="I73" s="76"/>
      <c r="J73" s="76"/>
      <c r="K73" s="76"/>
      <c r="L73" s="42">
        <f>COUNTIF($P$8:$P$103,"Vắng có phép")</f>
        <v>0</v>
      </c>
      <c r="M73" s="42"/>
      <c r="N73" s="42"/>
      <c r="O73" s="43"/>
      <c r="P73" s="44" t="s">
        <v>28</v>
      </c>
      <c r="Q73" s="43"/>
      <c r="R73" s="3"/>
    </row>
    <row r="74" spans="1:35" ht="3" customHeight="1" x14ac:dyDescent="0.25">
      <c r="A74" s="2"/>
      <c r="B74" s="33"/>
      <c r="C74" s="34"/>
      <c r="D74" s="34"/>
      <c r="E74" s="35"/>
      <c r="F74" s="35"/>
      <c r="G74" s="35"/>
      <c r="H74" s="36"/>
      <c r="I74" s="37"/>
      <c r="J74" s="37"/>
      <c r="K74" s="38"/>
      <c r="L74" s="38"/>
      <c r="M74" s="38"/>
      <c r="N74" s="38"/>
      <c r="O74" s="38"/>
      <c r="P74" s="38"/>
      <c r="Q74" s="38"/>
      <c r="R74" s="3"/>
    </row>
    <row r="75" spans="1:35" x14ac:dyDescent="0.25">
      <c r="B75" s="68" t="s">
        <v>41</v>
      </c>
      <c r="C75" s="68"/>
      <c r="D75" s="69">
        <f>COUNTIF(T9:T68,"Thi lại")</f>
        <v>0</v>
      </c>
      <c r="E75" s="70" t="s">
        <v>28</v>
      </c>
      <c r="F75" s="3"/>
      <c r="G75" s="3"/>
      <c r="H75" s="3"/>
      <c r="I75" s="3"/>
      <c r="J75" s="77"/>
      <c r="K75" s="77"/>
      <c r="L75" s="77"/>
      <c r="M75" s="77"/>
      <c r="N75" s="77"/>
      <c r="O75" s="77"/>
      <c r="P75" s="77"/>
      <c r="Q75" s="77"/>
      <c r="R75" s="3"/>
    </row>
    <row r="76" spans="1:35" ht="24.75" customHeight="1" x14ac:dyDescent="0.25">
      <c r="B76" s="68"/>
      <c r="C76" s="68"/>
      <c r="D76" s="69"/>
      <c r="E76" s="70"/>
      <c r="F76" s="3"/>
      <c r="G76" s="3"/>
      <c r="H76" s="3"/>
      <c r="I76" s="3"/>
      <c r="J76" s="77" t="s">
        <v>1050</v>
      </c>
      <c r="K76" s="77"/>
      <c r="L76" s="77"/>
      <c r="M76" s="77"/>
      <c r="N76" s="77"/>
      <c r="O76" s="77"/>
      <c r="P76" s="77"/>
      <c r="Q76" s="77"/>
      <c r="R76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mergeCells count="40">
    <mergeCell ref="F73:K73"/>
    <mergeCell ref="J75:Q75"/>
    <mergeCell ref="J76:Q76"/>
    <mergeCell ref="P6:P8"/>
    <mergeCell ref="Q6:Q8"/>
    <mergeCell ref="B8:G8"/>
    <mergeCell ref="B70:C70"/>
    <mergeCell ref="F71:K71"/>
    <mergeCell ref="F72:K72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68">
    <cfRule type="cellIs" dxfId="57" priority="13" operator="greaterThan">
      <formula>10</formula>
    </cfRule>
  </conditionalFormatting>
  <conditionalFormatting sqref="L9:L68">
    <cfRule type="cellIs" dxfId="56" priority="6" operator="greaterThan">
      <formula>10</formula>
    </cfRule>
    <cfRule type="cellIs" dxfId="55" priority="8" operator="greaterThan">
      <formula>10</formula>
    </cfRule>
    <cfRule type="cellIs" dxfId="54" priority="9" operator="greaterThan">
      <formula>10</formula>
    </cfRule>
    <cfRule type="cellIs" dxfId="53" priority="10" operator="greaterThan">
      <formula>10</formula>
    </cfRule>
    <cfRule type="cellIs" dxfId="52" priority="11" operator="greaterThan">
      <formula>10</formula>
    </cfRule>
    <cfRule type="cellIs" dxfId="51" priority="12" operator="greaterThan">
      <formula>10</formula>
    </cfRule>
  </conditionalFormatting>
  <conditionalFormatting sqref="H9:K68">
    <cfRule type="cellIs" dxfId="50" priority="5" operator="greaterThan">
      <formula>10</formula>
    </cfRule>
  </conditionalFormatting>
  <conditionalFormatting sqref="C1:C1048576">
    <cfRule type="duplicateValues" dxfId="49" priority="15"/>
  </conditionalFormatting>
  <conditionalFormatting sqref="P41">
    <cfRule type="duplicateValues" dxfId="48" priority="3"/>
  </conditionalFormatting>
  <conditionalFormatting sqref="P46">
    <cfRule type="duplicateValues" dxfId="47" priority="2"/>
  </conditionalFormatting>
  <conditionalFormatting sqref="P51">
    <cfRule type="duplicateValues" dxfId="46" priority="1"/>
  </conditionalFormatting>
  <dataValidations count="1">
    <dataValidation allowBlank="1" showInputMessage="1" showErrorMessage="1" errorTitle="Không xóa dữ liệu" error="Không xóa dữ liệu" prompt="Không xóa dữ liệu" sqref="D73 T9:T6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115" zoomScaleNormal="115" workbookViewId="0">
      <pane ySplit="2" topLeftCell="A44" activePane="bottomLeft" state="frozen"/>
      <selection activeCell="H1" sqref="H1:Q1"/>
      <selection pane="bottomLeft" activeCell="H1" sqref="H1:Q1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889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46</v>
      </c>
      <c r="H4" s="86"/>
      <c r="I4" s="86"/>
      <c r="J4" s="86"/>
      <c r="K4" s="86"/>
      <c r="L4" s="86" t="s">
        <v>47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E16-006_11</v>
      </c>
      <c r="W7" s="58">
        <f>+$AF$7+$AH$7+$AD$7</f>
        <v>34</v>
      </c>
      <c r="X7" s="52">
        <f>COUNTIF($P$8:$P$73,"Khiển trách")</f>
        <v>0</v>
      </c>
      <c r="Y7" s="52">
        <f>COUNTIF($P$8:$P$73,"Cảnh cáo")</f>
        <v>0</v>
      </c>
      <c r="Z7" s="52">
        <f>COUNTIF($P$8:$P$73,"Đình chỉ thi")</f>
        <v>0</v>
      </c>
      <c r="AA7" s="59">
        <f>+($X$7+$Y$7+$Z$7)/$W$7*100%</f>
        <v>0</v>
      </c>
      <c r="AB7" s="52">
        <f>SUM(COUNTIF($P$8:$P$71,"Vắng"),COUNTIF($P$8:$P$71,"Vắng có phép"))</f>
        <v>0</v>
      </c>
      <c r="AC7" s="60">
        <f>+$AB$7/$W$7</f>
        <v>0</v>
      </c>
      <c r="AD7" s="61">
        <f>COUNTIF($T$8:$T$71,"Thi lại")</f>
        <v>0</v>
      </c>
      <c r="AE7" s="60">
        <f>+$AD$7/$W$7</f>
        <v>0</v>
      </c>
      <c r="AF7" s="61">
        <f>COUNTIF($T$8:$T$72,"Học lại")</f>
        <v>6</v>
      </c>
      <c r="AG7" s="60">
        <f>+$AF$7/$W$7</f>
        <v>0.17647058823529413</v>
      </c>
      <c r="AH7" s="52">
        <f>COUNTIF($T$9:$T$72,"Đạt")</f>
        <v>28</v>
      </c>
      <c r="AI7" s="59">
        <f>+$AH$7/$W$7</f>
        <v>0.82352941176470584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" customHeight="1" x14ac:dyDescent="0.25">
      <c r="B9" s="11">
        <v>1</v>
      </c>
      <c r="C9" s="12" t="s">
        <v>825</v>
      </c>
      <c r="D9" s="13" t="s">
        <v>826</v>
      </c>
      <c r="E9" s="14" t="s">
        <v>50</v>
      </c>
      <c r="F9" s="15" t="s">
        <v>827</v>
      </c>
      <c r="G9" s="12" t="s">
        <v>828</v>
      </c>
      <c r="H9" s="16">
        <v>8</v>
      </c>
      <c r="I9" s="16">
        <v>6</v>
      </c>
      <c r="J9" s="16" t="s">
        <v>25</v>
      </c>
      <c r="K9" s="16">
        <v>6</v>
      </c>
      <c r="L9" s="17">
        <v>4</v>
      </c>
      <c r="M9" s="18">
        <f t="shared" ref="M9:M42" si="0">ROUND(SUMPRODUCT(H9:L9,$H$8:$L$8)/100,1)</f>
        <v>5</v>
      </c>
      <c r="N9" s="19" t="str">
        <f t="shared" ref="N9:N42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2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2" si="3">+IF(OR($H9=0,$I9=0,$J9=0,$K9=0),"Không đủ ĐKDT",IF(AND(L9=0,M9&gt;=4),"Không đạt",""))</f>
        <v/>
      </c>
      <c r="Q9" s="20" t="s">
        <v>890</v>
      </c>
      <c r="R9" s="3"/>
      <c r="S9" s="21"/>
      <c r="T9" s="73" t="str">
        <f t="shared" ref="T9:T42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" customHeight="1" x14ac:dyDescent="0.25">
      <c r="B10" s="22">
        <v>2</v>
      </c>
      <c r="C10" s="23" t="s">
        <v>829</v>
      </c>
      <c r="D10" s="24" t="s">
        <v>676</v>
      </c>
      <c r="E10" s="25" t="s">
        <v>50</v>
      </c>
      <c r="F10" s="26" t="s">
        <v>830</v>
      </c>
      <c r="G10" s="23" t="s">
        <v>828</v>
      </c>
      <c r="H10" s="27">
        <v>10</v>
      </c>
      <c r="I10" s="27">
        <v>8</v>
      </c>
      <c r="J10" s="27" t="s">
        <v>25</v>
      </c>
      <c r="K10" s="27">
        <v>7</v>
      </c>
      <c r="L10" s="71">
        <v>6</v>
      </c>
      <c r="M10" s="28">
        <f t="shared" si="0"/>
        <v>6.8</v>
      </c>
      <c r="N10" s="29" t="str">
        <f t="shared" si="1"/>
        <v>C+</v>
      </c>
      <c r="O10" s="30" t="str">
        <f t="shared" si="2"/>
        <v>Trung bình</v>
      </c>
      <c r="P10" s="31" t="str">
        <f t="shared" si="3"/>
        <v/>
      </c>
      <c r="Q10" s="32" t="s">
        <v>890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0" customHeight="1" x14ac:dyDescent="0.25">
      <c r="B11" s="22">
        <v>3</v>
      </c>
      <c r="C11" s="23" t="s">
        <v>831</v>
      </c>
      <c r="D11" s="24" t="s">
        <v>652</v>
      </c>
      <c r="E11" s="25" t="s">
        <v>64</v>
      </c>
      <c r="F11" s="26" t="s">
        <v>684</v>
      </c>
      <c r="G11" s="23" t="s">
        <v>828</v>
      </c>
      <c r="H11" s="27">
        <v>10</v>
      </c>
      <c r="I11" s="27">
        <v>9</v>
      </c>
      <c r="J11" s="27" t="s">
        <v>25</v>
      </c>
      <c r="K11" s="27">
        <v>8</v>
      </c>
      <c r="L11" s="71">
        <v>7</v>
      </c>
      <c r="M11" s="28">
        <f t="shared" si="0"/>
        <v>7.7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 t="s">
        <v>890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" customHeight="1" x14ac:dyDescent="0.25">
      <c r="B12" s="22">
        <v>4</v>
      </c>
      <c r="C12" s="23" t="s">
        <v>832</v>
      </c>
      <c r="D12" s="24" t="s">
        <v>833</v>
      </c>
      <c r="E12" s="25" t="s">
        <v>92</v>
      </c>
      <c r="F12" s="26" t="s">
        <v>739</v>
      </c>
      <c r="G12" s="23" t="s">
        <v>828</v>
      </c>
      <c r="H12" s="27">
        <v>10</v>
      </c>
      <c r="I12" s="27">
        <v>10</v>
      </c>
      <c r="J12" s="27" t="s">
        <v>25</v>
      </c>
      <c r="K12" s="27">
        <v>10</v>
      </c>
      <c r="L12" s="71">
        <v>9</v>
      </c>
      <c r="M12" s="28">
        <f t="shared" si="0"/>
        <v>9.4</v>
      </c>
      <c r="N12" s="29" t="str">
        <f t="shared" si="1"/>
        <v>A+</v>
      </c>
      <c r="O12" s="30" t="str">
        <f t="shared" si="2"/>
        <v>Giỏi</v>
      </c>
      <c r="P12" s="31" t="str">
        <f t="shared" si="3"/>
        <v/>
      </c>
      <c r="Q12" s="32" t="s">
        <v>890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" customHeight="1" x14ac:dyDescent="0.25">
      <c r="B13" s="22">
        <v>5</v>
      </c>
      <c r="C13" s="23" t="s">
        <v>834</v>
      </c>
      <c r="D13" s="24" t="s">
        <v>222</v>
      </c>
      <c r="E13" s="25" t="s">
        <v>92</v>
      </c>
      <c r="F13" s="26" t="s">
        <v>835</v>
      </c>
      <c r="G13" s="23" t="s">
        <v>828</v>
      </c>
      <c r="H13" s="27">
        <v>10</v>
      </c>
      <c r="I13" s="27">
        <v>7</v>
      </c>
      <c r="J13" s="27" t="s">
        <v>25</v>
      </c>
      <c r="K13" s="27">
        <v>6</v>
      </c>
      <c r="L13" s="71">
        <v>6</v>
      </c>
      <c r="M13" s="28">
        <f t="shared" si="0"/>
        <v>6.5</v>
      </c>
      <c r="N13" s="29" t="str">
        <f t="shared" si="1"/>
        <v>C+</v>
      </c>
      <c r="O13" s="30" t="str">
        <f t="shared" si="2"/>
        <v>Trung bình</v>
      </c>
      <c r="P13" s="31" t="str">
        <f t="shared" si="3"/>
        <v/>
      </c>
      <c r="Q13" s="32" t="s">
        <v>890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" customHeight="1" x14ac:dyDescent="0.25">
      <c r="B14" s="22">
        <v>6</v>
      </c>
      <c r="C14" s="23" t="s">
        <v>836</v>
      </c>
      <c r="D14" s="24" t="s">
        <v>837</v>
      </c>
      <c r="E14" s="25" t="s">
        <v>106</v>
      </c>
      <c r="F14" s="26" t="s">
        <v>838</v>
      </c>
      <c r="G14" s="23" t="s">
        <v>828</v>
      </c>
      <c r="H14" s="27">
        <v>10</v>
      </c>
      <c r="I14" s="27">
        <v>7</v>
      </c>
      <c r="J14" s="27" t="s">
        <v>25</v>
      </c>
      <c r="K14" s="27">
        <v>6</v>
      </c>
      <c r="L14" s="71">
        <v>6</v>
      </c>
      <c r="M14" s="28">
        <f t="shared" si="0"/>
        <v>6.5</v>
      </c>
      <c r="N14" s="29" t="str">
        <f t="shared" si="1"/>
        <v>C+</v>
      </c>
      <c r="O14" s="30" t="str">
        <f t="shared" si="2"/>
        <v>Trung bình</v>
      </c>
      <c r="P14" s="31" t="str">
        <f t="shared" si="3"/>
        <v/>
      </c>
      <c r="Q14" s="32" t="s">
        <v>890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" customHeight="1" x14ac:dyDescent="0.25">
      <c r="B15" s="22">
        <v>7</v>
      </c>
      <c r="C15" s="23" t="s">
        <v>839</v>
      </c>
      <c r="D15" s="24" t="s">
        <v>643</v>
      </c>
      <c r="E15" s="25" t="s">
        <v>192</v>
      </c>
      <c r="F15" s="26" t="s">
        <v>840</v>
      </c>
      <c r="G15" s="23" t="s">
        <v>828</v>
      </c>
      <c r="H15" s="27">
        <v>8</v>
      </c>
      <c r="I15" s="27">
        <v>5</v>
      </c>
      <c r="J15" s="27" t="s">
        <v>25</v>
      </c>
      <c r="K15" s="27">
        <v>5</v>
      </c>
      <c r="L15" s="71">
        <v>8</v>
      </c>
      <c r="M15" s="28">
        <f t="shared" si="0"/>
        <v>7.1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890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" customHeight="1" x14ac:dyDescent="0.25">
      <c r="B16" s="22">
        <v>8</v>
      </c>
      <c r="C16" s="23" t="s">
        <v>841</v>
      </c>
      <c r="D16" s="24" t="s">
        <v>842</v>
      </c>
      <c r="E16" s="25" t="s">
        <v>705</v>
      </c>
      <c r="F16" s="26" t="s">
        <v>843</v>
      </c>
      <c r="G16" s="23" t="s">
        <v>828</v>
      </c>
      <c r="H16" s="27">
        <v>0</v>
      </c>
      <c r="I16" s="27">
        <v>0</v>
      </c>
      <c r="J16" s="27" t="s">
        <v>25</v>
      </c>
      <c r="K16" s="27">
        <v>0</v>
      </c>
      <c r="L16" s="71" t="s">
        <v>25</v>
      </c>
      <c r="M16" s="28">
        <f t="shared" si="0"/>
        <v>0</v>
      </c>
      <c r="N16" s="29" t="str">
        <f t="shared" si="1"/>
        <v>F</v>
      </c>
      <c r="O16" s="30" t="str">
        <f t="shared" si="2"/>
        <v>Kém</v>
      </c>
      <c r="P16" s="31" t="str">
        <f t="shared" si="3"/>
        <v>Không đủ ĐKDT</v>
      </c>
      <c r="Q16" s="32" t="s">
        <v>890</v>
      </c>
      <c r="R16" s="3"/>
      <c r="S16" s="21"/>
      <c r="T16" s="73" t="str">
        <f t="shared" si="4"/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" customHeight="1" x14ac:dyDescent="0.25">
      <c r="B17" s="22">
        <v>9</v>
      </c>
      <c r="C17" s="23" t="s">
        <v>844</v>
      </c>
      <c r="D17" s="24" t="s">
        <v>120</v>
      </c>
      <c r="E17" s="25" t="s">
        <v>845</v>
      </c>
      <c r="F17" s="26" t="s">
        <v>202</v>
      </c>
      <c r="G17" s="23" t="s">
        <v>828</v>
      </c>
      <c r="H17" s="27">
        <v>10</v>
      </c>
      <c r="I17" s="27">
        <v>9</v>
      </c>
      <c r="J17" s="27" t="s">
        <v>25</v>
      </c>
      <c r="K17" s="27">
        <v>9</v>
      </c>
      <c r="L17" s="71">
        <v>9</v>
      </c>
      <c r="M17" s="28">
        <f t="shared" si="0"/>
        <v>9.1</v>
      </c>
      <c r="N17" s="29" t="str">
        <f t="shared" si="1"/>
        <v>A+</v>
      </c>
      <c r="O17" s="30" t="str">
        <f t="shared" si="2"/>
        <v>Giỏi</v>
      </c>
      <c r="P17" s="31" t="str">
        <f t="shared" si="3"/>
        <v/>
      </c>
      <c r="Q17" s="32" t="s">
        <v>890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" customHeight="1" x14ac:dyDescent="0.25">
      <c r="B18" s="22">
        <v>10</v>
      </c>
      <c r="C18" s="23" t="s">
        <v>846</v>
      </c>
      <c r="D18" s="24" t="s">
        <v>195</v>
      </c>
      <c r="E18" s="25" t="s">
        <v>672</v>
      </c>
      <c r="F18" s="26" t="s">
        <v>581</v>
      </c>
      <c r="G18" s="23" t="s">
        <v>828</v>
      </c>
      <c r="H18" s="27">
        <v>8</v>
      </c>
      <c r="I18" s="27">
        <v>5</v>
      </c>
      <c r="J18" s="27" t="s">
        <v>25</v>
      </c>
      <c r="K18" s="27">
        <v>5</v>
      </c>
      <c r="L18" s="71">
        <v>6</v>
      </c>
      <c r="M18" s="28">
        <f t="shared" si="0"/>
        <v>5.9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 t="s">
        <v>890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" customHeight="1" x14ac:dyDescent="0.25">
      <c r="B19" s="22">
        <v>11</v>
      </c>
      <c r="C19" s="23" t="s">
        <v>847</v>
      </c>
      <c r="D19" s="24" t="s">
        <v>206</v>
      </c>
      <c r="E19" s="25" t="s">
        <v>595</v>
      </c>
      <c r="F19" s="26" t="s">
        <v>848</v>
      </c>
      <c r="G19" s="23" t="s">
        <v>828</v>
      </c>
      <c r="H19" s="27">
        <v>10</v>
      </c>
      <c r="I19" s="27">
        <v>9</v>
      </c>
      <c r="J19" s="27" t="s">
        <v>25</v>
      </c>
      <c r="K19" s="27">
        <v>7</v>
      </c>
      <c r="L19" s="71">
        <v>7</v>
      </c>
      <c r="M19" s="28">
        <f t="shared" si="0"/>
        <v>7.5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 t="s">
        <v>890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" customHeight="1" x14ac:dyDescent="0.25">
      <c r="B20" s="22">
        <v>12</v>
      </c>
      <c r="C20" s="23" t="s">
        <v>849</v>
      </c>
      <c r="D20" s="24" t="s">
        <v>479</v>
      </c>
      <c r="E20" s="25" t="s">
        <v>159</v>
      </c>
      <c r="F20" s="26" t="s">
        <v>693</v>
      </c>
      <c r="G20" s="23" t="s">
        <v>828</v>
      </c>
      <c r="H20" s="27">
        <v>10</v>
      </c>
      <c r="I20" s="27">
        <v>9</v>
      </c>
      <c r="J20" s="27" t="s">
        <v>25</v>
      </c>
      <c r="K20" s="27">
        <v>9</v>
      </c>
      <c r="L20" s="71">
        <v>7</v>
      </c>
      <c r="M20" s="28">
        <f t="shared" si="0"/>
        <v>7.9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 t="s">
        <v>890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" customHeight="1" x14ac:dyDescent="0.25">
      <c r="B21" s="22">
        <v>13</v>
      </c>
      <c r="C21" s="23" t="s">
        <v>850</v>
      </c>
      <c r="D21" s="24" t="s">
        <v>851</v>
      </c>
      <c r="E21" s="25" t="s">
        <v>852</v>
      </c>
      <c r="F21" s="26" t="s">
        <v>853</v>
      </c>
      <c r="G21" s="23" t="s">
        <v>828</v>
      </c>
      <c r="H21" s="27">
        <v>6</v>
      </c>
      <c r="I21" s="27">
        <v>6</v>
      </c>
      <c r="J21" s="27" t="s">
        <v>25</v>
      </c>
      <c r="K21" s="27">
        <v>4</v>
      </c>
      <c r="L21" s="71">
        <v>3</v>
      </c>
      <c r="M21" s="28">
        <f t="shared" si="0"/>
        <v>3.8</v>
      </c>
      <c r="N21" s="29" t="str">
        <f t="shared" si="1"/>
        <v>F</v>
      </c>
      <c r="O21" s="30" t="str">
        <f t="shared" si="2"/>
        <v>Kém</v>
      </c>
      <c r="P21" s="31" t="str">
        <f t="shared" si="3"/>
        <v/>
      </c>
      <c r="Q21" s="32" t="s">
        <v>890</v>
      </c>
      <c r="R21" s="3"/>
      <c r="S21" s="21"/>
      <c r="T21" s="73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" customHeight="1" x14ac:dyDescent="0.25">
      <c r="B22" s="22">
        <v>14</v>
      </c>
      <c r="C22" s="23" t="s">
        <v>854</v>
      </c>
      <c r="D22" s="24" t="s">
        <v>855</v>
      </c>
      <c r="E22" s="25" t="s">
        <v>242</v>
      </c>
      <c r="F22" s="26" t="s">
        <v>661</v>
      </c>
      <c r="G22" s="23" t="s">
        <v>828</v>
      </c>
      <c r="H22" s="27">
        <v>10</v>
      </c>
      <c r="I22" s="27">
        <v>8</v>
      </c>
      <c r="J22" s="27" t="s">
        <v>25</v>
      </c>
      <c r="K22" s="27">
        <v>7</v>
      </c>
      <c r="L22" s="71">
        <v>6</v>
      </c>
      <c r="M22" s="28">
        <f t="shared" si="0"/>
        <v>6.8</v>
      </c>
      <c r="N22" s="29" t="str">
        <f t="shared" si="1"/>
        <v>C+</v>
      </c>
      <c r="O22" s="30" t="str">
        <f t="shared" si="2"/>
        <v>Trung bình</v>
      </c>
      <c r="P22" s="31" t="str">
        <f t="shared" si="3"/>
        <v/>
      </c>
      <c r="Q22" s="32" t="s">
        <v>890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" customHeight="1" x14ac:dyDescent="0.25">
      <c r="B23" s="22">
        <v>15</v>
      </c>
      <c r="C23" s="23" t="s">
        <v>856</v>
      </c>
      <c r="D23" s="24" t="s">
        <v>857</v>
      </c>
      <c r="E23" s="25" t="s">
        <v>686</v>
      </c>
      <c r="F23" s="26" t="s">
        <v>662</v>
      </c>
      <c r="G23" s="23" t="s">
        <v>828</v>
      </c>
      <c r="H23" s="27">
        <v>10</v>
      </c>
      <c r="I23" s="27">
        <v>8</v>
      </c>
      <c r="J23" s="27" t="s">
        <v>25</v>
      </c>
      <c r="K23" s="27">
        <v>7</v>
      </c>
      <c r="L23" s="71">
        <v>4</v>
      </c>
      <c r="M23" s="28">
        <f t="shared" si="0"/>
        <v>5.6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 t="s">
        <v>890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" customHeight="1" x14ac:dyDescent="0.25">
      <c r="B24" s="22">
        <v>16</v>
      </c>
      <c r="C24" s="23" t="s">
        <v>858</v>
      </c>
      <c r="D24" s="24" t="s">
        <v>154</v>
      </c>
      <c r="E24" s="25" t="s">
        <v>171</v>
      </c>
      <c r="F24" s="26" t="s">
        <v>667</v>
      </c>
      <c r="G24" s="23" t="s">
        <v>828</v>
      </c>
      <c r="H24" s="27">
        <v>10</v>
      </c>
      <c r="I24" s="27">
        <v>9</v>
      </c>
      <c r="J24" s="27" t="s">
        <v>25</v>
      </c>
      <c r="K24" s="27">
        <v>9</v>
      </c>
      <c r="L24" s="71">
        <v>6</v>
      </c>
      <c r="M24" s="28">
        <f t="shared" si="0"/>
        <v>7.3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 t="s">
        <v>890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" customHeight="1" x14ac:dyDescent="0.25">
      <c r="B25" s="22">
        <v>17</v>
      </c>
      <c r="C25" s="23" t="s">
        <v>859</v>
      </c>
      <c r="D25" s="24" t="s">
        <v>601</v>
      </c>
      <c r="E25" s="25" t="s">
        <v>171</v>
      </c>
      <c r="F25" s="26" t="s">
        <v>673</v>
      </c>
      <c r="G25" s="23" t="s">
        <v>828</v>
      </c>
      <c r="H25" s="27">
        <v>8</v>
      </c>
      <c r="I25" s="27">
        <v>6</v>
      </c>
      <c r="J25" s="27" t="s">
        <v>25</v>
      </c>
      <c r="K25" s="27">
        <v>7</v>
      </c>
      <c r="L25" s="71">
        <v>3</v>
      </c>
      <c r="M25" s="28">
        <f t="shared" si="0"/>
        <v>4.5999999999999996</v>
      </c>
      <c r="N25" s="29" t="str">
        <f t="shared" si="1"/>
        <v>D</v>
      </c>
      <c r="O25" s="30" t="str">
        <f t="shared" si="2"/>
        <v>Trung bình yếu</v>
      </c>
      <c r="P25" s="31" t="str">
        <f t="shared" si="3"/>
        <v/>
      </c>
      <c r="Q25" s="32" t="s">
        <v>890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" customHeight="1" x14ac:dyDescent="0.25">
      <c r="B26" s="22">
        <v>18</v>
      </c>
      <c r="C26" s="23" t="s">
        <v>860</v>
      </c>
      <c r="D26" s="24" t="s">
        <v>861</v>
      </c>
      <c r="E26" s="25" t="s">
        <v>50</v>
      </c>
      <c r="F26" s="26" t="s">
        <v>680</v>
      </c>
      <c r="G26" s="23" t="s">
        <v>828</v>
      </c>
      <c r="H26" s="27">
        <v>10</v>
      </c>
      <c r="I26" s="27">
        <v>8</v>
      </c>
      <c r="J26" s="27" t="s">
        <v>25</v>
      </c>
      <c r="K26" s="27">
        <v>7</v>
      </c>
      <c r="L26" s="71">
        <v>5</v>
      </c>
      <c r="M26" s="28">
        <f t="shared" si="0"/>
        <v>6.2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 t="s">
        <v>890</v>
      </c>
      <c r="R26" s="3"/>
      <c r="S26" s="21"/>
      <c r="T26" s="73" t="str">
        <f t="shared" si="4"/>
        <v>Đạt</v>
      </c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2:35" ht="30" customHeight="1" x14ac:dyDescent="0.25">
      <c r="B27" s="22">
        <v>19</v>
      </c>
      <c r="C27" s="23" t="s">
        <v>862</v>
      </c>
      <c r="D27" s="24" t="s">
        <v>665</v>
      </c>
      <c r="E27" s="25" t="s">
        <v>179</v>
      </c>
      <c r="F27" s="26" t="s">
        <v>429</v>
      </c>
      <c r="G27" s="23" t="s">
        <v>828</v>
      </c>
      <c r="H27" s="27">
        <v>10</v>
      </c>
      <c r="I27" s="27">
        <v>9</v>
      </c>
      <c r="J27" s="27" t="s">
        <v>25</v>
      </c>
      <c r="K27" s="27">
        <v>7</v>
      </c>
      <c r="L27" s="71">
        <v>7</v>
      </c>
      <c r="M27" s="28">
        <f t="shared" si="0"/>
        <v>7.5</v>
      </c>
      <c r="N27" s="29" t="str">
        <f t="shared" si="1"/>
        <v>B</v>
      </c>
      <c r="O27" s="30" t="str">
        <f t="shared" si="2"/>
        <v>Khá</v>
      </c>
      <c r="P27" s="31" t="str">
        <f t="shared" si="3"/>
        <v/>
      </c>
      <c r="Q27" s="32" t="s">
        <v>890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" customHeight="1" x14ac:dyDescent="0.25">
      <c r="B28" s="22">
        <v>20</v>
      </c>
      <c r="C28" s="23" t="s">
        <v>863</v>
      </c>
      <c r="D28" s="24" t="s">
        <v>682</v>
      </c>
      <c r="E28" s="25" t="s">
        <v>87</v>
      </c>
      <c r="F28" s="26" t="s">
        <v>755</v>
      </c>
      <c r="G28" s="23" t="s">
        <v>828</v>
      </c>
      <c r="H28" s="27">
        <v>10</v>
      </c>
      <c r="I28" s="27">
        <v>8</v>
      </c>
      <c r="J28" s="27" t="s">
        <v>25</v>
      </c>
      <c r="K28" s="27">
        <v>7</v>
      </c>
      <c r="L28" s="71">
        <v>2</v>
      </c>
      <c r="M28" s="28">
        <f t="shared" si="0"/>
        <v>4.4000000000000004</v>
      </c>
      <c r="N28" s="29" t="str">
        <f t="shared" si="1"/>
        <v>D</v>
      </c>
      <c r="O28" s="30" t="str">
        <f t="shared" si="2"/>
        <v>Trung bình yếu</v>
      </c>
      <c r="P28" s="31" t="str">
        <f t="shared" si="3"/>
        <v/>
      </c>
      <c r="Q28" s="32" t="s">
        <v>890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" customHeight="1" x14ac:dyDescent="0.25">
      <c r="B29" s="22">
        <v>21</v>
      </c>
      <c r="C29" s="23" t="s">
        <v>864</v>
      </c>
      <c r="D29" s="24" t="s">
        <v>865</v>
      </c>
      <c r="E29" s="25" t="s">
        <v>134</v>
      </c>
      <c r="F29" s="26" t="s">
        <v>669</v>
      </c>
      <c r="G29" s="23" t="s">
        <v>828</v>
      </c>
      <c r="H29" s="27">
        <v>6</v>
      </c>
      <c r="I29" s="27">
        <v>6</v>
      </c>
      <c r="J29" s="27" t="s">
        <v>25</v>
      </c>
      <c r="K29" s="27">
        <v>4</v>
      </c>
      <c r="L29" s="71">
        <v>8</v>
      </c>
      <c r="M29" s="28">
        <f t="shared" si="0"/>
        <v>6.8</v>
      </c>
      <c r="N29" s="29" t="str">
        <f t="shared" si="1"/>
        <v>C+</v>
      </c>
      <c r="O29" s="30" t="str">
        <f t="shared" si="2"/>
        <v>Trung bình</v>
      </c>
      <c r="P29" s="31" t="str">
        <f t="shared" si="3"/>
        <v/>
      </c>
      <c r="Q29" s="32" t="s">
        <v>890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" customHeight="1" x14ac:dyDescent="0.25">
      <c r="B30" s="22">
        <v>22</v>
      </c>
      <c r="C30" s="23" t="s">
        <v>866</v>
      </c>
      <c r="D30" s="24" t="s">
        <v>252</v>
      </c>
      <c r="E30" s="25" t="s">
        <v>656</v>
      </c>
      <c r="F30" s="26" t="s">
        <v>79</v>
      </c>
      <c r="G30" s="23" t="s">
        <v>828</v>
      </c>
      <c r="H30" s="27">
        <v>6</v>
      </c>
      <c r="I30" s="27">
        <v>6</v>
      </c>
      <c r="J30" s="27" t="s">
        <v>25</v>
      </c>
      <c r="K30" s="27">
        <v>4</v>
      </c>
      <c r="L30" s="71">
        <v>2</v>
      </c>
      <c r="M30" s="28">
        <f t="shared" si="0"/>
        <v>3.2</v>
      </c>
      <c r="N30" s="29" t="str">
        <f t="shared" si="1"/>
        <v>F</v>
      </c>
      <c r="O30" s="30" t="str">
        <f t="shared" si="2"/>
        <v>Kém</v>
      </c>
      <c r="P30" s="31" t="str">
        <f t="shared" si="3"/>
        <v/>
      </c>
      <c r="Q30" s="32" t="s">
        <v>890</v>
      </c>
      <c r="R30" s="3"/>
      <c r="S30" s="21"/>
      <c r="T30" s="73" t="str">
        <f t="shared" si="4"/>
        <v>Học lại</v>
      </c>
      <c r="U30" s="62"/>
      <c r="V30" s="62"/>
      <c r="W30" s="62"/>
      <c r="X30" s="54"/>
      <c r="Y30" s="54"/>
      <c r="Z30" s="54"/>
      <c r="AA30" s="54"/>
      <c r="AB30" s="53"/>
      <c r="AC30" s="54"/>
      <c r="AD30" s="54"/>
      <c r="AE30" s="54"/>
      <c r="AF30" s="54"/>
      <c r="AG30" s="54"/>
      <c r="AH30" s="54"/>
      <c r="AI30" s="55"/>
    </row>
    <row r="31" spans="2:35" ht="30" customHeight="1" x14ac:dyDescent="0.25">
      <c r="B31" s="22">
        <v>23</v>
      </c>
      <c r="C31" s="23" t="s">
        <v>867</v>
      </c>
      <c r="D31" s="24" t="s">
        <v>580</v>
      </c>
      <c r="E31" s="25" t="s">
        <v>656</v>
      </c>
      <c r="F31" s="26" t="s">
        <v>528</v>
      </c>
      <c r="G31" s="23" t="s">
        <v>828</v>
      </c>
      <c r="H31" s="27">
        <v>10</v>
      </c>
      <c r="I31" s="27">
        <v>7</v>
      </c>
      <c r="J31" s="27" t="s">
        <v>25</v>
      </c>
      <c r="K31" s="27">
        <v>6</v>
      </c>
      <c r="L31" s="71">
        <v>2</v>
      </c>
      <c r="M31" s="28">
        <f t="shared" si="0"/>
        <v>4.0999999999999996</v>
      </c>
      <c r="N31" s="29" t="str">
        <f t="shared" si="1"/>
        <v>D</v>
      </c>
      <c r="O31" s="30" t="str">
        <f t="shared" si="2"/>
        <v>Trung bình yếu</v>
      </c>
      <c r="P31" s="31" t="str">
        <f t="shared" si="3"/>
        <v/>
      </c>
      <c r="Q31" s="32" t="s">
        <v>890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" customHeight="1" x14ac:dyDescent="0.25">
      <c r="B32" s="22">
        <v>24</v>
      </c>
      <c r="C32" s="23" t="s">
        <v>868</v>
      </c>
      <c r="D32" s="24" t="s">
        <v>120</v>
      </c>
      <c r="E32" s="25" t="s">
        <v>138</v>
      </c>
      <c r="F32" s="26" t="s">
        <v>139</v>
      </c>
      <c r="G32" s="23" t="s">
        <v>828</v>
      </c>
      <c r="H32" s="27">
        <v>8</v>
      </c>
      <c r="I32" s="27">
        <v>7</v>
      </c>
      <c r="J32" s="27" t="s">
        <v>25</v>
      </c>
      <c r="K32" s="27">
        <v>8</v>
      </c>
      <c r="L32" s="71">
        <v>5</v>
      </c>
      <c r="M32" s="28">
        <f t="shared" si="0"/>
        <v>6.1</v>
      </c>
      <c r="N32" s="29" t="str">
        <f t="shared" si="1"/>
        <v>C</v>
      </c>
      <c r="O32" s="30" t="str">
        <f t="shared" si="2"/>
        <v>Trung bình</v>
      </c>
      <c r="P32" s="31" t="str">
        <f t="shared" si="3"/>
        <v/>
      </c>
      <c r="Q32" s="32" t="s">
        <v>890</v>
      </c>
      <c r="R32" s="3"/>
      <c r="S32" s="21"/>
      <c r="T32" s="73" t="str">
        <f t="shared" si="4"/>
        <v>Đạt</v>
      </c>
      <c r="U32" s="63"/>
      <c r="V32" s="63"/>
      <c r="W32" s="74"/>
      <c r="X32" s="53"/>
      <c r="Y32" s="53"/>
      <c r="Z32" s="53"/>
      <c r="AA32" s="64"/>
      <c r="AB32" s="53"/>
      <c r="AC32" s="65"/>
      <c r="AD32" s="66"/>
      <c r="AE32" s="65"/>
      <c r="AF32" s="66"/>
      <c r="AG32" s="65"/>
      <c r="AH32" s="53"/>
      <c r="AI32" s="64"/>
    </row>
    <row r="33" spans="1:35" ht="30" customHeight="1" x14ac:dyDescent="0.25">
      <c r="B33" s="22">
        <v>25</v>
      </c>
      <c r="C33" s="23" t="s">
        <v>869</v>
      </c>
      <c r="D33" s="24" t="s">
        <v>870</v>
      </c>
      <c r="E33" s="25" t="s">
        <v>345</v>
      </c>
      <c r="F33" s="26" t="s">
        <v>499</v>
      </c>
      <c r="G33" s="23" t="s">
        <v>828</v>
      </c>
      <c r="H33" s="27">
        <v>10</v>
      </c>
      <c r="I33" s="27">
        <v>7</v>
      </c>
      <c r="J33" s="27" t="s">
        <v>25</v>
      </c>
      <c r="K33" s="27">
        <v>5</v>
      </c>
      <c r="L33" s="71">
        <v>1</v>
      </c>
      <c r="M33" s="28">
        <f t="shared" si="0"/>
        <v>3.3</v>
      </c>
      <c r="N33" s="29" t="str">
        <f t="shared" si="1"/>
        <v>F</v>
      </c>
      <c r="O33" s="30" t="str">
        <f t="shared" si="2"/>
        <v>Kém</v>
      </c>
      <c r="P33" s="31" t="str">
        <f t="shared" si="3"/>
        <v/>
      </c>
      <c r="Q33" s="32" t="s">
        <v>890</v>
      </c>
      <c r="R33" s="3"/>
      <c r="S33" s="21"/>
      <c r="T33" s="73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30" customHeight="1" x14ac:dyDescent="0.25">
      <c r="B34" s="22">
        <v>26</v>
      </c>
      <c r="C34" s="23" t="s">
        <v>871</v>
      </c>
      <c r="D34" s="24" t="s">
        <v>872</v>
      </c>
      <c r="E34" s="25" t="s">
        <v>142</v>
      </c>
      <c r="F34" s="26" t="s">
        <v>176</v>
      </c>
      <c r="G34" s="23" t="s">
        <v>828</v>
      </c>
      <c r="H34" s="27">
        <v>10</v>
      </c>
      <c r="I34" s="27">
        <v>8</v>
      </c>
      <c r="J34" s="27" t="s">
        <v>25</v>
      </c>
      <c r="K34" s="27">
        <v>7</v>
      </c>
      <c r="L34" s="71">
        <v>8</v>
      </c>
      <c r="M34" s="28">
        <f t="shared" si="0"/>
        <v>8</v>
      </c>
      <c r="N34" s="29" t="str">
        <f t="shared" si="1"/>
        <v>B+</v>
      </c>
      <c r="O34" s="30" t="str">
        <f t="shared" si="2"/>
        <v>Khá</v>
      </c>
      <c r="P34" s="31" t="str">
        <f t="shared" si="3"/>
        <v/>
      </c>
      <c r="Q34" s="32" t="s">
        <v>890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30" customHeight="1" x14ac:dyDescent="0.25">
      <c r="B35" s="22">
        <v>27</v>
      </c>
      <c r="C35" s="23" t="s">
        <v>873</v>
      </c>
      <c r="D35" s="24" t="s">
        <v>874</v>
      </c>
      <c r="E35" s="25" t="s">
        <v>664</v>
      </c>
      <c r="F35" s="26" t="s">
        <v>313</v>
      </c>
      <c r="G35" s="23" t="s">
        <v>828</v>
      </c>
      <c r="H35" s="27">
        <v>10</v>
      </c>
      <c r="I35" s="27">
        <v>8</v>
      </c>
      <c r="J35" s="27" t="s">
        <v>25</v>
      </c>
      <c r="K35" s="27">
        <v>7</v>
      </c>
      <c r="L35" s="71">
        <v>9</v>
      </c>
      <c r="M35" s="28">
        <f t="shared" si="0"/>
        <v>8.6</v>
      </c>
      <c r="N35" s="29" t="str">
        <f t="shared" si="1"/>
        <v>A</v>
      </c>
      <c r="O35" s="30" t="str">
        <f t="shared" si="2"/>
        <v>Giỏi</v>
      </c>
      <c r="P35" s="31" t="str">
        <f t="shared" si="3"/>
        <v/>
      </c>
      <c r="Q35" s="32" t="s">
        <v>890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30" customHeight="1" x14ac:dyDescent="0.25">
      <c r="B36" s="22">
        <v>28</v>
      </c>
      <c r="C36" s="23" t="s">
        <v>875</v>
      </c>
      <c r="D36" s="24" t="s">
        <v>876</v>
      </c>
      <c r="E36" s="25" t="s">
        <v>363</v>
      </c>
      <c r="F36" s="26" t="s">
        <v>675</v>
      </c>
      <c r="G36" s="23" t="s">
        <v>828</v>
      </c>
      <c r="H36" s="27">
        <v>10</v>
      </c>
      <c r="I36" s="27">
        <v>7</v>
      </c>
      <c r="J36" s="27" t="s">
        <v>25</v>
      </c>
      <c r="K36" s="27">
        <v>5</v>
      </c>
      <c r="L36" s="71">
        <v>6</v>
      </c>
      <c r="M36" s="28">
        <f t="shared" si="0"/>
        <v>6.3</v>
      </c>
      <c r="N36" s="29" t="str">
        <f t="shared" si="1"/>
        <v>C</v>
      </c>
      <c r="O36" s="30" t="str">
        <f t="shared" si="2"/>
        <v>Trung bình</v>
      </c>
      <c r="P36" s="31" t="str">
        <f t="shared" si="3"/>
        <v/>
      </c>
      <c r="Q36" s="32" t="s">
        <v>890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30" customHeight="1" x14ac:dyDescent="0.25">
      <c r="B37" s="22">
        <v>29</v>
      </c>
      <c r="C37" s="23" t="s">
        <v>877</v>
      </c>
      <c r="D37" s="24" t="s">
        <v>344</v>
      </c>
      <c r="E37" s="25" t="s">
        <v>367</v>
      </c>
      <c r="F37" s="26" t="s">
        <v>878</v>
      </c>
      <c r="G37" s="23" t="s">
        <v>828</v>
      </c>
      <c r="H37" s="27">
        <v>10</v>
      </c>
      <c r="I37" s="27">
        <v>8</v>
      </c>
      <c r="J37" s="27" t="s">
        <v>25</v>
      </c>
      <c r="K37" s="27">
        <v>5</v>
      </c>
      <c r="L37" s="71">
        <v>1</v>
      </c>
      <c r="M37" s="28">
        <f t="shared" si="0"/>
        <v>3.4</v>
      </c>
      <c r="N37" s="29" t="str">
        <f t="shared" si="1"/>
        <v>F</v>
      </c>
      <c r="O37" s="30" t="str">
        <f t="shared" si="2"/>
        <v>Kém</v>
      </c>
      <c r="P37" s="31" t="str">
        <f t="shared" si="3"/>
        <v/>
      </c>
      <c r="Q37" s="32" t="s">
        <v>890</v>
      </c>
      <c r="R37" s="3"/>
      <c r="S37" s="21"/>
      <c r="T37" s="73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30" customHeight="1" x14ac:dyDescent="0.25">
      <c r="B38" s="22">
        <v>30</v>
      </c>
      <c r="C38" s="23" t="s">
        <v>879</v>
      </c>
      <c r="D38" s="24" t="s">
        <v>880</v>
      </c>
      <c r="E38" s="25" t="s">
        <v>881</v>
      </c>
      <c r="F38" s="26" t="s">
        <v>231</v>
      </c>
      <c r="G38" s="23" t="s">
        <v>828</v>
      </c>
      <c r="H38" s="27">
        <v>10</v>
      </c>
      <c r="I38" s="27">
        <v>8</v>
      </c>
      <c r="J38" s="27" t="s">
        <v>25</v>
      </c>
      <c r="K38" s="27">
        <v>7</v>
      </c>
      <c r="L38" s="71">
        <v>6</v>
      </c>
      <c r="M38" s="28">
        <f t="shared" si="0"/>
        <v>6.8</v>
      </c>
      <c r="N38" s="29" t="str">
        <f t="shared" si="1"/>
        <v>C+</v>
      </c>
      <c r="O38" s="30" t="str">
        <f t="shared" si="2"/>
        <v>Trung bình</v>
      </c>
      <c r="P38" s="31" t="str">
        <f t="shared" si="3"/>
        <v/>
      </c>
      <c r="Q38" s="32" t="s">
        <v>890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30" customHeight="1" x14ac:dyDescent="0.25">
      <c r="B39" s="22">
        <v>31</v>
      </c>
      <c r="C39" s="23" t="s">
        <v>882</v>
      </c>
      <c r="D39" s="24" t="s">
        <v>460</v>
      </c>
      <c r="E39" s="25" t="s">
        <v>219</v>
      </c>
      <c r="F39" s="26" t="s">
        <v>645</v>
      </c>
      <c r="G39" s="23" t="s">
        <v>828</v>
      </c>
      <c r="H39" s="27">
        <v>10</v>
      </c>
      <c r="I39" s="27">
        <v>8</v>
      </c>
      <c r="J39" s="27" t="s">
        <v>25</v>
      </c>
      <c r="K39" s="27">
        <v>7</v>
      </c>
      <c r="L39" s="71">
        <v>7</v>
      </c>
      <c r="M39" s="28">
        <f t="shared" si="0"/>
        <v>7.4</v>
      </c>
      <c r="N39" s="29" t="str">
        <f t="shared" si="1"/>
        <v>B</v>
      </c>
      <c r="O39" s="30" t="str">
        <f t="shared" si="2"/>
        <v>Khá</v>
      </c>
      <c r="P39" s="31" t="str">
        <f t="shared" si="3"/>
        <v/>
      </c>
      <c r="Q39" s="32" t="s">
        <v>890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30" customHeight="1" x14ac:dyDescent="0.25">
      <c r="B40" s="22">
        <v>32</v>
      </c>
      <c r="C40" s="23" t="s">
        <v>883</v>
      </c>
      <c r="D40" s="24" t="s">
        <v>884</v>
      </c>
      <c r="E40" s="25" t="s">
        <v>230</v>
      </c>
      <c r="F40" s="26" t="s">
        <v>477</v>
      </c>
      <c r="G40" s="23" t="s">
        <v>828</v>
      </c>
      <c r="H40" s="27">
        <v>10</v>
      </c>
      <c r="I40" s="27">
        <v>9</v>
      </c>
      <c r="J40" s="27" t="s">
        <v>25</v>
      </c>
      <c r="K40" s="27">
        <v>8</v>
      </c>
      <c r="L40" s="71">
        <v>8</v>
      </c>
      <c r="M40" s="28">
        <f t="shared" si="0"/>
        <v>8.3000000000000007</v>
      </c>
      <c r="N40" s="29" t="str">
        <f t="shared" si="1"/>
        <v>B+</v>
      </c>
      <c r="O40" s="30" t="str">
        <f t="shared" si="2"/>
        <v>Khá</v>
      </c>
      <c r="P40" s="31" t="str">
        <f t="shared" si="3"/>
        <v/>
      </c>
      <c r="Q40" s="32" t="s">
        <v>890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30" customHeight="1" x14ac:dyDescent="0.25">
      <c r="B41" s="22">
        <v>33</v>
      </c>
      <c r="C41" s="23" t="s">
        <v>885</v>
      </c>
      <c r="D41" s="24" t="s">
        <v>886</v>
      </c>
      <c r="E41" s="25" t="s">
        <v>887</v>
      </c>
      <c r="F41" s="26" t="s">
        <v>83</v>
      </c>
      <c r="G41" s="23" t="s">
        <v>828</v>
      </c>
      <c r="H41" s="27">
        <v>8</v>
      </c>
      <c r="I41" s="27">
        <v>8</v>
      </c>
      <c r="J41" s="27" t="s">
        <v>25</v>
      </c>
      <c r="K41" s="27">
        <v>8</v>
      </c>
      <c r="L41" s="71">
        <v>6</v>
      </c>
      <c r="M41" s="28">
        <f t="shared" si="0"/>
        <v>6.8</v>
      </c>
      <c r="N41" s="29" t="str">
        <f t="shared" si="1"/>
        <v>C+</v>
      </c>
      <c r="O41" s="30" t="str">
        <f t="shared" si="2"/>
        <v>Trung bình</v>
      </c>
      <c r="P41" s="31" t="str">
        <f t="shared" si="3"/>
        <v/>
      </c>
      <c r="Q41" s="32" t="s">
        <v>890</v>
      </c>
      <c r="R41" s="3"/>
      <c r="S41" s="21"/>
      <c r="T41" s="73" t="str">
        <f t="shared" si="4"/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30" customHeight="1" x14ac:dyDescent="0.25">
      <c r="B42" s="22">
        <v>34</v>
      </c>
      <c r="C42" s="23" t="s">
        <v>888</v>
      </c>
      <c r="D42" s="24" t="s">
        <v>373</v>
      </c>
      <c r="E42" s="25" t="s">
        <v>674</v>
      </c>
      <c r="F42" s="26" t="s">
        <v>687</v>
      </c>
      <c r="G42" s="23" t="s">
        <v>828</v>
      </c>
      <c r="H42" s="27">
        <v>10</v>
      </c>
      <c r="I42" s="27">
        <v>8</v>
      </c>
      <c r="J42" s="27" t="s">
        <v>25</v>
      </c>
      <c r="K42" s="27">
        <v>7</v>
      </c>
      <c r="L42" s="71">
        <v>1</v>
      </c>
      <c r="M42" s="28">
        <f t="shared" si="0"/>
        <v>3.8</v>
      </c>
      <c r="N42" s="29" t="str">
        <f t="shared" si="1"/>
        <v>F</v>
      </c>
      <c r="O42" s="30" t="str">
        <f t="shared" si="2"/>
        <v>Kém</v>
      </c>
      <c r="P42" s="31" t="str">
        <f t="shared" si="3"/>
        <v/>
      </c>
      <c r="Q42" s="32" t="s">
        <v>890</v>
      </c>
      <c r="R42" s="3"/>
      <c r="S42" s="21"/>
      <c r="T42" s="73" t="str">
        <f t="shared" si="4"/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9" customHeight="1" x14ac:dyDescent="0.25">
      <c r="A43" s="2"/>
      <c r="B43" s="33"/>
      <c r="C43" s="34"/>
      <c r="D43" s="34"/>
      <c r="E43" s="35"/>
      <c r="F43" s="35"/>
      <c r="G43" s="35"/>
      <c r="H43" s="36"/>
      <c r="I43" s="37"/>
      <c r="J43" s="37"/>
      <c r="K43" s="38"/>
      <c r="L43" s="38"/>
      <c r="M43" s="38"/>
      <c r="N43" s="38"/>
      <c r="O43" s="38"/>
      <c r="P43" s="38"/>
      <c r="Q43" s="38"/>
      <c r="R43" s="3"/>
    </row>
    <row r="44" spans="1:35" ht="16.5" x14ac:dyDescent="0.25">
      <c r="A44" s="2"/>
      <c r="B44" s="82" t="s">
        <v>26</v>
      </c>
      <c r="C44" s="82"/>
      <c r="D44" s="34"/>
      <c r="E44" s="35"/>
      <c r="F44" s="35"/>
      <c r="G44" s="35"/>
      <c r="H44" s="36"/>
      <c r="I44" s="37"/>
      <c r="J44" s="37"/>
      <c r="K44" s="38"/>
      <c r="L44" s="38"/>
      <c r="M44" s="38"/>
      <c r="N44" s="38"/>
      <c r="O44" s="38"/>
      <c r="P44" s="38"/>
      <c r="Q44" s="38"/>
      <c r="R44" s="3"/>
    </row>
    <row r="45" spans="1:35" ht="16.5" customHeight="1" x14ac:dyDescent="0.25">
      <c r="A45" s="2"/>
      <c r="B45" s="39" t="s">
        <v>27</v>
      </c>
      <c r="C45" s="39"/>
      <c r="D45" s="40">
        <f>+$W$7</f>
        <v>34</v>
      </c>
      <c r="E45" s="41" t="s">
        <v>28</v>
      </c>
      <c r="F45" s="76" t="s">
        <v>29</v>
      </c>
      <c r="G45" s="76"/>
      <c r="H45" s="76"/>
      <c r="I45" s="76"/>
      <c r="J45" s="76"/>
      <c r="K45" s="76"/>
      <c r="L45" s="42">
        <f>$W$7 -COUNTIF($P$8:$P$203,"Vắng") -COUNTIF($P$8:$P$203,"Vắng có phép") - COUNTIF($P$8:$P$203,"Đình chỉ thi") - COUNTIF($P$8:$P$203,"Không đủ ĐKDT")</f>
        <v>33</v>
      </c>
      <c r="M45" s="42"/>
      <c r="N45" s="42"/>
      <c r="O45" s="43"/>
      <c r="P45" s="44" t="s">
        <v>28</v>
      </c>
      <c r="Q45" s="43"/>
      <c r="R45" s="3"/>
    </row>
    <row r="46" spans="1:35" ht="16.5" customHeight="1" x14ac:dyDescent="0.25">
      <c r="A46" s="2"/>
      <c r="B46" s="39" t="s">
        <v>30</v>
      </c>
      <c r="C46" s="39"/>
      <c r="D46" s="40">
        <f>+$AH$7</f>
        <v>28</v>
      </c>
      <c r="E46" s="41" t="s">
        <v>28</v>
      </c>
      <c r="F46" s="76" t="s">
        <v>31</v>
      </c>
      <c r="G46" s="76"/>
      <c r="H46" s="76"/>
      <c r="I46" s="76"/>
      <c r="J46" s="76"/>
      <c r="K46" s="76"/>
      <c r="L46" s="45">
        <f>COUNTIF($P$8:$P$79,"Vắng")</f>
        <v>0</v>
      </c>
      <c r="M46" s="45"/>
      <c r="N46" s="45"/>
      <c r="O46" s="46"/>
      <c r="P46" s="44" t="s">
        <v>28</v>
      </c>
      <c r="Q46" s="46"/>
      <c r="R46" s="3"/>
    </row>
    <row r="47" spans="1:35" ht="16.5" customHeight="1" x14ac:dyDescent="0.25">
      <c r="A47" s="2"/>
      <c r="B47" s="39" t="s">
        <v>39</v>
      </c>
      <c r="C47" s="39"/>
      <c r="D47" s="49">
        <f>COUNTIF(T9:T42,"Học lại")</f>
        <v>6</v>
      </c>
      <c r="E47" s="41" t="s">
        <v>28</v>
      </c>
      <c r="F47" s="76" t="s">
        <v>40</v>
      </c>
      <c r="G47" s="76"/>
      <c r="H47" s="76"/>
      <c r="I47" s="76"/>
      <c r="J47" s="76"/>
      <c r="K47" s="76"/>
      <c r="L47" s="42">
        <f>COUNTIF($P$8:$P$79,"Vắng có phép")</f>
        <v>0</v>
      </c>
      <c r="M47" s="42"/>
      <c r="N47" s="42"/>
      <c r="O47" s="43"/>
      <c r="P47" s="44" t="s">
        <v>28</v>
      </c>
      <c r="Q47" s="43"/>
      <c r="R47" s="3"/>
    </row>
    <row r="48" spans="1:35" ht="3" customHeight="1" x14ac:dyDescent="0.25">
      <c r="A48" s="2"/>
      <c r="B48" s="33"/>
      <c r="C48" s="34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2:18" x14ac:dyDescent="0.25">
      <c r="B49" s="68" t="s">
        <v>41</v>
      </c>
      <c r="C49" s="68"/>
      <c r="D49" s="69">
        <f>COUNTIF(T9:T42,"Thi lại")</f>
        <v>0</v>
      </c>
      <c r="E49" s="70" t="s">
        <v>28</v>
      </c>
      <c r="F49" s="3"/>
      <c r="G49" s="3"/>
      <c r="H49" s="3"/>
      <c r="I49" s="3"/>
      <c r="J49" s="77"/>
      <c r="K49" s="77"/>
      <c r="L49" s="77"/>
      <c r="M49" s="77"/>
      <c r="N49" s="77"/>
      <c r="O49" s="77"/>
      <c r="P49" s="77"/>
      <c r="Q49" s="77"/>
      <c r="R49" s="3"/>
    </row>
    <row r="50" spans="2:18" ht="24.75" customHeight="1" x14ac:dyDescent="0.25">
      <c r="B50" s="68"/>
      <c r="C50" s="68"/>
      <c r="D50" s="69"/>
      <c r="E50" s="70"/>
      <c r="F50" s="3"/>
      <c r="G50" s="3"/>
      <c r="H50" s="3"/>
      <c r="I50" s="3"/>
      <c r="J50" s="77" t="s">
        <v>893</v>
      </c>
      <c r="K50" s="77"/>
      <c r="L50" s="77"/>
      <c r="M50" s="77"/>
      <c r="N50" s="77"/>
      <c r="O50" s="77"/>
      <c r="P50" s="77"/>
      <c r="Q50" s="77"/>
      <c r="R50" s="3"/>
    </row>
  </sheetData>
  <sheetProtection formatCells="0" formatColumns="0" formatRows="0" insertColumns="0" insertRows="0" insertHyperlinks="0" deleteColumns="0" deleteRows="0" sort="0" autoFilter="0" pivotTables="0"/>
  <autoFilter ref="A7:AI42">
    <filterColumn colId="3" showButton="0"/>
  </autoFilter>
  <sortState ref="B9:U42">
    <sortCondition ref="B9:B42"/>
  </sortState>
  <mergeCells count="40"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D3:K3"/>
    <mergeCell ref="D6:E7"/>
    <mergeCell ref="F6:F7"/>
    <mergeCell ref="G6:G7"/>
    <mergeCell ref="L3:Q3"/>
    <mergeCell ref="B1:G1"/>
    <mergeCell ref="H1:Q1"/>
    <mergeCell ref="B2:G2"/>
    <mergeCell ref="H2:Q2"/>
    <mergeCell ref="B3:C3"/>
    <mergeCell ref="L6:L7"/>
    <mergeCell ref="B8:G8"/>
    <mergeCell ref="B44:C44"/>
    <mergeCell ref="H6:H7"/>
    <mergeCell ref="AH3:AI5"/>
    <mergeCell ref="B4:C4"/>
    <mergeCell ref="G4:K4"/>
    <mergeCell ref="L4:Q4"/>
    <mergeCell ref="AD3:AE5"/>
    <mergeCell ref="AF3:AG5"/>
    <mergeCell ref="V3:V6"/>
    <mergeCell ref="W3:W6"/>
    <mergeCell ref="X3:AA5"/>
    <mergeCell ref="AB3:AC5"/>
    <mergeCell ref="B6:B7"/>
    <mergeCell ref="C6:C7"/>
    <mergeCell ref="F46:K46"/>
    <mergeCell ref="F47:K47"/>
    <mergeCell ref="J49:Q49"/>
    <mergeCell ref="J50:Q50"/>
    <mergeCell ref="F45:K45"/>
  </mergeCells>
  <conditionalFormatting sqref="H9:L42">
    <cfRule type="cellIs" dxfId="45" priority="12" operator="greaterThan">
      <formula>10</formula>
    </cfRule>
  </conditionalFormatting>
  <conditionalFormatting sqref="L9:L42">
    <cfRule type="cellIs" dxfId="44" priority="3" operator="greaterThan">
      <formula>10</formula>
    </cfRule>
    <cfRule type="cellIs" dxfId="43" priority="5" operator="greaterThan">
      <formula>10</formula>
    </cfRule>
    <cfRule type="cellIs" dxfId="42" priority="6" operator="greaterThan">
      <formula>10</formula>
    </cfRule>
    <cfRule type="cellIs" dxfId="41" priority="7" operator="greaterThan">
      <formula>10</formula>
    </cfRule>
    <cfRule type="cellIs" dxfId="40" priority="8" operator="greaterThan">
      <formula>10</formula>
    </cfRule>
    <cfRule type="cellIs" dxfId="39" priority="9" operator="greaterThan">
      <formula>10</formula>
    </cfRule>
  </conditionalFormatting>
  <conditionalFormatting sqref="H9:K42">
    <cfRule type="cellIs" dxfId="38" priority="2" operator="greaterThan">
      <formula>10</formula>
    </cfRule>
  </conditionalFormatting>
  <conditionalFormatting sqref="C1:C1048576">
    <cfRule type="duplicateValues" dxfId="37" priority="23"/>
  </conditionalFormatting>
  <dataValidations count="1">
    <dataValidation allowBlank="1" showInputMessage="1" showErrorMessage="1" errorTitle="Không xóa dữ liệu" error="Không xóa dữ liệu" prompt="Không xóa dữ liệu" sqref="D47 T9:T42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zoomScale="115" zoomScaleNormal="115" workbookViewId="0">
      <pane ySplit="2" topLeftCell="A71" activePane="bottomLeft" state="frozen"/>
      <selection activeCell="H1" sqref="H1:Q1"/>
      <selection pane="bottomLeft" activeCell="H1" sqref="H1:Q1"/>
    </sheetView>
  </sheetViews>
  <sheetFormatPr defaultColWidth="9" defaultRowHeight="15.75" x14ac:dyDescent="0.25"/>
  <cols>
    <col min="1" max="1" width="0.7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821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D16-136_10</v>
      </c>
      <c r="W7" s="58">
        <f>+$AF$7+$AH$7+$AD$7</f>
        <v>61</v>
      </c>
      <c r="X7" s="52">
        <f>COUNTIF($P$8:$P$97,"Khiển trách")</f>
        <v>0</v>
      </c>
      <c r="Y7" s="52">
        <f>COUNTIF($P$8:$P$97,"Cảnh cáo")</f>
        <v>0</v>
      </c>
      <c r="Z7" s="52">
        <f>COUNTIF($P$8:$P$97,"Đình chỉ thi")</f>
        <v>0</v>
      </c>
      <c r="AA7" s="59">
        <f>+($X$7+$Y$7+$Z$7)/$W$7*100%</f>
        <v>0</v>
      </c>
      <c r="AB7" s="52">
        <f>SUM(COUNTIF($P$8:$P$95,"Vắng"),COUNTIF($P$8:$P$95,"Vắng có phép"))</f>
        <v>0</v>
      </c>
      <c r="AC7" s="60">
        <f>+$AB$7/$W$7</f>
        <v>0</v>
      </c>
      <c r="AD7" s="61">
        <f>COUNTIF($T$8:$T$95,"Thi lại")</f>
        <v>0</v>
      </c>
      <c r="AE7" s="60">
        <f>+$AD$7/$W$7</f>
        <v>0</v>
      </c>
      <c r="AF7" s="61">
        <f>COUNTIF($T$8:$T$96,"Học lại")</f>
        <v>9</v>
      </c>
      <c r="AG7" s="60">
        <f>+$AF$7/$W$7</f>
        <v>0.14754098360655737</v>
      </c>
      <c r="AH7" s="52">
        <f>COUNTIF($T$9:$T$96,"Đạt")</f>
        <v>52</v>
      </c>
      <c r="AI7" s="59">
        <f>+$AH$7/$W$7</f>
        <v>0.85245901639344257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694</v>
      </c>
      <c r="D9" s="13" t="s">
        <v>201</v>
      </c>
      <c r="E9" s="14" t="s">
        <v>695</v>
      </c>
      <c r="F9" s="15" t="s">
        <v>290</v>
      </c>
      <c r="G9" s="12" t="s">
        <v>118</v>
      </c>
      <c r="H9" s="16">
        <v>10</v>
      </c>
      <c r="I9" s="16">
        <v>8</v>
      </c>
      <c r="J9" s="16" t="s">
        <v>25</v>
      </c>
      <c r="K9" s="16">
        <v>8</v>
      </c>
      <c r="L9" s="17">
        <v>2</v>
      </c>
      <c r="M9" s="18">
        <f t="shared" ref="M9:M40" si="0">ROUND(SUMPRODUCT(H9:L9,$H$8:$L$8)/100,1)</f>
        <v>4.5999999999999996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0" si="3">+IF(OR($H9=0,$I9=0,$J9=0,$K9=0),"Không đủ ĐKDT",IF(AND(L9=0,M9&gt;=4),"Không đạt",""))</f>
        <v/>
      </c>
      <c r="Q9" s="20" t="s">
        <v>822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696</v>
      </c>
      <c r="D10" s="24" t="s">
        <v>689</v>
      </c>
      <c r="E10" s="25" t="s">
        <v>82</v>
      </c>
      <c r="F10" s="26" t="s">
        <v>683</v>
      </c>
      <c r="G10" s="23" t="s">
        <v>110</v>
      </c>
      <c r="H10" s="27">
        <v>8</v>
      </c>
      <c r="I10" s="27">
        <v>7</v>
      </c>
      <c r="J10" s="27" t="s">
        <v>25</v>
      </c>
      <c r="K10" s="27">
        <v>6</v>
      </c>
      <c r="L10" s="71">
        <v>8</v>
      </c>
      <c r="M10" s="28">
        <f t="shared" si="0"/>
        <v>7.5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822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697</v>
      </c>
      <c r="D11" s="24" t="s">
        <v>698</v>
      </c>
      <c r="E11" s="25" t="s">
        <v>179</v>
      </c>
      <c r="F11" s="26" t="s">
        <v>692</v>
      </c>
      <c r="G11" s="23" t="s">
        <v>98</v>
      </c>
      <c r="H11" s="27">
        <v>10</v>
      </c>
      <c r="I11" s="27">
        <v>8</v>
      </c>
      <c r="J11" s="27" t="s">
        <v>25</v>
      </c>
      <c r="K11" s="27">
        <v>5</v>
      </c>
      <c r="L11" s="71">
        <v>7</v>
      </c>
      <c r="M11" s="28">
        <f t="shared" si="0"/>
        <v>7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 t="s">
        <v>822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699</v>
      </c>
      <c r="D12" s="24" t="s">
        <v>437</v>
      </c>
      <c r="E12" s="25" t="s">
        <v>92</v>
      </c>
      <c r="F12" s="26" t="s">
        <v>700</v>
      </c>
      <c r="G12" s="23" t="s">
        <v>365</v>
      </c>
      <c r="H12" s="27">
        <v>8</v>
      </c>
      <c r="I12" s="27">
        <v>6</v>
      </c>
      <c r="J12" s="27" t="s">
        <v>25</v>
      </c>
      <c r="K12" s="27">
        <v>5</v>
      </c>
      <c r="L12" s="71">
        <v>7</v>
      </c>
      <c r="M12" s="28">
        <f t="shared" si="0"/>
        <v>6.6</v>
      </c>
      <c r="N12" s="29" t="str">
        <f t="shared" si="1"/>
        <v>C+</v>
      </c>
      <c r="O12" s="30" t="str">
        <f t="shared" si="2"/>
        <v>Trung bình</v>
      </c>
      <c r="P12" s="31" t="str">
        <f t="shared" si="3"/>
        <v/>
      </c>
      <c r="Q12" s="32" t="s">
        <v>822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701</v>
      </c>
      <c r="D13" s="24" t="s">
        <v>702</v>
      </c>
      <c r="E13" s="25" t="s">
        <v>319</v>
      </c>
      <c r="F13" s="26" t="s">
        <v>210</v>
      </c>
      <c r="G13" s="23" t="s">
        <v>118</v>
      </c>
      <c r="H13" s="27">
        <v>10</v>
      </c>
      <c r="I13" s="27">
        <v>8</v>
      </c>
      <c r="J13" s="27" t="s">
        <v>25</v>
      </c>
      <c r="K13" s="27">
        <v>7</v>
      </c>
      <c r="L13" s="71">
        <v>7</v>
      </c>
      <c r="M13" s="28">
        <f t="shared" si="0"/>
        <v>7.4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 t="s">
        <v>822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703</v>
      </c>
      <c r="D14" s="24" t="s">
        <v>704</v>
      </c>
      <c r="E14" s="25" t="s">
        <v>705</v>
      </c>
      <c r="F14" s="26" t="s">
        <v>654</v>
      </c>
      <c r="G14" s="23" t="s">
        <v>118</v>
      </c>
      <c r="H14" s="27">
        <v>10</v>
      </c>
      <c r="I14" s="27">
        <v>8</v>
      </c>
      <c r="J14" s="27" t="s">
        <v>25</v>
      </c>
      <c r="K14" s="27">
        <v>6</v>
      </c>
      <c r="L14" s="71">
        <v>6</v>
      </c>
      <c r="M14" s="28">
        <f t="shared" si="0"/>
        <v>6.6</v>
      </c>
      <c r="N14" s="29" t="str">
        <f t="shared" si="1"/>
        <v>C+</v>
      </c>
      <c r="O14" s="30" t="str">
        <f t="shared" si="2"/>
        <v>Trung bình</v>
      </c>
      <c r="P14" s="31" t="str">
        <f t="shared" si="3"/>
        <v/>
      </c>
      <c r="Q14" s="32" t="s">
        <v>822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706</v>
      </c>
      <c r="D15" s="24" t="s">
        <v>73</v>
      </c>
      <c r="E15" s="25" t="s">
        <v>707</v>
      </c>
      <c r="F15" s="26" t="s">
        <v>708</v>
      </c>
      <c r="G15" s="23" t="s">
        <v>110</v>
      </c>
      <c r="H15" s="27">
        <v>8</v>
      </c>
      <c r="I15" s="27">
        <v>7</v>
      </c>
      <c r="J15" s="27" t="s">
        <v>25</v>
      </c>
      <c r="K15" s="27">
        <v>7</v>
      </c>
      <c r="L15" s="71">
        <v>6</v>
      </c>
      <c r="M15" s="28">
        <f t="shared" si="0"/>
        <v>6.5</v>
      </c>
      <c r="N15" s="29" t="str">
        <f t="shared" si="1"/>
        <v>C+</v>
      </c>
      <c r="O15" s="30" t="str">
        <f t="shared" si="2"/>
        <v>Trung bình</v>
      </c>
      <c r="P15" s="31" t="str">
        <f t="shared" si="3"/>
        <v/>
      </c>
      <c r="Q15" s="32" t="s">
        <v>822</v>
      </c>
      <c r="R15" s="3"/>
      <c r="S15" s="21"/>
      <c r="T15" s="73" t="str">
        <f t="shared" si="4"/>
        <v>Đạt</v>
      </c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2:35" ht="18.75" customHeight="1" x14ac:dyDescent="0.25">
      <c r="B16" s="22">
        <v>8</v>
      </c>
      <c r="C16" s="23" t="s">
        <v>709</v>
      </c>
      <c r="D16" s="24" t="s">
        <v>651</v>
      </c>
      <c r="E16" s="25" t="s">
        <v>134</v>
      </c>
      <c r="F16" s="26" t="s">
        <v>690</v>
      </c>
      <c r="G16" s="23" t="s">
        <v>110</v>
      </c>
      <c r="H16" s="27">
        <v>8</v>
      </c>
      <c r="I16" s="27">
        <v>7</v>
      </c>
      <c r="J16" s="27" t="s">
        <v>25</v>
      </c>
      <c r="K16" s="27">
        <v>6</v>
      </c>
      <c r="L16" s="71">
        <v>8</v>
      </c>
      <c r="M16" s="28">
        <f t="shared" si="0"/>
        <v>7.5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 t="s">
        <v>822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710</v>
      </c>
      <c r="D17" s="24" t="s">
        <v>296</v>
      </c>
      <c r="E17" s="25" t="s">
        <v>138</v>
      </c>
      <c r="F17" s="26" t="s">
        <v>577</v>
      </c>
      <c r="G17" s="23" t="s">
        <v>118</v>
      </c>
      <c r="H17" s="27">
        <v>10</v>
      </c>
      <c r="I17" s="27">
        <v>8</v>
      </c>
      <c r="J17" s="27" t="s">
        <v>25</v>
      </c>
      <c r="K17" s="27">
        <v>6</v>
      </c>
      <c r="L17" s="71">
        <v>8</v>
      </c>
      <c r="M17" s="28">
        <f t="shared" si="0"/>
        <v>7.8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 t="s">
        <v>822</v>
      </c>
      <c r="R17" s="3"/>
      <c r="S17" s="21"/>
      <c r="T17" s="73" t="str">
        <f t="shared" si="4"/>
        <v>Đạt</v>
      </c>
      <c r="U17" s="63"/>
      <c r="V17" s="63"/>
      <c r="W17" s="74"/>
      <c r="X17" s="53"/>
      <c r="Y17" s="53"/>
      <c r="Z17" s="53"/>
      <c r="AA17" s="64"/>
      <c r="AB17" s="53"/>
      <c r="AC17" s="65"/>
      <c r="AD17" s="66"/>
      <c r="AE17" s="65"/>
      <c r="AF17" s="66"/>
      <c r="AG17" s="65"/>
      <c r="AH17" s="53"/>
      <c r="AI17" s="64"/>
    </row>
    <row r="18" spans="2:35" ht="18.75" customHeight="1" x14ac:dyDescent="0.25">
      <c r="B18" s="22">
        <v>10</v>
      </c>
      <c r="C18" s="23" t="s">
        <v>711</v>
      </c>
      <c r="D18" s="24" t="s">
        <v>178</v>
      </c>
      <c r="E18" s="25" t="s">
        <v>341</v>
      </c>
      <c r="F18" s="26" t="s">
        <v>670</v>
      </c>
      <c r="G18" s="23" t="s">
        <v>110</v>
      </c>
      <c r="H18" s="27">
        <v>10</v>
      </c>
      <c r="I18" s="27">
        <v>8</v>
      </c>
      <c r="J18" s="27" t="s">
        <v>25</v>
      </c>
      <c r="K18" s="27">
        <v>7</v>
      </c>
      <c r="L18" s="71">
        <v>6</v>
      </c>
      <c r="M18" s="28">
        <f t="shared" si="0"/>
        <v>6.8</v>
      </c>
      <c r="N18" s="29" t="str">
        <f t="shared" si="1"/>
        <v>C+</v>
      </c>
      <c r="O18" s="30" t="str">
        <f t="shared" si="2"/>
        <v>Trung bình</v>
      </c>
      <c r="P18" s="31" t="str">
        <f t="shared" si="3"/>
        <v/>
      </c>
      <c r="Q18" s="32" t="s">
        <v>822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712</v>
      </c>
      <c r="D19" s="24" t="s">
        <v>713</v>
      </c>
      <c r="E19" s="25" t="s">
        <v>345</v>
      </c>
      <c r="F19" s="26" t="s">
        <v>659</v>
      </c>
      <c r="G19" s="23" t="s">
        <v>94</v>
      </c>
      <c r="H19" s="27">
        <v>10</v>
      </c>
      <c r="I19" s="27">
        <v>8</v>
      </c>
      <c r="J19" s="27" t="s">
        <v>25</v>
      </c>
      <c r="K19" s="27">
        <v>6</v>
      </c>
      <c r="L19" s="71">
        <v>4</v>
      </c>
      <c r="M19" s="28">
        <f t="shared" si="0"/>
        <v>5.4</v>
      </c>
      <c r="N19" s="29" t="str">
        <f t="shared" si="1"/>
        <v>D+</v>
      </c>
      <c r="O19" s="30" t="str">
        <f t="shared" si="2"/>
        <v>Trung bình yếu</v>
      </c>
      <c r="P19" s="31" t="str">
        <f t="shared" si="3"/>
        <v/>
      </c>
      <c r="Q19" s="32" t="s">
        <v>822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714</v>
      </c>
      <c r="D20" s="24" t="s">
        <v>666</v>
      </c>
      <c r="E20" s="25" t="s">
        <v>345</v>
      </c>
      <c r="F20" s="26" t="s">
        <v>715</v>
      </c>
      <c r="G20" s="23" t="s">
        <v>716</v>
      </c>
      <c r="H20" s="27">
        <v>10</v>
      </c>
      <c r="I20" s="27">
        <v>7</v>
      </c>
      <c r="J20" s="27" t="s">
        <v>25</v>
      </c>
      <c r="K20" s="27">
        <v>5</v>
      </c>
      <c r="L20" s="71">
        <v>5</v>
      </c>
      <c r="M20" s="28">
        <f t="shared" si="0"/>
        <v>5.7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 t="s">
        <v>822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717</v>
      </c>
      <c r="D21" s="24" t="s">
        <v>301</v>
      </c>
      <c r="E21" s="25" t="s">
        <v>355</v>
      </c>
      <c r="F21" s="26" t="s">
        <v>513</v>
      </c>
      <c r="G21" s="23" t="s">
        <v>94</v>
      </c>
      <c r="H21" s="27">
        <v>8</v>
      </c>
      <c r="I21" s="27">
        <v>5</v>
      </c>
      <c r="J21" s="27" t="s">
        <v>25</v>
      </c>
      <c r="K21" s="27">
        <v>5</v>
      </c>
      <c r="L21" s="71">
        <v>6</v>
      </c>
      <c r="M21" s="28">
        <f t="shared" si="0"/>
        <v>5.9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 t="s">
        <v>822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718</v>
      </c>
      <c r="D22" s="24" t="s">
        <v>719</v>
      </c>
      <c r="E22" s="25" t="s">
        <v>363</v>
      </c>
      <c r="F22" s="26" t="s">
        <v>720</v>
      </c>
      <c r="G22" s="23" t="s">
        <v>118</v>
      </c>
      <c r="H22" s="27">
        <v>10</v>
      </c>
      <c r="I22" s="27">
        <v>8</v>
      </c>
      <c r="J22" s="27" t="s">
        <v>25</v>
      </c>
      <c r="K22" s="27">
        <v>6</v>
      </c>
      <c r="L22" s="71">
        <v>4</v>
      </c>
      <c r="M22" s="28">
        <f t="shared" si="0"/>
        <v>5.4</v>
      </c>
      <c r="N22" s="29" t="str">
        <f t="shared" si="1"/>
        <v>D+</v>
      </c>
      <c r="O22" s="30" t="str">
        <f t="shared" si="2"/>
        <v>Trung bình yếu</v>
      </c>
      <c r="P22" s="31" t="str">
        <f t="shared" si="3"/>
        <v/>
      </c>
      <c r="Q22" s="32" t="s">
        <v>822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721</v>
      </c>
      <c r="D23" s="24" t="s">
        <v>201</v>
      </c>
      <c r="E23" s="25" t="s">
        <v>151</v>
      </c>
      <c r="F23" s="26" t="s">
        <v>113</v>
      </c>
      <c r="G23" s="23" t="s">
        <v>118</v>
      </c>
      <c r="H23" s="27">
        <v>10</v>
      </c>
      <c r="I23" s="27">
        <v>8</v>
      </c>
      <c r="J23" s="27" t="s">
        <v>25</v>
      </c>
      <c r="K23" s="27">
        <v>7</v>
      </c>
      <c r="L23" s="71">
        <v>7</v>
      </c>
      <c r="M23" s="28">
        <f t="shared" si="0"/>
        <v>7.4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 t="s">
        <v>822</v>
      </c>
      <c r="R23" s="3"/>
      <c r="S23" s="21"/>
      <c r="T23" s="73" t="str">
        <f t="shared" si="4"/>
        <v>Đạt</v>
      </c>
      <c r="U23" s="62"/>
      <c r="V23" s="62"/>
      <c r="W23" s="62"/>
      <c r="X23" s="54"/>
      <c r="Y23" s="54"/>
      <c r="Z23" s="54"/>
      <c r="AA23" s="54"/>
      <c r="AB23" s="53"/>
      <c r="AC23" s="54"/>
      <c r="AD23" s="54"/>
      <c r="AE23" s="54"/>
      <c r="AF23" s="54"/>
      <c r="AG23" s="54"/>
      <c r="AH23" s="54"/>
      <c r="AI23" s="55"/>
    </row>
    <row r="24" spans="2:35" ht="18.75" customHeight="1" x14ac:dyDescent="0.25">
      <c r="B24" s="22">
        <v>16</v>
      </c>
      <c r="C24" s="23" t="s">
        <v>722</v>
      </c>
      <c r="D24" s="24" t="s">
        <v>723</v>
      </c>
      <c r="E24" s="25" t="s">
        <v>678</v>
      </c>
      <c r="F24" s="26" t="s">
        <v>660</v>
      </c>
      <c r="G24" s="23" t="s">
        <v>110</v>
      </c>
      <c r="H24" s="27">
        <v>10</v>
      </c>
      <c r="I24" s="27">
        <v>8</v>
      </c>
      <c r="J24" s="27" t="s">
        <v>25</v>
      </c>
      <c r="K24" s="27">
        <v>6</v>
      </c>
      <c r="L24" s="71">
        <v>6</v>
      </c>
      <c r="M24" s="28">
        <f t="shared" si="0"/>
        <v>6.6</v>
      </c>
      <c r="N24" s="29" t="str">
        <f t="shared" si="1"/>
        <v>C+</v>
      </c>
      <c r="O24" s="30" t="str">
        <f t="shared" si="2"/>
        <v>Trung bình</v>
      </c>
      <c r="P24" s="31" t="str">
        <f t="shared" si="3"/>
        <v/>
      </c>
      <c r="Q24" s="32" t="s">
        <v>822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724</v>
      </c>
      <c r="D25" s="24" t="s">
        <v>725</v>
      </c>
      <c r="E25" s="25" t="s">
        <v>230</v>
      </c>
      <c r="F25" s="26" t="s">
        <v>83</v>
      </c>
      <c r="G25" s="23" t="s">
        <v>110</v>
      </c>
      <c r="H25" s="27">
        <v>6</v>
      </c>
      <c r="I25" s="27">
        <v>0</v>
      </c>
      <c r="J25" s="27" t="s">
        <v>25</v>
      </c>
      <c r="K25" s="27">
        <v>0</v>
      </c>
      <c r="L25" s="71" t="s">
        <v>25</v>
      </c>
      <c r="M25" s="28">
        <f t="shared" si="0"/>
        <v>0.6</v>
      </c>
      <c r="N25" s="29" t="str">
        <f t="shared" si="1"/>
        <v>F</v>
      </c>
      <c r="O25" s="30" t="str">
        <f t="shared" si="2"/>
        <v>Kém</v>
      </c>
      <c r="P25" s="31" t="str">
        <f t="shared" si="3"/>
        <v>Không đủ ĐKDT</v>
      </c>
      <c r="Q25" s="32" t="s">
        <v>822</v>
      </c>
      <c r="R25" s="3"/>
      <c r="S25" s="21"/>
      <c r="T25" s="73" t="str">
        <f t="shared" si="4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726</v>
      </c>
      <c r="D26" s="24" t="s">
        <v>681</v>
      </c>
      <c r="E26" s="25" t="s">
        <v>438</v>
      </c>
      <c r="F26" s="26" t="s">
        <v>653</v>
      </c>
      <c r="G26" s="23" t="s">
        <v>727</v>
      </c>
      <c r="H26" s="27">
        <v>6</v>
      </c>
      <c r="I26" s="27">
        <v>5</v>
      </c>
      <c r="J26" s="27" t="s">
        <v>25</v>
      </c>
      <c r="K26" s="27">
        <v>5</v>
      </c>
      <c r="L26" s="71">
        <v>7</v>
      </c>
      <c r="M26" s="28">
        <f t="shared" si="0"/>
        <v>6.3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 t="s">
        <v>822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728</v>
      </c>
      <c r="D27" s="24" t="s">
        <v>729</v>
      </c>
      <c r="E27" s="25" t="s">
        <v>242</v>
      </c>
      <c r="F27" s="26" t="s">
        <v>730</v>
      </c>
      <c r="G27" s="23" t="s">
        <v>118</v>
      </c>
      <c r="H27" s="27">
        <v>10</v>
      </c>
      <c r="I27" s="27">
        <v>7</v>
      </c>
      <c r="J27" s="27" t="s">
        <v>25</v>
      </c>
      <c r="K27" s="27">
        <v>5</v>
      </c>
      <c r="L27" s="71">
        <v>3</v>
      </c>
      <c r="M27" s="28">
        <f t="shared" si="0"/>
        <v>4.5</v>
      </c>
      <c r="N27" s="29" t="str">
        <f t="shared" si="1"/>
        <v>D</v>
      </c>
      <c r="O27" s="30" t="str">
        <f t="shared" si="2"/>
        <v>Trung bình yếu</v>
      </c>
      <c r="P27" s="31" t="str">
        <f t="shared" si="3"/>
        <v/>
      </c>
      <c r="Q27" s="32" t="s">
        <v>822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731</v>
      </c>
      <c r="D28" s="24" t="s">
        <v>487</v>
      </c>
      <c r="E28" s="25" t="s">
        <v>246</v>
      </c>
      <c r="F28" s="26" t="s">
        <v>732</v>
      </c>
      <c r="G28" s="23" t="s">
        <v>110</v>
      </c>
      <c r="H28" s="27">
        <v>10</v>
      </c>
      <c r="I28" s="27">
        <v>8</v>
      </c>
      <c r="J28" s="27" t="s">
        <v>25</v>
      </c>
      <c r="K28" s="27">
        <v>8</v>
      </c>
      <c r="L28" s="71">
        <v>3</v>
      </c>
      <c r="M28" s="28">
        <f t="shared" si="0"/>
        <v>5.2</v>
      </c>
      <c r="N28" s="29" t="str">
        <f t="shared" si="1"/>
        <v>D+</v>
      </c>
      <c r="O28" s="30" t="str">
        <f t="shared" si="2"/>
        <v>Trung bình yếu</v>
      </c>
      <c r="P28" s="31" t="str">
        <f t="shared" si="3"/>
        <v/>
      </c>
      <c r="Q28" s="32" t="s">
        <v>822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733</v>
      </c>
      <c r="D29" s="24" t="s">
        <v>734</v>
      </c>
      <c r="E29" s="25" t="s">
        <v>171</v>
      </c>
      <c r="F29" s="26" t="s">
        <v>581</v>
      </c>
      <c r="G29" s="23" t="s">
        <v>98</v>
      </c>
      <c r="H29" s="27">
        <v>6</v>
      </c>
      <c r="I29" s="27">
        <v>5</v>
      </c>
      <c r="J29" s="27" t="s">
        <v>25</v>
      </c>
      <c r="K29" s="27">
        <v>5</v>
      </c>
      <c r="L29" s="71">
        <v>6</v>
      </c>
      <c r="M29" s="28">
        <f t="shared" si="0"/>
        <v>5.7</v>
      </c>
      <c r="N29" s="29" t="str">
        <f t="shared" si="1"/>
        <v>C</v>
      </c>
      <c r="O29" s="30" t="str">
        <f t="shared" si="2"/>
        <v>Trung bình</v>
      </c>
      <c r="P29" s="31" t="str">
        <f t="shared" si="3"/>
        <v/>
      </c>
      <c r="Q29" s="32" t="s">
        <v>822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735</v>
      </c>
      <c r="D30" s="24" t="s">
        <v>736</v>
      </c>
      <c r="E30" s="25" t="s">
        <v>50</v>
      </c>
      <c r="F30" s="26" t="s">
        <v>649</v>
      </c>
      <c r="G30" s="23" t="s">
        <v>84</v>
      </c>
      <c r="H30" s="27">
        <v>10</v>
      </c>
      <c r="I30" s="27">
        <v>9</v>
      </c>
      <c r="J30" s="27" t="s">
        <v>25</v>
      </c>
      <c r="K30" s="27">
        <v>8</v>
      </c>
      <c r="L30" s="71">
        <v>9</v>
      </c>
      <c r="M30" s="28">
        <f t="shared" si="0"/>
        <v>8.9</v>
      </c>
      <c r="N30" s="29" t="str">
        <f t="shared" si="1"/>
        <v>A</v>
      </c>
      <c r="O30" s="30" t="str">
        <f t="shared" si="2"/>
        <v>Giỏi</v>
      </c>
      <c r="P30" s="31" t="str">
        <f t="shared" si="3"/>
        <v/>
      </c>
      <c r="Q30" s="32" t="s">
        <v>823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737</v>
      </c>
      <c r="D31" s="24" t="s">
        <v>738</v>
      </c>
      <c r="E31" s="25" t="s">
        <v>50</v>
      </c>
      <c r="F31" s="26" t="s">
        <v>739</v>
      </c>
      <c r="G31" s="23" t="s">
        <v>232</v>
      </c>
      <c r="H31" s="27">
        <v>8</v>
      </c>
      <c r="I31" s="27">
        <v>7</v>
      </c>
      <c r="J31" s="27" t="s">
        <v>25</v>
      </c>
      <c r="K31" s="27">
        <v>8</v>
      </c>
      <c r="L31" s="71">
        <v>6</v>
      </c>
      <c r="M31" s="28">
        <f t="shared" si="0"/>
        <v>6.7</v>
      </c>
      <c r="N31" s="29" t="str">
        <f t="shared" si="1"/>
        <v>C+</v>
      </c>
      <c r="O31" s="30" t="str">
        <f t="shared" si="2"/>
        <v>Trung bình</v>
      </c>
      <c r="P31" s="31" t="str">
        <f t="shared" si="3"/>
        <v/>
      </c>
      <c r="Q31" s="32" t="s">
        <v>823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740</v>
      </c>
      <c r="D32" s="24" t="s">
        <v>555</v>
      </c>
      <c r="E32" s="25" t="s">
        <v>50</v>
      </c>
      <c r="F32" s="26" t="s">
        <v>310</v>
      </c>
      <c r="G32" s="23" t="s">
        <v>71</v>
      </c>
      <c r="H32" s="27">
        <v>6</v>
      </c>
      <c r="I32" s="27">
        <v>0</v>
      </c>
      <c r="J32" s="27" t="s">
        <v>25</v>
      </c>
      <c r="K32" s="27">
        <v>0</v>
      </c>
      <c r="L32" s="71" t="s">
        <v>25</v>
      </c>
      <c r="M32" s="28">
        <f t="shared" si="0"/>
        <v>0.6</v>
      </c>
      <c r="N32" s="29" t="str">
        <f t="shared" si="1"/>
        <v>F</v>
      </c>
      <c r="O32" s="30" t="str">
        <f t="shared" si="2"/>
        <v>Kém</v>
      </c>
      <c r="P32" s="31" t="str">
        <f t="shared" si="3"/>
        <v>Không đủ ĐKDT</v>
      </c>
      <c r="Q32" s="32" t="s">
        <v>823</v>
      </c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741</v>
      </c>
      <c r="D33" s="24" t="s">
        <v>162</v>
      </c>
      <c r="E33" s="25" t="s">
        <v>59</v>
      </c>
      <c r="F33" s="26" t="s">
        <v>742</v>
      </c>
      <c r="G33" s="23" t="s">
        <v>84</v>
      </c>
      <c r="H33" s="27">
        <v>10</v>
      </c>
      <c r="I33" s="27">
        <v>9</v>
      </c>
      <c r="J33" s="27" t="s">
        <v>25</v>
      </c>
      <c r="K33" s="27">
        <v>9</v>
      </c>
      <c r="L33" s="71">
        <v>9</v>
      </c>
      <c r="M33" s="28">
        <f t="shared" si="0"/>
        <v>9.1</v>
      </c>
      <c r="N33" s="29" t="str">
        <f t="shared" si="1"/>
        <v>A+</v>
      </c>
      <c r="O33" s="30" t="str">
        <f t="shared" si="2"/>
        <v>Giỏi</v>
      </c>
      <c r="P33" s="31" t="str">
        <f t="shared" si="3"/>
        <v/>
      </c>
      <c r="Q33" s="32" t="s">
        <v>823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743</v>
      </c>
      <c r="D34" s="24" t="s">
        <v>744</v>
      </c>
      <c r="E34" s="25" t="s">
        <v>64</v>
      </c>
      <c r="F34" s="26" t="s">
        <v>685</v>
      </c>
      <c r="G34" s="23" t="s">
        <v>103</v>
      </c>
      <c r="H34" s="27">
        <v>8</v>
      </c>
      <c r="I34" s="27">
        <v>6</v>
      </c>
      <c r="J34" s="27" t="s">
        <v>25</v>
      </c>
      <c r="K34" s="27">
        <v>5</v>
      </c>
      <c r="L34" s="71">
        <v>7</v>
      </c>
      <c r="M34" s="28">
        <f t="shared" si="0"/>
        <v>6.6</v>
      </c>
      <c r="N34" s="29" t="str">
        <f t="shared" si="1"/>
        <v>C+</v>
      </c>
      <c r="O34" s="30" t="str">
        <f t="shared" si="2"/>
        <v>Trung bình</v>
      </c>
      <c r="P34" s="31" t="str">
        <f t="shared" si="3"/>
        <v/>
      </c>
      <c r="Q34" s="32" t="s">
        <v>823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745</v>
      </c>
      <c r="D35" s="24" t="s">
        <v>746</v>
      </c>
      <c r="E35" s="25" t="s">
        <v>747</v>
      </c>
      <c r="F35" s="26" t="s">
        <v>748</v>
      </c>
      <c r="G35" s="23" t="s">
        <v>56</v>
      </c>
      <c r="H35" s="27">
        <v>4</v>
      </c>
      <c r="I35" s="27">
        <v>0</v>
      </c>
      <c r="J35" s="27" t="s">
        <v>25</v>
      </c>
      <c r="K35" s="27">
        <v>0</v>
      </c>
      <c r="L35" s="71" t="s">
        <v>25</v>
      </c>
      <c r="M35" s="28">
        <f t="shared" si="0"/>
        <v>0.4</v>
      </c>
      <c r="N35" s="29" t="str">
        <f t="shared" si="1"/>
        <v>F</v>
      </c>
      <c r="O35" s="30" t="str">
        <f t="shared" si="2"/>
        <v>Kém</v>
      </c>
      <c r="P35" s="31" t="str">
        <f t="shared" si="3"/>
        <v>Không đủ ĐKDT</v>
      </c>
      <c r="Q35" s="32" t="s">
        <v>823</v>
      </c>
      <c r="R35" s="3"/>
      <c r="S35" s="21"/>
      <c r="T35" s="73" t="str">
        <f t="shared" si="4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749</v>
      </c>
      <c r="D36" s="24" t="s">
        <v>750</v>
      </c>
      <c r="E36" s="25" t="s">
        <v>87</v>
      </c>
      <c r="F36" s="26" t="s">
        <v>751</v>
      </c>
      <c r="G36" s="23" t="s">
        <v>61</v>
      </c>
      <c r="H36" s="27">
        <v>10</v>
      </c>
      <c r="I36" s="27">
        <v>9</v>
      </c>
      <c r="J36" s="27" t="s">
        <v>25</v>
      </c>
      <c r="K36" s="27">
        <v>9</v>
      </c>
      <c r="L36" s="71">
        <v>7</v>
      </c>
      <c r="M36" s="28">
        <f t="shared" si="0"/>
        <v>7.9</v>
      </c>
      <c r="N36" s="29" t="str">
        <f t="shared" si="1"/>
        <v>B</v>
      </c>
      <c r="O36" s="30" t="str">
        <f t="shared" si="2"/>
        <v>Khá</v>
      </c>
      <c r="P36" s="31" t="str">
        <f t="shared" si="3"/>
        <v/>
      </c>
      <c r="Q36" s="32" t="s">
        <v>823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752</v>
      </c>
      <c r="D37" s="24" t="s">
        <v>120</v>
      </c>
      <c r="E37" s="25" t="s">
        <v>106</v>
      </c>
      <c r="F37" s="26" t="s">
        <v>657</v>
      </c>
      <c r="G37" s="23" t="s">
        <v>56</v>
      </c>
      <c r="H37" s="27">
        <v>4</v>
      </c>
      <c r="I37" s="27">
        <v>0</v>
      </c>
      <c r="J37" s="27" t="s">
        <v>25</v>
      </c>
      <c r="K37" s="27">
        <v>0</v>
      </c>
      <c r="L37" s="71" t="s">
        <v>25</v>
      </c>
      <c r="M37" s="28">
        <f t="shared" si="0"/>
        <v>0.4</v>
      </c>
      <c r="N37" s="29" t="str">
        <f t="shared" si="1"/>
        <v>F</v>
      </c>
      <c r="O37" s="30" t="str">
        <f t="shared" si="2"/>
        <v>Kém</v>
      </c>
      <c r="P37" s="31" t="str">
        <f t="shared" si="3"/>
        <v>Không đủ ĐKDT</v>
      </c>
      <c r="Q37" s="32" t="s">
        <v>823</v>
      </c>
      <c r="R37" s="3"/>
      <c r="S37" s="21"/>
      <c r="T37" s="73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753</v>
      </c>
      <c r="D38" s="24" t="s">
        <v>245</v>
      </c>
      <c r="E38" s="25" t="s">
        <v>106</v>
      </c>
      <c r="F38" s="26" t="s">
        <v>303</v>
      </c>
      <c r="G38" s="23" t="s">
        <v>66</v>
      </c>
      <c r="H38" s="27">
        <v>10</v>
      </c>
      <c r="I38" s="27">
        <v>7</v>
      </c>
      <c r="J38" s="27" t="s">
        <v>25</v>
      </c>
      <c r="K38" s="27">
        <v>5</v>
      </c>
      <c r="L38" s="71">
        <v>8</v>
      </c>
      <c r="M38" s="28">
        <f t="shared" si="0"/>
        <v>7.5</v>
      </c>
      <c r="N38" s="29" t="str">
        <f t="shared" si="1"/>
        <v>B</v>
      </c>
      <c r="O38" s="30" t="str">
        <f t="shared" si="2"/>
        <v>Khá</v>
      </c>
      <c r="P38" s="31" t="str">
        <f t="shared" si="3"/>
        <v/>
      </c>
      <c r="Q38" s="32" t="s">
        <v>823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754</v>
      </c>
      <c r="D39" s="24" t="s">
        <v>650</v>
      </c>
      <c r="E39" s="25" t="s">
        <v>116</v>
      </c>
      <c r="F39" s="26" t="s">
        <v>755</v>
      </c>
      <c r="G39" s="23" t="s">
        <v>71</v>
      </c>
      <c r="H39" s="27">
        <v>8</v>
      </c>
      <c r="I39" s="27">
        <v>8</v>
      </c>
      <c r="J39" s="27" t="s">
        <v>25</v>
      </c>
      <c r="K39" s="27">
        <v>10</v>
      </c>
      <c r="L39" s="71">
        <v>8</v>
      </c>
      <c r="M39" s="28">
        <f t="shared" si="0"/>
        <v>8.4</v>
      </c>
      <c r="N39" s="29" t="str">
        <f t="shared" si="1"/>
        <v>B+</v>
      </c>
      <c r="O39" s="30" t="str">
        <f t="shared" si="2"/>
        <v>Khá</v>
      </c>
      <c r="P39" s="31" t="str">
        <f t="shared" si="3"/>
        <v/>
      </c>
      <c r="Q39" s="32" t="s">
        <v>823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756</v>
      </c>
      <c r="D40" s="24" t="s">
        <v>757</v>
      </c>
      <c r="E40" s="25" t="s">
        <v>319</v>
      </c>
      <c r="F40" s="26" t="s">
        <v>210</v>
      </c>
      <c r="G40" s="23" t="s">
        <v>84</v>
      </c>
      <c r="H40" s="27">
        <v>10</v>
      </c>
      <c r="I40" s="27">
        <v>9</v>
      </c>
      <c r="J40" s="27" t="s">
        <v>25</v>
      </c>
      <c r="K40" s="27">
        <v>8</v>
      </c>
      <c r="L40" s="71">
        <v>7</v>
      </c>
      <c r="M40" s="28">
        <f t="shared" si="0"/>
        <v>7.7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 t="s">
        <v>823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758</v>
      </c>
      <c r="D41" s="24" t="s">
        <v>566</v>
      </c>
      <c r="E41" s="25" t="s">
        <v>668</v>
      </c>
      <c r="F41" s="26" t="s">
        <v>759</v>
      </c>
      <c r="G41" s="23" t="s">
        <v>103</v>
      </c>
      <c r="H41" s="27">
        <v>8</v>
      </c>
      <c r="I41" s="27">
        <v>7</v>
      </c>
      <c r="J41" s="27" t="s">
        <v>25</v>
      </c>
      <c r="K41" s="27">
        <v>7</v>
      </c>
      <c r="L41" s="71">
        <v>4</v>
      </c>
      <c r="M41" s="28">
        <f t="shared" ref="M41:M72" si="5">ROUND(SUMPRODUCT(H41:L41,$H$8:$L$8)/100,1)</f>
        <v>5.3</v>
      </c>
      <c r="N41" s="29" t="str">
        <f t="shared" ref="N41:N69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D+</v>
      </c>
      <c r="O41" s="30" t="str">
        <f t="shared" ref="O41:O69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ref="P41:P69" si="8">+IF(OR($H41=0,$I41=0,$J41=0,$K41=0),"Không đủ ĐKDT",IF(AND(L41=0,M41&gt;=4),"Không đạt",""))</f>
        <v/>
      </c>
      <c r="Q41" s="32" t="s">
        <v>823</v>
      </c>
      <c r="R41" s="3"/>
      <c r="S41" s="21"/>
      <c r="T41" s="73" t="str">
        <f t="shared" ref="T41:T69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760</v>
      </c>
      <c r="D42" s="24" t="s">
        <v>704</v>
      </c>
      <c r="E42" s="25" t="s">
        <v>335</v>
      </c>
      <c r="F42" s="26" t="s">
        <v>691</v>
      </c>
      <c r="G42" s="23" t="s">
        <v>71</v>
      </c>
      <c r="H42" s="27">
        <v>10</v>
      </c>
      <c r="I42" s="27">
        <v>7</v>
      </c>
      <c r="J42" s="27" t="s">
        <v>25</v>
      </c>
      <c r="K42" s="27">
        <v>5</v>
      </c>
      <c r="L42" s="71">
        <v>3</v>
      </c>
      <c r="M42" s="28">
        <f t="shared" si="5"/>
        <v>4.5</v>
      </c>
      <c r="N42" s="29" t="str">
        <f t="shared" si="6"/>
        <v>D</v>
      </c>
      <c r="O42" s="30" t="str">
        <f t="shared" si="7"/>
        <v>Trung bình yếu</v>
      </c>
      <c r="P42" s="31" t="str">
        <f t="shared" si="8"/>
        <v/>
      </c>
      <c r="Q42" s="32" t="s">
        <v>823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761</v>
      </c>
      <c r="D43" s="24" t="s">
        <v>762</v>
      </c>
      <c r="E43" s="25" t="s">
        <v>335</v>
      </c>
      <c r="F43" s="26" t="s">
        <v>739</v>
      </c>
      <c r="G43" s="23" t="s">
        <v>232</v>
      </c>
      <c r="H43" s="27">
        <v>6</v>
      </c>
      <c r="I43" s="27">
        <v>0</v>
      </c>
      <c r="J43" s="27" t="s">
        <v>25</v>
      </c>
      <c r="K43" s="27">
        <v>0</v>
      </c>
      <c r="L43" s="71" t="s">
        <v>25</v>
      </c>
      <c r="M43" s="28">
        <f t="shared" si="5"/>
        <v>0.6</v>
      </c>
      <c r="N43" s="29" t="str">
        <f t="shared" si="6"/>
        <v>F</v>
      </c>
      <c r="O43" s="30" t="str">
        <f t="shared" si="7"/>
        <v>Kém</v>
      </c>
      <c r="P43" s="31" t="str">
        <f t="shared" si="8"/>
        <v>Không đủ ĐKDT</v>
      </c>
      <c r="Q43" s="32" t="s">
        <v>823</v>
      </c>
      <c r="R43" s="3"/>
      <c r="S43" s="21"/>
      <c r="T43" s="73" t="str">
        <f t="shared" si="9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763</v>
      </c>
      <c r="D44" s="24" t="s">
        <v>68</v>
      </c>
      <c r="E44" s="25" t="s">
        <v>335</v>
      </c>
      <c r="F44" s="26" t="s">
        <v>764</v>
      </c>
      <c r="G44" s="23" t="s">
        <v>103</v>
      </c>
      <c r="H44" s="27">
        <v>10</v>
      </c>
      <c r="I44" s="27">
        <v>8</v>
      </c>
      <c r="J44" s="27" t="s">
        <v>25</v>
      </c>
      <c r="K44" s="27">
        <v>7</v>
      </c>
      <c r="L44" s="71">
        <v>7</v>
      </c>
      <c r="M44" s="28">
        <f t="shared" si="5"/>
        <v>7.4</v>
      </c>
      <c r="N44" s="29" t="str">
        <f t="shared" si="6"/>
        <v>B</v>
      </c>
      <c r="O44" s="30" t="str">
        <f t="shared" si="7"/>
        <v>Khá</v>
      </c>
      <c r="P44" s="31" t="str">
        <f t="shared" si="8"/>
        <v/>
      </c>
      <c r="Q44" s="32" t="s">
        <v>823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765</v>
      </c>
      <c r="D45" s="24" t="s">
        <v>566</v>
      </c>
      <c r="E45" s="25" t="s">
        <v>655</v>
      </c>
      <c r="F45" s="26" t="s">
        <v>766</v>
      </c>
      <c r="G45" s="23" t="s">
        <v>52</v>
      </c>
      <c r="H45" s="27">
        <v>10</v>
      </c>
      <c r="I45" s="27">
        <v>9</v>
      </c>
      <c r="J45" s="27" t="s">
        <v>25</v>
      </c>
      <c r="K45" s="27">
        <v>9</v>
      </c>
      <c r="L45" s="71">
        <v>9</v>
      </c>
      <c r="M45" s="28">
        <f t="shared" si="5"/>
        <v>9.1</v>
      </c>
      <c r="N45" s="29" t="str">
        <f t="shared" si="6"/>
        <v>A+</v>
      </c>
      <c r="O45" s="30" t="str">
        <f t="shared" si="7"/>
        <v>Giỏi</v>
      </c>
      <c r="P45" s="31" t="str">
        <f t="shared" si="8"/>
        <v/>
      </c>
      <c r="Q45" s="32" t="s">
        <v>823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767</v>
      </c>
      <c r="D46" s="24" t="s">
        <v>120</v>
      </c>
      <c r="E46" s="25" t="s">
        <v>138</v>
      </c>
      <c r="F46" s="26" t="s">
        <v>647</v>
      </c>
      <c r="G46" s="23" t="s">
        <v>61</v>
      </c>
      <c r="H46" s="27">
        <v>8</v>
      </c>
      <c r="I46" s="27">
        <v>5</v>
      </c>
      <c r="J46" s="27" t="s">
        <v>25</v>
      </c>
      <c r="K46" s="27">
        <v>5</v>
      </c>
      <c r="L46" s="71">
        <v>6</v>
      </c>
      <c r="M46" s="28">
        <f t="shared" si="5"/>
        <v>5.9</v>
      </c>
      <c r="N46" s="29" t="str">
        <f t="shared" si="6"/>
        <v>C</v>
      </c>
      <c r="O46" s="30" t="str">
        <f t="shared" si="7"/>
        <v>Trung bình</v>
      </c>
      <c r="P46" s="31" t="str">
        <f t="shared" si="8"/>
        <v/>
      </c>
      <c r="Q46" s="32" t="s">
        <v>823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768</v>
      </c>
      <c r="D47" s="24" t="s">
        <v>769</v>
      </c>
      <c r="E47" s="25" t="s">
        <v>341</v>
      </c>
      <c r="F47" s="26" t="s">
        <v>646</v>
      </c>
      <c r="G47" s="23" t="s">
        <v>84</v>
      </c>
      <c r="H47" s="27">
        <v>10</v>
      </c>
      <c r="I47" s="27">
        <v>8</v>
      </c>
      <c r="J47" s="27" t="s">
        <v>25</v>
      </c>
      <c r="K47" s="27">
        <v>9</v>
      </c>
      <c r="L47" s="71">
        <v>8</v>
      </c>
      <c r="M47" s="28">
        <f t="shared" si="5"/>
        <v>8.4</v>
      </c>
      <c r="N47" s="29" t="str">
        <f t="shared" si="6"/>
        <v>B+</v>
      </c>
      <c r="O47" s="30" t="str">
        <f t="shared" si="7"/>
        <v>Khá</v>
      </c>
      <c r="P47" s="31" t="str">
        <f t="shared" si="8"/>
        <v/>
      </c>
      <c r="Q47" s="32" t="s">
        <v>823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770</v>
      </c>
      <c r="D48" s="24" t="s">
        <v>736</v>
      </c>
      <c r="E48" s="25" t="s">
        <v>530</v>
      </c>
      <c r="F48" s="26" t="s">
        <v>771</v>
      </c>
      <c r="G48" s="23" t="s">
        <v>232</v>
      </c>
      <c r="H48" s="27">
        <v>10</v>
      </c>
      <c r="I48" s="27">
        <v>8</v>
      </c>
      <c r="J48" s="27" t="s">
        <v>25</v>
      </c>
      <c r="K48" s="27">
        <v>8</v>
      </c>
      <c r="L48" s="71">
        <v>8</v>
      </c>
      <c r="M48" s="28">
        <f t="shared" si="5"/>
        <v>8.1999999999999993</v>
      </c>
      <c r="N48" s="29" t="str">
        <f t="shared" si="6"/>
        <v>B+</v>
      </c>
      <c r="O48" s="30" t="str">
        <f t="shared" si="7"/>
        <v>Khá</v>
      </c>
      <c r="P48" s="31" t="str">
        <f t="shared" si="8"/>
        <v/>
      </c>
      <c r="Q48" s="32" t="s">
        <v>823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772</v>
      </c>
      <c r="D49" s="24" t="s">
        <v>665</v>
      </c>
      <c r="E49" s="25" t="s">
        <v>171</v>
      </c>
      <c r="F49" s="26" t="s">
        <v>739</v>
      </c>
      <c r="G49" s="23" t="s">
        <v>110</v>
      </c>
      <c r="H49" s="27">
        <v>10</v>
      </c>
      <c r="I49" s="27">
        <v>8</v>
      </c>
      <c r="J49" s="27" t="s">
        <v>25</v>
      </c>
      <c r="K49" s="27">
        <v>8</v>
      </c>
      <c r="L49" s="71">
        <v>8</v>
      </c>
      <c r="M49" s="28">
        <f t="shared" si="5"/>
        <v>8.1999999999999993</v>
      </c>
      <c r="N49" s="29" t="str">
        <f t="shared" si="6"/>
        <v>B+</v>
      </c>
      <c r="O49" s="30" t="str">
        <f t="shared" si="7"/>
        <v>Khá</v>
      </c>
      <c r="P49" s="31" t="str">
        <f t="shared" si="8"/>
        <v/>
      </c>
      <c r="Q49" s="32" t="s">
        <v>823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773</v>
      </c>
      <c r="D50" s="24" t="s">
        <v>178</v>
      </c>
      <c r="E50" s="25" t="s">
        <v>175</v>
      </c>
      <c r="F50" s="26" t="s">
        <v>658</v>
      </c>
      <c r="G50" s="23" t="s">
        <v>118</v>
      </c>
      <c r="H50" s="27">
        <v>10</v>
      </c>
      <c r="I50" s="27">
        <v>8</v>
      </c>
      <c r="J50" s="27" t="s">
        <v>25</v>
      </c>
      <c r="K50" s="27">
        <v>7</v>
      </c>
      <c r="L50" s="71">
        <v>9</v>
      </c>
      <c r="M50" s="28">
        <f t="shared" si="5"/>
        <v>8.6</v>
      </c>
      <c r="N50" s="29" t="str">
        <f t="shared" si="6"/>
        <v>A</v>
      </c>
      <c r="O50" s="30" t="str">
        <f t="shared" si="7"/>
        <v>Giỏi</v>
      </c>
      <c r="P50" s="31" t="str">
        <f t="shared" si="8"/>
        <v/>
      </c>
      <c r="Q50" s="32" t="s">
        <v>823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774</v>
      </c>
      <c r="D51" s="24" t="s">
        <v>679</v>
      </c>
      <c r="E51" s="25" t="s">
        <v>688</v>
      </c>
      <c r="F51" s="26" t="s">
        <v>775</v>
      </c>
      <c r="G51" s="23" t="s">
        <v>61</v>
      </c>
      <c r="H51" s="27">
        <v>10</v>
      </c>
      <c r="I51" s="27">
        <v>8</v>
      </c>
      <c r="J51" s="27" t="s">
        <v>25</v>
      </c>
      <c r="K51" s="27">
        <v>7</v>
      </c>
      <c r="L51" s="71">
        <v>5</v>
      </c>
      <c r="M51" s="28">
        <f t="shared" si="5"/>
        <v>6.2</v>
      </c>
      <c r="N51" s="29" t="str">
        <f t="shared" si="6"/>
        <v>C</v>
      </c>
      <c r="O51" s="30" t="str">
        <f t="shared" si="7"/>
        <v>Trung bình</v>
      </c>
      <c r="P51" s="31" t="str">
        <f t="shared" si="8"/>
        <v/>
      </c>
      <c r="Q51" s="32" t="s">
        <v>824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776</v>
      </c>
      <c r="D52" s="24" t="s">
        <v>580</v>
      </c>
      <c r="E52" s="25" t="s">
        <v>534</v>
      </c>
      <c r="F52" s="26" t="s">
        <v>720</v>
      </c>
      <c r="G52" s="23" t="s">
        <v>56</v>
      </c>
      <c r="H52" s="27">
        <v>10</v>
      </c>
      <c r="I52" s="27">
        <v>8</v>
      </c>
      <c r="J52" s="27" t="s">
        <v>25</v>
      </c>
      <c r="K52" s="27">
        <v>6</v>
      </c>
      <c r="L52" s="71">
        <v>8</v>
      </c>
      <c r="M52" s="28">
        <f t="shared" si="5"/>
        <v>7.8</v>
      </c>
      <c r="N52" s="29" t="str">
        <f t="shared" si="6"/>
        <v>B</v>
      </c>
      <c r="O52" s="30" t="str">
        <f t="shared" si="7"/>
        <v>Khá</v>
      </c>
      <c r="P52" s="31" t="str">
        <f t="shared" si="8"/>
        <v/>
      </c>
      <c r="Q52" s="32" t="s">
        <v>824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777</v>
      </c>
      <c r="D53" s="24" t="s">
        <v>778</v>
      </c>
      <c r="E53" s="25" t="s">
        <v>359</v>
      </c>
      <c r="F53" s="26" t="s">
        <v>644</v>
      </c>
      <c r="G53" s="23" t="s">
        <v>61</v>
      </c>
      <c r="H53" s="27">
        <v>10</v>
      </c>
      <c r="I53" s="27">
        <v>9</v>
      </c>
      <c r="J53" s="27" t="s">
        <v>25</v>
      </c>
      <c r="K53" s="27">
        <v>9</v>
      </c>
      <c r="L53" s="71">
        <v>7</v>
      </c>
      <c r="M53" s="28">
        <f t="shared" si="5"/>
        <v>7.9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 t="s">
        <v>824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779</v>
      </c>
      <c r="D54" s="24" t="s">
        <v>201</v>
      </c>
      <c r="E54" s="25" t="s">
        <v>363</v>
      </c>
      <c r="F54" s="26" t="s">
        <v>780</v>
      </c>
      <c r="G54" s="23" t="s">
        <v>84</v>
      </c>
      <c r="H54" s="27">
        <v>6</v>
      </c>
      <c r="I54" s="27">
        <v>5</v>
      </c>
      <c r="J54" s="27" t="s">
        <v>25</v>
      </c>
      <c r="K54" s="27">
        <v>5</v>
      </c>
      <c r="L54" s="71">
        <v>5</v>
      </c>
      <c r="M54" s="28">
        <f t="shared" si="5"/>
        <v>5.0999999999999996</v>
      </c>
      <c r="N54" s="29" t="str">
        <f t="shared" si="6"/>
        <v>D+</v>
      </c>
      <c r="O54" s="30" t="str">
        <f t="shared" si="7"/>
        <v>Trung bình yếu</v>
      </c>
      <c r="P54" s="31" t="str">
        <f t="shared" si="8"/>
        <v/>
      </c>
      <c r="Q54" s="32" t="s">
        <v>824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781</v>
      </c>
      <c r="D55" s="24" t="s">
        <v>496</v>
      </c>
      <c r="E55" s="25" t="s">
        <v>782</v>
      </c>
      <c r="F55" s="26" t="s">
        <v>316</v>
      </c>
      <c r="G55" s="23" t="s">
        <v>84</v>
      </c>
      <c r="H55" s="27">
        <v>10</v>
      </c>
      <c r="I55" s="27">
        <v>7</v>
      </c>
      <c r="J55" s="27" t="s">
        <v>25</v>
      </c>
      <c r="K55" s="27">
        <v>6</v>
      </c>
      <c r="L55" s="71">
        <v>8</v>
      </c>
      <c r="M55" s="28">
        <f t="shared" si="5"/>
        <v>7.7</v>
      </c>
      <c r="N55" s="29" t="str">
        <f t="shared" si="6"/>
        <v>B</v>
      </c>
      <c r="O55" s="30" t="str">
        <f t="shared" si="7"/>
        <v>Khá</v>
      </c>
      <c r="P55" s="31" t="str">
        <f t="shared" si="8"/>
        <v/>
      </c>
      <c r="Q55" s="32" t="s">
        <v>824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783</v>
      </c>
      <c r="D56" s="24" t="s">
        <v>222</v>
      </c>
      <c r="E56" s="25" t="s">
        <v>671</v>
      </c>
      <c r="F56" s="26" t="s">
        <v>720</v>
      </c>
      <c r="G56" s="23" t="s">
        <v>232</v>
      </c>
      <c r="H56" s="27">
        <v>8</v>
      </c>
      <c r="I56" s="27">
        <v>5</v>
      </c>
      <c r="J56" s="27" t="s">
        <v>25</v>
      </c>
      <c r="K56" s="27">
        <v>5</v>
      </c>
      <c r="L56" s="71">
        <v>4</v>
      </c>
      <c r="M56" s="28">
        <f t="shared" si="5"/>
        <v>4.7</v>
      </c>
      <c r="N56" s="29" t="str">
        <f t="shared" si="6"/>
        <v>D</v>
      </c>
      <c r="O56" s="30" t="str">
        <f t="shared" si="7"/>
        <v>Trung bình yếu</v>
      </c>
      <c r="P56" s="31" t="str">
        <f t="shared" si="8"/>
        <v/>
      </c>
      <c r="Q56" s="32" t="s">
        <v>824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784</v>
      </c>
      <c r="D57" s="24" t="s">
        <v>785</v>
      </c>
      <c r="E57" s="25" t="s">
        <v>402</v>
      </c>
      <c r="F57" s="26" t="s">
        <v>342</v>
      </c>
      <c r="G57" s="23" t="s">
        <v>71</v>
      </c>
      <c r="H57" s="27">
        <v>8</v>
      </c>
      <c r="I57" s="27">
        <v>5</v>
      </c>
      <c r="J57" s="27" t="s">
        <v>25</v>
      </c>
      <c r="K57" s="27">
        <v>5</v>
      </c>
      <c r="L57" s="71">
        <v>2</v>
      </c>
      <c r="M57" s="28">
        <f t="shared" si="5"/>
        <v>3.5</v>
      </c>
      <c r="N57" s="29" t="str">
        <f t="shared" si="6"/>
        <v>F</v>
      </c>
      <c r="O57" s="30" t="str">
        <f t="shared" si="7"/>
        <v>Kém</v>
      </c>
      <c r="P57" s="31" t="str">
        <f t="shared" si="8"/>
        <v/>
      </c>
      <c r="Q57" s="32" t="s">
        <v>824</v>
      </c>
      <c r="R57" s="3"/>
      <c r="S57" s="21"/>
      <c r="T57" s="73" t="str">
        <f t="shared" si="9"/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786</v>
      </c>
      <c r="D58" s="24" t="s">
        <v>787</v>
      </c>
      <c r="E58" s="25" t="s">
        <v>788</v>
      </c>
      <c r="F58" s="26" t="s">
        <v>789</v>
      </c>
      <c r="G58" s="23" t="s">
        <v>56</v>
      </c>
      <c r="H58" s="27">
        <v>10</v>
      </c>
      <c r="I58" s="27">
        <v>8</v>
      </c>
      <c r="J58" s="27" t="s">
        <v>25</v>
      </c>
      <c r="K58" s="27">
        <v>8</v>
      </c>
      <c r="L58" s="71">
        <v>6</v>
      </c>
      <c r="M58" s="28">
        <f t="shared" si="5"/>
        <v>7</v>
      </c>
      <c r="N58" s="29" t="str">
        <f t="shared" si="6"/>
        <v>B</v>
      </c>
      <c r="O58" s="30" t="str">
        <f t="shared" si="7"/>
        <v>Khá</v>
      </c>
      <c r="P58" s="31" t="str">
        <f t="shared" si="8"/>
        <v/>
      </c>
      <c r="Q58" s="32" t="s">
        <v>824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790</v>
      </c>
      <c r="D59" s="24" t="s">
        <v>663</v>
      </c>
      <c r="E59" s="25" t="s">
        <v>791</v>
      </c>
      <c r="F59" s="26" t="s">
        <v>792</v>
      </c>
      <c r="G59" s="23" t="s">
        <v>52</v>
      </c>
      <c r="H59" s="27">
        <v>10</v>
      </c>
      <c r="I59" s="27">
        <v>10</v>
      </c>
      <c r="J59" s="27" t="s">
        <v>25</v>
      </c>
      <c r="K59" s="27">
        <v>10</v>
      </c>
      <c r="L59" s="71">
        <v>8</v>
      </c>
      <c r="M59" s="28">
        <f t="shared" si="5"/>
        <v>8.8000000000000007</v>
      </c>
      <c r="N59" s="29" t="str">
        <f t="shared" si="6"/>
        <v>A</v>
      </c>
      <c r="O59" s="30" t="str">
        <f t="shared" si="7"/>
        <v>Giỏi</v>
      </c>
      <c r="P59" s="31" t="str">
        <f t="shared" si="8"/>
        <v/>
      </c>
      <c r="Q59" s="32" t="s">
        <v>824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793</v>
      </c>
      <c r="D60" s="24" t="s">
        <v>794</v>
      </c>
      <c r="E60" s="25" t="s">
        <v>795</v>
      </c>
      <c r="F60" s="26" t="s">
        <v>796</v>
      </c>
      <c r="G60" s="23" t="s">
        <v>103</v>
      </c>
      <c r="H60" s="27">
        <v>10</v>
      </c>
      <c r="I60" s="27">
        <v>7</v>
      </c>
      <c r="J60" s="27" t="s">
        <v>25</v>
      </c>
      <c r="K60" s="27">
        <v>6</v>
      </c>
      <c r="L60" s="71">
        <v>1</v>
      </c>
      <c r="M60" s="28">
        <f t="shared" si="5"/>
        <v>3.5</v>
      </c>
      <c r="N60" s="29" t="str">
        <f t="shared" si="6"/>
        <v>F</v>
      </c>
      <c r="O60" s="30" t="str">
        <f t="shared" si="7"/>
        <v>Kém</v>
      </c>
      <c r="P60" s="31" t="str">
        <f t="shared" si="8"/>
        <v/>
      </c>
      <c r="Q60" s="32" t="s">
        <v>824</v>
      </c>
      <c r="R60" s="3"/>
      <c r="S60" s="21"/>
      <c r="T60" s="73" t="str">
        <f t="shared" si="9"/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797</v>
      </c>
      <c r="D61" s="24" t="s">
        <v>798</v>
      </c>
      <c r="E61" s="25" t="s">
        <v>799</v>
      </c>
      <c r="F61" s="26" t="s">
        <v>800</v>
      </c>
      <c r="G61" s="23" t="s">
        <v>103</v>
      </c>
      <c r="H61" s="27">
        <v>8</v>
      </c>
      <c r="I61" s="27">
        <v>7</v>
      </c>
      <c r="J61" s="27" t="s">
        <v>25</v>
      </c>
      <c r="K61" s="27">
        <v>6</v>
      </c>
      <c r="L61" s="71">
        <v>0</v>
      </c>
      <c r="M61" s="28">
        <f t="shared" si="5"/>
        <v>2.7</v>
      </c>
      <c r="N61" s="29" t="str">
        <f t="shared" si="6"/>
        <v>F</v>
      </c>
      <c r="O61" s="30" t="str">
        <f t="shared" si="7"/>
        <v>Kém</v>
      </c>
      <c r="P61" s="31" t="str">
        <f t="shared" si="8"/>
        <v/>
      </c>
      <c r="Q61" s="32" t="s">
        <v>824</v>
      </c>
      <c r="R61" s="3"/>
      <c r="S61" s="21"/>
      <c r="T61" s="73" t="str">
        <f t="shared" si="9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801</v>
      </c>
      <c r="D62" s="24" t="s">
        <v>802</v>
      </c>
      <c r="E62" s="25" t="s">
        <v>595</v>
      </c>
      <c r="F62" s="26" t="s">
        <v>279</v>
      </c>
      <c r="G62" s="23" t="s">
        <v>232</v>
      </c>
      <c r="H62" s="27">
        <v>10</v>
      </c>
      <c r="I62" s="27">
        <v>9</v>
      </c>
      <c r="J62" s="27" t="s">
        <v>25</v>
      </c>
      <c r="K62" s="27">
        <v>9</v>
      </c>
      <c r="L62" s="71">
        <v>8</v>
      </c>
      <c r="M62" s="28">
        <f t="shared" si="5"/>
        <v>8.5</v>
      </c>
      <c r="N62" s="29" t="str">
        <f t="shared" si="6"/>
        <v>A</v>
      </c>
      <c r="O62" s="30" t="str">
        <f t="shared" si="7"/>
        <v>Giỏi</v>
      </c>
      <c r="P62" s="31" t="str">
        <f t="shared" si="8"/>
        <v/>
      </c>
      <c r="Q62" s="32" t="s">
        <v>824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803</v>
      </c>
      <c r="D63" s="24" t="s">
        <v>120</v>
      </c>
      <c r="E63" s="25" t="s">
        <v>648</v>
      </c>
      <c r="F63" s="26" t="s">
        <v>168</v>
      </c>
      <c r="G63" s="23" t="s">
        <v>61</v>
      </c>
      <c r="H63" s="27">
        <v>8</v>
      </c>
      <c r="I63" s="27">
        <v>9</v>
      </c>
      <c r="J63" s="27" t="s">
        <v>25</v>
      </c>
      <c r="K63" s="27">
        <v>9</v>
      </c>
      <c r="L63" s="71">
        <v>4</v>
      </c>
      <c r="M63" s="28">
        <f t="shared" si="5"/>
        <v>5.9</v>
      </c>
      <c r="N63" s="29" t="str">
        <f t="shared" si="6"/>
        <v>C</v>
      </c>
      <c r="O63" s="30" t="str">
        <f t="shared" si="7"/>
        <v>Trung bình</v>
      </c>
      <c r="P63" s="31" t="str">
        <f t="shared" si="8"/>
        <v/>
      </c>
      <c r="Q63" s="32" t="s">
        <v>824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804</v>
      </c>
      <c r="D64" s="24" t="s">
        <v>805</v>
      </c>
      <c r="E64" s="25" t="s">
        <v>219</v>
      </c>
      <c r="F64" s="26" t="s">
        <v>806</v>
      </c>
      <c r="G64" s="23" t="s">
        <v>232</v>
      </c>
      <c r="H64" s="27">
        <v>6</v>
      </c>
      <c r="I64" s="27">
        <v>5</v>
      </c>
      <c r="J64" s="27" t="s">
        <v>25</v>
      </c>
      <c r="K64" s="27">
        <v>5</v>
      </c>
      <c r="L64" s="71">
        <v>6</v>
      </c>
      <c r="M64" s="28">
        <f t="shared" si="5"/>
        <v>5.7</v>
      </c>
      <c r="N64" s="29" t="str">
        <f t="shared" si="6"/>
        <v>C</v>
      </c>
      <c r="O64" s="30" t="str">
        <f t="shared" si="7"/>
        <v>Trung bình</v>
      </c>
      <c r="P64" s="31" t="str">
        <f t="shared" si="8"/>
        <v/>
      </c>
      <c r="Q64" s="32" t="s">
        <v>824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807</v>
      </c>
      <c r="D65" s="24" t="s">
        <v>808</v>
      </c>
      <c r="E65" s="25" t="s">
        <v>809</v>
      </c>
      <c r="F65" s="26" t="s">
        <v>418</v>
      </c>
      <c r="G65" s="23" t="s">
        <v>103</v>
      </c>
      <c r="H65" s="27">
        <v>10</v>
      </c>
      <c r="I65" s="27">
        <v>7</v>
      </c>
      <c r="J65" s="27" t="s">
        <v>25</v>
      </c>
      <c r="K65" s="27">
        <v>6</v>
      </c>
      <c r="L65" s="71">
        <v>0</v>
      </c>
      <c r="M65" s="28">
        <f t="shared" si="5"/>
        <v>2.9</v>
      </c>
      <c r="N65" s="29" t="str">
        <f t="shared" si="6"/>
        <v>F</v>
      </c>
      <c r="O65" s="30" t="str">
        <f t="shared" si="7"/>
        <v>Kém</v>
      </c>
      <c r="P65" s="31" t="str">
        <f t="shared" si="8"/>
        <v/>
      </c>
      <c r="Q65" s="32" t="s">
        <v>824</v>
      </c>
      <c r="R65" s="3"/>
      <c r="S65" s="21"/>
      <c r="T65" s="73" t="str">
        <f t="shared" si="9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810</v>
      </c>
      <c r="D66" s="24" t="s">
        <v>377</v>
      </c>
      <c r="E66" s="25" t="s">
        <v>230</v>
      </c>
      <c r="F66" s="26" t="s">
        <v>811</v>
      </c>
      <c r="G66" s="23" t="s">
        <v>52</v>
      </c>
      <c r="H66" s="27">
        <v>10</v>
      </c>
      <c r="I66" s="27">
        <v>7</v>
      </c>
      <c r="J66" s="27" t="s">
        <v>25</v>
      </c>
      <c r="K66" s="27">
        <v>6</v>
      </c>
      <c r="L66" s="71">
        <v>7</v>
      </c>
      <c r="M66" s="28">
        <f t="shared" si="5"/>
        <v>7.1</v>
      </c>
      <c r="N66" s="29" t="str">
        <f t="shared" si="6"/>
        <v>B</v>
      </c>
      <c r="O66" s="30" t="str">
        <f t="shared" si="7"/>
        <v>Khá</v>
      </c>
      <c r="P66" s="31" t="str">
        <f t="shared" si="8"/>
        <v/>
      </c>
      <c r="Q66" s="32" t="s">
        <v>824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812</v>
      </c>
      <c r="D67" s="24" t="s">
        <v>296</v>
      </c>
      <c r="E67" s="25" t="s">
        <v>242</v>
      </c>
      <c r="F67" s="26" t="s">
        <v>813</v>
      </c>
      <c r="G67" s="23" t="s">
        <v>52</v>
      </c>
      <c r="H67" s="27">
        <v>10</v>
      </c>
      <c r="I67" s="27">
        <v>9</v>
      </c>
      <c r="J67" s="27" t="s">
        <v>25</v>
      </c>
      <c r="K67" s="27">
        <v>9</v>
      </c>
      <c r="L67" s="71">
        <v>8</v>
      </c>
      <c r="M67" s="28">
        <f t="shared" si="5"/>
        <v>8.5</v>
      </c>
      <c r="N67" s="29" t="str">
        <f t="shared" si="6"/>
        <v>A</v>
      </c>
      <c r="O67" s="30" t="str">
        <f t="shared" si="7"/>
        <v>Giỏi</v>
      </c>
      <c r="P67" s="31" t="str">
        <f t="shared" si="8"/>
        <v/>
      </c>
      <c r="Q67" s="32" t="s">
        <v>824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814</v>
      </c>
      <c r="D68" s="24" t="s">
        <v>815</v>
      </c>
      <c r="E68" s="25" t="s">
        <v>816</v>
      </c>
      <c r="F68" s="26" t="s">
        <v>817</v>
      </c>
      <c r="G68" s="23" t="s">
        <v>818</v>
      </c>
      <c r="H68" s="27">
        <v>6</v>
      </c>
      <c r="I68" s="27">
        <v>5</v>
      </c>
      <c r="J68" s="27" t="s">
        <v>25</v>
      </c>
      <c r="K68" s="27">
        <v>5</v>
      </c>
      <c r="L68" s="71">
        <v>7</v>
      </c>
      <c r="M68" s="28">
        <f t="shared" si="5"/>
        <v>6.3</v>
      </c>
      <c r="N68" s="29" t="str">
        <f t="shared" si="6"/>
        <v>C</v>
      </c>
      <c r="O68" s="30" t="str">
        <f t="shared" si="7"/>
        <v>Trung bình</v>
      </c>
      <c r="P68" s="31" t="str">
        <f t="shared" si="8"/>
        <v/>
      </c>
      <c r="Q68" s="32" t="s">
        <v>824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819</v>
      </c>
      <c r="D69" s="24" t="s">
        <v>820</v>
      </c>
      <c r="E69" s="25" t="s">
        <v>686</v>
      </c>
      <c r="F69" s="26" t="s">
        <v>677</v>
      </c>
      <c r="G69" s="23" t="s">
        <v>84</v>
      </c>
      <c r="H69" s="27">
        <v>10</v>
      </c>
      <c r="I69" s="27">
        <v>9</v>
      </c>
      <c r="J69" s="27" t="s">
        <v>25</v>
      </c>
      <c r="K69" s="27">
        <v>8</v>
      </c>
      <c r="L69" s="71">
        <v>5</v>
      </c>
      <c r="M69" s="28">
        <f t="shared" si="5"/>
        <v>6.5</v>
      </c>
      <c r="N69" s="29" t="str">
        <f t="shared" si="6"/>
        <v>C+</v>
      </c>
      <c r="O69" s="30" t="str">
        <f t="shared" si="7"/>
        <v>Trung bình</v>
      </c>
      <c r="P69" s="31" t="str">
        <f t="shared" si="8"/>
        <v/>
      </c>
      <c r="Q69" s="32" t="s">
        <v>824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9" customHeight="1" x14ac:dyDescent="0.25">
      <c r="A70" s="2"/>
      <c r="B70" s="33"/>
      <c r="C70" s="34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35" ht="16.5" x14ac:dyDescent="0.25">
      <c r="A71" s="2"/>
      <c r="B71" s="82" t="s">
        <v>26</v>
      </c>
      <c r="C71" s="82"/>
      <c r="D71" s="34"/>
      <c r="E71" s="35"/>
      <c r="F71" s="35"/>
      <c r="G71" s="35"/>
      <c r="H71" s="36"/>
      <c r="I71" s="37"/>
      <c r="J71" s="37"/>
      <c r="K71" s="38"/>
      <c r="L71" s="38"/>
      <c r="M71" s="38"/>
      <c r="N71" s="38"/>
      <c r="O71" s="38"/>
      <c r="P71" s="38"/>
      <c r="Q71" s="38"/>
      <c r="R71" s="3"/>
    </row>
    <row r="72" spans="1:35" ht="16.5" customHeight="1" x14ac:dyDescent="0.25">
      <c r="A72" s="2"/>
      <c r="B72" s="39" t="s">
        <v>27</v>
      </c>
      <c r="C72" s="39"/>
      <c r="D72" s="40">
        <f>+$W$7</f>
        <v>61</v>
      </c>
      <c r="E72" s="41" t="s">
        <v>28</v>
      </c>
      <c r="F72" s="76" t="s">
        <v>29</v>
      </c>
      <c r="G72" s="76"/>
      <c r="H72" s="76"/>
      <c r="I72" s="76"/>
      <c r="J72" s="76"/>
      <c r="K72" s="76"/>
      <c r="L72" s="42">
        <f>$W$7 -COUNTIF($P$8:$P$227,"Vắng") -COUNTIF($P$8:$P$227,"Vắng có phép") - COUNTIF($P$8:$P$227,"Đình chỉ thi") - COUNTIF($P$8:$P$227,"Không đủ ĐKDT")</f>
        <v>56</v>
      </c>
      <c r="M72" s="42"/>
      <c r="N72" s="42"/>
      <c r="O72" s="43"/>
      <c r="P72" s="44" t="s">
        <v>28</v>
      </c>
      <c r="Q72" s="43"/>
      <c r="R72" s="3"/>
    </row>
    <row r="73" spans="1:35" ht="16.5" customHeight="1" x14ac:dyDescent="0.25">
      <c r="A73" s="2"/>
      <c r="B73" s="39" t="s">
        <v>30</v>
      </c>
      <c r="C73" s="39"/>
      <c r="D73" s="40">
        <f>+$AH$7</f>
        <v>52</v>
      </c>
      <c r="E73" s="41" t="s">
        <v>28</v>
      </c>
      <c r="F73" s="76" t="s">
        <v>31</v>
      </c>
      <c r="G73" s="76"/>
      <c r="H73" s="76"/>
      <c r="I73" s="76"/>
      <c r="J73" s="76"/>
      <c r="K73" s="76"/>
      <c r="L73" s="45">
        <f>COUNTIF($P$8:$P$103,"Vắng")</f>
        <v>0</v>
      </c>
      <c r="M73" s="45"/>
      <c r="N73" s="45"/>
      <c r="O73" s="46"/>
      <c r="P73" s="44" t="s">
        <v>28</v>
      </c>
      <c r="Q73" s="46"/>
      <c r="R73" s="3"/>
    </row>
    <row r="74" spans="1:35" ht="16.5" customHeight="1" x14ac:dyDescent="0.25">
      <c r="A74" s="2"/>
      <c r="B74" s="39" t="s">
        <v>39</v>
      </c>
      <c r="C74" s="39"/>
      <c r="D74" s="49">
        <f>COUNTIF(T9:T69,"Học lại")</f>
        <v>9</v>
      </c>
      <c r="E74" s="41" t="s">
        <v>28</v>
      </c>
      <c r="F74" s="76" t="s">
        <v>40</v>
      </c>
      <c r="G74" s="76"/>
      <c r="H74" s="76"/>
      <c r="I74" s="76"/>
      <c r="J74" s="76"/>
      <c r="K74" s="76"/>
      <c r="L74" s="42">
        <f>COUNTIF($P$8:$P$103,"Vắng có phép")</f>
        <v>0</v>
      </c>
      <c r="M74" s="42"/>
      <c r="N74" s="42"/>
      <c r="O74" s="43"/>
      <c r="P74" s="44" t="s">
        <v>28</v>
      </c>
      <c r="Q74" s="43"/>
      <c r="R74" s="3"/>
    </row>
    <row r="75" spans="1:35" ht="3" customHeight="1" x14ac:dyDescent="0.25">
      <c r="A75" s="2"/>
      <c r="B75" s="33"/>
      <c r="C75" s="34"/>
      <c r="D75" s="34"/>
      <c r="E75" s="35"/>
      <c r="F75" s="35"/>
      <c r="G75" s="35"/>
      <c r="H75" s="36"/>
      <c r="I75" s="37"/>
      <c r="J75" s="37"/>
      <c r="K75" s="38"/>
      <c r="L75" s="38"/>
      <c r="M75" s="38"/>
      <c r="N75" s="38"/>
      <c r="O75" s="38"/>
      <c r="P75" s="38"/>
      <c r="Q75" s="38"/>
      <c r="R75" s="3"/>
    </row>
    <row r="76" spans="1:35" x14ac:dyDescent="0.25">
      <c r="B76" s="68" t="s">
        <v>41</v>
      </c>
      <c r="C76" s="68"/>
      <c r="D76" s="69">
        <f>COUNTIF(T9:T69,"Thi lại")</f>
        <v>0</v>
      </c>
      <c r="E76" s="70" t="s">
        <v>28</v>
      </c>
      <c r="F76" s="3"/>
      <c r="G76" s="3"/>
      <c r="H76" s="3"/>
      <c r="I76" s="3"/>
      <c r="J76" s="77"/>
      <c r="K76" s="77"/>
      <c r="L76" s="77"/>
      <c r="M76" s="77"/>
      <c r="N76" s="77"/>
      <c r="O76" s="77"/>
      <c r="P76" s="77"/>
      <c r="Q76" s="77"/>
      <c r="R76" s="3"/>
    </row>
    <row r="77" spans="1:35" ht="24.75" customHeight="1" x14ac:dyDescent="0.25">
      <c r="B77" s="68"/>
      <c r="C77" s="68"/>
      <c r="D77" s="69"/>
      <c r="E77" s="70"/>
      <c r="F77" s="3"/>
      <c r="G77" s="3"/>
      <c r="H77" s="3"/>
      <c r="I77" s="3"/>
      <c r="J77" s="77" t="s">
        <v>893</v>
      </c>
      <c r="K77" s="77"/>
      <c r="L77" s="77"/>
      <c r="M77" s="77"/>
      <c r="N77" s="77"/>
      <c r="O77" s="77"/>
      <c r="P77" s="77"/>
      <c r="Q77" s="77"/>
      <c r="R77" s="3"/>
    </row>
  </sheetData>
  <sheetProtection formatCells="0" formatColumns="0" formatRows="0" insertColumns="0" insertRows="0" insertHyperlinks="0" deleteColumns="0" deleteRows="0" sort="0" autoFilter="0" pivotTables="0"/>
  <autoFilter ref="A7:AI69">
    <filterColumn colId="3" showButton="0"/>
  </autoFilter>
  <sortState ref="B9:U69">
    <sortCondition ref="B9:B69"/>
  </sortState>
  <mergeCells count="40"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D3:K3"/>
    <mergeCell ref="D6:E7"/>
    <mergeCell ref="F6:F7"/>
    <mergeCell ref="G6:G7"/>
    <mergeCell ref="L3:Q3"/>
    <mergeCell ref="B1:G1"/>
    <mergeCell ref="H1:Q1"/>
    <mergeCell ref="B2:G2"/>
    <mergeCell ref="H2:Q2"/>
    <mergeCell ref="B3:C3"/>
    <mergeCell ref="L6:L7"/>
    <mergeCell ref="B8:G8"/>
    <mergeCell ref="B71:C71"/>
    <mergeCell ref="H6:H7"/>
    <mergeCell ref="AH3:AI5"/>
    <mergeCell ref="B4:C4"/>
    <mergeCell ref="G4:K4"/>
    <mergeCell ref="L4:Q4"/>
    <mergeCell ref="AD3:AE5"/>
    <mergeCell ref="AF3:AG5"/>
    <mergeCell ref="V3:V6"/>
    <mergeCell ref="W3:W6"/>
    <mergeCell ref="X3:AA5"/>
    <mergeCell ref="AB3:AC5"/>
    <mergeCell ref="B6:B7"/>
    <mergeCell ref="C6:C7"/>
    <mergeCell ref="F73:K73"/>
    <mergeCell ref="F74:K74"/>
    <mergeCell ref="J76:Q76"/>
    <mergeCell ref="J77:Q77"/>
    <mergeCell ref="F72:K72"/>
  </mergeCells>
  <conditionalFormatting sqref="H9:L69">
    <cfRule type="cellIs" dxfId="36" priority="13" operator="greaterThan">
      <formula>10</formula>
    </cfRule>
  </conditionalFormatting>
  <conditionalFormatting sqref="L9:L69">
    <cfRule type="cellIs" dxfId="35" priority="4" operator="greaterThan">
      <formula>10</formula>
    </cfRule>
    <cfRule type="cellIs" dxfId="34" priority="6" operator="greaterThan">
      <formula>10</formula>
    </cfRule>
    <cfRule type="cellIs" dxfId="33" priority="7" operator="greaterThan">
      <formula>10</formula>
    </cfRule>
    <cfRule type="cellIs" dxfId="32" priority="8" operator="greaterThan">
      <formula>10</formula>
    </cfRule>
    <cfRule type="cellIs" dxfId="31" priority="9" operator="greaterThan">
      <formula>10</formula>
    </cfRule>
    <cfRule type="cellIs" dxfId="30" priority="10" operator="greaterThan">
      <formula>10</formula>
    </cfRule>
  </conditionalFormatting>
  <conditionalFormatting sqref="H9:K69">
    <cfRule type="cellIs" dxfId="29" priority="3" operator="greaterThan">
      <formula>10</formula>
    </cfRule>
  </conditionalFormatting>
  <conditionalFormatting sqref="C1:C1048576">
    <cfRule type="duplicateValues" dxfId="28" priority="28"/>
  </conditionalFormatting>
  <dataValidations count="1">
    <dataValidation allowBlank="1" showInputMessage="1" showErrorMessage="1" errorTitle="Không xóa dữ liệu" error="Không xóa dữ liệu" prompt="Không xóa dữ liệu" sqref="D74 T9:T69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zoomScale="115" zoomScaleNormal="115" workbookViewId="0">
      <pane ySplit="2" topLeftCell="A70" activePane="bottomLeft" state="frozen"/>
      <selection activeCell="H1" sqref="H1:Q1"/>
      <selection pane="bottomLeft" activeCell="H1" sqref="H1:Q1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5.375" style="1" customWidth="1"/>
    <col min="5" max="5" width="10.25" style="1" customWidth="1"/>
    <col min="6" max="6" width="9.375" style="1" hidden="1" customWidth="1"/>
    <col min="7" max="7" width="11.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1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6" t="s">
        <v>0</v>
      </c>
      <c r="C1" s="96"/>
      <c r="D1" s="96"/>
      <c r="E1" s="96"/>
      <c r="F1" s="96"/>
      <c r="G1" s="96"/>
      <c r="H1" s="97" t="s">
        <v>891</v>
      </c>
      <c r="I1" s="97"/>
      <c r="J1" s="97"/>
      <c r="K1" s="97"/>
      <c r="L1" s="97"/>
      <c r="M1" s="97"/>
      <c r="N1" s="97"/>
      <c r="O1" s="97"/>
      <c r="P1" s="97"/>
      <c r="Q1" s="97"/>
      <c r="R1" s="3"/>
    </row>
    <row r="2" spans="2:35" ht="25.5" customHeight="1" x14ac:dyDescent="0.25">
      <c r="B2" s="98" t="s">
        <v>1</v>
      </c>
      <c r="C2" s="98"/>
      <c r="D2" s="98"/>
      <c r="E2" s="98"/>
      <c r="F2" s="98"/>
      <c r="G2" s="98"/>
      <c r="H2" s="99" t="s">
        <v>42</v>
      </c>
      <c r="I2" s="99"/>
      <c r="J2" s="99"/>
      <c r="K2" s="99"/>
      <c r="L2" s="99"/>
      <c r="M2" s="99"/>
      <c r="N2" s="99"/>
      <c r="O2" s="99"/>
      <c r="P2" s="99"/>
      <c r="Q2" s="99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95" t="s">
        <v>640</v>
      </c>
      <c r="M3" s="95"/>
      <c r="N3" s="95"/>
      <c r="O3" s="95"/>
      <c r="P3" s="95"/>
      <c r="Q3" s="95"/>
      <c r="T3" s="51"/>
      <c r="U3" s="84" t="s">
        <v>38</v>
      </c>
      <c r="V3" s="84" t="s">
        <v>8</v>
      </c>
      <c r="W3" s="84" t="s">
        <v>37</v>
      </c>
      <c r="X3" s="84" t="s">
        <v>36</v>
      </c>
      <c r="Y3" s="84"/>
      <c r="Z3" s="84"/>
      <c r="AA3" s="84"/>
      <c r="AB3" s="84" t="s">
        <v>35</v>
      </c>
      <c r="AC3" s="84"/>
      <c r="AD3" s="84" t="s">
        <v>33</v>
      </c>
      <c r="AE3" s="84"/>
      <c r="AF3" s="84" t="s">
        <v>34</v>
      </c>
      <c r="AG3" s="84"/>
      <c r="AH3" s="84" t="s">
        <v>32</v>
      </c>
      <c r="AI3" s="84"/>
    </row>
    <row r="4" spans="2:35" ht="17.25" customHeight="1" x14ac:dyDescent="0.25">
      <c r="B4" s="85" t="s">
        <v>3</v>
      </c>
      <c r="C4" s="85"/>
      <c r="D4" s="6">
        <v>2</v>
      </c>
      <c r="G4" s="86" t="s">
        <v>44</v>
      </c>
      <c r="H4" s="86"/>
      <c r="I4" s="86"/>
      <c r="J4" s="86"/>
      <c r="K4" s="86"/>
      <c r="L4" s="86" t="s">
        <v>45</v>
      </c>
      <c r="M4" s="86"/>
      <c r="N4" s="86"/>
      <c r="O4" s="86"/>
      <c r="P4" s="86"/>
      <c r="Q4" s="86"/>
      <c r="T4" s="51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</row>
    <row r="6" spans="2:35" ht="44.25" customHeight="1" x14ac:dyDescent="0.25">
      <c r="B6" s="87" t="s">
        <v>4</v>
      </c>
      <c r="C6" s="89" t="s">
        <v>5</v>
      </c>
      <c r="D6" s="91" t="s">
        <v>6</v>
      </c>
      <c r="E6" s="92"/>
      <c r="F6" s="87" t="s">
        <v>7</v>
      </c>
      <c r="G6" s="87" t="s">
        <v>8</v>
      </c>
      <c r="H6" s="83" t="s">
        <v>9</v>
      </c>
      <c r="I6" s="83" t="s">
        <v>10</v>
      </c>
      <c r="J6" s="83" t="s">
        <v>11</v>
      </c>
      <c r="K6" s="83" t="s">
        <v>12</v>
      </c>
      <c r="L6" s="78" t="s">
        <v>13</v>
      </c>
      <c r="M6" s="87" t="s">
        <v>14</v>
      </c>
      <c r="N6" s="78" t="s">
        <v>15</v>
      </c>
      <c r="O6" s="87" t="s">
        <v>16</v>
      </c>
      <c r="P6" s="87" t="s">
        <v>17</v>
      </c>
      <c r="Q6" s="87" t="s">
        <v>18</v>
      </c>
      <c r="T6" s="51"/>
      <c r="U6" s="84"/>
      <c r="V6" s="84"/>
      <c r="W6" s="84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8"/>
      <c r="C7" s="90"/>
      <c r="D7" s="93"/>
      <c r="E7" s="94"/>
      <c r="F7" s="88"/>
      <c r="G7" s="88"/>
      <c r="H7" s="83"/>
      <c r="I7" s="83"/>
      <c r="J7" s="83"/>
      <c r="K7" s="83"/>
      <c r="L7" s="78"/>
      <c r="M7" s="100"/>
      <c r="N7" s="78"/>
      <c r="O7" s="88"/>
      <c r="P7" s="100"/>
      <c r="Q7" s="100"/>
      <c r="S7" s="8"/>
      <c r="T7" s="51"/>
      <c r="U7" s="56" t="str">
        <f>+D3</f>
        <v>Kiến trúc máy tính</v>
      </c>
      <c r="V7" s="57" t="str">
        <f>+L3</f>
        <v>Nhóm: D16-129_03</v>
      </c>
      <c r="W7" s="58">
        <f>+$AF$7+$AH$7+$AD$7</f>
        <v>60</v>
      </c>
      <c r="X7" s="52">
        <f>COUNTIF($P$8:$P$96,"Khiển trách")</f>
        <v>0</v>
      </c>
      <c r="Y7" s="52">
        <f>COUNTIF($P$8:$P$96,"Cảnh cáo")</f>
        <v>0</v>
      </c>
      <c r="Z7" s="52">
        <f>COUNTIF($P$8:$P$96,"Đình chỉ thi")</f>
        <v>0</v>
      </c>
      <c r="AA7" s="59">
        <f>+($X$7+$Y$7+$Z$7)/$W$7*100%</f>
        <v>0</v>
      </c>
      <c r="AB7" s="52">
        <f>SUM(COUNTIF($P$8:$P$94,"Vắng"),COUNTIF($P$8:$P$94,"Vắng có phép"))</f>
        <v>0</v>
      </c>
      <c r="AC7" s="60">
        <f>+$AB$7/$W$7</f>
        <v>0</v>
      </c>
      <c r="AD7" s="61">
        <f>COUNTIF($T$8:$T$94,"Thi lại")</f>
        <v>0</v>
      </c>
      <c r="AE7" s="60">
        <f>+$AD$7/$W$7</f>
        <v>0</v>
      </c>
      <c r="AF7" s="61">
        <f>COUNTIF($T$8:$T$95,"Học lại")</f>
        <v>15</v>
      </c>
      <c r="AG7" s="60">
        <f>+$AF$7/$W$7</f>
        <v>0.25</v>
      </c>
      <c r="AH7" s="52">
        <f>COUNTIF($T$9:$T$95,"Đạt")</f>
        <v>45</v>
      </c>
      <c r="AI7" s="59">
        <f>+$AH$7/$W$7</f>
        <v>0.75</v>
      </c>
    </row>
    <row r="8" spans="2:35" ht="14.25" customHeight="1" x14ac:dyDescent="0.25">
      <c r="B8" s="79" t="s">
        <v>24</v>
      </c>
      <c r="C8" s="80"/>
      <c r="D8" s="80"/>
      <c r="E8" s="80"/>
      <c r="F8" s="80"/>
      <c r="G8" s="81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8"/>
      <c r="N8" s="10"/>
      <c r="O8" s="10"/>
      <c r="P8" s="88"/>
      <c r="Q8" s="88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" customHeight="1" x14ac:dyDescent="0.25">
      <c r="B9" s="11">
        <v>1</v>
      </c>
      <c r="C9" s="12" t="s">
        <v>472</v>
      </c>
      <c r="D9" s="13" t="s">
        <v>473</v>
      </c>
      <c r="E9" s="14" t="s">
        <v>50</v>
      </c>
      <c r="F9" s="15" t="s">
        <v>474</v>
      </c>
      <c r="G9" s="12" t="s">
        <v>118</v>
      </c>
      <c r="H9" s="16">
        <v>8</v>
      </c>
      <c r="I9" s="16">
        <v>6</v>
      </c>
      <c r="J9" s="16" t="s">
        <v>25</v>
      </c>
      <c r="K9" s="16">
        <v>6</v>
      </c>
      <c r="L9" s="17">
        <v>5</v>
      </c>
      <c r="M9" s="18">
        <f t="shared" ref="M9:M40" si="0">ROUND(SUMPRODUCT(H9:L9,$H$8:$L$8)/100,1)</f>
        <v>5.6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3">+IF(OR($H9=0,$I9=0,$J9=0,$K9=0),"Không đủ ĐKDT",IF(AND(L9=0,M9&gt;=4),"Không đạt",""))</f>
        <v/>
      </c>
      <c r="Q9" s="20" t="s">
        <v>641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" customHeight="1" x14ac:dyDescent="0.25">
      <c r="B10" s="22">
        <v>2</v>
      </c>
      <c r="C10" s="23" t="s">
        <v>475</v>
      </c>
      <c r="D10" s="24" t="s">
        <v>476</v>
      </c>
      <c r="E10" s="25" t="s">
        <v>50</v>
      </c>
      <c r="F10" s="26" t="s">
        <v>477</v>
      </c>
      <c r="G10" s="23" t="s">
        <v>110</v>
      </c>
      <c r="H10" s="27">
        <v>10</v>
      </c>
      <c r="I10" s="27">
        <v>4</v>
      </c>
      <c r="J10" s="27" t="s">
        <v>25</v>
      </c>
      <c r="K10" s="27">
        <v>6</v>
      </c>
      <c r="L10" s="71">
        <v>3</v>
      </c>
      <c r="M10" s="28">
        <f t="shared" si="0"/>
        <v>4.4000000000000004</v>
      </c>
      <c r="N10" s="29" t="str">
        <f t="shared" si="1"/>
        <v>D</v>
      </c>
      <c r="O10" s="30" t="str">
        <f t="shared" si="2"/>
        <v>Trung bình yếu</v>
      </c>
      <c r="P10" s="31" t="str">
        <f t="shared" si="3"/>
        <v/>
      </c>
      <c r="Q10" s="32" t="s">
        <v>641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" customHeight="1" x14ac:dyDescent="0.25">
      <c r="B11" s="22">
        <v>3</v>
      </c>
      <c r="C11" s="23" t="s">
        <v>478</v>
      </c>
      <c r="D11" s="24" t="s">
        <v>479</v>
      </c>
      <c r="E11" s="25" t="s">
        <v>480</v>
      </c>
      <c r="F11" s="26" t="s">
        <v>60</v>
      </c>
      <c r="G11" s="23" t="s">
        <v>232</v>
      </c>
      <c r="H11" s="27">
        <v>10</v>
      </c>
      <c r="I11" s="27">
        <v>6</v>
      </c>
      <c r="J11" s="27" t="s">
        <v>25</v>
      </c>
      <c r="K11" s="27">
        <v>6</v>
      </c>
      <c r="L11" s="71">
        <v>4</v>
      </c>
      <c r="M11" s="28">
        <f t="shared" si="0"/>
        <v>5.2</v>
      </c>
      <c r="N11" s="29" t="str">
        <f t="shared" si="1"/>
        <v>D+</v>
      </c>
      <c r="O11" s="30" t="str">
        <f t="shared" si="2"/>
        <v>Trung bình yếu</v>
      </c>
      <c r="P11" s="31" t="str">
        <f t="shared" si="3"/>
        <v/>
      </c>
      <c r="Q11" s="32" t="s">
        <v>641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" customHeight="1" x14ac:dyDescent="0.25">
      <c r="B12" s="22">
        <v>4</v>
      </c>
      <c r="C12" s="23" t="s">
        <v>481</v>
      </c>
      <c r="D12" s="24" t="s">
        <v>120</v>
      </c>
      <c r="E12" s="25" t="s">
        <v>482</v>
      </c>
      <c r="F12" s="26" t="s">
        <v>303</v>
      </c>
      <c r="G12" s="23" t="s">
        <v>110</v>
      </c>
      <c r="H12" s="27">
        <v>9</v>
      </c>
      <c r="I12" s="27">
        <v>6</v>
      </c>
      <c r="J12" s="27" t="s">
        <v>25</v>
      </c>
      <c r="K12" s="27">
        <v>7</v>
      </c>
      <c r="L12" s="71">
        <v>2</v>
      </c>
      <c r="M12" s="28">
        <f t="shared" si="0"/>
        <v>4.0999999999999996</v>
      </c>
      <c r="N12" s="29" t="str">
        <f t="shared" si="1"/>
        <v>D</v>
      </c>
      <c r="O12" s="30" t="str">
        <f t="shared" si="2"/>
        <v>Trung bình yếu</v>
      </c>
      <c r="P12" s="31" t="str">
        <f t="shared" si="3"/>
        <v/>
      </c>
      <c r="Q12" s="32" t="s">
        <v>641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" customHeight="1" x14ac:dyDescent="0.25">
      <c r="B13" s="22">
        <v>5</v>
      </c>
      <c r="C13" s="23" t="s">
        <v>483</v>
      </c>
      <c r="D13" s="24" t="s">
        <v>222</v>
      </c>
      <c r="E13" s="25" t="s">
        <v>484</v>
      </c>
      <c r="F13" s="26" t="s">
        <v>485</v>
      </c>
      <c r="G13" s="23" t="s">
        <v>71</v>
      </c>
      <c r="H13" s="27">
        <v>10</v>
      </c>
      <c r="I13" s="27">
        <v>6</v>
      </c>
      <c r="J13" s="27" t="s">
        <v>25</v>
      </c>
      <c r="K13" s="27">
        <v>6</v>
      </c>
      <c r="L13" s="71">
        <v>2</v>
      </c>
      <c r="M13" s="28">
        <f t="shared" si="0"/>
        <v>4</v>
      </c>
      <c r="N13" s="29" t="str">
        <f t="shared" si="1"/>
        <v>D</v>
      </c>
      <c r="O13" s="30" t="str">
        <f t="shared" si="2"/>
        <v>Trung bình yếu</v>
      </c>
      <c r="P13" s="31" t="str">
        <f t="shared" si="3"/>
        <v/>
      </c>
      <c r="Q13" s="32" t="s">
        <v>641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" customHeight="1" x14ac:dyDescent="0.25">
      <c r="B14" s="22">
        <v>6</v>
      </c>
      <c r="C14" s="23" t="s">
        <v>486</v>
      </c>
      <c r="D14" s="24" t="s">
        <v>487</v>
      </c>
      <c r="E14" s="25" t="s">
        <v>82</v>
      </c>
      <c r="F14" s="26" t="s">
        <v>488</v>
      </c>
      <c r="G14" s="23" t="s">
        <v>94</v>
      </c>
      <c r="H14" s="27">
        <v>10</v>
      </c>
      <c r="I14" s="27">
        <v>4</v>
      </c>
      <c r="J14" s="27" t="s">
        <v>25</v>
      </c>
      <c r="K14" s="27">
        <v>7</v>
      </c>
      <c r="L14" s="71">
        <v>2</v>
      </c>
      <c r="M14" s="28">
        <f t="shared" si="0"/>
        <v>4</v>
      </c>
      <c r="N14" s="29" t="str">
        <f t="shared" si="1"/>
        <v>D</v>
      </c>
      <c r="O14" s="30" t="str">
        <f t="shared" si="2"/>
        <v>Trung bình yếu</v>
      </c>
      <c r="P14" s="31" t="str">
        <f t="shared" si="3"/>
        <v/>
      </c>
      <c r="Q14" s="32" t="s">
        <v>641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" customHeight="1" x14ac:dyDescent="0.25">
      <c r="B15" s="22">
        <v>7</v>
      </c>
      <c r="C15" s="23" t="s">
        <v>489</v>
      </c>
      <c r="D15" s="24" t="s">
        <v>490</v>
      </c>
      <c r="E15" s="25" t="s">
        <v>289</v>
      </c>
      <c r="F15" s="26" t="s">
        <v>491</v>
      </c>
      <c r="G15" s="23" t="s">
        <v>94</v>
      </c>
      <c r="H15" s="27">
        <v>2</v>
      </c>
      <c r="I15" s="27">
        <v>6</v>
      </c>
      <c r="J15" s="27" t="s">
        <v>25</v>
      </c>
      <c r="K15" s="27">
        <v>4</v>
      </c>
      <c r="L15" s="71">
        <v>2</v>
      </c>
      <c r="M15" s="28">
        <f t="shared" si="0"/>
        <v>2.8</v>
      </c>
      <c r="N15" s="29" t="str">
        <f t="shared" si="1"/>
        <v>F</v>
      </c>
      <c r="O15" s="30" t="str">
        <f t="shared" si="2"/>
        <v>Kém</v>
      </c>
      <c r="P15" s="31" t="str">
        <f t="shared" si="3"/>
        <v/>
      </c>
      <c r="Q15" s="32" t="s">
        <v>641</v>
      </c>
      <c r="R15" s="3"/>
      <c r="S15" s="21"/>
      <c r="T15" s="73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" customHeight="1" x14ac:dyDescent="0.25">
      <c r="B16" s="22">
        <v>8</v>
      </c>
      <c r="C16" s="23" t="s">
        <v>492</v>
      </c>
      <c r="D16" s="24" t="s">
        <v>178</v>
      </c>
      <c r="E16" s="25" t="s">
        <v>493</v>
      </c>
      <c r="F16" s="26" t="s">
        <v>494</v>
      </c>
      <c r="G16" s="23" t="s">
        <v>110</v>
      </c>
      <c r="H16" s="27">
        <v>10</v>
      </c>
      <c r="I16" s="27">
        <v>7</v>
      </c>
      <c r="J16" s="27" t="s">
        <v>25</v>
      </c>
      <c r="K16" s="27">
        <v>7</v>
      </c>
      <c r="L16" s="71">
        <v>8</v>
      </c>
      <c r="M16" s="28">
        <f t="shared" si="0"/>
        <v>7.9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 t="s">
        <v>641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" customHeight="1" x14ac:dyDescent="0.25">
      <c r="B17" s="22">
        <v>9</v>
      </c>
      <c r="C17" s="23" t="s">
        <v>495</v>
      </c>
      <c r="D17" s="24" t="s">
        <v>496</v>
      </c>
      <c r="E17" s="25" t="s">
        <v>92</v>
      </c>
      <c r="F17" s="26" t="s">
        <v>497</v>
      </c>
      <c r="G17" s="23" t="s">
        <v>71</v>
      </c>
      <c r="H17" s="27">
        <v>10</v>
      </c>
      <c r="I17" s="27">
        <v>6</v>
      </c>
      <c r="J17" s="27" t="s">
        <v>25</v>
      </c>
      <c r="K17" s="27">
        <v>7</v>
      </c>
      <c r="L17" s="71">
        <v>7</v>
      </c>
      <c r="M17" s="28">
        <f t="shared" si="0"/>
        <v>7.2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 t="s">
        <v>641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" customHeight="1" x14ac:dyDescent="0.25">
      <c r="B18" s="22">
        <v>10</v>
      </c>
      <c r="C18" s="23" t="s">
        <v>498</v>
      </c>
      <c r="D18" s="24" t="s">
        <v>112</v>
      </c>
      <c r="E18" s="25" t="s">
        <v>106</v>
      </c>
      <c r="F18" s="26" t="s">
        <v>499</v>
      </c>
      <c r="G18" s="23" t="s">
        <v>94</v>
      </c>
      <c r="H18" s="27">
        <v>9</v>
      </c>
      <c r="I18" s="27">
        <v>4</v>
      </c>
      <c r="J18" s="27" t="s">
        <v>25</v>
      </c>
      <c r="K18" s="27">
        <v>6</v>
      </c>
      <c r="L18" s="71">
        <v>2</v>
      </c>
      <c r="M18" s="28">
        <f t="shared" si="0"/>
        <v>3.7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 t="s">
        <v>641</v>
      </c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" customHeight="1" x14ac:dyDescent="0.25">
      <c r="B19" s="22">
        <v>11</v>
      </c>
      <c r="C19" s="23" t="s">
        <v>500</v>
      </c>
      <c r="D19" s="24" t="s">
        <v>501</v>
      </c>
      <c r="E19" s="25" t="s">
        <v>116</v>
      </c>
      <c r="F19" s="26" t="s">
        <v>502</v>
      </c>
      <c r="G19" s="23" t="s">
        <v>61</v>
      </c>
      <c r="H19" s="27">
        <v>10</v>
      </c>
      <c r="I19" s="27">
        <v>6</v>
      </c>
      <c r="J19" s="27" t="s">
        <v>25</v>
      </c>
      <c r="K19" s="27">
        <v>7</v>
      </c>
      <c r="L19" s="71">
        <v>3</v>
      </c>
      <c r="M19" s="28">
        <f t="shared" si="0"/>
        <v>4.8</v>
      </c>
      <c r="N19" s="29" t="str">
        <f t="shared" si="1"/>
        <v>D</v>
      </c>
      <c r="O19" s="30" t="str">
        <f t="shared" si="2"/>
        <v>Trung bình yếu</v>
      </c>
      <c r="P19" s="31" t="str">
        <f t="shared" si="3"/>
        <v/>
      </c>
      <c r="Q19" s="32" t="s">
        <v>641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" customHeight="1" x14ac:dyDescent="0.25">
      <c r="B20" s="22">
        <v>12</v>
      </c>
      <c r="C20" s="23" t="s">
        <v>503</v>
      </c>
      <c r="D20" s="24" t="s">
        <v>504</v>
      </c>
      <c r="E20" s="25" t="s">
        <v>116</v>
      </c>
      <c r="F20" s="26" t="s">
        <v>406</v>
      </c>
      <c r="G20" s="23" t="s">
        <v>52</v>
      </c>
      <c r="H20" s="27">
        <v>10</v>
      </c>
      <c r="I20" s="27">
        <v>6</v>
      </c>
      <c r="J20" s="27" t="s">
        <v>25</v>
      </c>
      <c r="K20" s="27">
        <v>6</v>
      </c>
      <c r="L20" s="71">
        <v>2</v>
      </c>
      <c r="M20" s="28">
        <f t="shared" si="0"/>
        <v>4</v>
      </c>
      <c r="N20" s="29" t="str">
        <f t="shared" si="1"/>
        <v>D</v>
      </c>
      <c r="O20" s="30" t="str">
        <f t="shared" si="2"/>
        <v>Trung bình yếu</v>
      </c>
      <c r="P20" s="31" t="str">
        <f t="shared" si="3"/>
        <v/>
      </c>
      <c r="Q20" s="32" t="s">
        <v>641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" customHeight="1" x14ac:dyDescent="0.25">
      <c r="B21" s="22">
        <v>13</v>
      </c>
      <c r="C21" s="23" t="s">
        <v>505</v>
      </c>
      <c r="D21" s="24" t="s">
        <v>206</v>
      </c>
      <c r="E21" s="25" t="s">
        <v>506</v>
      </c>
      <c r="F21" s="26" t="s">
        <v>507</v>
      </c>
      <c r="G21" s="23" t="s">
        <v>98</v>
      </c>
      <c r="H21" s="27">
        <v>10</v>
      </c>
      <c r="I21" s="27">
        <v>7</v>
      </c>
      <c r="J21" s="27" t="s">
        <v>25</v>
      </c>
      <c r="K21" s="27">
        <v>6</v>
      </c>
      <c r="L21" s="71">
        <v>8</v>
      </c>
      <c r="M21" s="28">
        <f t="shared" si="0"/>
        <v>7.7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 t="s">
        <v>641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" customHeight="1" x14ac:dyDescent="0.25">
      <c r="B22" s="22">
        <v>14</v>
      </c>
      <c r="C22" s="23" t="s">
        <v>508</v>
      </c>
      <c r="D22" s="24" t="s">
        <v>509</v>
      </c>
      <c r="E22" s="25" t="s">
        <v>130</v>
      </c>
      <c r="F22" s="26" t="s">
        <v>510</v>
      </c>
      <c r="G22" s="23" t="s">
        <v>84</v>
      </c>
      <c r="H22" s="27">
        <v>10</v>
      </c>
      <c r="I22" s="27">
        <v>5</v>
      </c>
      <c r="J22" s="27" t="s">
        <v>25</v>
      </c>
      <c r="K22" s="27">
        <v>7</v>
      </c>
      <c r="L22" s="71">
        <v>5</v>
      </c>
      <c r="M22" s="28">
        <f t="shared" si="0"/>
        <v>5.9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 t="s">
        <v>641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" customHeight="1" x14ac:dyDescent="0.25">
      <c r="B23" s="22">
        <v>15</v>
      </c>
      <c r="C23" s="23" t="s">
        <v>511</v>
      </c>
      <c r="D23" s="24" t="s">
        <v>512</v>
      </c>
      <c r="E23" s="25" t="s">
        <v>335</v>
      </c>
      <c r="F23" s="26" t="s">
        <v>513</v>
      </c>
      <c r="G23" s="23" t="s">
        <v>232</v>
      </c>
      <c r="H23" s="27">
        <v>8</v>
      </c>
      <c r="I23" s="27">
        <v>6</v>
      </c>
      <c r="J23" s="27" t="s">
        <v>25</v>
      </c>
      <c r="K23" s="27">
        <v>4</v>
      </c>
      <c r="L23" s="71">
        <v>7</v>
      </c>
      <c r="M23" s="28">
        <f t="shared" si="0"/>
        <v>6.4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 t="s">
        <v>641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" customHeight="1" x14ac:dyDescent="0.25">
      <c r="B24" s="22">
        <v>16</v>
      </c>
      <c r="C24" s="23" t="s">
        <v>514</v>
      </c>
      <c r="D24" s="24" t="s">
        <v>515</v>
      </c>
      <c r="E24" s="25" t="s">
        <v>134</v>
      </c>
      <c r="F24" s="26" t="s">
        <v>516</v>
      </c>
      <c r="G24" s="23" t="s">
        <v>110</v>
      </c>
      <c r="H24" s="27">
        <v>9</v>
      </c>
      <c r="I24" s="27">
        <v>6</v>
      </c>
      <c r="J24" s="27" t="s">
        <v>25</v>
      </c>
      <c r="K24" s="27">
        <v>6</v>
      </c>
      <c r="L24" s="71">
        <v>2</v>
      </c>
      <c r="M24" s="28">
        <f t="shared" si="0"/>
        <v>3.9</v>
      </c>
      <c r="N24" s="29" t="str">
        <f t="shared" si="1"/>
        <v>F</v>
      </c>
      <c r="O24" s="30" t="str">
        <f t="shared" si="2"/>
        <v>Kém</v>
      </c>
      <c r="P24" s="31" t="str">
        <f t="shared" si="3"/>
        <v/>
      </c>
      <c r="Q24" s="32" t="s">
        <v>641</v>
      </c>
      <c r="R24" s="3"/>
      <c r="S24" s="21"/>
      <c r="T24" s="73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" customHeight="1" x14ac:dyDescent="0.25">
      <c r="B25" s="22">
        <v>17</v>
      </c>
      <c r="C25" s="23" t="s">
        <v>517</v>
      </c>
      <c r="D25" s="24" t="s">
        <v>518</v>
      </c>
      <c r="E25" s="25" t="s">
        <v>134</v>
      </c>
      <c r="F25" s="26" t="s">
        <v>519</v>
      </c>
      <c r="G25" s="23" t="s">
        <v>232</v>
      </c>
      <c r="H25" s="27">
        <v>10</v>
      </c>
      <c r="I25" s="27">
        <v>6</v>
      </c>
      <c r="J25" s="27" t="s">
        <v>25</v>
      </c>
      <c r="K25" s="27">
        <v>6</v>
      </c>
      <c r="L25" s="71">
        <v>3</v>
      </c>
      <c r="M25" s="28">
        <f t="shared" si="0"/>
        <v>4.5999999999999996</v>
      </c>
      <c r="N25" s="29" t="str">
        <f t="shared" si="1"/>
        <v>D</v>
      </c>
      <c r="O25" s="30" t="str">
        <f t="shared" si="2"/>
        <v>Trung bình yếu</v>
      </c>
      <c r="P25" s="31" t="str">
        <f t="shared" si="3"/>
        <v/>
      </c>
      <c r="Q25" s="32" t="s">
        <v>641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" customHeight="1" x14ac:dyDescent="0.25">
      <c r="B26" s="22">
        <v>18</v>
      </c>
      <c r="C26" s="23" t="s">
        <v>520</v>
      </c>
      <c r="D26" s="24" t="s">
        <v>521</v>
      </c>
      <c r="E26" s="25" t="s">
        <v>134</v>
      </c>
      <c r="F26" s="26" t="s">
        <v>240</v>
      </c>
      <c r="G26" s="23" t="s">
        <v>71</v>
      </c>
      <c r="H26" s="27">
        <v>9</v>
      </c>
      <c r="I26" s="27">
        <v>4</v>
      </c>
      <c r="J26" s="27" t="s">
        <v>25</v>
      </c>
      <c r="K26" s="27">
        <v>6</v>
      </c>
      <c r="L26" s="71">
        <v>2</v>
      </c>
      <c r="M26" s="28">
        <f t="shared" si="0"/>
        <v>3.7</v>
      </c>
      <c r="N26" s="29" t="str">
        <f t="shared" si="1"/>
        <v>F</v>
      </c>
      <c r="O26" s="30" t="str">
        <f t="shared" si="2"/>
        <v>Kém</v>
      </c>
      <c r="P26" s="31" t="str">
        <f t="shared" si="3"/>
        <v/>
      </c>
      <c r="Q26" s="32" t="s">
        <v>641</v>
      </c>
      <c r="R26" s="3"/>
      <c r="S26" s="21"/>
      <c r="T26" s="73" t="str">
        <f t="shared" si="4"/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" customHeight="1" x14ac:dyDescent="0.25">
      <c r="B27" s="22">
        <v>19</v>
      </c>
      <c r="C27" s="23" t="s">
        <v>522</v>
      </c>
      <c r="D27" s="24" t="s">
        <v>523</v>
      </c>
      <c r="E27" s="25" t="s">
        <v>524</v>
      </c>
      <c r="F27" s="26" t="s">
        <v>525</v>
      </c>
      <c r="G27" s="23" t="s">
        <v>103</v>
      </c>
      <c r="H27" s="27">
        <v>10</v>
      </c>
      <c r="I27" s="27">
        <v>6</v>
      </c>
      <c r="J27" s="27" t="s">
        <v>25</v>
      </c>
      <c r="K27" s="27">
        <v>6</v>
      </c>
      <c r="L27" s="71">
        <v>3</v>
      </c>
      <c r="M27" s="28">
        <f t="shared" si="0"/>
        <v>4.5999999999999996</v>
      </c>
      <c r="N27" s="29" t="str">
        <f t="shared" si="1"/>
        <v>D</v>
      </c>
      <c r="O27" s="30" t="str">
        <f t="shared" si="2"/>
        <v>Trung bình yếu</v>
      </c>
      <c r="P27" s="31" t="str">
        <f t="shared" si="3"/>
        <v/>
      </c>
      <c r="Q27" s="32" t="s">
        <v>641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" customHeight="1" x14ac:dyDescent="0.25">
      <c r="B28" s="22">
        <v>20</v>
      </c>
      <c r="C28" s="23" t="s">
        <v>526</v>
      </c>
      <c r="D28" s="24" t="s">
        <v>105</v>
      </c>
      <c r="E28" s="25" t="s">
        <v>138</v>
      </c>
      <c r="F28" s="26" t="s">
        <v>375</v>
      </c>
      <c r="G28" s="23" t="s">
        <v>118</v>
      </c>
      <c r="H28" s="27">
        <v>10</v>
      </c>
      <c r="I28" s="27">
        <v>7</v>
      </c>
      <c r="J28" s="27" t="s">
        <v>25</v>
      </c>
      <c r="K28" s="27">
        <v>6</v>
      </c>
      <c r="L28" s="71">
        <v>2</v>
      </c>
      <c r="M28" s="28">
        <f t="shared" si="0"/>
        <v>4.0999999999999996</v>
      </c>
      <c r="N28" s="29" t="str">
        <f t="shared" si="1"/>
        <v>D</v>
      </c>
      <c r="O28" s="30" t="str">
        <f t="shared" si="2"/>
        <v>Trung bình yếu</v>
      </c>
      <c r="P28" s="31" t="str">
        <f t="shared" si="3"/>
        <v/>
      </c>
      <c r="Q28" s="32" t="s">
        <v>641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" customHeight="1" x14ac:dyDescent="0.25">
      <c r="B29" s="22">
        <v>21</v>
      </c>
      <c r="C29" s="23" t="s">
        <v>527</v>
      </c>
      <c r="D29" s="24" t="s">
        <v>201</v>
      </c>
      <c r="E29" s="25" t="s">
        <v>345</v>
      </c>
      <c r="F29" s="26" t="s">
        <v>528</v>
      </c>
      <c r="G29" s="23" t="s">
        <v>98</v>
      </c>
      <c r="H29" s="27">
        <v>10</v>
      </c>
      <c r="I29" s="27">
        <v>6</v>
      </c>
      <c r="J29" s="27" t="s">
        <v>25</v>
      </c>
      <c r="K29" s="27">
        <v>7</v>
      </c>
      <c r="L29" s="71">
        <v>6</v>
      </c>
      <c r="M29" s="28">
        <f t="shared" si="0"/>
        <v>6.6</v>
      </c>
      <c r="N29" s="29" t="str">
        <f t="shared" si="1"/>
        <v>C+</v>
      </c>
      <c r="O29" s="30" t="str">
        <f t="shared" si="2"/>
        <v>Trung bình</v>
      </c>
      <c r="P29" s="31" t="str">
        <f t="shared" si="3"/>
        <v/>
      </c>
      <c r="Q29" s="32" t="s">
        <v>641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" customHeight="1" x14ac:dyDescent="0.25">
      <c r="B30" s="22">
        <v>22</v>
      </c>
      <c r="C30" s="23" t="s">
        <v>529</v>
      </c>
      <c r="D30" s="24" t="s">
        <v>178</v>
      </c>
      <c r="E30" s="25" t="s">
        <v>530</v>
      </c>
      <c r="F30" s="26" t="s">
        <v>531</v>
      </c>
      <c r="G30" s="23" t="s">
        <v>56</v>
      </c>
      <c r="H30" s="27">
        <v>10</v>
      </c>
      <c r="I30" s="27">
        <v>7</v>
      </c>
      <c r="J30" s="27" t="s">
        <v>25</v>
      </c>
      <c r="K30" s="27">
        <v>7</v>
      </c>
      <c r="L30" s="71">
        <v>4</v>
      </c>
      <c r="M30" s="28">
        <f t="shared" si="0"/>
        <v>5.5</v>
      </c>
      <c r="N30" s="29" t="str">
        <f t="shared" si="1"/>
        <v>C</v>
      </c>
      <c r="O30" s="30" t="str">
        <f t="shared" si="2"/>
        <v>Trung bình</v>
      </c>
      <c r="P30" s="31" t="str">
        <f t="shared" si="3"/>
        <v/>
      </c>
      <c r="Q30" s="32" t="s">
        <v>641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" customHeight="1" x14ac:dyDescent="0.25">
      <c r="B31" s="22">
        <v>23</v>
      </c>
      <c r="C31" s="23" t="s">
        <v>532</v>
      </c>
      <c r="D31" s="24" t="s">
        <v>533</v>
      </c>
      <c r="E31" s="25" t="s">
        <v>534</v>
      </c>
      <c r="F31" s="26" t="s">
        <v>494</v>
      </c>
      <c r="G31" s="23" t="s">
        <v>94</v>
      </c>
      <c r="H31" s="27">
        <v>8</v>
      </c>
      <c r="I31" s="27">
        <v>6</v>
      </c>
      <c r="J31" s="27" t="s">
        <v>25</v>
      </c>
      <c r="K31" s="27">
        <v>6</v>
      </c>
      <c r="L31" s="71">
        <v>2</v>
      </c>
      <c r="M31" s="28">
        <f t="shared" si="0"/>
        <v>3.8</v>
      </c>
      <c r="N31" s="29" t="str">
        <f t="shared" si="1"/>
        <v>F</v>
      </c>
      <c r="O31" s="30" t="str">
        <f t="shared" si="2"/>
        <v>Kém</v>
      </c>
      <c r="P31" s="31" t="str">
        <f t="shared" si="3"/>
        <v/>
      </c>
      <c r="Q31" s="32" t="s">
        <v>641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" customHeight="1" x14ac:dyDescent="0.25">
      <c r="B32" s="22">
        <v>24</v>
      </c>
      <c r="C32" s="23" t="s">
        <v>535</v>
      </c>
      <c r="D32" s="24" t="s">
        <v>296</v>
      </c>
      <c r="E32" s="25" t="s">
        <v>536</v>
      </c>
      <c r="F32" s="26" t="s">
        <v>183</v>
      </c>
      <c r="G32" s="23" t="s">
        <v>98</v>
      </c>
      <c r="H32" s="27"/>
      <c r="I32" s="27"/>
      <c r="J32" s="27" t="s">
        <v>25</v>
      </c>
      <c r="K32" s="27" t="s">
        <v>25</v>
      </c>
      <c r="L32" s="71" t="s">
        <v>25</v>
      </c>
      <c r="M32" s="28">
        <f t="shared" si="0"/>
        <v>0</v>
      </c>
      <c r="N32" s="29" t="str">
        <f t="shared" si="1"/>
        <v>F</v>
      </c>
      <c r="O32" s="30" t="str">
        <f t="shared" si="2"/>
        <v>Kém</v>
      </c>
      <c r="P32" s="31" t="str">
        <f t="shared" si="3"/>
        <v>Không đủ ĐKDT</v>
      </c>
      <c r="Q32" s="32" t="s">
        <v>641</v>
      </c>
      <c r="R32" s="3"/>
      <c r="S32" s="21"/>
      <c r="T32" s="73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" customHeight="1" x14ac:dyDescent="0.25">
      <c r="B33" s="22">
        <v>25</v>
      </c>
      <c r="C33" s="23" t="s">
        <v>537</v>
      </c>
      <c r="D33" s="24" t="s">
        <v>538</v>
      </c>
      <c r="E33" s="25" t="s">
        <v>395</v>
      </c>
      <c r="F33" s="26" t="s">
        <v>539</v>
      </c>
      <c r="G33" s="23" t="s">
        <v>118</v>
      </c>
      <c r="H33" s="27">
        <v>10</v>
      </c>
      <c r="I33" s="27">
        <v>6</v>
      </c>
      <c r="J33" s="27" t="s">
        <v>25</v>
      </c>
      <c r="K33" s="27">
        <v>6</v>
      </c>
      <c r="L33" s="71">
        <v>1</v>
      </c>
      <c r="M33" s="28">
        <f t="shared" si="0"/>
        <v>3.4</v>
      </c>
      <c r="N33" s="29" t="str">
        <f t="shared" si="1"/>
        <v>F</v>
      </c>
      <c r="O33" s="30" t="str">
        <f t="shared" si="2"/>
        <v>Kém</v>
      </c>
      <c r="P33" s="31" t="str">
        <f t="shared" si="3"/>
        <v/>
      </c>
      <c r="Q33" s="32" t="s">
        <v>641</v>
      </c>
      <c r="R33" s="3"/>
      <c r="S33" s="21"/>
      <c r="T33" s="73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" customHeight="1" x14ac:dyDescent="0.25">
      <c r="B34" s="22">
        <v>26</v>
      </c>
      <c r="C34" s="23" t="s">
        <v>540</v>
      </c>
      <c r="D34" s="24" t="s">
        <v>68</v>
      </c>
      <c r="E34" s="25" t="s">
        <v>541</v>
      </c>
      <c r="F34" s="26" t="s">
        <v>502</v>
      </c>
      <c r="G34" s="23" t="s">
        <v>118</v>
      </c>
      <c r="H34" s="27">
        <v>10</v>
      </c>
      <c r="I34" s="27">
        <v>6</v>
      </c>
      <c r="J34" s="27" t="s">
        <v>25</v>
      </c>
      <c r="K34" s="27">
        <v>6</v>
      </c>
      <c r="L34" s="71">
        <v>8</v>
      </c>
      <c r="M34" s="28">
        <f t="shared" si="0"/>
        <v>7.6</v>
      </c>
      <c r="N34" s="29" t="str">
        <f t="shared" si="1"/>
        <v>B</v>
      </c>
      <c r="O34" s="30" t="str">
        <f t="shared" si="2"/>
        <v>Khá</v>
      </c>
      <c r="P34" s="31" t="str">
        <f t="shared" si="3"/>
        <v/>
      </c>
      <c r="Q34" s="32" t="s">
        <v>641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" customHeight="1" x14ac:dyDescent="0.25">
      <c r="B35" s="22">
        <v>27</v>
      </c>
      <c r="C35" s="23" t="s">
        <v>542</v>
      </c>
      <c r="D35" s="24" t="s">
        <v>543</v>
      </c>
      <c r="E35" s="25" t="s">
        <v>230</v>
      </c>
      <c r="F35" s="26" t="s">
        <v>156</v>
      </c>
      <c r="G35" s="23" t="s">
        <v>94</v>
      </c>
      <c r="H35" s="27">
        <v>10</v>
      </c>
      <c r="I35" s="27">
        <v>7</v>
      </c>
      <c r="J35" s="27" t="s">
        <v>25</v>
      </c>
      <c r="K35" s="27">
        <v>7</v>
      </c>
      <c r="L35" s="71">
        <v>4</v>
      </c>
      <c r="M35" s="28">
        <f t="shared" si="0"/>
        <v>5.5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 t="s">
        <v>641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" customHeight="1" x14ac:dyDescent="0.25">
      <c r="B36" s="22">
        <v>28</v>
      </c>
      <c r="C36" s="23" t="s">
        <v>544</v>
      </c>
      <c r="D36" s="24" t="s">
        <v>545</v>
      </c>
      <c r="E36" s="25" t="s">
        <v>438</v>
      </c>
      <c r="F36" s="26" t="s">
        <v>546</v>
      </c>
      <c r="G36" s="23" t="s">
        <v>94</v>
      </c>
      <c r="H36" s="27">
        <v>10</v>
      </c>
      <c r="I36" s="27">
        <v>6</v>
      </c>
      <c r="J36" s="27" t="s">
        <v>25</v>
      </c>
      <c r="K36" s="27">
        <v>6</v>
      </c>
      <c r="L36" s="71">
        <v>4</v>
      </c>
      <c r="M36" s="28">
        <f t="shared" si="0"/>
        <v>5.2</v>
      </c>
      <c r="N36" s="29" t="str">
        <f t="shared" si="1"/>
        <v>D+</v>
      </c>
      <c r="O36" s="30" t="str">
        <f t="shared" si="2"/>
        <v>Trung bình yếu</v>
      </c>
      <c r="P36" s="31" t="str">
        <f t="shared" si="3"/>
        <v/>
      </c>
      <c r="Q36" s="32" t="s">
        <v>641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" customHeight="1" x14ac:dyDescent="0.25">
      <c r="B37" s="22">
        <v>29</v>
      </c>
      <c r="C37" s="23" t="s">
        <v>547</v>
      </c>
      <c r="D37" s="24" t="s">
        <v>252</v>
      </c>
      <c r="E37" s="25" t="s">
        <v>461</v>
      </c>
      <c r="F37" s="26" t="s">
        <v>548</v>
      </c>
      <c r="G37" s="23" t="s">
        <v>549</v>
      </c>
      <c r="H37" s="27"/>
      <c r="I37" s="27"/>
      <c r="J37" s="27" t="s">
        <v>25</v>
      </c>
      <c r="K37" s="27" t="s">
        <v>25</v>
      </c>
      <c r="L37" s="71" t="s">
        <v>25</v>
      </c>
      <c r="M37" s="28">
        <f t="shared" si="0"/>
        <v>0</v>
      </c>
      <c r="N37" s="29" t="str">
        <f t="shared" si="1"/>
        <v>F</v>
      </c>
      <c r="O37" s="30" t="str">
        <f t="shared" si="2"/>
        <v>Kém</v>
      </c>
      <c r="P37" s="31" t="str">
        <f t="shared" si="3"/>
        <v>Không đủ ĐKDT</v>
      </c>
      <c r="Q37" s="32" t="s">
        <v>641</v>
      </c>
      <c r="R37" s="3"/>
      <c r="S37" s="21"/>
      <c r="T37" s="73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" customHeight="1" x14ac:dyDescent="0.25">
      <c r="B38" s="22">
        <v>30</v>
      </c>
      <c r="C38" s="23" t="s">
        <v>550</v>
      </c>
      <c r="D38" s="24" t="s">
        <v>551</v>
      </c>
      <c r="E38" s="25" t="s">
        <v>175</v>
      </c>
      <c r="F38" s="26" t="s">
        <v>552</v>
      </c>
      <c r="G38" s="23" t="s">
        <v>553</v>
      </c>
      <c r="H38" s="27">
        <v>9</v>
      </c>
      <c r="I38" s="27">
        <v>7</v>
      </c>
      <c r="J38" s="27" t="s">
        <v>25</v>
      </c>
      <c r="K38" s="27">
        <v>7</v>
      </c>
      <c r="L38" s="71">
        <v>2</v>
      </c>
      <c r="M38" s="28">
        <f t="shared" si="0"/>
        <v>4.2</v>
      </c>
      <c r="N38" s="29" t="str">
        <f t="shared" si="1"/>
        <v>D</v>
      </c>
      <c r="O38" s="30" t="str">
        <f t="shared" si="2"/>
        <v>Trung bình yếu</v>
      </c>
      <c r="P38" s="31" t="str">
        <f t="shared" si="3"/>
        <v/>
      </c>
      <c r="Q38" s="32" t="s">
        <v>641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7.25" customHeight="1" x14ac:dyDescent="0.25">
      <c r="B39" s="22">
        <v>31</v>
      </c>
      <c r="C39" s="23" t="s">
        <v>554</v>
      </c>
      <c r="D39" s="24" t="s">
        <v>555</v>
      </c>
      <c r="E39" s="25" t="s">
        <v>138</v>
      </c>
      <c r="F39" s="26" t="s">
        <v>556</v>
      </c>
      <c r="G39" s="23" t="s">
        <v>71</v>
      </c>
      <c r="H39" s="27">
        <v>9</v>
      </c>
      <c r="I39" s="27">
        <v>4</v>
      </c>
      <c r="J39" s="27" t="s">
        <v>25</v>
      </c>
      <c r="K39" s="27">
        <v>6</v>
      </c>
      <c r="L39" s="71">
        <v>1</v>
      </c>
      <c r="M39" s="28">
        <f t="shared" si="0"/>
        <v>3.1</v>
      </c>
      <c r="N39" s="29" t="str">
        <f t="shared" si="1"/>
        <v>F</v>
      </c>
      <c r="O39" s="30" t="str">
        <f t="shared" si="2"/>
        <v>Kém</v>
      </c>
      <c r="P39" s="31" t="str">
        <f t="shared" si="3"/>
        <v/>
      </c>
      <c r="Q39" s="32" t="s">
        <v>642</v>
      </c>
      <c r="R39" s="3"/>
      <c r="S39" s="21"/>
      <c r="T39" s="73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7.25" customHeight="1" x14ac:dyDescent="0.25">
      <c r="B40" s="22">
        <v>32</v>
      </c>
      <c r="C40" s="23" t="s">
        <v>557</v>
      </c>
      <c r="D40" s="24" t="s">
        <v>558</v>
      </c>
      <c r="E40" s="25" t="s">
        <v>530</v>
      </c>
      <c r="F40" s="26" t="s">
        <v>559</v>
      </c>
      <c r="G40" s="23" t="s">
        <v>84</v>
      </c>
      <c r="H40" s="27">
        <v>10</v>
      </c>
      <c r="I40" s="27">
        <v>6</v>
      </c>
      <c r="J40" s="27" t="s">
        <v>25</v>
      </c>
      <c r="K40" s="27">
        <v>6</v>
      </c>
      <c r="L40" s="71">
        <v>6</v>
      </c>
      <c r="M40" s="28">
        <f t="shared" si="0"/>
        <v>6.4</v>
      </c>
      <c r="N40" s="29" t="str">
        <f t="shared" si="1"/>
        <v>C</v>
      </c>
      <c r="O40" s="30" t="str">
        <f t="shared" si="2"/>
        <v>Trung bình</v>
      </c>
      <c r="P40" s="31" t="str">
        <f t="shared" si="3"/>
        <v/>
      </c>
      <c r="Q40" s="32" t="s">
        <v>642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7.25" customHeight="1" x14ac:dyDescent="0.25">
      <c r="B41" s="22">
        <v>33</v>
      </c>
      <c r="C41" s="23" t="s">
        <v>560</v>
      </c>
      <c r="D41" s="24" t="s">
        <v>201</v>
      </c>
      <c r="E41" s="25" t="s">
        <v>363</v>
      </c>
      <c r="F41" s="26" t="s">
        <v>561</v>
      </c>
      <c r="G41" s="23" t="s">
        <v>71</v>
      </c>
      <c r="H41" s="27">
        <v>10</v>
      </c>
      <c r="I41" s="27">
        <v>6</v>
      </c>
      <c r="J41" s="27" t="s">
        <v>25</v>
      </c>
      <c r="K41" s="27">
        <v>6</v>
      </c>
      <c r="L41" s="71">
        <v>4</v>
      </c>
      <c r="M41" s="28">
        <f t="shared" ref="M41:M72" si="5">ROUND(SUMPRODUCT(H41:L41,$H$8:$L$8)/100,1)</f>
        <v>5.2</v>
      </c>
      <c r="N41" s="29" t="str">
        <f t="shared" ref="N41:N68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D+</v>
      </c>
      <c r="O41" s="30" t="str">
        <f t="shared" ref="O41:O68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ref="P41:P68" si="8">+IF(OR($H41=0,$I41=0,$J41=0,$K41=0),"Không đủ ĐKDT",IF(AND(L41=0,M41&gt;=4),"Không đạt",""))</f>
        <v/>
      </c>
      <c r="Q41" s="32" t="s">
        <v>642</v>
      </c>
      <c r="R41" s="3"/>
      <c r="S41" s="21"/>
      <c r="T41" s="73" t="str">
        <f t="shared" ref="T41:T68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7.25" customHeight="1" x14ac:dyDescent="0.25">
      <c r="B42" s="22">
        <v>34</v>
      </c>
      <c r="C42" s="23" t="s">
        <v>562</v>
      </c>
      <c r="D42" s="24" t="s">
        <v>563</v>
      </c>
      <c r="E42" s="25" t="s">
        <v>367</v>
      </c>
      <c r="F42" s="26" t="s">
        <v>564</v>
      </c>
      <c r="G42" s="23" t="s">
        <v>52</v>
      </c>
      <c r="H42" s="27">
        <v>10</v>
      </c>
      <c r="I42" s="27">
        <v>7</v>
      </c>
      <c r="J42" s="27" t="s">
        <v>25</v>
      </c>
      <c r="K42" s="27">
        <v>6</v>
      </c>
      <c r="L42" s="71">
        <v>2</v>
      </c>
      <c r="M42" s="28">
        <f t="shared" si="5"/>
        <v>4.0999999999999996</v>
      </c>
      <c r="N42" s="29" t="str">
        <f t="shared" si="6"/>
        <v>D</v>
      </c>
      <c r="O42" s="30" t="str">
        <f t="shared" si="7"/>
        <v>Trung bình yếu</v>
      </c>
      <c r="P42" s="31" t="str">
        <f t="shared" si="8"/>
        <v/>
      </c>
      <c r="Q42" s="32" t="s">
        <v>642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7.25" customHeight="1" x14ac:dyDescent="0.25">
      <c r="B43" s="22">
        <v>35</v>
      </c>
      <c r="C43" s="23" t="s">
        <v>565</v>
      </c>
      <c r="D43" s="24" t="s">
        <v>566</v>
      </c>
      <c r="E43" s="25" t="s">
        <v>395</v>
      </c>
      <c r="F43" s="26" t="s">
        <v>567</v>
      </c>
      <c r="G43" s="23" t="s">
        <v>61</v>
      </c>
      <c r="H43" s="27">
        <v>10</v>
      </c>
      <c r="I43" s="27">
        <v>7</v>
      </c>
      <c r="J43" s="27" t="s">
        <v>25</v>
      </c>
      <c r="K43" s="27">
        <v>7</v>
      </c>
      <c r="L43" s="71">
        <v>2</v>
      </c>
      <c r="M43" s="28">
        <f t="shared" si="5"/>
        <v>4.3</v>
      </c>
      <c r="N43" s="29" t="str">
        <f t="shared" si="6"/>
        <v>D</v>
      </c>
      <c r="O43" s="30" t="str">
        <f t="shared" si="7"/>
        <v>Trung bình yếu</v>
      </c>
      <c r="P43" s="31" t="str">
        <f t="shared" si="8"/>
        <v/>
      </c>
      <c r="Q43" s="32" t="s">
        <v>642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7.25" customHeight="1" x14ac:dyDescent="0.25">
      <c r="B44" s="22">
        <v>36</v>
      </c>
      <c r="C44" s="23" t="s">
        <v>568</v>
      </c>
      <c r="D44" s="24" t="s">
        <v>569</v>
      </c>
      <c r="E44" s="25" t="s">
        <v>570</v>
      </c>
      <c r="F44" s="26" t="s">
        <v>571</v>
      </c>
      <c r="G44" s="23" t="s">
        <v>103</v>
      </c>
      <c r="H44" s="27">
        <v>10</v>
      </c>
      <c r="I44" s="27">
        <v>6</v>
      </c>
      <c r="J44" s="27" t="s">
        <v>25</v>
      </c>
      <c r="K44" s="27">
        <v>7</v>
      </c>
      <c r="L44" s="71">
        <v>3</v>
      </c>
      <c r="M44" s="28">
        <f t="shared" si="5"/>
        <v>4.8</v>
      </c>
      <c r="N44" s="29" t="str">
        <f t="shared" si="6"/>
        <v>D</v>
      </c>
      <c r="O44" s="30" t="str">
        <f t="shared" si="7"/>
        <v>Trung bình yếu</v>
      </c>
      <c r="P44" s="31" t="str">
        <f t="shared" si="8"/>
        <v/>
      </c>
      <c r="Q44" s="32" t="s">
        <v>642</v>
      </c>
      <c r="R44" s="3"/>
      <c r="S44" s="21"/>
      <c r="T44" s="73" t="str">
        <f t="shared" si="9"/>
        <v>Đạt</v>
      </c>
      <c r="U44" s="63"/>
      <c r="V44" s="63"/>
      <c r="W44" s="74"/>
      <c r="X44" s="53"/>
      <c r="Y44" s="53"/>
      <c r="Z44" s="53"/>
      <c r="AA44" s="64"/>
      <c r="AB44" s="53"/>
      <c r="AC44" s="65"/>
      <c r="AD44" s="66"/>
      <c r="AE44" s="65"/>
      <c r="AF44" s="66"/>
      <c r="AG44" s="65"/>
      <c r="AH44" s="53"/>
      <c r="AI44" s="64"/>
    </row>
    <row r="45" spans="2:35" ht="17.25" customHeight="1" x14ac:dyDescent="0.25">
      <c r="B45" s="22">
        <v>37</v>
      </c>
      <c r="C45" s="23" t="s">
        <v>572</v>
      </c>
      <c r="D45" s="24" t="s">
        <v>573</v>
      </c>
      <c r="E45" s="25" t="s">
        <v>574</v>
      </c>
      <c r="F45" s="26" t="s">
        <v>575</v>
      </c>
      <c r="G45" s="23" t="s">
        <v>232</v>
      </c>
      <c r="H45" s="27">
        <v>10</v>
      </c>
      <c r="I45" s="27">
        <v>7</v>
      </c>
      <c r="J45" s="27" t="s">
        <v>25</v>
      </c>
      <c r="K45" s="27">
        <v>7</v>
      </c>
      <c r="L45" s="71">
        <v>5</v>
      </c>
      <c r="M45" s="28">
        <f t="shared" si="5"/>
        <v>6.1</v>
      </c>
      <c r="N45" s="29" t="str">
        <f t="shared" si="6"/>
        <v>C</v>
      </c>
      <c r="O45" s="30" t="str">
        <f t="shared" si="7"/>
        <v>Trung bình</v>
      </c>
      <c r="P45" s="31" t="str">
        <f t="shared" si="8"/>
        <v/>
      </c>
      <c r="Q45" s="32" t="s">
        <v>642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7.25" customHeight="1" x14ac:dyDescent="0.25">
      <c r="B46" s="22">
        <v>38</v>
      </c>
      <c r="C46" s="23" t="s">
        <v>576</v>
      </c>
      <c r="D46" s="24" t="s">
        <v>238</v>
      </c>
      <c r="E46" s="25" t="s">
        <v>402</v>
      </c>
      <c r="F46" s="26" t="s">
        <v>577</v>
      </c>
      <c r="G46" s="23" t="s">
        <v>71</v>
      </c>
      <c r="H46" s="27">
        <v>9</v>
      </c>
      <c r="I46" s="27">
        <v>6</v>
      </c>
      <c r="J46" s="27" t="s">
        <v>25</v>
      </c>
      <c r="K46" s="27">
        <v>6</v>
      </c>
      <c r="L46" s="71">
        <v>4</v>
      </c>
      <c r="M46" s="28">
        <f t="shared" si="5"/>
        <v>5.0999999999999996</v>
      </c>
      <c r="N46" s="29" t="str">
        <f t="shared" si="6"/>
        <v>D+</v>
      </c>
      <c r="O46" s="30" t="str">
        <f t="shared" si="7"/>
        <v>Trung bình yếu</v>
      </c>
      <c r="P46" s="31" t="str">
        <f t="shared" si="8"/>
        <v/>
      </c>
      <c r="Q46" s="32" t="s">
        <v>642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7.25" customHeight="1" x14ac:dyDescent="0.25">
      <c r="B47" s="22">
        <v>39</v>
      </c>
      <c r="C47" s="23" t="s">
        <v>578</v>
      </c>
      <c r="D47" s="24" t="s">
        <v>120</v>
      </c>
      <c r="E47" s="25" t="s">
        <v>402</v>
      </c>
      <c r="F47" s="26" t="s">
        <v>70</v>
      </c>
      <c r="G47" s="23" t="s">
        <v>52</v>
      </c>
      <c r="H47" s="27">
        <v>10</v>
      </c>
      <c r="I47" s="27">
        <v>6</v>
      </c>
      <c r="J47" s="27" t="s">
        <v>25</v>
      </c>
      <c r="K47" s="27">
        <v>6</v>
      </c>
      <c r="L47" s="71">
        <v>7</v>
      </c>
      <c r="M47" s="28">
        <f t="shared" si="5"/>
        <v>7</v>
      </c>
      <c r="N47" s="29" t="str">
        <f t="shared" si="6"/>
        <v>B</v>
      </c>
      <c r="O47" s="30" t="str">
        <f t="shared" si="7"/>
        <v>Khá</v>
      </c>
      <c r="P47" s="31" t="str">
        <f t="shared" si="8"/>
        <v/>
      </c>
      <c r="Q47" s="32" t="s">
        <v>642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7.25" customHeight="1" x14ac:dyDescent="0.25">
      <c r="B48" s="22">
        <v>40</v>
      </c>
      <c r="C48" s="23" t="s">
        <v>579</v>
      </c>
      <c r="D48" s="24" t="s">
        <v>580</v>
      </c>
      <c r="E48" s="25" t="s">
        <v>402</v>
      </c>
      <c r="F48" s="26" t="s">
        <v>581</v>
      </c>
      <c r="G48" s="23" t="s">
        <v>56</v>
      </c>
      <c r="H48" s="27">
        <v>8</v>
      </c>
      <c r="I48" s="27">
        <v>6</v>
      </c>
      <c r="J48" s="27" t="s">
        <v>25</v>
      </c>
      <c r="K48" s="27">
        <v>4</v>
      </c>
      <c r="L48" s="71">
        <v>2</v>
      </c>
      <c r="M48" s="28">
        <f t="shared" si="5"/>
        <v>3.4</v>
      </c>
      <c r="N48" s="29" t="str">
        <f t="shared" si="6"/>
        <v>F</v>
      </c>
      <c r="O48" s="30" t="str">
        <f t="shared" si="7"/>
        <v>Kém</v>
      </c>
      <c r="P48" s="31" t="str">
        <f t="shared" si="8"/>
        <v/>
      </c>
      <c r="Q48" s="32" t="s">
        <v>642</v>
      </c>
      <c r="R48" s="3"/>
      <c r="S48" s="21"/>
      <c r="T48" s="73" t="str">
        <f t="shared" si="9"/>
        <v>Học lại</v>
      </c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2:35" ht="17.25" customHeight="1" x14ac:dyDescent="0.25">
      <c r="B49" s="22">
        <v>41</v>
      </c>
      <c r="C49" s="23" t="s">
        <v>582</v>
      </c>
      <c r="D49" s="24" t="s">
        <v>583</v>
      </c>
      <c r="E49" s="25" t="s">
        <v>213</v>
      </c>
      <c r="F49" s="26" t="s">
        <v>584</v>
      </c>
      <c r="G49" s="23" t="s">
        <v>61</v>
      </c>
      <c r="H49" s="27">
        <v>9</v>
      </c>
      <c r="I49" s="27">
        <v>5</v>
      </c>
      <c r="J49" s="27" t="s">
        <v>25</v>
      </c>
      <c r="K49" s="27">
        <v>6</v>
      </c>
      <c r="L49" s="71">
        <v>6</v>
      </c>
      <c r="M49" s="28">
        <f t="shared" si="5"/>
        <v>6.2</v>
      </c>
      <c r="N49" s="29" t="str">
        <f t="shared" si="6"/>
        <v>C</v>
      </c>
      <c r="O49" s="30" t="str">
        <f t="shared" si="7"/>
        <v>Trung bình</v>
      </c>
      <c r="P49" s="31" t="str">
        <f t="shared" si="8"/>
        <v/>
      </c>
      <c r="Q49" s="32" t="s">
        <v>642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7.25" customHeight="1" x14ac:dyDescent="0.25">
      <c r="B50" s="22">
        <v>42</v>
      </c>
      <c r="C50" s="23" t="s">
        <v>585</v>
      </c>
      <c r="D50" s="24" t="s">
        <v>586</v>
      </c>
      <c r="E50" s="25" t="s">
        <v>587</v>
      </c>
      <c r="F50" s="26" t="s">
        <v>448</v>
      </c>
      <c r="G50" s="23" t="s">
        <v>56</v>
      </c>
      <c r="H50" s="27">
        <v>10</v>
      </c>
      <c r="I50" s="27">
        <v>6</v>
      </c>
      <c r="J50" s="27" t="s">
        <v>25</v>
      </c>
      <c r="K50" s="27">
        <v>6</v>
      </c>
      <c r="L50" s="71">
        <v>2</v>
      </c>
      <c r="M50" s="28">
        <f t="shared" si="5"/>
        <v>4</v>
      </c>
      <c r="N50" s="29" t="str">
        <f t="shared" si="6"/>
        <v>D</v>
      </c>
      <c r="O50" s="30" t="str">
        <f t="shared" si="7"/>
        <v>Trung bình yếu</v>
      </c>
      <c r="P50" s="31" t="str">
        <f t="shared" si="8"/>
        <v/>
      </c>
      <c r="Q50" s="32" t="s">
        <v>642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7.25" customHeight="1" x14ac:dyDescent="0.25">
      <c r="B51" s="22">
        <v>43</v>
      </c>
      <c r="C51" s="23" t="s">
        <v>588</v>
      </c>
      <c r="D51" s="24" t="s">
        <v>589</v>
      </c>
      <c r="E51" s="25" t="s">
        <v>155</v>
      </c>
      <c r="F51" s="26" t="s">
        <v>477</v>
      </c>
      <c r="G51" s="23" t="s">
        <v>232</v>
      </c>
      <c r="H51" s="27">
        <v>10</v>
      </c>
      <c r="I51" s="27">
        <v>4</v>
      </c>
      <c r="J51" s="27" t="s">
        <v>25</v>
      </c>
      <c r="K51" s="27">
        <v>6</v>
      </c>
      <c r="L51" s="71">
        <v>2</v>
      </c>
      <c r="M51" s="28">
        <f t="shared" si="5"/>
        <v>3.8</v>
      </c>
      <c r="N51" s="29" t="str">
        <f t="shared" si="6"/>
        <v>F</v>
      </c>
      <c r="O51" s="30" t="str">
        <f t="shared" si="7"/>
        <v>Kém</v>
      </c>
      <c r="P51" s="31" t="str">
        <f t="shared" si="8"/>
        <v/>
      </c>
      <c r="Q51" s="32" t="s">
        <v>642</v>
      </c>
      <c r="R51" s="3"/>
      <c r="S51" s="21"/>
      <c r="T51" s="73" t="str">
        <f t="shared" si="9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7.25" customHeight="1" x14ac:dyDescent="0.25">
      <c r="B52" s="22">
        <v>44</v>
      </c>
      <c r="C52" s="23" t="s">
        <v>590</v>
      </c>
      <c r="D52" s="24" t="s">
        <v>591</v>
      </c>
      <c r="E52" s="25" t="s">
        <v>592</v>
      </c>
      <c r="F52" s="26" t="s">
        <v>329</v>
      </c>
      <c r="G52" s="23" t="s">
        <v>61</v>
      </c>
      <c r="H52" s="27">
        <v>10</v>
      </c>
      <c r="I52" s="27">
        <v>6</v>
      </c>
      <c r="J52" s="27" t="s">
        <v>25</v>
      </c>
      <c r="K52" s="27">
        <v>6</v>
      </c>
      <c r="L52" s="71">
        <v>0</v>
      </c>
      <c r="M52" s="28">
        <f t="shared" si="5"/>
        <v>2.8</v>
      </c>
      <c r="N52" s="29" t="str">
        <f t="shared" si="6"/>
        <v>F</v>
      </c>
      <c r="O52" s="30" t="str">
        <f t="shared" si="7"/>
        <v>Kém</v>
      </c>
      <c r="P52" s="31" t="str">
        <f t="shared" si="8"/>
        <v/>
      </c>
      <c r="Q52" s="32" t="s">
        <v>642</v>
      </c>
      <c r="R52" s="3"/>
      <c r="S52" s="21"/>
      <c r="T52" s="73" t="str">
        <f t="shared" si="9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7.25" customHeight="1" x14ac:dyDescent="0.25">
      <c r="B53" s="22">
        <v>45</v>
      </c>
      <c r="C53" s="23" t="s">
        <v>593</v>
      </c>
      <c r="D53" s="24" t="s">
        <v>594</v>
      </c>
      <c r="E53" s="25" t="s">
        <v>595</v>
      </c>
      <c r="F53" s="26" t="s">
        <v>464</v>
      </c>
      <c r="G53" s="23" t="s">
        <v>56</v>
      </c>
      <c r="H53" s="27">
        <v>10</v>
      </c>
      <c r="I53" s="27">
        <v>6</v>
      </c>
      <c r="J53" s="27" t="s">
        <v>25</v>
      </c>
      <c r="K53" s="27">
        <v>7</v>
      </c>
      <c r="L53" s="71">
        <v>2</v>
      </c>
      <c r="M53" s="28">
        <f t="shared" si="5"/>
        <v>4.2</v>
      </c>
      <c r="N53" s="29" t="str">
        <f t="shared" si="6"/>
        <v>D</v>
      </c>
      <c r="O53" s="30" t="str">
        <f t="shared" si="7"/>
        <v>Trung bình yếu</v>
      </c>
      <c r="P53" s="31" t="str">
        <f t="shared" si="8"/>
        <v/>
      </c>
      <c r="Q53" s="32" t="s">
        <v>642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7.25" customHeight="1" x14ac:dyDescent="0.25">
      <c r="B54" s="22">
        <v>46</v>
      </c>
      <c r="C54" s="23" t="s">
        <v>596</v>
      </c>
      <c r="D54" s="24" t="s">
        <v>597</v>
      </c>
      <c r="E54" s="25" t="s">
        <v>598</v>
      </c>
      <c r="F54" s="26" t="s">
        <v>599</v>
      </c>
      <c r="G54" s="23" t="s">
        <v>61</v>
      </c>
      <c r="H54" s="27">
        <v>9</v>
      </c>
      <c r="I54" s="27">
        <v>6</v>
      </c>
      <c r="J54" s="27" t="s">
        <v>25</v>
      </c>
      <c r="K54" s="27">
        <v>6</v>
      </c>
      <c r="L54" s="71">
        <v>4</v>
      </c>
      <c r="M54" s="28">
        <f t="shared" si="5"/>
        <v>5.0999999999999996</v>
      </c>
      <c r="N54" s="29" t="str">
        <f t="shared" si="6"/>
        <v>D+</v>
      </c>
      <c r="O54" s="30" t="str">
        <f t="shared" si="7"/>
        <v>Trung bình yếu</v>
      </c>
      <c r="P54" s="31" t="str">
        <f t="shared" si="8"/>
        <v/>
      </c>
      <c r="Q54" s="32" t="s">
        <v>642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7.25" customHeight="1" x14ac:dyDescent="0.25">
      <c r="B55" s="22">
        <v>47</v>
      </c>
      <c r="C55" s="23" t="s">
        <v>600</v>
      </c>
      <c r="D55" s="24" t="s">
        <v>601</v>
      </c>
      <c r="E55" s="25" t="s">
        <v>433</v>
      </c>
      <c r="F55" s="26" t="s">
        <v>602</v>
      </c>
      <c r="G55" s="23" t="s">
        <v>388</v>
      </c>
      <c r="H55" s="27">
        <v>9</v>
      </c>
      <c r="I55" s="27">
        <v>4</v>
      </c>
      <c r="J55" s="27" t="s">
        <v>25</v>
      </c>
      <c r="K55" s="27">
        <v>6</v>
      </c>
      <c r="L55" s="71">
        <v>2</v>
      </c>
      <c r="M55" s="28">
        <f t="shared" si="5"/>
        <v>3.7</v>
      </c>
      <c r="N55" s="29" t="str">
        <f t="shared" si="6"/>
        <v>F</v>
      </c>
      <c r="O55" s="30" t="str">
        <f t="shared" si="7"/>
        <v>Kém</v>
      </c>
      <c r="P55" s="31" t="str">
        <f t="shared" si="8"/>
        <v/>
      </c>
      <c r="Q55" s="32" t="s">
        <v>642</v>
      </c>
      <c r="R55" s="3"/>
      <c r="S55" s="21"/>
      <c r="T55" s="73" t="str">
        <f t="shared" si="9"/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7.25" customHeight="1" x14ac:dyDescent="0.25">
      <c r="B56" s="22">
        <v>48</v>
      </c>
      <c r="C56" s="23" t="s">
        <v>603</v>
      </c>
      <c r="D56" s="24" t="s">
        <v>604</v>
      </c>
      <c r="E56" s="25" t="s">
        <v>433</v>
      </c>
      <c r="F56" s="26" t="s">
        <v>180</v>
      </c>
      <c r="G56" s="23" t="s">
        <v>61</v>
      </c>
      <c r="H56" s="27">
        <v>10</v>
      </c>
      <c r="I56" s="27">
        <v>6</v>
      </c>
      <c r="J56" s="27" t="s">
        <v>25</v>
      </c>
      <c r="K56" s="27">
        <v>7</v>
      </c>
      <c r="L56" s="71">
        <v>0</v>
      </c>
      <c r="M56" s="28">
        <f t="shared" si="5"/>
        <v>3</v>
      </c>
      <c r="N56" s="29" t="str">
        <f t="shared" si="6"/>
        <v>F</v>
      </c>
      <c r="O56" s="30" t="str">
        <f t="shared" si="7"/>
        <v>Kém</v>
      </c>
      <c r="P56" s="31" t="str">
        <f t="shared" si="8"/>
        <v/>
      </c>
      <c r="Q56" s="32" t="s">
        <v>642</v>
      </c>
      <c r="R56" s="3"/>
      <c r="S56" s="21"/>
      <c r="T56" s="73" t="str">
        <f t="shared" si="9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7.25" customHeight="1" x14ac:dyDescent="0.25">
      <c r="B57" s="22">
        <v>49</v>
      </c>
      <c r="C57" s="23" t="s">
        <v>605</v>
      </c>
      <c r="D57" s="24" t="s">
        <v>68</v>
      </c>
      <c r="E57" s="25" t="s">
        <v>438</v>
      </c>
      <c r="F57" s="26" t="s">
        <v>606</v>
      </c>
      <c r="G57" s="23" t="s">
        <v>84</v>
      </c>
      <c r="H57" s="27">
        <v>8</v>
      </c>
      <c r="I57" s="27">
        <v>6</v>
      </c>
      <c r="J57" s="27" t="s">
        <v>25</v>
      </c>
      <c r="K57" s="27">
        <v>7</v>
      </c>
      <c r="L57" s="71">
        <v>3</v>
      </c>
      <c r="M57" s="28">
        <f t="shared" si="5"/>
        <v>4.5999999999999996</v>
      </c>
      <c r="N57" s="29" t="str">
        <f t="shared" si="6"/>
        <v>D</v>
      </c>
      <c r="O57" s="30" t="str">
        <f t="shared" si="7"/>
        <v>Trung bình yếu</v>
      </c>
      <c r="P57" s="31" t="str">
        <f t="shared" si="8"/>
        <v/>
      </c>
      <c r="Q57" s="32" t="s">
        <v>642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7.25" customHeight="1" x14ac:dyDescent="0.25">
      <c r="B58" s="22">
        <v>50</v>
      </c>
      <c r="C58" s="23" t="s">
        <v>607</v>
      </c>
      <c r="D58" s="24" t="s">
        <v>608</v>
      </c>
      <c r="E58" s="25" t="s">
        <v>239</v>
      </c>
      <c r="F58" s="26" t="s">
        <v>609</v>
      </c>
      <c r="G58" s="23" t="s">
        <v>61</v>
      </c>
      <c r="H58" s="27">
        <v>10</v>
      </c>
      <c r="I58" s="27">
        <v>6</v>
      </c>
      <c r="J58" s="27" t="s">
        <v>25</v>
      </c>
      <c r="K58" s="27">
        <v>6</v>
      </c>
      <c r="L58" s="71">
        <v>5</v>
      </c>
      <c r="M58" s="28">
        <f t="shared" si="5"/>
        <v>5.8</v>
      </c>
      <c r="N58" s="29" t="str">
        <f t="shared" si="6"/>
        <v>C</v>
      </c>
      <c r="O58" s="30" t="str">
        <f t="shared" si="7"/>
        <v>Trung bình</v>
      </c>
      <c r="P58" s="31" t="str">
        <f t="shared" si="8"/>
        <v/>
      </c>
      <c r="Q58" s="32" t="s">
        <v>642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7.25" customHeight="1" x14ac:dyDescent="0.25">
      <c r="B59" s="22">
        <v>51</v>
      </c>
      <c r="C59" s="23" t="s">
        <v>610</v>
      </c>
      <c r="D59" s="24" t="s">
        <v>611</v>
      </c>
      <c r="E59" s="25" t="s">
        <v>612</v>
      </c>
      <c r="F59" s="26" t="s">
        <v>613</v>
      </c>
      <c r="G59" s="23" t="s">
        <v>84</v>
      </c>
      <c r="H59" s="27">
        <v>8</v>
      </c>
      <c r="I59" s="27">
        <v>6</v>
      </c>
      <c r="J59" s="27" t="s">
        <v>25</v>
      </c>
      <c r="K59" s="27">
        <v>7</v>
      </c>
      <c r="L59" s="71">
        <v>4</v>
      </c>
      <c r="M59" s="28">
        <f t="shared" si="5"/>
        <v>5.2</v>
      </c>
      <c r="N59" s="29" t="str">
        <f t="shared" si="6"/>
        <v>D+</v>
      </c>
      <c r="O59" s="30" t="str">
        <f t="shared" si="7"/>
        <v>Trung bình yếu</v>
      </c>
      <c r="P59" s="31" t="str">
        <f t="shared" si="8"/>
        <v/>
      </c>
      <c r="Q59" s="32" t="s">
        <v>642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7.25" customHeight="1" x14ac:dyDescent="0.25">
      <c r="B60" s="22">
        <v>52</v>
      </c>
      <c r="C60" s="23" t="s">
        <v>614</v>
      </c>
      <c r="D60" s="24" t="s">
        <v>615</v>
      </c>
      <c r="E60" s="25" t="s">
        <v>616</v>
      </c>
      <c r="F60" s="26" t="s">
        <v>180</v>
      </c>
      <c r="G60" s="23" t="s">
        <v>71</v>
      </c>
      <c r="H60" s="27">
        <v>10</v>
      </c>
      <c r="I60" s="27">
        <v>6</v>
      </c>
      <c r="J60" s="27" t="s">
        <v>25</v>
      </c>
      <c r="K60" s="27">
        <v>7</v>
      </c>
      <c r="L60" s="71">
        <v>2</v>
      </c>
      <c r="M60" s="28">
        <f t="shared" si="5"/>
        <v>4.2</v>
      </c>
      <c r="N60" s="29" t="str">
        <f t="shared" si="6"/>
        <v>D</v>
      </c>
      <c r="O60" s="30" t="str">
        <f t="shared" si="7"/>
        <v>Trung bình yếu</v>
      </c>
      <c r="P60" s="31" t="str">
        <f t="shared" si="8"/>
        <v/>
      </c>
      <c r="Q60" s="32" t="s">
        <v>642</v>
      </c>
      <c r="R60" s="3"/>
      <c r="S60" s="21"/>
      <c r="T60" s="73" t="str">
        <f t="shared" si="9"/>
        <v>Đạt</v>
      </c>
      <c r="U60" s="62"/>
      <c r="V60" s="62"/>
      <c r="W60" s="62"/>
      <c r="X60" s="54"/>
      <c r="Y60" s="54"/>
      <c r="Z60" s="54"/>
      <c r="AA60" s="54"/>
      <c r="AB60" s="53"/>
      <c r="AC60" s="54"/>
      <c r="AD60" s="54"/>
      <c r="AE60" s="54"/>
      <c r="AF60" s="54"/>
      <c r="AG60" s="54"/>
      <c r="AH60" s="54"/>
      <c r="AI60" s="55"/>
    </row>
    <row r="61" spans="2:35" ht="17.25" customHeight="1" x14ac:dyDescent="0.25">
      <c r="B61" s="22">
        <v>53</v>
      </c>
      <c r="C61" s="23" t="s">
        <v>617</v>
      </c>
      <c r="D61" s="24" t="s">
        <v>601</v>
      </c>
      <c r="E61" s="25" t="s">
        <v>246</v>
      </c>
      <c r="F61" s="26" t="s">
        <v>397</v>
      </c>
      <c r="G61" s="23" t="s">
        <v>61</v>
      </c>
      <c r="H61" s="27">
        <v>10</v>
      </c>
      <c r="I61" s="27">
        <v>4</v>
      </c>
      <c r="J61" s="27" t="s">
        <v>25</v>
      </c>
      <c r="K61" s="27">
        <v>6</v>
      </c>
      <c r="L61" s="71">
        <v>3</v>
      </c>
      <c r="M61" s="28">
        <f t="shared" si="5"/>
        <v>4.4000000000000004</v>
      </c>
      <c r="N61" s="29" t="str">
        <f t="shared" si="6"/>
        <v>D</v>
      </c>
      <c r="O61" s="30" t="str">
        <f t="shared" si="7"/>
        <v>Trung bình yếu</v>
      </c>
      <c r="P61" s="31" t="str">
        <f t="shared" si="8"/>
        <v/>
      </c>
      <c r="Q61" s="32" t="s">
        <v>642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7.25" customHeight="1" x14ac:dyDescent="0.25">
      <c r="B62" s="22">
        <v>54</v>
      </c>
      <c r="C62" s="23" t="s">
        <v>618</v>
      </c>
      <c r="D62" s="24" t="s">
        <v>619</v>
      </c>
      <c r="E62" s="25" t="s">
        <v>620</v>
      </c>
      <c r="F62" s="26" t="s">
        <v>621</v>
      </c>
      <c r="G62" s="23" t="s">
        <v>52</v>
      </c>
      <c r="H62" s="27">
        <v>10</v>
      </c>
      <c r="I62" s="27">
        <v>6</v>
      </c>
      <c r="J62" s="27" t="s">
        <v>25</v>
      </c>
      <c r="K62" s="27">
        <v>5</v>
      </c>
      <c r="L62" s="71">
        <v>5</v>
      </c>
      <c r="M62" s="28">
        <f t="shared" si="5"/>
        <v>5.6</v>
      </c>
      <c r="N62" s="29" t="str">
        <f t="shared" si="6"/>
        <v>C</v>
      </c>
      <c r="O62" s="30" t="str">
        <f t="shared" si="7"/>
        <v>Trung bình</v>
      </c>
      <c r="P62" s="31" t="str">
        <f t="shared" si="8"/>
        <v/>
      </c>
      <c r="Q62" s="32" t="s">
        <v>642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7.25" customHeight="1" x14ac:dyDescent="0.25">
      <c r="B63" s="22">
        <v>55</v>
      </c>
      <c r="C63" s="23" t="s">
        <v>622</v>
      </c>
      <c r="D63" s="24" t="s">
        <v>623</v>
      </c>
      <c r="E63" s="25" t="s">
        <v>624</v>
      </c>
      <c r="F63" s="26" t="s">
        <v>625</v>
      </c>
      <c r="G63" s="23" t="s">
        <v>232</v>
      </c>
      <c r="H63" s="27">
        <v>10</v>
      </c>
      <c r="I63" s="27">
        <v>7</v>
      </c>
      <c r="J63" s="27" t="s">
        <v>25</v>
      </c>
      <c r="K63" s="27">
        <v>6</v>
      </c>
      <c r="L63" s="71">
        <v>2</v>
      </c>
      <c r="M63" s="28">
        <f t="shared" si="5"/>
        <v>4.0999999999999996</v>
      </c>
      <c r="N63" s="29" t="str">
        <f t="shared" si="6"/>
        <v>D</v>
      </c>
      <c r="O63" s="30" t="str">
        <f t="shared" si="7"/>
        <v>Trung bình yếu</v>
      </c>
      <c r="P63" s="31" t="str">
        <f t="shared" si="8"/>
        <v/>
      </c>
      <c r="Q63" s="32" t="s">
        <v>642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7.25" customHeight="1" x14ac:dyDescent="0.25">
      <c r="B64" s="22">
        <v>56</v>
      </c>
      <c r="C64" s="23" t="s">
        <v>626</v>
      </c>
      <c r="D64" s="24" t="s">
        <v>627</v>
      </c>
      <c r="E64" s="25" t="s">
        <v>167</v>
      </c>
      <c r="F64" s="26" t="s">
        <v>628</v>
      </c>
      <c r="G64" s="23" t="s">
        <v>66</v>
      </c>
      <c r="H64" s="27">
        <v>10</v>
      </c>
      <c r="I64" s="27">
        <v>7</v>
      </c>
      <c r="J64" s="27" t="s">
        <v>25</v>
      </c>
      <c r="K64" s="27">
        <v>7</v>
      </c>
      <c r="L64" s="71">
        <v>5</v>
      </c>
      <c r="M64" s="28">
        <f t="shared" si="5"/>
        <v>6.1</v>
      </c>
      <c r="N64" s="29" t="str">
        <f t="shared" si="6"/>
        <v>C</v>
      </c>
      <c r="O64" s="30" t="str">
        <f t="shared" si="7"/>
        <v>Trung bình</v>
      </c>
      <c r="P64" s="31" t="str">
        <f t="shared" si="8"/>
        <v/>
      </c>
      <c r="Q64" s="32" t="s">
        <v>642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7.25" customHeight="1" x14ac:dyDescent="0.25">
      <c r="B65" s="22">
        <v>57</v>
      </c>
      <c r="C65" s="23" t="s">
        <v>629</v>
      </c>
      <c r="D65" s="24" t="s">
        <v>630</v>
      </c>
      <c r="E65" s="25" t="s">
        <v>631</v>
      </c>
      <c r="F65" s="26" t="s">
        <v>83</v>
      </c>
      <c r="G65" s="23" t="s">
        <v>84</v>
      </c>
      <c r="H65" s="27">
        <v>10</v>
      </c>
      <c r="I65" s="27">
        <v>6</v>
      </c>
      <c r="J65" s="27" t="s">
        <v>25</v>
      </c>
      <c r="K65" s="27">
        <v>7</v>
      </c>
      <c r="L65" s="71">
        <v>8</v>
      </c>
      <c r="M65" s="28">
        <f t="shared" si="5"/>
        <v>7.8</v>
      </c>
      <c r="N65" s="29" t="str">
        <f t="shared" si="6"/>
        <v>B</v>
      </c>
      <c r="O65" s="30" t="str">
        <f t="shared" si="7"/>
        <v>Khá</v>
      </c>
      <c r="P65" s="31" t="str">
        <f t="shared" si="8"/>
        <v/>
      </c>
      <c r="Q65" s="32" t="s">
        <v>642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7.25" customHeight="1" x14ac:dyDescent="0.25">
      <c r="B66" s="22">
        <v>58</v>
      </c>
      <c r="C66" s="23" t="s">
        <v>632</v>
      </c>
      <c r="D66" s="24" t="s">
        <v>633</v>
      </c>
      <c r="E66" s="25" t="s">
        <v>454</v>
      </c>
      <c r="F66" s="26" t="s">
        <v>634</v>
      </c>
      <c r="G66" s="23" t="s">
        <v>66</v>
      </c>
      <c r="H66" s="27">
        <v>10</v>
      </c>
      <c r="I66" s="27">
        <v>7</v>
      </c>
      <c r="J66" s="27" t="s">
        <v>25</v>
      </c>
      <c r="K66" s="27">
        <v>6</v>
      </c>
      <c r="L66" s="71">
        <v>5</v>
      </c>
      <c r="M66" s="28">
        <f t="shared" si="5"/>
        <v>5.9</v>
      </c>
      <c r="N66" s="29" t="str">
        <f t="shared" si="6"/>
        <v>C</v>
      </c>
      <c r="O66" s="30" t="str">
        <f t="shared" si="7"/>
        <v>Trung bình</v>
      </c>
      <c r="P66" s="31" t="str">
        <f t="shared" si="8"/>
        <v/>
      </c>
      <c r="Q66" s="32" t="s">
        <v>642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7.25" customHeight="1" x14ac:dyDescent="0.25">
      <c r="B67" s="22">
        <v>59</v>
      </c>
      <c r="C67" s="23" t="s">
        <v>635</v>
      </c>
      <c r="D67" s="24" t="s">
        <v>636</v>
      </c>
      <c r="E67" s="25" t="s">
        <v>171</v>
      </c>
      <c r="F67" s="26" t="s">
        <v>338</v>
      </c>
      <c r="G67" s="23" t="s">
        <v>103</v>
      </c>
      <c r="H67" s="27">
        <v>10</v>
      </c>
      <c r="I67" s="27">
        <v>6</v>
      </c>
      <c r="J67" s="27" t="s">
        <v>25</v>
      </c>
      <c r="K67" s="27">
        <v>6</v>
      </c>
      <c r="L67" s="71">
        <v>4</v>
      </c>
      <c r="M67" s="28">
        <f t="shared" si="5"/>
        <v>5.2</v>
      </c>
      <c r="N67" s="29" t="str">
        <f t="shared" si="6"/>
        <v>D+</v>
      </c>
      <c r="O67" s="30" t="str">
        <f t="shared" si="7"/>
        <v>Trung bình yếu</v>
      </c>
      <c r="P67" s="31" t="str">
        <f t="shared" si="8"/>
        <v/>
      </c>
      <c r="Q67" s="32" t="s">
        <v>642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7.25" customHeight="1" x14ac:dyDescent="0.25">
      <c r="B68" s="22">
        <v>60</v>
      </c>
      <c r="C68" s="23" t="s">
        <v>637</v>
      </c>
      <c r="D68" s="24" t="s">
        <v>638</v>
      </c>
      <c r="E68" s="25" t="s">
        <v>171</v>
      </c>
      <c r="F68" s="26" t="s">
        <v>639</v>
      </c>
      <c r="G68" s="23" t="s">
        <v>52</v>
      </c>
      <c r="H68" s="27">
        <v>10</v>
      </c>
      <c r="I68" s="27">
        <v>6</v>
      </c>
      <c r="J68" s="27" t="s">
        <v>25</v>
      </c>
      <c r="K68" s="27">
        <v>6</v>
      </c>
      <c r="L68" s="71">
        <v>0</v>
      </c>
      <c r="M68" s="28">
        <f t="shared" si="5"/>
        <v>2.8</v>
      </c>
      <c r="N68" s="29" t="str">
        <f t="shared" si="6"/>
        <v>F</v>
      </c>
      <c r="O68" s="30" t="str">
        <f t="shared" si="7"/>
        <v>Kém</v>
      </c>
      <c r="P68" s="31" t="str">
        <f t="shared" si="8"/>
        <v/>
      </c>
      <c r="Q68" s="32" t="s">
        <v>642</v>
      </c>
      <c r="R68" s="3"/>
      <c r="S68" s="21"/>
      <c r="T68" s="73" t="str">
        <f t="shared" si="9"/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9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35" ht="16.5" x14ac:dyDescent="0.25">
      <c r="A70" s="2"/>
      <c r="B70" s="82" t="s">
        <v>26</v>
      </c>
      <c r="C70" s="82"/>
      <c r="D70" s="34"/>
      <c r="E70" s="35"/>
      <c r="F70" s="35"/>
      <c r="G70" s="35"/>
      <c r="H70" s="36"/>
      <c r="I70" s="37"/>
      <c r="J70" s="37"/>
      <c r="K70" s="38"/>
      <c r="L70" s="38"/>
      <c r="M70" s="38"/>
      <c r="N70" s="38"/>
      <c r="O70" s="38"/>
      <c r="P70" s="38"/>
      <c r="Q70" s="38"/>
      <c r="R70" s="3"/>
    </row>
    <row r="71" spans="1:35" ht="16.5" customHeight="1" x14ac:dyDescent="0.25">
      <c r="A71" s="2"/>
      <c r="B71" s="39" t="s">
        <v>27</v>
      </c>
      <c r="C71" s="39"/>
      <c r="D71" s="40">
        <f>+$W$7</f>
        <v>60</v>
      </c>
      <c r="E71" s="41" t="s">
        <v>28</v>
      </c>
      <c r="F71" s="76" t="s">
        <v>29</v>
      </c>
      <c r="G71" s="76"/>
      <c r="H71" s="76"/>
      <c r="I71" s="76"/>
      <c r="J71" s="76"/>
      <c r="K71" s="76"/>
      <c r="L71" s="42">
        <f>$W$7 -COUNTIF($P$8:$P$226,"Vắng") -COUNTIF($P$8:$P$226,"Vắng có phép") - COUNTIF($P$8:$P$226,"Đình chỉ thi") - COUNTIF($P$8:$P$226,"Không đủ ĐKDT")</f>
        <v>58</v>
      </c>
      <c r="M71" s="42"/>
      <c r="N71" s="42"/>
      <c r="O71" s="43"/>
      <c r="P71" s="44" t="s">
        <v>28</v>
      </c>
      <c r="Q71" s="43"/>
      <c r="R71" s="3"/>
    </row>
    <row r="72" spans="1:35" ht="16.5" customHeight="1" x14ac:dyDescent="0.25">
      <c r="A72" s="2"/>
      <c r="B72" s="39" t="s">
        <v>30</v>
      </c>
      <c r="C72" s="39"/>
      <c r="D72" s="40">
        <f>+$AH$7</f>
        <v>45</v>
      </c>
      <c r="E72" s="41" t="s">
        <v>28</v>
      </c>
      <c r="F72" s="76" t="s">
        <v>31</v>
      </c>
      <c r="G72" s="76"/>
      <c r="H72" s="76"/>
      <c r="I72" s="76"/>
      <c r="J72" s="76"/>
      <c r="K72" s="76"/>
      <c r="L72" s="45">
        <f>COUNTIF($P$8:$P$102,"Vắng")</f>
        <v>0</v>
      </c>
      <c r="M72" s="45"/>
      <c r="N72" s="45"/>
      <c r="O72" s="46"/>
      <c r="P72" s="44" t="s">
        <v>28</v>
      </c>
      <c r="Q72" s="46"/>
      <c r="R72" s="3"/>
    </row>
    <row r="73" spans="1:35" ht="16.5" customHeight="1" x14ac:dyDescent="0.25">
      <c r="A73" s="2"/>
      <c r="B73" s="39" t="s">
        <v>39</v>
      </c>
      <c r="C73" s="39"/>
      <c r="D73" s="49">
        <f>COUNTIF(T9:T68,"Học lại")</f>
        <v>15</v>
      </c>
      <c r="E73" s="41" t="s">
        <v>28</v>
      </c>
      <c r="F73" s="76" t="s">
        <v>40</v>
      </c>
      <c r="G73" s="76"/>
      <c r="H73" s="76"/>
      <c r="I73" s="76"/>
      <c r="J73" s="76"/>
      <c r="K73" s="76"/>
      <c r="L73" s="42">
        <f>COUNTIF($P$8:$P$102,"Vắng có phép")</f>
        <v>0</v>
      </c>
      <c r="M73" s="42"/>
      <c r="N73" s="42"/>
      <c r="O73" s="43"/>
      <c r="P73" s="44" t="s">
        <v>28</v>
      </c>
      <c r="Q73" s="43"/>
      <c r="R73" s="3"/>
    </row>
    <row r="74" spans="1:35" ht="3" customHeight="1" x14ac:dyDescent="0.25">
      <c r="A74" s="2"/>
      <c r="B74" s="33"/>
      <c r="C74" s="34"/>
      <c r="D74" s="34"/>
      <c r="E74" s="35"/>
      <c r="F74" s="35"/>
      <c r="G74" s="35"/>
      <c r="H74" s="36"/>
      <c r="I74" s="37"/>
      <c r="J74" s="37"/>
      <c r="K74" s="38"/>
      <c r="L74" s="38"/>
      <c r="M74" s="38"/>
      <c r="N74" s="38"/>
      <c r="O74" s="38"/>
      <c r="P74" s="38"/>
      <c r="Q74" s="38"/>
      <c r="R74" s="3"/>
    </row>
    <row r="75" spans="1:35" x14ac:dyDescent="0.25">
      <c r="B75" s="68" t="s">
        <v>41</v>
      </c>
      <c r="C75" s="68"/>
      <c r="D75" s="69">
        <f>COUNTIF(T9:T68,"Thi lại")</f>
        <v>0</v>
      </c>
      <c r="E75" s="70" t="s">
        <v>28</v>
      </c>
      <c r="F75" s="3"/>
      <c r="G75" s="3"/>
      <c r="H75" s="3"/>
      <c r="I75" s="3"/>
      <c r="J75" s="77"/>
      <c r="K75" s="77"/>
      <c r="L75" s="77"/>
      <c r="M75" s="77"/>
      <c r="N75" s="77"/>
      <c r="O75" s="77"/>
      <c r="P75" s="77"/>
      <c r="Q75" s="77"/>
      <c r="R75" s="3"/>
    </row>
    <row r="76" spans="1:35" ht="24.75" customHeight="1" x14ac:dyDescent="0.25">
      <c r="B76" s="68"/>
      <c r="C76" s="68"/>
      <c r="D76" s="69"/>
      <c r="E76" s="70"/>
      <c r="F76" s="3"/>
      <c r="G76" s="3"/>
      <c r="H76" s="3"/>
      <c r="I76" s="3"/>
      <c r="J76" s="77" t="s">
        <v>893</v>
      </c>
      <c r="K76" s="77"/>
      <c r="L76" s="77"/>
      <c r="M76" s="77"/>
      <c r="N76" s="77"/>
      <c r="O76" s="77"/>
      <c r="P76" s="77"/>
      <c r="Q76" s="77"/>
      <c r="R76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sortState ref="B9:U68">
    <sortCondition ref="B9:B68"/>
  </sortState>
  <mergeCells count="40">
    <mergeCell ref="U3:U6"/>
    <mergeCell ref="I6:I7"/>
    <mergeCell ref="J6:J7"/>
    <mergeCell ref="K6:K7"/>
    <mergeCell ref="O6:O7"/>
    <mergeCell ref="P6:P8"/>
    <mergeCell ref="Q6:Q8"/>
    <mergeCell ref="M6:M8"/>
    <mergeCell ref="N6:N7"/>
    <mergeCell ref="D3:K3"/>
    <mergeCell ref="D6:E7"/>
    <mergeCell ref="F6:F7"/>
    <mergeCell ref="G6:G7"/>
    <mergeCell ref="L3:Q3"/>
    <mergeCell ref="B1:G1"/>
    <mergeCell ref="H1:Q1"/>
    <mergeCell ref="B2:G2"/>
    <mergeCell ref="H2:Q2"/>
    <mergeCell ref="B3:C3"/>
    <mergeCell ref="L6:L7"/>
    <mergeCell ref="B8:G8"/>
    <mergeCell ref="B70:C70"/>
    <mergeCell ref="H6:H7"/>
    <mergeCell ref="AH3:AI5"/>
    <mergeCell ref="B4:C4"/>
    <mergeCell ref="G4:K4"/>
    <mergeCell ref="L4:Q4"/>
    <mergeCell ref="AD3:AE5"/>
    <mergeCell ref="AF3:AG5"/>
    <mergeCell ref="V3:V6"/>
    <mergeCell ref="W3:W6"/>
    <mergeCell ref="X3:AA5"/>
    <mergeCell ref="AB3:AC5"/>
    <mergeCell ref="B6:B7"/>
    <mergeCell ref="C6:C7"/>
    <mergeCell ref="F72:K72"/>
    <mergeCell ref="F73:K73"/>
    <mergeCell ref="J75:Q75"/>
    <mergeCell ref="J76:Q76"/>
    <mergeCell ref="F71:K71"/>
  </mergeCells>
  <conditionalFormatting sqref="H9:L68">
    <cfRule type="cellIs" dxfId="27" priority="13" operator="greaterThan">
      <formula>10</formula>
    </cfRule>
  </conditionalFormatting>
  <conditionalFormatting sqref="L9:L68">
    <cfRule type="cellIs" dxfId="26" priority="4" operator="greaterThan">
      <formula>10</formula>
    </cfRule>
    <cfRule type="cellIs" dxfId="25" priority="6" operator="greaterThan">
      <formula>10</formula>
    </cfRule>
    <cfRule type="cellIs" dxfId="24" priority="7" operator="greaterThan">
      <formula>10</formula>
    </cfRule>
    <cfRule type="cellIs" dxfId="23" priority="8" operator="greaterThan">
      <formula>10</formula>
    </cfRule>
    <cfRule type="cellIs" dxfId="22" priority="9" operator="greaterThan">
      <formula>10</formula>
    </cfRule>
    <cfRule type="cellIs" dxfId="21" priority="10" operator="greaterThan">
      <formula>10</formula>
    </cfRule>
  </conditionalFormatting>
  <conditionalFormatting sqref="H9:K68">
    <cfRule type="cellIs" dxfId="20" priority="3" operator="greaterThan">
      <formula>10</formula>
    </cfRule>
  </conditionalFormatting>
  <conditionalFormatting sqref="C1:C1048576">
    <cfRule type="duplicateValues" dxfId="19" priority="56"/>
  </conditionalFormatting>
  <dataValidations count="1">
    <dataValidation allowBlank="1" showInputMessage="1" showErrorMessage="1" errorTitle="Không xóa dữ liệu" error="Không xóa dữ liệu" prompt="Không xóa dữ liệu" sqref="D73 T9:T6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Nhóm(9)</vt:lpstr>
      <vt:lpstr>Nhóm(8)</vt:lpstr>
      <vt:lpstr>Nhóm(7)</vt:lpstr>
      <vt:lpstr>Nhóm(6)</vt:lpstr>
      <vt:lpstr>Nhóm(5)</vt:lpstr>
      <vt:lpstr>Nhóm(4)</vt:lpstr>
      <vt:lpstr>Nhóm(11)</vt:lpstr>
      <vt:lpstr>Nhóm(10)</vt:lpstr>
      <vt:lpstr>Nhóm(3)</vt:lpstr>
      <vt:lpstr>Nhóm(2)</vt:lpstr>
      <vt:lpstr>Nhóm(1)</vt:lpstr>
      <vt:lpstr>'Nhóm(1)'!Print_Titles</vt:lpstr>
      <vt:lpstr>'Nhóm(10)'!Print_Titles</vt:lpstr>
      <vt:lpstr>'Nhóm(11)'!Print_Titles</vt:lpstr>
      <vt:lpstr>'Nhóm(2)'!Print_Titles</vt:lpstr>
      <vt:lpstr>'Nhóm(3)'!Print_Titles</vt:lpstr>
      <vt:lpstr>'Nhóm(4)'!Print_Titles</vt:lpstr>
      <vt:lpstr>'Nhóm(5)'!Print_Titles</vt:lpstr>
      <vt:lpstr>'Nhóm(6)'!Print_Titles</vt:lpstr>
      <vt:lpstr>'Nhóm(7)'!Print_Titles</vt:lpstr>
      <vt:lpstr>'Nhóm(8)'!Print_Titles</vt:lpstr>
      <vt:lpstr>'Nhóm(9)'!Print_Titles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2018-07-11T10:21:31Z</cp:lastPrinted>
  <dcterms:created xsi:type="dcterms:W3CDTF">2015-04-17T02:48:53Z</dcterms:created>
  <dcterms:modified xsi:type="dcterms:W3CDTF">2018-07-16T05:28:34Z</dcterms:modified>
</cp:coreProperties>
</file>