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/>
  </bookViews>
  <sheets>
    <sheet name="Nhom(9)" sheetId="9" r:id="rId1"/>
    <sheet name="Nhom(8)" sheetId="8" r:id="rId2"/>
    <sheet name="Nhom(7)" sheetId="7" r:id="rId3"/>
    <sheet name="Nhom(6)" sheetId="6" r:id="rId4"/>
    <sheet name="Nhom(5)" sheetId="5" r:id="rId5"/>
    <sheet name="Nhom(4)" sheetId="4" r:id="rId6"/>
    <sheet name="Nhom(3)" sheetId="3" r:id="rId7"/>
    <sheet name="Nhom(2)" sheetId="2" r:id="rId8"/>
    <sheet name="Nhom(1)" sheetId="1" r:id="rId9"/>
  </sheets>
  <definedNames>
    <definedName name="_xlnm._FilterDatabase" localSheetId="8" hidden="1">'Nhom(1)'!$A$7:$AN$60</definedName>
    <definedName name="_xlnm._FilterDatabase" localSheetId="7" hidden="1">'Nhom(2)'!$A$7:$AN$62</definedName>
    <definedName name="_xlnm._FilterDatabase" localSheetId="6" hidden="1">'Nhom(3)'!$A$7:$AN$63</definedName>
    <definedName name="_xlnm._FilterDatabase" localSheetId="5" hidden="1">'Nhom(4)'!$A$7:$AN$64</definedName>
    <definedName name="_xlnm._FilterDatabase" localSheetId="4" hidden="1">'Nhom(5)'!$A$7:$AN$68</definedName>
    <definedName name="_xlnm._FilterDatabase" localSheetId="3" hidden="1">'Nhom(6)'!$A$7:$AN$71</definedName>
    <definedName name="_xlnm._FilterDatabase" localSheetId="2" hidden="1">'Nhom(7)'!$A$7:$AN$68</definedName>
    <definedName name="_xlnm._FilterDatabase" localSheetId="1" hidden="1">'Nhom(8)'!$A$7:$AN$71</definedName>
    <definedName name="_xlnm._FilterDatabase" localSheetId="0" hidden="1">'Nhom(9)'!$A$7:$AN$37</definedName>
    <definedName name="_xlnm.Print_Titles" localSheetId="8">'Nhom(1)'!$3:$8</definedName>
    <definedName name="_xlnm.Print_Titles" localSheetId="7">'Nhom(2)'!$3:$8</definedName>
    <definedName name="_xlnm.Print_Titles" localSheetId="6">'Nhom(3)'!$3:$8</definedName>
    <definedName name="_xlnm.Print_Titles" localSheetId="5">'Nhom(4)'!$3:$8</definedName>
    <definedName name="_xlnm.Print_Titles" localSheetId="4">'Nhom(5)'!$3:$8</definedName>
    <definedName name="_xlnm.Print_Titles" localSheetId="3">'Nhom(6)'!$3:$8</definedName>
    <definedName name="_xlnm.Print_Titles" localSheetId="2">'Nhom(7)'!$3:$8</definedName>
    <definedName name="_xlnm.Print_Titles" localSheetId="1">'Nhom(8)'!$3:$8</definedName>
    <definedName name="_xlnm.Print_Titles" localSheetId="0">'Nhom(9)'!$3:$8</definedName>
  </definedNames>
  <calcPr calcId="162913" concurrentCalc="0"/>
</workbook>
</file>

<file path=xl/calcChain.xml><?xml version="1.0" encoding="utf-8"?>
<calcChain xmlns="http://schemas.openxmlformats.org/spreadsheetml/2006/main">
  <c r="P8" i="9" l="1"/>
  <c r="Q24" i="9"/>
  <c r="Z7" i="9"/>
  <c r="Y7" i="9"/>
  <c r="P8" i="8"/>
  <c r="Q29" i="8"/>
  <c r="T9" i="1"/>
  <c r="X9" i="1"/>
  <c r="P8" i="1"/>
  <c r="Q10" i="1"/>
  <c r="T10" i="1"/>
  <c r="X10" i="1"/>
  <c r="Q11" i="1"/>
  <c r="T11" i="1"/>
  <c r="X11" i="1"/>
  <c r="Q12" i="1"/>
  <c r="T12" i="1"/>
  <c r="X12" i="1"/>
  <c r="Q13" i="1"/>
  <c r="T13" i="1"/>
  <c r="X13" i="1"/>
  <c r="Q14" i="1"/>
  <c r="T14" i="1"/>
  <c r="X14" i="1"/>
  <c r="Q15" i="1"/>
  <c r="T15" i="1"/>
  <c r="X15" i="1"/>
  <c r="Q16" i="1"/>
  <c r="T16" i="1"/>
  <c r="X16" i="1"/>
  <c r="Q17" i="1"/>
  <c r="T17" i="1"/>
  <c r="X17" i="1"/>
  <c r="Q18" i="1"/>
  <c r="T18" i="1"/>
  <c r="X18" i="1"/>
  <c r="Q19" i="1"/>
  <c r="T19" i="1"/>
  <c r="X19" i="1"/>
  <c r="Q20" i="1"/>
  <c r="T20" i="1"/>
  <c r="X20" i="1"/>
  <c r="Q21" i="1"/>
  <c r="T21" i="1"/>
  <c r="X21" i="1"/>
  <c r="Q22" i="1"/>
  <c r="T22" i="1"/>
  <c r="X22" i="1"/>
  <c r="Q23" i="1"/>
  <c r="T23" i="1"/>
  <c r="X23" i="1"/>
  <c r="Q24" i="1"/>
  <c r="T24" i="1"/>
  <c r="X24" i="1"/>
  <c r="Q25" i="1"/>
  <c r="T25" i="1"/>
  <c r="X25" i="1"/>
  <c r="T26" i="1"/>
  <c r="X26" i="1"/>
  <c r="Q27" i="1"/>
  <c r="T27" i="1"/>
  <c r="X27" i="1"/>
  <c r="Q28" i="1"/>
  <c r="T28" i="1"/>
  <c r="X28" i="1"/>
  <c r="Q29" i="1"/>
  <c r="T29" i="1"/>
  <c r="X29" i="1"/>
  <c r="T30" i="1"/>
  <c r="X30" i="1"/>
  <c r="Q31" i="1"/>
  <c r="T31" i="1"/>
  <c r="X31" i="1"/>
  <c r="Q32" i="1"/>
  <c r="T32" i="1"/>
  <c r="X32" i="1"/>
  <c r="Q33" i="1"/>
  <c r="T33" i="1"/>
  <c r="X33" i="1"/>
  <c r="Q34" i="1"/>
  <c r="T34" i="1"/>
  <c r="X34" i="1"/>
  <c r="T35" i="1"/>
  <c r="X35" i="1"/>
  <c r="Q36" i="1"/>
  <c r="T36" i="1"/>
  <c r="X36" i="1"/>
  <c r="T37" i="1"/>
  <c r="X37" i="1"/>
  <c r="Q38" i="1"/>
  <c r="T38" i="1"/>
  <c r="X38" i="1"/>
  <c r="Q39" i="1"/>
  <c r="T39" i="1"/>
  <c r="X39" i="1"/>
  <c r="Q40" i="1"/>
  <c r="T40" i="1"/>
  <c r="X40" i="1"/>
  <c r="Q41" i="1"/>
  <c r="T41" i="1"/>
  <c r="X41" i="1"/>
  <c r="Q42" i="1"/>
  <c r="T42" i="1"/>
  <c r="X42" i="1"/>
  <c r="Q43" i="1"/>
  <c r="T43" i="1"/>
  <c r="X43" i="1"/>
  <c r="Q44" i="1"/>
  <c r="T44" i="1"/>
  <c r="X44" i="1"/>
  <c r="Q45" i="1"/>
  <c r="T45" i="1"/>
  <c r="X45" i="1"/>
  <c r="Q46" i="1"/>
  <c r="T46" i="1"/>
  <c r="X46" i="1"/>
  <c r="Q47" i="1"/>
  <c r="T47" i="1"/>
  <c r="X47" i="1"/>
  <c r="Q48" i="1"/>
  <c r="X48" i="1"/>
  <c r="Q49" i="1"/>
  <c r="T49" i="1"/>
  <c r="X49" i="1"/>
  <c r="Q50" i="1"/>
  <c r="T50" i="1"/>
  <c r="X50" i="1"/>
  <c r="Q51" i="1"/>
  <c r="T51" i="1"/>
  <c r="X51" i="1"/>
  <c r="Q52" i="1"/>
  <c r="T52" i="1"/>
  <c r="X52" i="1"/>
  <c r="Q53" i="1"/>
  <c r="T53" i="1"/>
  <c r="X53" i="1"/>
  <c r="Q54" i="1"/>
  <c r="X54" i="1"/>
  <c r="Q55" i="1"/>
  <c r="T55" i="1"/>
  <c r="X55" i="1"/>
  <c r="Q56" i="1"/>
  <c r="T56" i="1"/>
  <c r="X56" i="1"/>
  <c r="Q57" i="1"/>
  <c r="T57" i="1"/>
  <c r="X57" i="1"/>
  <c r="Q58" i="1"/>
  <c r="T58" i="1"/>
  <c r="X58" i="1"/>
  <c r="Q59" i="1"/>
  <c r="T59" i="1"/>
  <c r="X59" i="1"/>
  <c r="Q60" i="1"/>
  <c r="T60" i="1"/>
  <c r="X60" i="1"/>
  <c r="D67" i="1"/>
  <c r="P65" i="1"/>
  <c r="D65" i="1"/>
  <c r="P64" i="1"/>
  <c r="AL7" i="1"/>
  <c r="D64" i="1"/>
  <c r="AJ7" i="1"/>
  <c r="AH7" i="1"/>
  <c r="AA7" i="1"/>
  <c r="P63" i="1"/>
  <c r="D63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Q37" i="1"/>
  <c r="S37" i="1"/>
  <c r="R37" i="1"/>
  <c r="S36" i="1"/>
  <c r="R36" i="1"/>
  <c r="Q35" i="1"/>
  <c r="S35" i="1"/>
  <c r="R35" i="1"/>
  <c r="S34" i="1"/>
  <c r="R34" i="1"/>
  <c r="S33" i="1"/>
  <c r="R33" i="1"/>
  <c r="S32" i="1"/>
  <c r="R32" i="1"/>
  <c r="S31" i="1"/>
  <c r="R31" i="1"/>
  <c r="Q30" i="1"/>
  <c r="S30" i="1"/>
  <c r="R30" i="1"/>
  <c r="S29" i="1"/>
  <c r="R29" i="1"/>
  <c r="S28" i="1"/>
  <c r="R28" i="1"/>
  <c r="S27" i="1"/>
  <c r="R27" i="1"/>
  <c r="Q26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Q9" i="1"/>
  <c r="S9" i="1"/>
  <c r="R9" i="1"/>
  <c r="AM7" i="1"/>
  <c r="AK7" i="1"/>
  <c r="AI7" i="1"/>
  <c r="AF7" i="1"/>
  <c r="AG7" i="1"/>
  <c r="AB7" i="1"/>
  <c r="AC7" i="1"/>
  <c r="AD7" i="1"/>
  <c r="AE7" i="1"/>
  <c r="Z7" i="1"/>
  <c r="Y7" i="1"/>
  <c r="P8" i="2"/>
  <c r="Q9" i="2"/>
  <c r="T9" i="2"/>
  <c r="X9" i="2"/>
  <c r="Q10" i="2"/>
  <c r="T10" i="2"/>
  <c r="X10" i="2"/>
  <c r="Q11" i="2"/>
  <c r="T11" i="2"/>
  <c r="X11" i="2"/>
  <c r="Q12" i="2"/>
  <c r="T12" i="2"/>
  <c r="X12" i="2"/>
  <c r="Q13" i="2"/>
  <c r="T13" i="2"/>
  <c r="X13" i="2"/>
  <c r="Q14" i="2"/>
  <c r="T14" i="2"/>
  <c r="X14" i="2"/>
  <c r="Q15" i="2"/>
  <c r="T15" i="2"/>
  <c r="X15" i="2"/>
  <c r="Q16" i="2"/>
  <c r="T16" i="2"/>
  <c r="X16" i="2"/>
  <c r="Q17" i="2"/>
  <c r="X17" i="2"/>
  <c r="Q18" i="2"/>
  <c r="X18" i="2"/>
  <c r="Q19" i="2"/>
  <c r="T19" i="2"/>
  <c r="X19" i="2"/>
  <c r="Q20" i="2"/>
  <c r="T20" i="2"/>
  <c r="X20" i="2"/>
  <c r="Q21" i="2"/>
  <c r="X21" i="2"/>
  <c r="Q22" i="2"/>
  <c r="T22" i="2"/>
  <c r="X22" i="2"/>
  <c r="T23" i="2"/>
  <c r="X23" i="2"/>
  <c r="Q24" i="2"/>
  <c r="T24" i="2"/>
  <c r="X24" i="2"/>
  <c r="Q25" i="2"/>
  <c r="T25" i="2"/>
  <c r="X25" i="2"/>
  <c r="Q26" i="2"/>
  <c r="T26" i="2"/>
  <c r="X26" i="2"/>
  <c r="Q27" i="2"/>
  <c r="T27" i="2"/>
  <c r="X27" i="2"/>
  <c r="Q28" i="2"/>
  <c r="T28" i="2"/>
  <c r="X28" i="2"/>
  <c r="Q29" i="2"/>
  <c r="T29" i="2"/>
  <c r="X29" i="2"/>
  <c r="Q30" i="2"/>
  <c r="T30" i="2"/>
  <c r="X30" i="2"/>
  <c r="Q31" i="2"/>
  <c r="T31" i="2"/>
  <c r="X31" i="2"/>
  <c r="Q32" i="2"/>
  <c r="T32" i="2"/>
  <c r="X32" i="2"/>
  <c r="Q33" i="2"/>
  <c r="X33" i="2"/>
  <c r="Q34" i="2"/>
  <c r="T34" i="2"/>
  <c r="X34" i="2"/>
  <c r="Q35" i="2"/>
  <c r="T35" i="2"/>
  <c r="X35" i="2"/>
  <c r="T36" i="2"/>
  <c r="X36" i="2"/>
  <c r="T37" i="2"/>
  <c r="X37" i="2"/>
  <c r="Q38" i="2"/>
  <c r="T38" i="2"/>
  <c r="X38" i="2"/>
  <c r="Q39" i="2"/>
  <c r="T39" i="2"/>
  <c r="X39" i="2"/>
  <c r="Q40" i="2"/>
  <c r="T40" i="2"/>
  <c r="X40" i="2"/>
  <c r="Q41" i="2"/>
  <c r="T41" i="2"/>
  <c r="X41" i="2"/>
  <c r="Q42" i="2"/>
  <c r="T42" i="2"/>
  <c r="X42" i="2"/>
  <c r="Q43" i="2"/>
  <c r="T43" i="2"/>
  <c r="X43" i="2"/>
  <c r="Q44" i="2"/>
  <c r="T44" i="2"/>
  <c r="X44" i="2"/>
  <c r="Q45" i="2"/>
  <c r="T45" i="2"/>
  <c r="X45" i="2"/>
  <c r="Q46" i="2"/>
  <c r="T46" i="2"/>
  <c r="X46" i="2"/>
  <c r="Q47" i="2"/>
  <c r="T47" i="2"/>
  <c r="X47" i="2"/>
  <c r="Q48" i="2"/>
  <c r="T48" i="2"/>
  <c r="X48" i="2"/>
  <c r="T49" i="2"/>
  <c r="X49" i="2"/>
  <c r="Q50" i="2"/>
  <c r="T50" i="2"/>
  <c r="X50" i="2"/>
  <c r="Q51" i="2"/>
  <c r="T51" i="2"/>
  <c r="X51" i="2"/>
  <c r="Q52" i="2"/>
  <c r="T52" i="2"/>
  <c r="X52" i="2"/>
  <c r="Q53" i="2"/>
  <c r="T53" i="2"/>
  <c r="X53" i="2"/>
  <c r="Q54" i="2"/>
  <c r="T54" i="2"/>
  <c r="X54" i="2"/>
  <c r="Q55" i="2"/>
  <c r="T55" i="2"/>
  <c r="X55" i="2"/>
  <c r="Q56" i="2"/>
  <c r="T56" i="2"/>
  <c r="X56" i="2"/>
  <c r="Q57" i="2"/>
  <c r="T57" i="2"/>
  <c r="X57" i="2"/>
  <c r="Q58" i="2"/>
  <c r="T58" i="2"/>
  <c r="X58" i="2"/>
  <c r="T59" i="2"/>
  <c r="X59" i="2"/>
  <c r="Q60" i="2"/>
  <c r="T60" i="2"/>
  <c r="X60" i="2"/>
  <c r="Q61" i="2"/>
  <c r="T61" i="2"/>
  <c r="X61" i="2"/>
  <c r="Q62" i="2"/>
  <c r="T62" i="2"/>
  <c r="X62" i="2"/>
  <c r="D69" i="2"/>
  <c r="P67" i="2"/>
  <c r="D67" i="2"/>
  <c r="P66" i="2"/>
  <c r="AL7" i="2"/>
  <c r="D66" i="2"/>
  <c r="AJ7" i="2"/>
  <c r="AH7" i="2"/>
  <c r="AA7" i="2"/>
  <c r="P65" i="2"/>
  <c r="D65" i="2"/>
  <c r="S62" i="2"/>
  <c r="R62" i="2"/>
  <c r="S61" i="2"/>
  <c r="R61" i="2"/>
  <c r="S60" i="2"/>
  <c r="R60" i="2"/>
  <c r="Q59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Q49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Q37" i="2"/>
  <c r="S37" i="2"/>
  <c r="R37" i="2"/>
  <c r="Q36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Q23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AM7" i="2"/>
  <c r="AK7" i="2"/>
  <c r="AI7" i="2"/>
  <c r="AF7" i="2"/>
  <c r="AG7" i="2"/>
  <c r="AB7" i="2"/>
  <c r="AC7" i="2"/>
  <c r="AD7" i="2"/>
  <c r="AE7" i="2"/>
  <c r="Z7" i="2"/>
  <c r="Y7" i="2"/>
  <c r="P8" i="3"/>
  <c r="Q9" i="3"/>
  <c r="T9" i="3"/>
  <c r="X9" i="3"/>
  <c r="Q10" i="3"/>
  <c r="T10" i="3"/>
  <c r="X10" i="3"/>
  <c r="Q11" i="3"/>
  <c r="T11" i="3"/>
  <c r="X11" i="3"/>
  <c r="Q12" i="3"/>
  <c r="T12" i="3"/>
  <c r="X12" i="3"/>
  <c r="Q13" i="3"/>
  <c r="T13" i="3"/>
  <c r="X13" i="3"/>
  <c r="Q14" i="3"/>
  <c r="X14" i="3"/>
  <c r="Q15" i="3"/>
  <c r="T15" i="3"/>
  <c r="X15" i="3"/>
  <c r="Q16" i="3"/>
  <c r="T16" i="3"/>
  <c r="X16" i="3"/>
  <c r="Q17" i="3"/>
  <c r="T17" i="3"/>
  <c r="X17" i="3"/>
  <c r="Q18" i="3"/>
  <c r="T18" i="3"/>
  <c r="X18" i="3"/>
  <c r="T19" i="3"/>
  <c r="X19" i="3"/>
  <c r="Q20" i="3"/>
  <c r="T20" i="3"/>
  <c r="X20" i="3"/>
  <c r="Q21" i="3"/>
  <c r="T21" i="3"/>
  <c r="X21" i="3"/>
  <c r="Q22" i="3"/>
  <c r="T22" i="3"/>
  <c r="X22" i="3"/>
  <c r="Q23" i="3"/>
  <c r="T23" i="3"/>
  <c r="X23" i="3"/>
  <c r="Q24" i="3"/>
  <c r="T24" i="3"/>
  <c r="X24" i="3"/>
  <c r="Q25" i="3"/>
  <c r="T25" i="3"/>
  <c r="X25" i="3"/>
  <c r="T26" i="3"/>
  <c r="X26" i="3"/>
  <c r="Q27" i="3"/>
  <c r="T27" i="3"/>
  <c r="X27" i="3"/>
  <c r="Q28" i="3"/>
  <c r="T28" i="3"/>
  <c r="X28" i="3"/>
  <c r="T29" i="3"/>
  <c r="X29" i="3"/>
  <c r="Q30" i="3"/>
  <c r="T30" i="3"/>
  <c r="X30" i="3"/>
  <c r="Q31" i="3"/>
  <c r="T31" i="3"/>
  <c r="X31" i="3"/>
  <c r="Q32" i="3"/>
  <c r="T32" i="3"/>
  <c r="X32" i="3"/>
  <c r="Q33" i="3"/>
  <c r="T33" i="3"/>
  <c r="X33" i="3"/>
  <c r="Q34" i="3"/>
  <c r="T34" i="3"/>
  <c r="X34" i="3"/>
  <c r="Q35" i="3"/>
  <c r="T35" i="3"/>
  <c r="X35" i="3"/>
  <c r="Q36" i="3"/>
  <c r="T36" i="3"/>
  <c r="X36" i="3"/>
  <c r="Q37" i="3"/>
  <c r="T37" i="3"/>
  <c r="X37" i="3"/>
  <c r="Q38" i="3"/>
  <c r="T38" i="3"/>
  <c r="X38" i="3"/>
  <c r="Q39" i="3"/>
  <c r="T39" i="3"/>
  <c r="X39" i="3"/>
  <c r="Q40" i="3"/>
  <c r="X40" i="3"/>
  <c r="Q41" i="3"/>
  <c r="T41" i="3"/>
  <c r="X41" i="3"/>
  <c r="Q42" i="3"/>
  <c r="T42" i="3"/>
  <c r="X42" i="3"/>
  <c r="Q43" i="3"/>
  <c r="T43" i="3"/>
  <c r="X43" i="3"/>
  <c r="Q44" i="3"/>
  <c r="T44" i="3"/>
  <c r="X44" i="3"/>
  <c r="Q45" i="3"/>
  <c r="T45" i="3"/>
  <c r="X45" i="3"/>
  <c r="Q46" i="3"/>
  <c r="T46" i="3"/>
  <c r="X46" i="3"/>
  <c r="Q47" i="3"/>
  <c r="T47" i="3"/>
  <c r="X47" i="3"/>
  <c r="Q48" i="3"/>
  <c r="X48" i="3"/>
  <c r="Q49" i="3"/>
  <c r="T49" i="3"/>
  <c r="X49" i="3"/>
  <c r="Q50" i="3"/>
  <c r="T50" i="3"/>
  <c r="X50" i="3"/>
  <c r="Q51" i="3"/>
  <c r="T51" i="3"/>
  <c r="X51" i="3"/>
  <c r="Q52" i="3"/>
  <c r="T52" i="3"/>
  <c r="X52" i="3"/>
  <c r="Q53" i="3"/>
  <c r="T53" i="3"/>
  <c r="X53" i="3"/>
  <c r="Q54" i="3"/>
  <c r="T54" i="3"/>
  <c r="X54" i="3"/>
  <c r="Q55" i="3"/>
  <c r="T55" i="3"/>
  <c r="X55" i="3"/>
  <c r="Q56" i="3"/>
  <c r="T56" i="3"/>
  <c r="X56" i="3"/>
  <c r="Q57" i="3"/>
  <c r="T57" i="3"/>
  <c r="X57" i="3"/>
  <c r="T58" i="3"/>
  <c r="X58" i="3"/>
  <c r="Q59" i="3"/>
  <c r="T59" i="3"/>
  <c r="X59" i="3"/>
  <c r="Q60" i="3"/>
  <c r="T60" i="3"/>
  <c r="X60" i="3"/>
  <c r="Q61" i="3"/>
  <c r="T61" i="3"/>
  <c r="X61" i="3"/>
  <c r="Q62" i="3"/>
  <c r="T62" i="3"/>
  <c r="X62" i="3"/>
  <c r="Q63" i="3"/>
  <c r="T63" i="3"/>
  <c r="X63" i="3"/>
  <c r="D70" i="3"/>
  <c r="P68" i="3"/>
  <c r="D68" i="3"/>
  <c r="P67" i="3"/>
  <c r="AL7" i="3"/>
  <c r="D67" i="3"/>
  <c r="AJ7" i="3"/>
  <c r="AH7" i="3"/>
  <c r="AA7" i="3"/>
  <c r="P66" i="3"/>
  <c r="D66" i="3"/>
  <c r="S63" i="3"/>
  <c r="R63" i="3"/>
  <c r="S62" i="3"/>
  <c r="R62" i="3"/>
  <c r="S61" i="3"/>
  <c r="R61" i="3"/>
  <c r="S60" i="3"/>
  <c r="R60" i="3"/>
  <c r="S59" i="3"/>
  <c r="R59" i="3"/>
  <c r="Q58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Q29" i="3"/>
  <c r="S29" i="3"/>
  <c r="R29" i="3"/>
  <c r="S28" i="3"/>
  <c r="R28" i="3"/>
  <c r="S27" i="3"/>
  <c r="R27" i="3"/>
  <c r="Q26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Q19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AM7" i="3"/>
  <c r="AK7" i="3"/>
  <c r="AI7" i="3"/>
  <c r="AF7" i="3"/>
  <c r="AG7" i="3"/>
  <c r="AB7" i="3"/>
  <c r="AC7" i="3"/>
  <c r="AD7" i="3"/>
  <c r="AE7" i="3"/>
  <c r="Z7" i="3"/>
  <c r="Y7" i="3"/>
  <c r="P8" i="4"/>
  <c r="Q9" i="4"/>
  <c r="T9" i="4"/>
  <c r="X9" i="4"/>
  <c r="Q10" i="4"/>
  <c r="T10" i="4"/>
  <c r="X10" i="4"/>
  <c r="Q11" i="4"/>
  <c r="T11" i="4"/>
  <c r="X11" i="4"/>
  <c r="Q12" i="4"/>
  <c r="T12" i="4"/>
  <c r="X12" i="4"/>
  <c r="Q13" i="4"/>
  <c r="T13" i="4"/>
  <c r="X13" i="4"/>
  <c r="Q14" i="4"/>
  <c r="T14" i="4"/>
  <c r="X14" i="4"/>
  <c r="Q15" i="4"/>
  <c r="T15" i="4"/>
  <c r="X15" i="4"/>
  <c r="Q16" i="4"/>
  <c r="T16" i="4"/>
  <c r="X16" i="4"/>
  <c r="Q17" i="4"/>
  <c r="T17" i="4"/>
  <c r="X17" i="4"/>
  <c r="Q18" i="4"/>
  <c r="T18" i="4"/>
  <c r="X18" i="4"/>
  <c r="Q19" i="4"/>
  <c r="T19" i="4"/>
  <c r="X19" i="4"/>
  <c r="Q20" i="4"/>
  <c r="T20" i="4"/>
  <c r="X20" i="4"/>
  <c r="Q21" i="4"/>
  <c r="T21" i="4"/>
  <c r="X21" i="4"/>
  <c r="Q22" i="4"/>
  <c r="T22" i="4"/>
  <c r="X22" i="4"/>
  <c r="Q23" i="4"/>
  <c r="T23" i="4"/>
  <c r="X23" i="4"/>
  <c r="Q24" i="4"/>
  <c r="T24" i="4"/>
  <c r="X24" i="4"/>
  <c r="Q25" i="4"/>
  <c r="T25" i="4"/>
  <c r="X25" i="4"/>
  <c r="Q26" i="4"/>
  <c r="T26" i="4"/>
  <c r="X26" i="4"/>
  <c r="Q27" i="4"/>
  <c r="T27" i="4"/>
  <c r="X27" i="4"/>
  <c r="Q28" i="4"/>
  <c r="T28" i="4"/>
  <c r="X28" i="4"/>
  <c r="Q29" i="4"/>
  <c r="T29" i="4"/>
  <c r="X29" i="4"/>
  <c r="Q30" i="4"/>
  <c r="T30" i="4"/>
  <c r="X30" i="4"/>
  <c r="Q31" i="4"/>
  <c r="T31" i="4"/>
  <c r="X31" i="4"/>
  <c r="Q32" i="4"/>
  <c r="T32" i="4"/>
  <c r="X32" i="4"/>
  <c r="Q33" i="4"/>
  <c r="T33" i="4"/>
  <c r="X33" i="4"/>
  <c r="Q34" i="4"/>
  <c r="T34" i="4"/>
  <c r="X34" i="4"/>
  <c r="Q35" i="4"/>
  <c r="T35" i="4"/>
  <c r="X35" i="4"/>
  <c r="Q36" i="4"/>
  <c r="T36" i="4"/>
  <c r="X36" i="4"/>
  <c r="Q37" i="4"/>
  <c r="T37" i="4"/>
  <c r="X37" i="4"/>
  <c r="Q38" i="4"/>
  <c r="T38" i="4"/>
  <c r="X38" i="4"/>
  <c r="Q39" i="4"/>
  <c r="T39" i="4"/>
  <c r="X39" i="4"/>
  <c r="Q40" i="4"/>
  <c r="T40" i="4"/>
  <c r="X40" i="4"/>
  <c r="Q41" i="4"/>
  <c r="T41" i="4"/>
  <c r="X41" i="4"/>
  <c r="Q42" i="4"/>
  <c r="T42" i="4"/>
  <c r="X42" i="4"/>
  <c r="Q43" i="4"/>
  <c r="T43" i="4"/>
  <c r="X43" i="4"/>
  <c r="T44" i="4"/>
  <c r="X44" i="4"/>
  <c r="Q45" i="4"/>
  <c r="T45" i="4"/>
  <c r="X45" i="4"/>
  <c r="Q46" i="4"/>
  <c r="T46" i="4"/>
  <c r="X46" i="4"/>
  <c r="Q47" i="4"/>
  <c r="T47" i="4"/>
  <c r="X47" i="4"/>
  <c r="Q48" i="4"/>
  <c r="T48" i="4"/>
  <c r="X48" i="4"/>
  <c r="Q49" i="4"/>
  <c r="T49" i="4"/>
  <c r="X49" i="4"/>
  <c r="Q50" i="4"/>
  <c r="T50" i="4"/>
  <c r="X50" i="4"/>
  <c r="Q51" i="4"/>
  <c r="T51" i="4"/>
  <c r="X51" i="4"/>
  <c r="Q52" i="4"/>
  <c r="T52" i="4"/>
  <c r="X52" i="4"/>
  <c r="Q53" i="4"/>
  <c r="T53" i="4"/>
  <c r="X53" i="4"/>
  <c r="Q54" i="4"/>
  <c r="T54" i="4"/>
  <c r="X54" i="4"/>
  <c r="Q55" i="4"/>
  <c r="T55" i="4"/>
  <c r="X55" i="4"/>
  <c r="Q56" i="4"/>
  <c r="T56" i="4"/>
  <c r="X56" i="4"/>
  <c r="Q57" i="4"/>
  <c r="T57" i="4"/>
  <c r="X57" i="4"/>
  <c r="Q58" i="4"/>
  <c r="T58" i="4"/>
  <c r="X58" i="4"/>
  <c r="Q59" i="4"/>
  <c r="X59" i="4"/>
  <c r="T60" i="4"/>
  <c r="X60" i="4"/>
  <c r="Q61" i="4"/>
  <c r="T61" i="4"/>
  <c r="X61" i="4"/>
  <c r="Q62" i="4"/>
  <c r="T62" i="4"/>
  <c r="X62" i="4"/>
  <c r="Q63" i="4"/>
  <c r="T63" i="4"/>
  <c r="X63" i="4"/>
  <c r="Q64" i="4"/>
  <c r="T64" i="4"/>
  <c r="X64" i="4"/>
  <c r="D71" i="4"/>
  <c r="P69" i="4"/>
  <c r="D69" i="4"/>
  <c r="P68" i="4"/>
  <c r="AL7" i="4"/>
  <c r="D68" i="4"/>
  <c r="AJ7" i="4"/>
  <c r="AH7" i="4"/>
  <c r="AA7" i="4"/>
  <c r="P67" i="4"/>
  <c r="D67" i="4"/>
  <c r="S64" i="4"/>
  <c r="R64" i="4"/>
  <c r="S63" i="4"/>
  <c r="R63" i="4"/>
  <c r="S62" i="4"/>
  <c r="R62" i="4"/>
  <c r="S61" i="4"/>
  <c r="R61" i="4"/>
  <c r="Q60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Q44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AM7" i="4"/>
  <c r="AK7" i="4"/>
  <c r="AI7" i="4"/>
  <c r="AF7" i="4"/>
  <c r="AG7" i="4"/>
  <c r="AB7" i="4"/>
  <c r="AC7" i="4"/>
  <c r="AD7" i="4"/>
  <c r="AE7" i="4"/>
  <c r="Z7" i="4"/>
  <c r="Y7" i="4"/>
  <c r="P8" i="5"/>
  <c r="Q9" i="5"/>
  <c r="T9" i="5"/>
  <c r="X9" i="5"/>
  <c r="Q10" i="5"/>
  <c r="T10" i="5"/>
  <c r="X10" i="5"/>
  <c r="Q11" i="5"/>
  <c r="T11" i="5"/>
  <c r="X11" i="5"/>
  <c r="Q12" i="5"/>
  <c r="T12" i="5"/>
  <c r="X12" i="5"/>
  <c r="Q13" i="5"/>
  <c r="T13" i="5"/>
  <c r="X13" i="5"/>
  <c r="Q14" i="5"/>
  <c r="T14" i="5"/>
  <c r="X14" i="5"/>
  <c r="Q15" i="5"/>
  <c r="T15" i="5"/>
  <c r="X15" i="5"/>
  <c r="Q16" i="5"/>
  <c r="T16" i="5"/>
  <c r="X16" i="5"/>
  <c r="Q17" i="5"/>
  <c r="T17" i="5"/>
  <c r="X17" i="5"/>
  <c r="Q18" i="5"/>
  <c r="T18" i="5"/>
  <c r="X18" i="5"/>
  <c r="Q19" i="5"/>
  <c r="T19" i="5"/>
  <c r="X19" i="5"/>
  <c r="Q20" i="5"/>
  <c r="T20" i="5"/>
  <c r="X20" i="5"/>
  <c r="Q21" i="5"/>
  <c r="T21" i="5"/>
  <c r="X21" i="5"/>
  <c r="Q22" i="5"/>
  <c r="T22" i="5"/>
  <c r="X22" i="5"/>
  <c r="Q23" i="5"/>
  <c r="T23" i="5"/>
  <c r="X23" i="5"/>
  <c r="Q24" i="5"/>
  <c r="T24" i="5"/>
  <c r="X24" i="5"/>
  <c r="Q25" i="5"/>
  <c r="T25" i="5"/>
  <c r="X25" i="5"/>
  <c r="Q26" i="5"/>
  <c r="T26" i="5"/>
  <c r="X26" i="5"/>
  <c r="Q27" i="5"/>
  <c r="T27" i="5"/>
  <c r="X27" i="5"/>
  <c r="Q28" i="5"/>
  <c r="T28" i="5"/>
  <c r="X28" i="5"/>
  <c r="Q29" i="5"/>
  <c r="T29" i="5"/>
  <c r="X29" i="5"/>
  <c r="Q30" i="5"/>
  <c r="T30" i="5"/>
  <c r="X30" i="5"/>
  <c r="Q31" i="5"/>
  <c r="T31" i="5"/>
  <c r="X31" i="5"/>
  <c r="Q32" i="5"/>
  <c r="T32" i="5"/>
  <c r="X32" i="5"/>
  <c r="Q33" i="5"/>
  <c r="T33" i="5"/>
  <c r="X33" i="5"/>
  <c r="Q34" i="5"/>
  <c r="T34" i="5"/>
  <c r="X34" i="5"/>
  <c r="Q35" i="5"/>
  <c r="T35" i="5"/>
  <c r="X35" i="5"/>
  <c r="Q36" i="5"/>
  <c r="T36" i="5"/>
  <c r="X36" i="5"/>
  <c r="Q37" i="5"/>
  <c r="T37" i="5"/>
  <c r="X37" i="5"/>
  <c r="Q38" i="5"/>
  <c r="T38" i="5"/>
  <c r="X38" i="5"/>
  <c r="Q39" i="5"/>
  <c r="T39" i="5"/>
  <c r="X39" i="5"/>
  <c r="Q40" i="5"/>
  <c r="T40" i="5"/>
  <c r="X40" i="5"/>
  <c r="Q41" i="5"/>
  <c r="T41" i="5"/>
  <c r="X41" i="5"/>
  <c r="Q42" i="5"/>
  <c r="T42" i="5"/>
  <c r="X42" i="5"/>
  <c r="Q43" i="5"/>
  <c r="T43" i="5"/>
  <c r="X43" i="5"/>
  <c r="Q44" i="5"/>
  <c r="T44" i="5"/>
  <c r="X44" i="5"/>
  <c r="Q45" i="5"/>
  <c r="T45" i="5"/>
  <c r="X45" i="5"/>
  <c r="Q46" i="5"/>
  <c r="T46" i="5"/>
  <c r="X46" i="5"/>
  <c r="Q47" i="5"/>
  <c r="T47" i="5"/>
  <c r="X47" i="5"/>
  <c r="Q48" i="5"/>
  <c r="T48" i="5"/>
  <c r="X48" i="5"/>
  <c r="Q49" i="5"/>
  <c r="T49" i="5"/>
  <c r="X49" i="5"/>
  <c r="Q50" i="5"/>
  <c r="T50" i="5"/>
  <c r="X50" i="5"/>
  <c r="Q51" i="5"/>
  <c r="T51" i="5"/>
  <c r="X51" i="5"/>
  <c r="Q52" i="5"/>
  <c r="T52" i="5"/>
  <c r="X52" i="5"/>
  <c r="Q53" i="5"/>
  <c r="T53" i="5"/>
  <c r="X53" i="5"/>
  <c r="Q54" i="5"/>
  <c r="T54" i="5"/>
  <c r="X54" i="5"/>
  <c r="Q55" i="5"/>
  <c r="T55" i="5"/>
  <c r="X55" i="5"/>
  <c r="Q56" i="5"/>
  <c r="T56" i="5"/>
  <c r="X56" i="5"/>
  <c r="Q57" i="5"/>
  <c r="T57" i="5"/>
  <c r="X57" i="5"/>
  <c r="Q58" i="5"/>
  <c r="T58" i="5"/>
  <c r="X58" i="5"/>
  <c r="Q59" i="5"/>
  <c r="T59" i="5"/>
  <c r="X59" i="5"/>
  <c r="Q60" i="5"/>
  <c r="T60" i="5"/>
  <c r="X60" i="5"/>
  <c r="Q61" i="5"/>
  <c r="T61" i="5"/>
  <c r="X61" i="5"/>
  <c r="Q62" i="5"/>
  <c r="T62" i="5"/>
  <c r="X62" i="5"/>
  <c r="Q63" i="5"/>
  <c r="T63" i="5"/>
  <c r="X63" i="5"/>
  <c r="Q64" i="5"/>
  <c r="T64" i="5"/>
  <c r="X64" i="5"/>
  <c r="X65" i="5"/>
  <c r="Q66" i="5"/>
  <c r="T66" i="5"/>
  <c r="X66" i="5"/>
  <c r="Q67" i="5"/>
  <c r="T67" i="5"/>
  <c r="X67" i="5"/>
  <c r="Q68" i="5"/>
  <c r="T68" i="5"/>
  <c r="X68" i="5"/>
  <c r="D75" i="5"/>
  <c r="P73" i="5"/>
  <c r="D73" i="5"/>
  <c r="P72" i="5"/>
  <c r="AL7" i="5"/>
  <c r="D72" i="5"/>
  <c r="AJ7" i="5"/>
  <c r="AH7" i="5"/>
  <c r="AA7" i="5"/>
  <c r="P71" i="5"/>
  <c r="D71" i="5"/>
  <c r="S68" i="5"/>
  <c r="R68" i="5"/>
  <c r="S67" i="5"/>
  <c r="R67" i="5"/>
  <c r="S66" i="5"/>
  <c r="R66" i="5"/>
  <c r="Q65" i="5"/>
  <c r="S65" i="5"/>
  <c r="R65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AM7" i="5"/>
  <c r="AK7" i="5"/>
  <c r="AI7" i="5"/>
  <c r="AF7" i="5"/>
  <c r="AG7" i="5"/>
  <c r="AB7" i="5"/>
  <c r="AC7" i="5"/>
  <c r="AD7" i="5"/>
  <c r="AE7" i="5"/>
  <c r="Z7" i="5"/>
  <c r="Y7" i="5"/>
  <c r="P8" i="6"/>
  <c r="Q9" i="6"/>
  <c r="T9" i="6"/>
  <c r="X9" i="6"/>
  <c r="Q10" i="6"/>
  <c r="T10" i="6"/>
  <c r="X10" i="6"/>
  <c r="Q11" i="6"/>
  <c r="T11" i="6"/>
  <c r="X11" i="6"/>
  <c r="Q12" i="6"/>
  <c r="T12" i="6"/>
  <c r="X12" i="6"/>
  <c r="Q13" i="6"/>
  <c r="T13" i="6"/>
  <c r="X13" i="6"/>
  <c r="Q14" i="6"/>
  <c r="T14" i="6"/>
  <c r="X14" i="6"/>
  <c r="Q15" i="6"/>
  <c r="T15" i="6"/>
  <c r="X15" i="6"/>
  <c r="Q16" i="6"/>
  <c r="T16" i="6"/>
  <c r="X16" i="6"/>
  <c r="Q17" i="6"/>
  <c r="X17" i="6"/>
  <c r="Q18" i="6"/>
  <c r="T18" i="6"/>
  <c r="X18" i="6"/>
  <c r="Q19" i="6"/>
  <c r="T19" i="6"/>
  <c r="X19" i="6"/>
  <c r="Q20" i="6"/>
  <c r="T20" i="6"/>
  <c r="X20" i="6"/>
  <c r="Q21" i="6"/>
  <c r="T21" i="6"/>
  <c r="X21" i="6"/>
  <c r="Q22" i="6"/>
  <c r="T22" i="6"/>
  <c r="X22" i="6"/>
  <c r="Q23" i="6"/>
  <c r="T23" i="6"/>
  <c r="X23" i="6"/>
  <c r="Q24" i="6"/>
  <c r="T24" i="6"/>
  <c r="X24" i="6"/>
  <c r="Q25" i="6"/>
  <c r="T25" i="6"/>
  <c r="X25" i="6"/>
  <c r="Q26" i="6"/>
  <c r="T26" i="6"/>
  <c r="X26" i="6"/>
  <c r="Q27" i="6"/>
  <c r="T27" i="6"/>
  <c r="X27" i="6"/>
  <c r="Q28" i="6"/>
  <c r="T28" i="6"/>
  <c r="X28" i="6"/>
  <c r="Q29" i="6"/>
  <c r="T29" i="6"/>
  <c r="X29" i="6"/>
  <c r="Q30" i="6"/>
  <c r="T30" i="6"/>
  <c r="X30" i="6"/>
  <c r="Q31" i="6"/>
  <c r="T31" i="6"/>
  <c r="X31" i="6"/>
  <c r="Q32" i="6"/>
  <c r="T32" i="6"/>
  <c r="X32" i="6"/>
  <c r="Q33" i="6"/>
  <c r="T33" i="6"/>
  <c r="X33" i="6"/>
  <c r="Q34" i="6"/>
  <c r="T34" i="6"/>
  <c r="X34" i="6"/>
  <c r="Q35" i="6"/>
  <c r="T35" i="6"/>
  <c r="X35" i="6"/>
  <c r="Q36" i="6"/>
  <c r="T36" i="6"/>
  <c r="X36" i="6"/>
  <c r="Q37" i="6"/>
  <c r="T37" i="6"/>
  <c r="X37" i="6"/>
  <c r="Q38" i="6"/>
  <c r="T38" i="6"/>
  <c r="X38" i="6"/>
  <c r="Q39" i="6"/>
  <c r="T39" i="6"/>
  <c r="X39" i="6"/>
  <c r="Q40" i="6"/>
  <c r="T40" i="6"/>
  <c r="X40" i="6"/>
  <c r="Q41" i="6"/>
  <c r="T41" i="6"/>
  <c r="X41" i="6"/>
  <c r="Q42" i="6"/>
  <c r="T42" i="6"/>
  <c r="X42" i="6"/>
  <c r="Q43" i="6"/>
  <c r="T43" i="6"/>
  <c r="X43" i="6"/>
  <c r="Q44" i="6"/>
  <c r="T44" i="6"/>
  <c r="X44" i="6"/>
  <c r="Q45" i="6"/>
  <c r="T45" i="6"/>
  <c r="X45" i="6"/>
  <c r="Q46" i="6"/>
  <c r="T46" i="6"/>
  <c r="X46" i="6"/>
  <c r="Q47" i="6"/>
  <c r="T47" i="6"/>
  <c r="X47" i="6"/>
  <c r="Q48" i="6"/>
  <c r="T48" i="6"/>
  <c r="X48" i="6"/>
  <c r="Q49" i="6"/>
  <c r="T49" i="6"/>
  <c r="X49" i="6"/>
  <c r="Q50" i="6"/>
  <c r="T50" i="6"/>
  <c r="X50" i="6"/>
  <c r="Q51" i="6"/>
  <c r="T51" i="6"/>
  <c r="X51" i="6"/>
  <c r="Q52" i="6"/>
  <c r="T52" i="6"/>
  <c r="X52" i="6"/>
  <c r="Q53" i="6"/>
  <c r="T53" i="6"/>
  <c r="X53" i="6"/>
  <c r="Q54" i="6"/>
  <c r="T54" i="6"/>
  <c r="X54" i="6"/>
  <c r="Q55" i="6"/>
  <c r="T55" i="6"/>
  <c r="X55" i="6"/>
  <c r="Q56" i="6"/>
  <c r="T56" i="6"/>
  <c r="X56" i="6"/>
  <c r="Q57" i="6"/>
  <c r="T57" i="6"/>
  <c r="X57" i="6"/>
  <c r="Q58" i="6"/>
  <c r="T58" i="6"/>
  <c r="X58" i="6"/>
  <c r="Q59" i="6"/>
  <c r="T59" i="6"/>
  <c r="X59" i="6"/>
  <c r="Q60" i="6"/>
  <c r="T60" i="6"/>
  <c r="X60" i="6"/>
  <c r="Q61" i="6"/>
  <c r="T61" i="6"/>
  <c r="X61" i="6"/>
  <c r="Q62" i="6"/>
  <c r="T62" i="6"/>
  <c r="X62" i="6"/>
  <c r="Q63" i="6"/>
  <c r="T63" i="6"/>
  <c r="X63" i="6"/>
  <c r="Q64" i="6"/>
  <c r="T64" i="6"/>
  <c r="X64" i="6"/>
  <c r="Q65" i="6"/>
  <c r="T65" i="6"/>
  <c r="X65" i="6"/>
  <c r="Q66" i="6"/>
  <c r="T66" i="6"/>
  <c r="X66" i="6"/>
  <c r="Q67" i="6"/>
  <c r="T67" i="6"/>
  <c r="X67" i="6"/>
  <c r="Q68" i="6"/>
  <c r="T68" i="6"/>
  <c r="X68" i="6"/>
  <c r="Q69" i="6"/>
  <c r="T69" i="6"/>
  <c r="X69" i="6"/>
  <c r="Q70" i="6"/>
  <c r="T70" i="6"/>
  <c r="X70" i="6"/>
  <c r="Q71" i="6"/>
  <c r="T71" i="6"/>
  <c r="X71" i="6"/>
  <c r="D78" i="6"/>
  <c r="P76" i="6"/>
  <c r="D76" i="6"/>
  <c r="P75" i="6"/>
  <c r="AL7" i="6"/>
  <c r="D75" i="6"/>
  <c r="AJ7" i="6"/>
  <c r="AH7" i="6"/>
  <c r="AA7" i="6"/>
  <c r="P74" i="6"/>
  <c r="D74" i="6"/>
  <c r="S71" i="6"/>
  <c r="R71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S50" i="6"/>
  <c r="R50" i="6"/>
  <c r="S49" i="6"/>
  <c r="R49" i="6"/>
  <c r="S48" i="6"/>
  <c r="R48" i="6"/>
  <c r="S47" i="6"/>
  <c r="R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AM7" i="6"/>
  <c r="AK7" i="6"/>
  <c r="AI7" i="6"/>
  <c r="AF7" i="6"/>
  <c r="AG7" i="6"/>
  <c r="AB7" i="6"/>
  <c r="AC7" i="6"/>
  <c r="AD7" i="6"/>
  <c r="AE7" i="6"/>
  <c r="Z7" i="6"/>
  <c r="Y7" i="6"/>
  <c r="P8" i="7"/>
  <c r="Q9" i="7"/>
  <c r="T9" i="7"/>
  <c r="X9" i="7"/>
  <c r="Q10" i="7"/>
  <c r="X10" i="7"/>
  <c r="Q11" i="7"/>
  <c r="T11" i="7"/>
  <c r="X11" i="7"/>
  <c r="Q12" i="7"/>
  <c r="T12" i="7"/>
  <c r="X12" i="7"/>
  <c r="Q13" i="7"/>
  <c r="T13" i="7"/>
  <c r="X13" i="7"/>
  <c r="Q14" i="7"/>
  <c r="T14" i="7"/>
  <c r="X14" i="7"/>
  <c r="Q15" i="7"/>
  <c r="T15" i="7"/>
  <c r="X15" i="7"/>
  <c r="Q16" i="7"/>
  <c r="T16" i="7"/>
  <c r="X16" i="7"/>
  <c r="Q17" i="7"/>
  <c r="T17" i="7"/>
  <c r="X17" i="7"/>
  <c r="Q18" i="7"/>
  <c r="T18" i="7"/>
  <c r="X18" i="7"/>
  <c r="Q19" i="7"/>
  <c r="T19" i="7"/>
  <c r="X19" i="7"/>
  <c r="Q20" i="7"/>
  <c r="T20" i="7"/>
  <c r="X20" i="7"/>
  <c r="Q21" i="7"/>
  <c r="T21" i="7"/>
  <c r="X21" i="7"/>
  <c r="Q22" i="7"/>
  <c r="T22" i="7"/>
  <c r="X22" i="7"/>
  <c r="Q23" i="7"/>
  <c r="T23" i="7"/>
  <c r="X23" i="7"/>
  <c r="Q24" i="7"/>
  <c r="T24" i="7"/>
  <c r="X24" i="7"/>
  <c r="Q25" i="7"/>
  <c r="T25" i="7"/>
  <c r="X25" i="7"/>
  <c r="Q26" i="7"/>
  <c r="T26" i="7"/>
  <c r="X26" i="7"/>
  <c r="Q27" i="7"/>
  <c r="T27" i="7"/>
  <c r="X27" i="7"/>
  <c r="Q28" i="7"/>
  <c r="T28" i="7"/>
  <c r="X28" i="7"/>
  <c r="Q29" i="7"/>
  <c r="T29" i="7"/>
  <c r="X29" i="7"/>
  <c r="Q30" i="7"/>
  <c r="T30" i="7"/>
  <c r="X30" i="7"/>
  <c r="Q31" i="7"/>
  <c r="T31" i="7"/>
  <c r="X31" i="7"/>
  <c r="Q32" i="7"/>
  <c r="T32" i="7"/>
  <c r="X32" i="7"/>
  <c r="Q33" i="7"/>
  <c r="T33" i="7"/>
  <c r="X33" i="7"/>
  <c r="Q34" i="7"/>
  <c r="T34" i="7"/>
  <c r="X34" i="7"/>
  <c r="Q35" i="7"/>
  <c r="T35" i="7"/>
  <c r="X35" i="7"/>
  <c r="Q36" i="7"/>
  <c r="T36" i="7"/>
  <c r="X36" i="7"/>
  <c r="Q37" i="7"/>
  <c r="T37" i="7"/>
  <c r="X37" i="7"/>
  <c r="Q38" i="7"/>
  <c r="T38" i="7"/>
  <c r="X38" i="7"/>
  <c r="Q39" i="7"/>
  <c r="T39" i="7"/>
  <c r="X39" i="7"/>
  <c r="Q40" i="7"/>
  <c r="T40" i="7"/>
  <c r="X40" i="7"/>
  <c r="Q41" i="7"/>
  <c r="T41" i="7"/>
  <c r="X41" i="7"/>
  <c r="Q42" i="7"/>
  <c r="T42" i="7"/>
  <c r="X42" i="7"/>
  <c r="Q43" i="7"/>
  <c r="T43" i="7"/>
  <c r="X43" i="7"/>
  <c r="Q44" i="7"/>
  <c r="T44" i="7"/>
  <c r="X44" i="7"/>
  <c r="Q45" i="7"/>
  <c r="T45" i="7"/>
  <c r="X45" i="7"/>
  <c r="Q46" i="7"/>
  <c r="T46" i="7"/>
  <c r="X46" i="7"/>
  <c r="Q47" i="7"/>
  <c r="T47" i="7"/>
  <c r="X47" i="7"/>
  <c r="Q48" i="7"/>
  <c r="T48" i="7"/>
  <c r="X48" i="7"/>
  <c r="Q49" i="7"/>
  <c r="T49" i="7"/>
  <c r="X49" i="7"/>
  <c r="Q50" i="7"/>
  <c r="T50" i="7"/>
  <c r="X50" i="7"/>
  <c r="Q51" i="7"/>
  <c r="T51" i="7"/>
  <c r="X51" i="7"/>
  <c r="Q52" i="7"/>
  <c r="T52" i="7"/>
  <c r="X52" i="7"/>
  <c r="Q53" i="7"/>
  <c r="T53" i="7"/>
  <c r="X53" i="7"/>
  <c r="T54" i="7"/>
  <c r="X54" i="7"/>
  <c r="Q55" i="7"/>
  <c r="T55" i="7"/>
  <c r="X55" i="7"/>
  <c r="Q56" i="7"/>
  <c r="T56" i="7"/>
  <c r="X56" i="7"/>
  <c r="Q57" i="7"/>
  <c r="T57" i="7"/>
  <c r="X57" i="7"/>
  <c r="Q58" i="7"/>
  <c r="T58" i="7"/>
  <c r="X58" i="7"/>
  <c r="Q59" i="7"/>
  <c r="T59" i="7"/>
  <c r="X59" i="7"/>
  <c r="Q60" i="7"/>
  <c r="T60" i="7"/>
  <c r="X60" i="7"/>
  <c r="Q61" i="7"/>
  <c r="T61" i="7"/>
  <c r="X61" i="7"/>
  <c r="Q62" i="7"/>
  <c r="T62" i="7"/>
  <c r="X62" i="7"/>
  <c r="Q63" i="7"/>
  <c r="T63" i="7"/>
  <c r="X63" i="7"/>
  <c r="Q64" i="7"/>
  <c r="T64" i="7"/>
  <c r="X64" i="7"/>
  <c r="Q65" i="7"/>
  <c r="T65" i="7"/>
  <c r="X65" i="7"/>
  <c r="Q66" i="7"/>
  <c r="T66" i="7"/>
  <c r="X66" i="7"/>
  <c r="Q67" i="7"/>
  <c r="T67" i="7"/>
  <c r="X67" i="7"/>
  <c r="Q68" i="7"/>
  <c r="T68" i="7"/>
  <c r="X68" i="7"/>
  <c r="D75" i="7"/>
  <c r="P73" i="7"/>
  <c r="D73" i="7"/>
  <c r="P72" i="7"/>
  <c r="AL7" i="7"/>
  <c r="D72" i="7"/>
  <c r="AJ7" i="7"/>
  <c r="AH7" i="7"/>
  <c r="AA7" i="7"/>
  <c r="P71" i="7"/>
  <c r="D71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Q54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AM7" i="7"/>
  <c r="AK7" i="7"/>
  <c r="AI7" i="7"/>
  <c r="AF7" i="7"/>
  <c r="AG7" i="7"/>
  <c r="AB7" i="7"/>
  <c r="AC7" i="7"/>
  <c r="AD7" i="7"/>
  <c r="AE7" i="7"/>
  <c r="Z7" i="7"/>
  <c r="Y7" i="7"/>
  <c r="Q9" i="8"/>
  <c r="T9" i="8"/>
  <c r="X9" i="8"/>
  <c r="Q10" i="8"/>
  <c r="T10" i="8"/>
  <c r="X10" i="8"/>
  <c r="Q11" i="8"/>
  <c r="T11" i="8"/>
  <c r="X11" i="8"/>
  <c r="Q12" i="8"/>
  <c r="T12" i="8"/>
  <c r="X12" i="8"/>
  <c r="Q13" i="8"/>
  <c r="T13" i="8"/>
  <c r="X13" i="8"/>
  <c r="Q14" i="8"/>
  <c r="T14" i="8"/>
  <c r="X14" i="8"/>
  <c r="Q15" i="8"/>
  <c r="T15" i="8"/>
  <c r="X15" i="8"/>
  <c r="Q16" i="8"/>
  <c r="T16" i="8"/>
  <c r="X16" i="8"/>
  <c r="Q17" i="8"/>
  <c r="T17" i="8"/>
  <c r="X17" i="8"/>
  <c r="Q18" i="8"/>
  <c r="T18" i="8"/>
  <c r="X18" i="8"/>
  <c r="Q19" i="8"/>
  <c r="T19" i="8"/>
  <c r="X19" i="8"/>
  <c r="Q20" i="8"/>
  <c r="T20" i="8"/>
  <c r="X20" i="8"/>
  <c r="T21" i="8"/>
  <c r="X21" i="8"/>
  <c r="Q22" i="8"/>
  <c r="T22" i="8"/>
  <c r="X22" i="8"/>
  <c r="Q23" i="8"/>
  <c r="T23" i="8"/>
  <c r="X23" i="8"/>
  <c r="Q24" i="8"/>
  <c r="T24" i="8"/>
  <c r="X24" i="8"/>
  <c r="Q25" i="8"/>
  <c r="T25" i="8"/>
  <c r="X25" i="8"/>
  <c r="Q26" i="8"/>
  <c r="T26" i="8"/>
  <c r="X26" i="8"/>
  <c r="Q27" i="8"/>
  <c r="T27" i="8"/>
  <c r="X27" i="8"/>
  <c r="Q28" i="8"/>
  <c r="T28" i="8"/>
  <c r="X28" i="8"/>
  <c r="T29" i="8"/>
  <c r="X29" i="8"/>
  <c r="Q30" i="8"/>
  <c r="T30" i="8"/>
  <c r="X30" i="8"/>
  <c r="Q31" i="8"/>
  <c r="T31" i="8"/>
  <c r="X31" i="8"/>
  <c r="Q32" i="8"/>
  <c r="T32" i="8"/>
  <c r="X32" i="8"/>
  <c r="Q33" i="8"/>
  <c r="T33" i="8"/>
  <c r="X33" i="8"/>
  <c r="Q34" i="8"/>
  <c r="T34" i="8"/>
  <c r="X34" i="8"/>
  <c r="Q35" i="8"/>
  <c r="T35" i="8"/>
  <c r="X35" i="8"/>
  <c r="Q36" i="8"/>
  <c r="T36" i="8"/>
  <c r="X36" i="8"/>
  <c r="Q37" i="8"/>
  <c r="T37" i="8"/>
  <c r="X37" i="8"/>
  <c r="Q38" i="8"/>
  <c r="T38" i="8"/>
  <c r="X38" i="8"/>
  <c r="Q39" i="8"/>
  <c r="T39" i="8"/>
  <c r="X39" i="8"/>
  <c r="Q40" i="8"/>
  <c r="T40" i="8"/>
  <c r="X40" i="8"/>
  <c r="Q41" i="8"/>
  <c r="T41" i="8"/>
  <c r="X41" i="8"/>
  <c r="Q42" i="8"/>
  <c r="T42" i="8"/>
  <c r="X42" i="8"/>
  <c r="Q43" i="8"/>
  <c r="T43" i="8"/>
  <c r="X43" i="8"/>
  <c r="Q44" i="8"/>
  <c r="T44" i="8"/>
  <c r="X44" i="8"/>
  <c r="Q45" i="8"/>
  <c r="T45" i="8"/>
  <c r="X45" i="8"/>
  <c r="Q46" i="8"/>
  <c r="T46" i="8"/>
  <c r="X46" i="8"/>
  <c r="Q47" i="8"/>
  <c r="T47" i="8"/>
  <c r="X47" i="8"/>
  <c r="Q48" i="8"/>
  <c r="T48" i="8"/>
  <c r="X48" i="8"/>
  <c r="Q49" i="8"/>
  <c r="T49" i="8"/>
  <c r="X49" i="8"/>
  <c r="Q50" i="8"/>
  <c r="T50" i="8"/>
  <c r="X50" i="8"/>
  <c r="Q51" i="8"/>
  <c r="T51" i="8"/>
  <c r="X51" i="8"/>
  <c r="Q52" i="8"/>
  <c r="T52" i="8"/>
  <c r="X52" i="8"/>
  <c r="Q53" i="8"/>
  <c r="T53" i="8"/>
  <c r="X53" i="8"/>
  <c r="Q54" i="8"/>
  <c r="T54" i="8"/>
  <c r="X54" i="8"/>
  <c r="T55" i="8"/>
  <c r="X55" i="8"/>
  <c r="Q56" i="8"/>
  <c r="T56" i="8"/>
  <c r="X56" i="8"/>
  <c r="Q57" i="8"/>
  <c r="T57" i="8"/>
  <c r="X57" i="8"/>
  <c r="Q58" i="8"/>
  <c r="T58" i="8"/>
  <c r="X58" i="8"/>
  <c r="Q59" i="8"/>
  <c r="T59" i="8"/>
  <c r="X59" i="8"/>
  <c r="Q60" i="8"/>
  <c r="T60" i="8"/>
  <c r="X60" i="8"/>
  <c r="Q61" i="8"/>
  <c r="T61" i="8"/>
  <c r="X61" i="8"/>
  <c r="T62" i="8"/>
  <c r="X62" i="8"/>
  <c r="Q63" i="8"/>
  <c r="T63" i="8"/>
  <c r="X63" i="8"/>
  <c r="Q64" i="8"/>
  <c r="T64" i="8"/>
  <c r="X64" i="8"/>
  <c r="Q65" i="8"/>
  <c r="T65" i="8"/>
  <c r="X65" i="8"/>
  <c r="Q66" i="8"/>
  <c r="T66" i="8"/>
  <c r="X66" i="8"/>
  <c r="Q67" i="8"/>
  <c r="T67" i="8"/>
  <c r="X67" i="8"/>
  <c r="Q68" i="8"/>
  <c r="T68" i="8"/>
  <c r="X68" i="8"/>
  <c r="Q69" i="8"/>
  <c r="T69" i="8"/>
  <c r="X69" i="8"/>
  <c r="Q70" i="8"/>
  <c r="T70" i="8"/>
  <c r="X70" i="8"/>
  <c r="Q71" i="8"/>
  <c r="T71" i="8"/>
  <c r="X71" i="8"/>
  <c r="D78" i="8"/>
  <c r="P76" i="8"/>
  <c r="D76" i="8"/>
  <c r="P75" i="8"/>
  <c r="AL7" i="8"/>
  <c r="D75" i="8"/>
  <c r="AJ7" i="8"/>
  <c r="AH7" i="8"/>
  <c r="AA7" i="8"/>
  <c r="P74" i="8"/>
  <c r="D74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Q62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Q55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Q21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AM7" i="8"/>
  <c r="AK7" i="8"/>
  <c r="AI7" i="8"/>
  <c r="AF7" i="8"/>
  <c r="AG7" i="8"/>
  <c r="AB7" i="8"/>
  <c r="AC7" i="8"/>
  <c r="AD7" i="8"/>
  <c r="AE7" i="8"/>
  <c r="Z7" i="8"/>
  <c r="Y7" i="8"/>
  <c r="Q9" i="9"/>
  <c r="T9" i="9"/>
  <c r="X9" i="9"/>
  <c r="Q10" i="9"/>
  <c r="T10" i="9"/>
  <c r="X10" i="9"/>
  <c r="Q11" i="9"/>
  <c r="T11" i="9"/>
  <c r="X11" i="9"/>
  <c r="Q12" i="9"/>
  <c r="T12" i="9"/>
  <c r="X12" i="9"/>
  <c r="Q13" i="9"/>
  <c r="T13" i="9"/>
  <c r="X13" i="9"/>
  <c r="Q14" i="9"/>
  <c r="T14" i="9"/>
  <c r="X14" i="9"/>
  <c r="Q15" i="9"/>
  <c r="T15" i="9"/>
  <c r="X15" i="9"/>
  <c r="Q16" i="9"/>
  <c r="T16" i="9"/>
  <c r="X16" i="9"/>
  <c r="Q17" i="9"/>
  <c r="T17" i="9"/>
  <c r="X17" i="9"/>
  <c r="Q18" i="9"/>
  <c r="T18" i="9"/>
  <c r="X18" i="9"/>
  <c r="Q19" i="9"/>
  <c r="T19" i="9"/>
  <c r="X19" i="9"/>
  <c r="Q20" i="9"/>
  <c r="T20" i="9"/>
  <c r="X20" i="9"/>
  <c r="Q21" i="9"/>
  <c r="T21" i="9"/>
  <c r="X21" i="9"/>
  <c r="Q22" i="9"/>
  <c r="T22" i="9"/>
  <c r="X22" i="9"/>
  <c r="Q23" i="9"/>
  <c r="T23" i="9"/>
  <c r="X23" i="9"/>
  <c r="T24" i="9"/>
  <c r="X24" i="9"/>
  <c r="Q25" i="9"/>
  <c r="T25" i="9"/>
  <c r="X25" i="9"/>
  <c r="Q26" i="9"/>
  <c r="T26" i="9"/>
  <c r="X26" i="9"/>
  <c r="T27" i="9"/>
  <c r="X27" i="9"/>
  <c r="Q28" i="9"/>
  <c r="T28" i="9"/>
  <c r="X28" i="9"/>
  <c r="Q29" i="9"/>
  <c r="T29" i="9"/>
  <c r="X29" i="9"/>
  <c r="Q30" i="9"/>
  <c r="T30" i="9"/>
  <c r="X30" i="9"/>
  <c r="Q31" i="9"/>
  <c r="T31" i="9"/>
  <c r="X31" i="9"/>
  <c r="Q32" i="9"/>
  <c r="T32" i="9"/>
  <c r="X32" i="9"/>
  <c r="Q33" i="9"/>
  <c r="T33" i="9"/>
  <c r="X33" i="9"/>
  <c r="Q34" i="9"/>
  <c r="T34" i="9"/>
  <c r="X34" i="9"/>
  <c r="Q35" i="9"/>
  <c r="T35" i="9"/>
  <c r="X35" i="9"/>
  <c r="Q36" i="9"/>
  <c r="T36" i="9"/>
  <c r="X36" i="9"/>
  <c r="Q37" i="9"/>
  <c r="T37" i="9"/>
  <c r="X37" i="9"/>
  <c r="D44" i="9"/>
  <c r="P42" i="9"/>
  <c r="D42" i="9"/>
  <c r="P41" i="9"/>
  <c r="AL7" i="9"/>
  <c r="D41" i="9"/>
  <c r="AJ7" i="9"/>
  <c r="AH7" i="9"/>
  <c r="AA7" i="9"/>
  <c r="P40" i="9"/>
  <c r="D40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Q27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AM7" i="9"/>
  <c r="AK7" i="9"/>
  <c r="AI7" i="9"/>
  <c r="AF7" i="9"/>
  <c r="AG7" i="9"/>
  <c r="AB7" i="9"/>
  <c r="AC7" i="9"/>
  <c r="AD7" i="9"/>
  <c r="AE7" i="9"/>
</calcChain>
</file>

<file path=xl/sharedStrings.xml><?xml version="1.0" encoding="utf-8"?>
<sst xmlns="http://schemas.openxmlformats.org/spreadsheetml/2006/main" count="4081" uniqueCount="1375">
  <si>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</si>
  <si>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</si>
  <si>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</si>
  <si>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</si>
  <si>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</si>
  <si>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</si>
  <si>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</si>
  <si>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</si>
  <si>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</si>
  <si>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</si>
  <si>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</si>
  <si>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</si>
  <si>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</si>
  <si>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</si>
  <si>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</si>
  <si>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</si>
  <si>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</si>
  <si>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</si>
  <si>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</si>
  <si>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</si>
  <si>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</si>
  <si>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</si>
  <si>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</si>
  <si>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</si>
  <si>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</si>
  <si>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</si>
  <si>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</si>
  <si>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</si>
  <si>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</si>
  <si>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</si>
  <si>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</si>
  <si>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</si>
  <si>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</si>
  <si>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</si>
  <si>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</si>
  <si>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</si>
  <si>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</si>
  <si>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</si>
  <si>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</si>
  <si>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</si>
  <si>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</si>
  <si>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</si>
  <si>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</si>
  <si>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</si>
  <si>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</si>
  <si>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</si>
  <si>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</si>
  <si>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</si>
  <si>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Phát triển ứng dụng cho các thiết bị di động</t>
  </si>
  <si>
    <t>B14DCAT212</t>
  </si>
  <si>
    <t>Trần Trọng</t>
  </si>
  <si>
    <t>Anh</t>
  </si>
  <si>
    <t>25/11/1996</t>
  </si>
  <si>
    <t>D14CQAT02-B</t>
  </si>
  <si>
    <t>B14DCCN783</t>
  </si>
  <si>
    <t>Đậu Xuân</t>
  </si>
  <si>
    <t>25/08/1996</t>
  </si>
  <si>
    <t>D14CNPM6</t>
  </si>
  <si>
    <t>B14DCAT091</t>
  </si>
  <si>
    <t>Lê Đức</t>
  </si>
  <si>
    <t>01/02/1996</t>
  </si>
  <si>
    <t>D14CQAT03-B</t>
  </si>
  <si>
    <t>B14DCAT103</t>
  </si>
  <si>
    <t>Nguyễn Đức</t>
  </si>
  <si>
    <t>Chung</t>
  </si>
  <si>
    <t>05/03/1995</t>
  </si>
  <si>
    <t>B14DCAT107</t>
  </si>
  <si>
    <t>Trần Mạnh</t>
  </si>
  <si>
    <t>Cường</t>
  </si>
  <si>
    <t>08/06/1996</t>
  </si>
  <si>
    <t>B14DCAT149</t>
  </si>
  <si>
    <t>08/10/1996</t>
  </si>
  <si>
    <t>B14DCCN525</t>
  </si>
  <si>
    <t>Đỗ Quang</t>
  </si>
  <si>
    <t>Duy</t>
  </si>
  <si>
    <t>11/11/1996</t>
  </si>
  <si>
    <t>D14CNPM5</t>
  </si>
  <si>
    <t>B14DCAT024</t>
  </si>
  <si>
    <t>Đỗ Văn</t>
  </si>
  <si>
    <t>14/11/1996</t>
  </si>
  <si>
    <t>D14CQAT01-B</t>
  </si>
  <si>
    <t>B14DCCN078</t>
  </si>
  <si>
    <t>Phạm Văn</t>
  </si>
  <si>
    <t>Dương</t>
  </si>
  <si>
    <t>16/01/1996</t>
  </si>
  <si>
    <t>D14CNPM2</t>
  </si>
  <si>
    <t>B14DCAT064</t>
  </si>
  <si>
    <t>Nguyễn Thành</t>
  </si>
  <si>
    <t>Đạt</t>
  </si>
  <si>
    <t>11/10/1996</t>
  </si>
  <si>
    <t>B14DCAT069</t>
  </si>
  <si>
    <t>Phạm Tiến</t>
  </si>
  <si>
    <t>01/08/1996</t>
  </si>
  <si>
    <t>B14DCAT194</t>
  </si>
  <si>
    <t>Vũ Thành</t>
  </si>
  <si>
    <t>Đô</t>
  </si>
  <si>
    <t>26/12/1996</t>
  </si>
  <si>
    <t>B14DCAT037</t>
  </si>
  <si>
    <t>Vũ Hải</t>
  </si>
  <si>
    <t>Hà</t>
  </si>
  <si>
    <t>11/08/1996</t>
  </si>
  <si>
    <t>B14DCAT030</t>
  </si>
  <si>
    <t>Hoàng Tiến</t>
  </si>
  <si>
    <t>Hảo</t>
  </si>
  <si>
    <t>22/12/1996</t>
  </si>
  <si>
    <t>B14DCCN224</t>
  </si>
  <si>
    <t>Lê Ngọc</t>
  </si>
  <si>
    <t>Hiệp</t>
  </si>
  <si>
    <t>04/06/1996</t>
  </si>
  <si>
    <t>D14CNPM4</t>
  </si>
  <si>
    <t>B14DCAT022</t>
  </si>
  <si>
    <t>Hùng</t>
  </si>
  <si>
    <t>17/06/1996</t>
  </si>
  <si>
    <t>B14DCCN359</t>
  </si>
  <si>
    <t>Nguyễn Quang</t>
  </si>
  <si>
    <t>Huy</t>
  </si>
  <si>
    <t>04/11/1996</t>
  </si>
  <si>
    <t>D14CNPM1</t>
  </si>
  <si>
    <t>B14DCCN363</t>
  </si>
  <si>
    <t>Vũ Quốc</t>
  </si>
  <si>
    <t>27/11/1996</t>
  </si>
  <si>
    <t>B14DCCN533</t>
  </si>
  <si>
    <t>Nguyễn Thị Nhung</t>
  </si>
  <si>
    <t>Huyền</t>
  </si>
  <si>
    <t>22/11/1996</t>
  </si>
  <si>
    <t>B14DCCN381</t>
  </si>
  <si>
    <t>Khanh</t>
  </si>
  <si>
    <t>17/09/1996</t>
  </si>
  <si>
    <t>B14DCCN266</t>
  </si>
  <si>
    <t>Nguyễn Ngọc</t>
  </si>
  <si>
    <t>Khánh</t>
  </si>
  <si>
    <t>20/08/1996</t>
  </si>
  <si>
    <t>B14DCAT272</t>
  </si>
  <si>
    <t>Đinh Tuấn</t>
  </si>
  <si>
    <t>Khôi</t>
  </si>
  <si>
    <t>29/07/1996</t>
  </si>
  <si>
    <t>B14DCCN214</t>
  </si>
  <si>
    <t>Trần Văn</t>
  </si>
  <si>
    <t>Kính</t>
  </si>
  <si>
    <t>11/03/1996</t>
  </si>
  <si>
    <t>B14DCCN425</t>
  </si>
  <si>
    <t>Trần Thị</t>
  </si>
  <si>
    <t>Lệ</t>
  </si>
  <si>
    <t>15/12/1996</t>
  </si>
  <si>
    <t>B14DCCN337</t>
  </si>
  <si>
    <t>Nguyễn Hoàng</t>
  </si>
  <si>
    <t>Long</t>
  </si>
  <si>
    <t>16/10/1996</t>
  </si>
  <si>
    <t>D14CNPM3</t>
  </si>
  <si>
    <t>B14DCCN240</t>
  </si>
  <si>
    <t>Nguyễn Văn</t>
  </si>
  <si>
    <t>Mạnh</t>
  </si>
  <si>
    <t>18/11/1996</t>
  </si>
  <si>
    <t>B14DCAT136</t>
  </si>
  <si>
    <t>Trần Hoàng</t>
  </si>
  <si>
    <t>Minh</t>
  </si>
  <si>
    <t>12/11/1996</t>
  </si>
  <si>
    <t>B14DCCN338</t>
  </si>
  <si>
    <t>Phạm Quốc</t>
  </si>
  <si>
    <t>Mỹ</t>
  </si>
  <si>
    <t>06/03/1996</t>
  </si>
  <si>
    <t>B14DCCN004</t>
  </si>
  <si>
    <t>Trịnh Kim</t>
  </si>
  <si>
    <t>Nam</t>
  </si>
  <si>
    <t>23/02/1996</t>
  </si>
  <si>
    <t>B14DCCN165</t>
  </si>
  <si>
    <t>Ngữ</t>
  </si>
  <si>
    <t>06/05/1996</t>
  </si>
  <si>
    <t>B14DCCN061</t>
  </si>
  <si>
    <t>Quang</t>
  </si>
  <si>
    <t>12/09/1996</t>
  </si>
  <si>
    <t>B14DCCN129</t>
  </si>
  <si>
    <t>14/12/1996</t>
  </si>
  <si>
    <t>B14DCAT260</t>
  </si>
  <si>
    <t>23/12/1996</t>
  </si>
  <si>
    <t>B14DCAT108</t>
  </si>
  <si>
    <t>Đỗ Xuân</t>
  </si>
  <si>
    <t>Quý</t>
  </si>
  <si>
    <t>01/10/1995</t>
  </si>
  <si>
    <t>B14DCAT142</t>
  </si>
  <si>
    <t>Đỗ Minh</t>
  </si>
  <si>
    <t>Quyền</t>
  </si>
  <si>
    <t>14/06/1996</t>
  </si>
  <si>
    <t>B14DCCN794</t>
  </si>
  <si>
    <t>Quyết</t>
  </si>
  <si>
    <t>06/10/1995</t>
  </si>
  <si>
    <t>B14DCAT056</t>
  </si>
  <si>
    <t>Lê Ngọc Minh</t>
  </si>
  <si>
    <t>Sơn</t>
  </si>
  <si>
    <t>09/04/1996</t>
  </si>
  <si>
    <t>B14DCAT170</t>
  </si>
  <si>
    <t>Lưu Bá</t>
  </si>
  <si>
    <t>01/01/1996</t>
  </si>
  <si>
    <t>B14DCAT004</t>
  </si>
  <si>
    <t>Vũ Bảo</t>
  </si>
  <si>
    <t>10/09/1996</t>
  </si>
  <si>
    <t>B14DCAT059</t>
  </si>
  <si>
    <t>Tài</t>
  </si>
  <si>
    <t>09/08/1996</t>
  </si>
  <si>
    <t>B14DCCN465</t>
  </si>
  <si>
    <t>Lâm Viết</t>
  </si>
  <si>
    <t>Thái</t>
  </si>
  <si>
    <t>16/11/1996</t>
  </si>
  <si>
    <t>B14DCAT048</t>
  </si>
  <si>
    <t>Phạm Công</t>
  </si>
  <si>
    <t>Thành</t>
  </si>
  <si>
    <t>08/04/1996</t>
  </si>
  <si>
    <t>B14DCAT053</t>
  </si>
  <si>
    <t>Nguyễn Thị</t>
  </si>
  <si>
    <t>Thảo</t>
  </si>
  <si>
    <t>21/12/1996</t>
  </si>
  <si>
    <t>B12DCCN190</t>
  </si>
  <si>
    <t>Hà Đức</t>
  </si>
  <si>
    <t>Thắng</t>
  </si>
  <si>
    <t>26/01/1994</t>
  </si>
  <si>
    <t>D12CNPM4</t>
  </si>
  <si>
    <t>B14DCCN710</t>
  </si>
  <si>
    <t>Thiên</t>
  </si>
  <si>
    <t>03/10/1995</t>
  </si>
  <si>
    <t>B12DCCN458</t>
  </si>
  <si>
    <t>Hồng Hữu</t>
  </si>
  <si>
    <t>Thoại</t>
  </si>
  <si>
    <t>16/10/1994</t>
  </si>
  <si>
    <t>D12CNPM1</t>
  </si>
  <si>
    <t>N14DCAT127</t>
  </si>
  <si>
    <t>Hồ Tuấn</t>
  </si>
  <si>
    <t>Thông</t>
  </si>
  <si>
    <t>09/09/1996</t>
  </si>
  <si>
    <t>B12DCCN516</t>
  </si>
  <si>
    <t>Thuận</t>
  </si>
  <si>
    <t>05/01/1994</t>
  </si>
  <si>
    <t>D12CNPM6</t>
  </si>
  <si>
    <t>B14DCCN606</t>
  </si>
  <si>
    <t>Bùi Văn</t>
  </si>
  <si>
    <t>Trường</t>
  </si>
  <si>
    <t>20/02/1996</t>
  </si>
  <si>
    <t>B14DCAT119</t>
  </si>
  <si>
    <t>Nguyễn Anh</t>
  </si>
  <si>
    <t>Tú</t>
  </si>
  <si>
    <t>03/03/1996</t>
  </si>
  <si>
    <t>B14DCCN018</t>
  </si>
  <si>
    <t>Nguyễn Văn Mạnh</t>
  </si>
  <si>
    <t>Tuấn</t>
  </si>
  <si>
    <t>10/08/1996</t>
  </si>
  <si>
    <t>B14DCCN415</t>
  </si>
  <si>
    <t>Tùng</t>
  </si>
  <si>
    <t>20/10/1996</t>
  </si>
  <si>
    <t>Nhóm: D14-119_01</t>
  </si>
  <si>
    <t>Ngày thi: 10/6/2018</t>
  </si>
  <si>
    <t>Giờ thi: 08:00</t>
  </si>
  <si>
    <t>PM10-A3</t>
  </si>
  <si>
    <t>B14DCCN330</t>
  </si>
  <si>
    <t>Triệu Quang</t>
  </si>
  <si>
    <t>12/10/1996</t>
  </si>
  <si>
    <t>B14DCCN243</t>
  </si>
  <si>
    <t>Bùi Ngọc</t>
  </si>
  <si>
    <t>Bảo</t>
  </si>
  <si>
    <t>27/02/1996</t>
  </si>
  <si>
    <t>B13DCCN245</t>
  </si>
  <si>
    <t>Nguyễn Thọ</t>
  </si>
  <si>
    <t>09/01/1995</t>
  </si>
  <si>
    <t>D13CNPM3</t>
  </si>
  <si>
    <t>B14DCCN041</t>
  </si>
  <si>
    <t>Lê Thanh</t>
  </si>
  <si>
    <t>Bình</t>
  </si>
  <si>
    <t>13/10/1996</t>
  </si>
  <si>
    <t>B14DCCN038</t>
  </si>
  <si>
    <t>Hoàng Quốc</t>
  </si>
  <si>
    <t>10/04/1996</t>
  </si>
  <si>
    <t>B14DCCN550</t>
  </si>
  <si>
    <t>Đinh Thị ánh</t>
  </si>
  <si>
    <t>Diệu</t>
  </si>
  <si>
    <t>21/11/1995</t>
  </si>
  <si>
    <t>B14DCCN249</t>
  </si>
  <si>
    <t>Hoàng Trung</t>
  </si>
  <si>
    <t>Dũng</t>
  </si>
  <si>
    <t>21/06/1996</t>
  </si>
  <si>
    <t>B14DCAT185</t>
  </si>
  <si>
    <t>Lê Anh</t>
  </si>
  <si>
    <t>20/07/1996</t>
  </si>
  <si>
    <t>B12DECN025</t>
  </si>
  <si>
    <t>Nguyễn Đình</t>
  </si>
  <si>
    <t>31/08/1993</t>
  </si>
  <si>
    <t>E12CQCN01-B</t>
  </si>
  <si>
    <t>B14DCCN010</t>
  </si>
  <si>
    <t>Lê Văn</t>
  </si>
  <si>
    <t>10/06/1996</t>
  </si>
  <si>
    <t>B14DCCN166</t>
  </si>
  <si>
    <t>14/07/1996</t>
  </si>
  <si>
    <t>B14DCCN441</t>
  </si>
  <si>
    <t>Lương Quốc</t>
  </si>
  <si>
    <t>Đại</t>
  </si>
  <si>
    <t>20/05/1996</t>
  </si>
  <si>
    <t>B14DCCN238</t>
  </si>
  <si>
    <t>Đảng</t>
  </si>
  <si>
    <t>10/07/1996</t>
  </si>
  <si>
    <t>B14DCCN163</t>
  </si>
  <si>
    <t>Trịnh Giang</t>
  </si>
  <si>
    <t>Đông</t>
  </si>
  <si>
    <t>02/02/1996</t>
  </si>
  <si>
    <t>B14DCCN372</t>
  </si>
  <si>
    <t>Lê Thái</t>
  </si>
  <si>
    <t>Đức</t>
  </si>
  <si>
    <t>11/01/1996</t>
  </si>
  <si>
    <t>B14DCCN315</t>
  </si>
  <si>
    <t>Ngô Nhật</t>
  </si>
  <si>
    <t>04/09/1996</t>
  </si>
  <si>
    <t>B14DCCN025</t>
  </si>
  <si>
    <t>Nguyễn Trung</t>
  </si>
  <si>
    <t>04/10/1996</t>
  </si>
  <si>
    <t>B14DCCN390</t>
  </si>
  <si>
    <t>Đàm Minh</t>
  </si>
  <si>
    <t>Giang</t>
  </si>
  <si>
    <t>12/04/1996</t>
  </si>
  <si>
    <t>B13DCCN467</t>
  </si>
  <si>
    <t>Trịnh Thị</t>
  </si>
  <si>
    <t>06/07/1995</t>
  </si>
  <si>
    <t>B14DCCN043</t>
  </si>
  <si>
    <t>Đinh Văn</t>
  </si>
  <si>
    <t>Hiếu</t>
  </si>
  <si>
    <t>14/08/1996</t>
  </si>
  <si>
    <t>B14DCCN108</t>
  </si>
  <si>
    <t>Lê Danh</t>
  </si>
  <si>
    <t>07/11/1996</t>
  </si>
  <si>
    <t>B14DCCN494</t>
  </si>
  <si>
    <t>Phan Chính</t>
  </si>
  <si>
    <t>Hoàng</t>
  </si>
  <si>
    <t>19/08/1996</t>
  </si>
  <si>
    <t>B14DCCN351</t>
  </si>
  <si>
    <t>Đỗ Khắc</t>
  </si>
  <si>
    <t>Hưng</t>
  </si>
  <si>
    <t>18/07/1994</t>
  </si>
  <si>
    <t>B14DCCN105</t>
  </si>
  <si>
    <t>Nguyễn Mậu</t>
  </si>
  <si>
    <t>19/10/1996</t>
  </si>
  <si>
    <t>B12DCCN117</t>
  </si>
  <si>
    <t>Phạm Quang</t>
  </si>
  <si>
    <t>25/01/1994</t>
  </si>
  <si>
    <t>D12CNPM3</t>
  </si>
  <si>
    <t>B14DCCN460</t>
  </si>
  <si>
    <t>Nguyễn Thị Ngọc</t>
  </si>
  <si>
    <t>Hương</t>
  </si>
  <si>
    <t>16/05/1996</t>
  </si>
  <si>
    <t>B14DCCN213</t>
  </si>
  <si>
    <t>Phạm Trung</t>
  </si>
  <si>
    <t>Hướng</t>
  </si>
  <si>
    <t>07/05/1996</t>
  </si>
  <si>
    <t>B14DCCN181</t>
  </si>
  <si>
    <t>Kết</t>
  </si>
  <si>
    <t>21/08/1995</t>
  </si>
  <si>
    <t>B14DCCN101</t>
  </si>
  <si>
    <t>Nguyễn</t>
  </si>
  <si>
    <t>18/10/1996</t>
  </si>
  <si>
    <t>B14DCCN177</t>
  </si>
  <si>
    <t>Phan Minh</t>
  </si>
  <si>
    <t>02/04/1996</t>
  </si>
  <si>
    <t>B14DCCN471</t>
  </si>
  <si>
    <t>Ngô Đức</t>
  </si>
  <si>
    <t>Kiên</t>
  </si>
  <si>
    <t>14/09/1996</t>
  </si>
  <si>
    <t>B14DCCN080</t>
  </si>
  <si>
    <t>Trần Tuấn</t>
  </si>
  <si>
    <t>Linh</t>
  </si>
  <si>
    <t>03/11/1996</t>
  </si>
  <si>
    <t>B14DCCN325</t>
  </si>
  <si>
    <t>15/08/1996</t>
  </si>
  <si>
    <t>B14DCCN506</t>
  </si>
  <si>
    <t>Đặng Đức</t>
  </si>
  <si>
    <t>Luân</t>
  </si>
  <si>
    <t>02/12/1995</t>
  </si>
  <si>
    <t>B14DCCN391</t>
  </si>
  <si>
    <t>Lương</t>
  </si>
  <si>
    <t>18/01/1997</t>
  </si>
  <si>
    <t>B14DCCN462</t>
  </si>
  <si>
    <t>Bùi Danh</t>
  </si>
  <si>
    <t>20/01/1995</t>
  </si>
  <si>
    <t>B14DCCN287</t>
  </si>
  <si>
    <t>Nguyễn Phương</t>
  </si>
  <si>
    <t>20/09/1996</t>
  </si>
  <si>
    <t>B14DCCN313</t>
  </si>
  <si>
    <t>Đào Tuấn</t>
  </si>
  <si>
    <t>Nghĩa</t>
  </si>
  <si>
    <t>B14DCCN445</t>
  </si>
  <si>
    <t>Kiều Việt</t>
  </si>
  <si>
    <t>Quân</t>
  </si>
  <si>
    <t>10/12/1996</t>
  </si>
  <si>
    <t>B14DCCN146</t>
  </si>
  <si>
    <t>Hoàng Thị Như</t>
  </si>
  <si>
    <t>Quỳnh</t>
  </si>
  <si>
    <t>02/01/1996</t>
  </si>
  <si>
    <t>B14DCCN507</t>
  </si>
  <si>
    <t>Sang</t>
  </si>
  <si>
    <t>24/05/1996</t>
  </si>
  <si>
    <t>B14DCAT161</t>
  </si>
  <si>
    <t>30/04/1996</t>
  </si>
  <si>
    <t>B14DCCN369</t>
  </si>
  <si>
    <t>Đặng Như</t>
  </si>
  <si>
    <t>Thanh</t>
  </si>
  <si>
    <t>29/04/1996</t>
  </si>
  <si>
    <t>B12DCCN511</t>
  </si>
  <si>
    <t>Vũ Duy</t>
  </si>
  <si>
    <t>25/06/1994</t>
  </si>
  <si>
    <t>B14DCCN143</t>
  </si>
  <si>
    <t>Lê Quang</t>
  </si>
  <si>
    <t>18/08/1996</t>
  </si>
  <si>
    <t>B14DCCN175</t>
  </si>
  <si>
    <t>Triệu Văn</t>
  </si>
  <si>
    <t>Thân</t>
  </si>
  <si>
    <t>25/03/1992</t>
  </si>
  <si>
    <t>B14DCCN578</t>
  </si>
  <si>
    <t>Sonesavanh</t>
  </si>
  <si>
    <t>Thidala</t>
  </si>
  <si>
    <t>B14DCCN433</t>
  </si>
  <si>
    <t>Bùi Gia</t>
  </si>
  <si>
    <t>Thịnh</t>
  </si>
  <si>
    <t>28/12/1996</t>
  </si>
  <si>
    <t>B14DCCN022</t>
  </si>
  <si>
    <t>Vũ Văn</t>
  </si>
  <si>
    <t>Thủy</t>
  </si>
  <si>
    <t>12/12/1996</t>
  </si>
  <si>
    <t>B14DCCN169</t>
  </si>
  <si>
    <t>Thúy</t>
  </si>
  <si>
    <t>20/04/1996</t>
  </si>
  <si>
    <t>B14DCCN646</t>
  </si>
  <si>
    <t>Trần Thế</t>
  </si>
  <si>
    <t>Trung</t>
  </si>
  <si>
    <t>30/08/1996</t>
  </si>
  <si>
    <t>B14DCCN208</t>
  </si>
  <si>
    <t>06/02/1996</t>
  </si>
  <si>
    <t>B14DCCN075</t>
  </si>
  <si>
    <t>Đào Văn</t>
  </si>
  <si>
    <t>30/06/1996</t>
  </si>
  <si>
    <t>B14DCCN430</t>
  </si>
  <si>
    <t>Đoàn Xuân</t>
  </si>
  <si>
    <t>30/01/1995</t>
  </si>
  <si>
    <t>Nhóm: D14-120_02</t>
  </si>
  <si>
    <t>Giờ thi: 13:00</t>
  </si>
  <si>
    <t>B14DCCN655</t>
  </si>
  <si>
    <t>Khổng Tuấn</t>
  </si>
  <si>
    <t>16/09/1996</t>
  </si>
  <si>
    <t>B14DCCN226</t>
  </si>
  <si>
    <t>19/07/1996</t>
  </si>
  <si>
    <t>B14DCCN577</t>
  </si>
  <si>
    <t>Thongxay</t>
  </si>
  <si>
    <t>Bouthsingkh</t>
  </si>
  <si>
    <t>11/07/1995</t>
  </si>
  <si>
    <t>B14DCCN348</t>
  </si>
  <si>
    <t>Hoàng Thành</t>
  </si>
  <si>
    <t>Công</t>
  </si>
  <si>
    <t>09/10/1996</t>
  </si>
  <si>
    <t>B14DCCN162</t>
  </si>
  <si>
    <t>Nguyễn Tuấn</t>
  </si>
  <si>
    <t>B14DCAT217</t>
  </si>
  <si>
    <t>Đinh Duy</t>
  </si>
  <si>
    <t>16/08/1996</t>
  </si>
  <si>
    <t>B14DCCN426</t>
  </si>
  <si>
    <t>Nguyễn Hữu</t>
  </si>
  <si>
    <t>Đương</t>
  </si>
  <si>
    <t>29/02/1996</t>
  </si>
  <si>
    <t>B14DCAT216</t>
  </si>
  <si>
    <t>Nguyễn Hương</t>
  </si>
  <si>
    <t>03/04/1996</t>
  </si>
  <si>
    <t>B14DCCN145</t>
  </si>
  <si>
    <t>Phạm Thị</t>
  </si>
  <si>
    <t>28/11/1995</t>
  </si>
  <si>
    <t>B14DCAT011</t>
  </si>
  <si>
    <t>Lương Sơn</t>
  </si>
  <si>
    <t>Hải</t>
  </si>
  <si>
    <t>B14DCCN222</t>
  </si>
  <si>
    <t>Phan Đại</t>
  </si>
  <si>
    <t>27/11/1994</t>
  </si>
  <si>
    <t>B14DCCN480</t>
  </si>
  <si>
    <t>Đàm Hải</t>
  </si>
  <si>
    <t>22/05/1996</t>
  </si>
  <si>
    <t>B14DCCN638</t>
  </si>
  <si>
    <t>Nguyễn Minh</t>
  </si>
  <si>
    <t>24/08/1996</t>
  </si>
  <si>
    <t>B14DCCN714</t>
  </si>
  <si>
    <t>Phạm Ngọc</t>
  </si>
  <si>
    <t>23/08/1995</t>
  </si>
  <si>
    <t>B14DCCN139</t>
  </si>
  <si>
    <t>Đỗ Thị</t>
  </si>
  <si>
    <t>Hoa</t>
  </si>
  <si>
    <t>B14DCCN157</t>
  </si>
  <si>
    <t>Hòa</t>
  </si>
  <si>
    <t>25/05/1996</t>
  </si>
  <si>
    <t>B14DCCN703</t>
  </si>
  <si>
    <t>Huệ</t>
  </si>
  <si>
    <t>21/09/1996</t>
  </si>
  <si>
    <t>B14DCCN060</t>
  </si>
  <si>
    <t>Tạ Việt</t>
  </si>
  <si>
    <t>26/03/1996</t>
  </si>
  <si>
    <t>B14DCAT013</t>
  </si>
  <si>
    <t>Trần Đức</t>
  </si>
  <si>
    <t>B14DCCN791</t>
  </si>
  <si>
    <t>Phan Lý</t>
  </si>
  <si>
    <t>Huỳnh</t>
  </si>
  <si>
    <t>B14DCCN279</t>
  </si>
  <si>
    <t>Nguyễn Huy</t>
  </si>
  <si>
    <t>Khảm</t>
  </si>
  <si>
    <t>12/08/1996</t>
  </si>
  <si>
    <t>B14DCCN565</t>
  </si>
  <si>
    <t>Xayphone</t>
  </si>
  <si>
    <t>Khamphengxa</t>
  </si>
  <si>
    <t>27/03/1996</t>
  </si>
  <si>
    <t>B14DCCN684</t>
  </si>
  <si>
    <t>Hoàng Thị</t>
  </si>
  <si>
    <t>Lan</t>
  </si>
  <si>
    <t>02/05/1996</t>
  </si>
  <si>
    <t>B14DCCN374</t>
  </si>
  <si>
    <t>Lâm</t>
  </si>
  <si>
    <t>14/05/1996</t>
  </si>
  <si>
    <t>B14DCCN877</t>
  </si>
  <si>
    <t>Lê Thị Diệu</t>
  </si>
  <si>
    <t>06/11/1996</t>
  </si>
  <si>
    <t>B14DCCN747</t>
  </si>
  <si>
    <t>13/03/1996</t>
  </si>
  <si>
    <t>B14DCCN051</t>
  </si>
  <si>
    <t>Vũ Thị Thùy</t>
  </si>
  <si>
    <t>27/06/1996</t>
  </si>
  <si>
    <t>B14DCCN343</t>
  </si>
  <si>
    <t>Loan</t>
  </si>
  <si>
    <t>22/03/1996</t>
  </si>
  <si>
    <t>B14DCCN047</t>
  </si>
  <si>
    <t>Nguyễn Thị Hai</t>
  </si>
  <si>
    <t>22/08/1996</t>
  </si>
  <si>
    <t>B14DCCN294</t>
  </si>
  <si>
    <t>Lê Thị</t>
  </si>
  <si>
    <t>Mai</t>
  </si>
  <si>
    <t>26/06/1996</t>
  </si>
  <si>
    <t>B13DCCN476</t>
  </si>
  <si>
    <t>12/04/1995</t>
  </si>
  <si>
    <t>B14DCCN413</t>
  </si>
  <si>
    <t>Giáp Thanh</t>
  </si>
  <si>
    <t>06/01/1996</t>
  </si>
  <si>
    <t>B12DECN015</t>
  </si>
  <si>
    <t>16/09/1994</t>
  </si>
  <si>
    <t>B14DCCN016</t>
  </si>
  <si>
    <t>Mai Thị</t>
  </si>
  <si>
    <t>Nhàn</t>
  </si>
  <si>
    <t>19/03/1996</t>
  </si>
  <si>
    <t>B14DCCN355</t>
  </si>
  <si>
    <t>Nhung</t>
  </si>
  <si>
    <t>B14DCCN446</t>
  </si>
  <si>
    <t>Nguyễn Thế</t>
  </si>
  <si>
    <t>B14DCCN161</t>
  </si>
  <si>
    <t>Quyên</t>
  </si>
  <si>
    <t>02/02/1995</t>
  </si>
  <si>
    <t>B14DCAT273</t>
  </si>
  <si>
    <t>Nguyễn Thị Thu</t>
  </si>
  <si>
    <t>27/05/1996</t>
  </si>
  <si>
    <t>B14DCAT061</t>
  </si>
  <si>
    <t>Trần Minh</t>
  </si>
  <si>
    <t>Sáng</t>
  </si>
  <si>
    <t>B14DCCN760</t>
  </si>
  <si>
    <t>Đinh Hồng</t>
  </si>
  <si>
    <t>02/05/1995</t>
  </si>
  <si>
    <t>B13DCCN165</t>
  </si>
  <si>
    <t>Nguyễn Cảnh</t>
  </si>
  <si>
    <t>Tây</t>
  </si>
  <si>
    <t>04/08/1995</t>
  </si>
  <si>
    <t>D13CNPM2</t>
  </si>
  <si>
    <t>B14DCCN447</t>
  </si>
  <si>
    <t>15/05/1996</t>
  </si>
  <si>
    <t>B14DCCN394</t>
  </si>
  <si>
    <t>Nguyễn Niên</t>
  </si>
  <si>
    <t>01/10/1996</t>
  </si>
  <si>
    <t>B14DCAT238</t>
  </si>
  <si>
    <t>Bùi Đức</t>
  </si>
  <si>
    <t>14/01/1996</t>
  </si>
  <si>
    <t>B14DCCN801</t>
  </si>
  <si>
    <t>20/10/1995</t>
  </si>
  <si>
    <t>B14DCCN536</t>
  </si>
  <si>
    <t>Đinh Trọng</t>
  </si>
  <si>
    <t>Thiện</t>
  </si>
  <si>
    <t>10/10/1996</t>
  </si>
  <si>
    <t>B14DCCN339</t>
  </si>
  <si>
    <t>26/01/1996</t>
  </si>
  <si>
    <t>B14DCAT271</t>
  </si>
  <si>
    <t>Nguyễn Thị Huyền</t>
  </si>
  <si>
    <t>Trang</t>
  </si>
  <si>
    <t>18/11/1995</t>
  </si>
  <si>
    <t>B14DCCN235</t>
  </si>
  <si>
    <t>Nguyễn Xuân</t>
  </si>
  <si>
    <t>01/04/1996</t>
  </si>
  <si>
    <t>B13DCCN119</t>
  </si>
  <si>
    <t>Trương Trần</t>
  </si>
  <si>
    <t>02/04/1994</t>
  </si>
  <si>
    <t>B14DCCN423</t>
  </si>
  <si>
    <t>Nguyễn Thị Hồng</t>
  </si>
  <si>
    <t>Uyên</t>
  </si>
  <si>
    <t>02/09/1996</t>
  </si>
  <si>
    <t>B14DCAT075</t>
  </si>
  <si>
    <t>Nguyễn Đăng</t>
  </si>
  <si>
    <t>Văn</t>
  </si>
  <si>
    <t>27/06/1994</t>
  </si>
  <si>
    <t>B14DCAT018</t>
  </si>
  <si>
    <t>Mai Văn</t>
  </si>
  <si>
    <t>Việt</t>
  </si>
  <si>
    <t>09/12/1996</t>
  </si>
  <si>
    <t>B14DCCN720</t>
  </si>
  <si>
    <t>Trần Quốc</t>
  </si>
  <si>
    <t>B14DCCN401</t>
  </si>
  <si>
    <t>Nguyễn Thị Tú</t>
  </si>
  <si>
    <t>Yên</t>
  </si>
  <si>
    <t>28/05/1996</t>
  </si>
  <si>
    <t>Nhóm: D14-121_03</t>
  </si>
  <si>
    <t>Ngày thi: 8/6/2018</t>
  </si>
  <si>
    <t>PM05-A3</t>
  </si>
  <si>
    <t>B14DCCN076</t>
  </si>
  <si>
    <t>Đặng Quang Thế</t>
  </si>
  <si>
    <t>An</t>
  </si>
  <si>
    <t>04/03/1996</t>
  </si>
  <si>
    <t>B14DCAT102</t>
  </si>
  <si>
    <t>Phan Đức</t>
  </si>
  <si>
    <t>16/04/1996</t>
  </si>
  <si>
    <t>B14DCCN064</t>
  </si>
  <si>
    <t>B14DCAT252</t>
  </si>
  <si>
    <t>Nguyễn Thị Vân</t>
  </si>
  <si>
    <t>20/07/1995</t>
  </si>
  <si>
    <t>B14DCAT071</t>
  </si>
  <si>
    <t>B14DCAT058</t>
  </si>
  <si>
    <t>Diệp</t>
  </si>
  <si>
    <t>B14DCCN444</t>
  </si>
  <si>
    <t>Đỗ Tiến</t>
  </si>
  <si>
    <t>31/12/1995</t>
  </si>
  <si>
    <t>B14DCAT174</t>
  </si>
  <si>
    <t>B14DCCN062</t>
  </si>
  <si>
    <t>Lê Hải</t>
  </si>
  <si>
    <t>Đăng</t>
  </si>
  <si>
    <t>14/03/1996</t>
  </si>
  <si>
    <t>B14DCAT043</t>
  </si>
  <si>
    <t>Đào Mạnh</t>
  </si>
  <si>
    <t>B14DCAT150</t>
  </si>
  <si>
    <t>Bùi Thị Thu</t>
  </si>
  <si>
    <t>13/04/1995</t>
  </si>
  <si>
    <t>B14DCAT229</t>
  </si>
  <si>
    <t>Tạ Hoàng</t>
  </si>
  <si>
    <t>18/05/1996</t>
  </si>
  <si>
    <t>B14DCAT192</t>
  </si>
  <si>
    <t>Hằng</t>
  </si>
  <si>
    <t>09/11/1995</t>
  </si>
  <si>
    <t>B14DCAT253</t>
  </si>
  <si>
    <t>B14DCCN680</t>
  </si>
  <si>
    <t>Hồng</t>
  </si>
  <si>
    <t>17/08/1996</t>
  </si>
  <si>
    <t>B14DCCN449</t>
  </si>
  <si>
    <t>18/01/1996</t>
  </si>
  <si>
    <t>B14DCAT160</t>
  </si>
  <si>
    <t>06/08/1996</t>
  </si>
  <si>
    <t>B14DCCN455</t>
  </si>
  <si>
    <t>08/09/1995</t>
  </si>
  <si>
    <t>B14DCAT241</t>
  </si>
  <si>
    <t>Khải</t>
  </si>
  <si>
    <t>09/11/1996</t>
  </si>
  <si>
    <t>B14DCCN573</t>
  </si>
  <si>
    <t>Sengphet</t>
  </si>
  <si>
    <t>Khammavong</t>
  </si>
  <si>
    <t>28/02/1996</t>
  </si>
  <si>
    <t>B14DCAT162</t>
  </si>
  <si>
    <t>Nguyễn Quốc</t>
  </si>
  <si>
    <t>B14DCCN554</t>
  </si>
  <si>
    <t>B14DCCN456</t>
  </si>
  <si>
    <t>Phan Thanh</t>
  </si>
  <si>
    <t>Liêm</t>
  </si>
  <si>
    <t>10/02/1996</t>
  </si>
  <si>
    <t>B14DCCN388</t>
  </si>
  <si>
    <t>Trương Thanh</t>
  </si>
  <si>
    <t>03/10/1996</t>
  </si>
  <si>
    <t>B14DCAT230</t>
  </si>
  <si>
    <t>18/04/1996</t>
  </si>
  <si>
    <t>B14DCCN749</t>
  </si>
  <si>
    <t>Vũ Đức</t>
  </si>
  <si>
    <t>13/07/1996</t>
  </si>
  <si>
    <t>B14DCAT228</t>
  </si>
  <si>
    <t>Nguyễn Bình</t>
  </si>
  <si>
    <t>19/02/1995</t>
  </si>
  <si>
    <t>B14DCAT199</t>
  </si>
  <si>
    <t>B14DCCN160</t>
  </si>
  <si>
    <t>Vũ Hoài</t>
  </si>
  <si>
    <t>10/11/1996</t>
  </si>
  <si>
    <t>B14DCCN515</t>
  </si>
  <si>
    <t>Nết</t>
  </si>
  <si>
    <t>26/10/1996</t>
  </si>
  <si>
    <t>B14DCAT269</t>
  </si>
  <si>
    <t>Ngọc</t>
  </si>
  <si>
    <t>03/05/1996</t>
  </si>
  <si>
    <t>B14DCAT020</t>
  </si>
  <si>
    <t>Nguyên</t>
  </si>
  <si>
    <t>B14DCCN503</t>
  </si>
  <si>
    <t>20/12/1996</t>
  </si>
  <si>
    <t>B14DCAT055</t>
  </si>
  <si>
    <t>Oanh</t>
  </si>
  <si>
    <t>B14DCAT065</t>
  </si>
  <si>
    <t>Phong</t>
  </si>
  <si>
    <t>16/03/1995</t>
  </si>
  <si>
    <t>B14DCCN496</t>
  </si>
  <si>
    <t>Phạm Xuân</t>
  </si>
  <si>
    <t>Phước</t>
  </si>
  <si>
    <t>20/06/1996</t>
  </si>
  <si>
    <t>B14DCAT127</t>
  </si>
  <si>
    <t>Đào Việt</t>
  </si>
  <si>
    <t>Phương</t>
  </si>
  <si>
    <t>08/11/1996</t>
  </si>
  <si>
    <t>B14DCCN651</t>
  </si>
  <si>
    <t>17/11/1996</t>
  </si>
  <si>
    <t>B14DCCN264</t>
  </si>
  <si>
    <t>Nguyễn Thị Bích</t>
  </si>
  <si>
    <t>Phượng</t>
  </si>
  <si>
    <t>17/04/1996</t>
  </si>
  <si>
    <t>B14DCAT234</t>
  </si>
  <si>
    <t>Nguyễn Tiến</t>
  </si>
  <si>
    <t>19/08/1995</t>
  </si>
  <si>
    <t>B14DCAT248</t>
  </si>
  <si>
    <t>Đặng Ngọc</t>
  </si>
  <si>
    <t>05/04/1996</t>
  </si>
  <si>
    <t>B14DCCN544</t>
  </si>
  <si>
    <t>Đặng Quang</t>
  </si>
  <si>
    <t>11/02/1996</t>
  </si>
  <si>
    <t>B14DCCN286</t>
  </si>
  <si>
    <t>Trần Công</t>
  </si>
  <si>
    <t>B14DCAT019</t>
  </si>
  <si>
    <t>Phạm Thị Bích</t>
  </si>
  <si>
    <t>B14DCAT193</t>
  </si>
  <si>
    <t>Cù Văn</t>
  </si>
  <si>
    <t>10/03/1995</t>
  </si>
  <si>
    <t>B14DCAT173</t>
  </si>
  <si>
    <t>27/08/1996</t>
  </si>
  <si>
    <t>B14DCCN504</t>
  </si>
  <si>
    <t>12/04/1992</t>
  </si>
  <si>
    <t>B14DCCN365</t>
  </si>
  <si>
    <t>07/10/1996</t>
  </si>
  <si>
    <t>B14DCAT220</t>
  </si>
  <si>
    <t>Nguyễn Khắc</t>
  </si>
  <si>
    <t>Tiến</t>
  </si>
  <si>
    <t>04/11/1995</t>
  </si>
  <si>
    <t>B14DCAT221</t>
  </si>
  <si>
    <t>B14DCCN435</t>
  </si>
  <si>
    <t>Quan Tiến</t>
  </si>
  <si>
    <t>04/01/1995</t>
  </si>
  <si>
    <t>B14DCCN035</t>
  </si>
  <si>
    <t>09/05/1996</t>
  </si>
  <si>
    <t>B14DCAT157</t>
  </si>
  <si>
    <t>Phạm Mạnh</t>
  </si>
  <si>
    <t>05/12/1996</t>
  </si>
  <si>
    <t>B14DCCN036</t>
  </si>
  <si>
    <t>Nguyễn Sơn</t>
  </si>
  <si>
    <t>B14DCAT261</t>
  </si>
  <si>
    <t>Trần Thanh</t>
  </si>
  <si>
    <t>11/09/1995</t>
  </si>
  <si>
    <t>B14DCCN179</t>
  </si>
  <si>
    <t>Vỹ</t>
  </si>
  <si>
    <t>03/06/1996</t>
  </si>
  <si>
    <t>Nhóm: D14-122_04</t>
  </si>
  <si>
    <t>B14DCCN136</t>
  </si>
  <si>
    <t>ánh</t>
  </si>
  <si>
    <t>27/11/1995</t>
  </si>
  <si>
    <t>B14DCAT042</t>
  </si>
  <si>
    <t>Lê Tiến</t>
  </si>
  <si>
    <t>23/04/1996</t>
  </si>
  <si>
    <t>B14DCAT050</t>
  </si>
  <si>
    <t>Mai Tiến</t>
  </si>
  <si>
    <t>14/07/1995</t>
  </si>
  <si>
    <t>B14DCAT225</t>
  </si>
  <si>
    <t>Bạch Văn</t>
  </si>
  <si>
    <t>22/07/1996</t>
  </si>
  <si>
    <t>B14DCCN350</t>
  </si>
  <si>
    <t>Bùi Quang</t>
  </si>
  <si>
    <t>24/12/1996</t>
  </si>
  <si>
    <t>B14DCCN514</t>
  </si>
  <si>
    <t>02/03/1996</t>
  </si>
  <si>
    <t>B14DCAT227</t>
  </si>
  <si>
    <t>B14DCCN633</t>
  </si>
  <si>
    <t>Nguyễn Nhân</t>
  </si>
  <si>
    <t>22/04/1996</t>
  </si>
  <si>
    <t>B14DCCN193</t>
  </si>
  <si>
    <t>Nguyễn Việt</t>
  </si>
  <si>
    <t>B14DCCN428</t>
  </si>
  <si>
    <t>B14DCCN119</t>
  </si>
  <si>
    <t>Phan Thị</t>
  </si>
  <si>
    <t>17/02/1996</t>
  </si>
  <si>
    <t>B14DCCN418</t>
  </si>
  <si>
    <t>Đồng Thị</t>
  </si>
  <si>
    <t>Hiền</t>
  </si>
  <si>
    <t>B14DCCN140</t>
  </si>
  <si>
    <t>Nguyễn Duy</t>
  </si>
  <si>
    <t>31/08/1996</t>
  </si>
  <si>
    <t>B14DCCN410</t>
  </si>
  <si>
    <t>Hợi</t>
  </si>
  <si>
    <t>B14DCCN027</t>
  </si>
  <si>
    <t>Huế</t>
  </si>
  <si>
    <t>09/07/1996</t>
  </si>
  <si>
    <t>B14DCCN164</t>
  </si>
  <si>
    <t>B14DCCN234</t>
  </si>
  <si>
    <t>Tạ Đình</t>
  </si>
  <si>
    <t>B14DCCN868</t>
  </si>
  <si>
    <t>Đào Thị</t>
  </si>
  <si>
    <t>10/10/1994</t>
  </si>
  <si>
    <t>B14DCCN436</t>
  </si>
  <si>
    <t>Đào Thị Khánh</t>
  </si>
  <si>
    <t>B14DCCN490</t>
  </si>
  <si>
    <t>B14DCCN176</t>
  </si>
  <si>
    <t>Chu Đình</t>
  </si>
  <si>
    <t>B14DCCN141</t>
  </si>
  <si>
    <t>B14DCCN295</t>
  </si>
  <si>
    <t>Hưởng</t>
  </si>
  <si>
    <t>B14DCCN482</t>
  </si>
  <si>
    <t>20/03/1996</t>
  </si>
  <si>
    <t>B14DCCN104</t>
  </si>
  <si>
    <t>Hồ Trung</t>
  </si>
  <si>
    <t>14/02/1996</t>
  </si>
  <si>
    <t>B14DCCN015</t>
  </si>
  <si>
    <t>Lanh</t>
  </si>
  <si>
    <t>B14DCCN151</t>
  </si>
  <si>
    <t>Lê Đình</t>
  </si>
  <si>
    <t>B14DCAT222</t>
  </si>
  <si>
    <t>Nguyễn Công</t>
  </si>
  <si>
    <t>25/09/1996</t>
  </si>
  <si>
    <t>B13DCCN515</t>
  </si>
  <si>
    <t>Phạm Nhật</t>
  </si>
  <si>
    <t>06/04/1995</t>
  </si>
  <si>
    <t>B14DCCN133</t>
  </si>
  <si>
    <t>B14DCCN558</t>
  </si>
  <si>
    <t>Phùng Thị</t>
  </si>
  <si>
    <t>19/10/1994</t>
  </si>
  <si>
    <t>B14DCCN216</t>
  </si>
  <si>
    <t>Lã Ngọc</t>
  </si>
  <si>
    <t>23/07/1996</t>
  </si>
  <si>
    <t>B14DCCN252</t>
  </si>
  <si>
    <t>Lê Công Nhật</t>
  </si>
  <si>
    <t>17/02/1995</t>
  </si>
  <si>
    <t>B14DCCN084</t>
  </si>
  <si>
    <t>29/06/1996</t>
  </si>
  <si>
    <t>B14DCCN432</t>
  </si>
  <si>
    <t>26/03/1995</t>
  </si>
  <si>
    <t>B14DCCN070</t>
  </si>
  <si>
    <t>Quản Thúy</t>
  </si>
  <si>
    <t>Nga</t>
  </si>
  <si>
    <t>13/12/1996</t>
  </si>
  <si>
    <t>B14DCCN452</t>
  </si>
  <si>
    <t>Đặng Văn</t>
  </si>
  <si>
    <t>B14DCCN081</t>
  </si>
  <si>
    <t>B14DCCN272</t>
  </si>
  <si>
    <t>Vũ Xuân</t>
  </si>
  <si>
    <t>08/01/1995</t>
  </si>
  <si>
    <t>B14DCCN082</t>
  </si>
  <si>
    <t>Lê Thị Thanh</t>
  </si>
  <si>
    <t>03/07/1996</t>
  </si>
  <si>
    <t>B14DCAT203</t>
  </si>
  <si>
    <t>Nguyễn Phan Quang</t>
  </si>
  <si>
    <t>Ninh</t>
  </si>
  <si>
    <t>15/12/1995</t>
  </si>
  <si>
    <t>B14DCCN196</t>
  </si>
  <si>
    <t>Phùng Ngọc</t>
  </si>
  <si>
    <t>22/09/1996</t>
  </si>
  <si>
    <t>B14DCCN696</t>
  </si>
  <si>
    <t>Nguyễn Trọng</t>
  </si>
  <si>
    <t>Phú</t>
  </si>
  <si>
    <t>B14DCCN103</t>
  </si>
  <si>
    <t>Nguyễn Mạnh</t>
  </si>
  <si>
    <t>Phúc</t>
  </si>
  <si>
    <t>21/08/1996</t>
  </si>
  <si>
    <t>B14DCCN318</t>
  </si>
  <si>
    <t>B14DCCN034</t>
  </si>
  <si>
    <t>Tạ Ngọc</t>
  </si>
  <si>
    <t>13/11/1996</t>
  </si>
  <si>
    <t>B14DCCN691</t>
  </si>
  <si>
    <t>Nguyễn Hồng</t>
  </si>
  <si>
    <t>22/04/1995</t>
  </si>
  <si>
    <t>B14DCCN202</t>
  </si>
  <si>
    <t>15/10/1996</t>
  </si>
  <si>
    <t>B14DCCN379</t>
  </si>
  <si>
    <t>31/07/1995</t>
  </si>
  <si>
    <t>B14DCCN203</t>
  </si>
  <si>
    <t>15/07/1996</t>
  </si>
  <si>
    <t>B14DCCN148</t>
  </si>
  <si>
    <t>10/03/1996</t>
  </si>
  <si>
    <t>B14DCCN198</t>
  </si>
  <si>
    <t>Bùi Thiên</t>
  </si>
  <si>
    <t>25/04/1996</t>
  </si>
  <si>
    <t>B14DCAT073</t>
  </si>
  <si>
    <t>Thương</t>
  </si>
  <si>
    <t>25/03/1996</t>
  </si>
  <si>
    <t>B14DCAT165</t>
  </si>
  <si>
    <t>Lại Kim</t>
  </si>
  <si>
    <t>20/11/1996</t>
  </si>
  <si>
    <t>B14DCCN090</t>
  </si>
  <si>
    <t>Tiệp</t>
  </si>
  <si>
    <t>24/06/1996</t>
  </si>
  <si>
    <t>B14DCCN334</t>
  </si>
  <si>
    <t>Nguyễn Thị Linh</t>
  </si>
  <si>
    <t>B14DCCN510</t>
  </si>
  <si>
    <t>Phùng Quí</t>
  </si>
  <si>
    <t>Trọng</t>
  </si>
  <si>
    <t>B14DCCN155</t>
  </si>
  <si>
    <t>B14DCCN156</t>
  </si>
  <si>
    <t>Vinh</t>
  </si>
  <si>
    <t>02/12/1996</t>
  </si>
  <si>
    <t>B14DCCN329</t>
  </si>
  <si>
    <t>Hoàng Tuấn</t>
  </si>
  <si>
    <t>Vũ</t>
  </si>
  <si>
    <t>Nhóm: D14-123_05</t>
  </si>
  <si>
    <t>PM12-A3</t>
  </si>
  <si>
    <t>B14DCCN602</t>
  </si>
  <si>
    <t>Trương Trọng</t>
  </si>
  <si>
    <t>B12DECN002</t>
  </si>
  <si>
    <t>20/03/1994</t>
  </si>
  <si>
    <t>B14DCAT017</t>
  </si>
  <si>
    <t>23/08/1996</t>
  </si>
  <si>
    <t>B14DCCN288</t>
  </si>
  <si>
    <t>B14DCAT034</t>
  </si>
  <si>
    <t>19/11/1996</t>
  </si>
  <si>
    <t>B14DCAT213</t>
  </si>
  <si>
    <t>Châu</t>
  </si>
  <si>
    <t>16/08/1995</t>
  </si>
  <si>
    <t>B14DCCN310</t>
  </si>
  <si>
    <t>Đinh Thị Mai</t>
  </si>
  <si>
    <t>Chi</t>
  </si>
  <si>
    <t>05/02/1996</t>
  </si>
  <si>
    <t>B14DCAT029</t>
  </si>
  <si>
    <t>Nguyễn Thái</t>
  </si>
  <si>
    <t>B14DCCN631</t>
  </si>
  <si>
    <t>03/11/1995</t>
  </si>
  <si>
    <t>B14DCCN345</t>
  </si>
  <si>
    <t>B14DCAT007</t>
  </si>
  <si>
    <t>07/04/1996</t>
  </si>
  <si>
    <t>B14DCCN659</t>
  </si>
  <si>
    <t>Nguyễn Hữu Hoàng</t>
  </si>
  <si>
    <t>15/07/1995</t>
  </si>
  <si>
    <t>B14DCAT074</t>
  </si>
  <si>
    <t>Phạm Đăng</t>
  </si>
  <si>
    <t>18/12/1996</t>
  </si>
  <si>
    <t>B14DCAT078</t>
  </si>
  <si>
    <t>Tô Quang</t>
  </si>
  <si>
    <t>25/07/1996</t>
  </si>
  <si>
    <t>B14DCCN259</t>
  </si>
  <si>
    <t>Phạm Thừa</t>
  </si>
  <si>
    <t>B14DCAT105</t>
  </si>
  <si>
    <t>Nguyễn Viết</t>
  </si>
  <si>
    <t>Đạo</t>
  </si>
  <si>
    <t>08/08/1996</t>
  </si>
  <si>
    <t>B14DCAT101</t>
  </si>
  <si>
    <t>26/09/1996</t>
  </si>
  <si>
    <t>B14DCAT026</t>
  </si>
  <si>
    <t>15/01/1996</t>
  </si>
  <si>
    <t>B14DCAT072</t>
  </si>
  <si>
    <t>Nguyễn Thu</t>
  </si>
  <si>
    <t>B14DCCN306</t>
  </si>
  <si>
    <t>Hiển</t>
  </si>
  <si>
    <t>04/12/1996</t>
  </si>
  <si>
    <t>B14DCCN096</t>
  </si>
  <si>
    <t>Triệu Tuấn</t>
  </si>
  <si>
    <t>B14DCAT039</t>
  </si>
  <si>
    <t>Hoàng Huy</t>
  </si>
  <si>
    <t>B14DCAT032</t>
  </si>
  <si>
    <t>16/12/1996</t>
  </si>
  <si>
    <t>B14DCAT051</t>
  </si>
  <si>
    <t>Phạm Duy</t>
  </si>
  <si>
    <t>30/07/1995</t>
  </si>
  <si>
    <t>B14DCAT208</t>
  </si>
  <si>
    <t>Đào Quang</t>
  </si>
  <si>
    <t>07/08/1996</t>
  </si>
  <si>
    <t>B14DCAT025</t>
  </si>
  <si>
    <t>B14DCCN174</t>
  </si>
  <si>
    <t>B14DCAT077</t>
  </si>
  <si>
    <t>08/12/1996</t>
  </si>
  <si>
    <t>B14DCAT067</t>
  </si>
  <si>
    <t>Dương Quốc</t>
  </si>
  <si>
    <t>23/05/1996</t>
  </si>
  <si>
    <t>B14DCAT202</t>
  </si>
  <si>
    <t>06/03/1994</t>
  </si>
  <si>
    <t>B14DCAT015</t>
  </si>
  <si>
    <t>Lê Hữu Quang</t>
  </si>
  <si>
    <t>B14DCCN535</t>
  </si>
  <si>
    <t>Chu Thị</t>
  </si>
  <si>
    <t>B14DCCN154</t>
  </si>
  <si>
    <t>Đặng Hoàng</t>
  </si>
  <si>
    <t>09/01/1996</t>
  </si>
  <si>
    <t>B14DCAT044</t>
  </si>
  <si>
    <t>Bùi Thế</t>
  </si>
  <si>
    <t>11/09/1996</t>
  </si>
  <si>
    <t>B14DCCN309</t>
  </si>
  <si>
    <t>Tạ Thị Minh</t>
  </si>
  <si>
    <t>Lý</t>
  </si>
  <si>
    <t>07/03/1996</t>
  </si>
  <si>
    <t>B14DCAT243</t>
  </si>
  <si>
    <t>Đặng Phạm Thế</t>
  </si>
  <si>
    <t>16/02/1996</t>
  </si>
  <si>
    <t>B14DCAT002</t>
  </si>
  <si>
    <t>Đỗ Hồng</t>
  </si>
  <si>
    <t>B14DCCN300</t>
  </si>
  <si>
    <t>Phạm Hoàng</t>
  </si>
  <si>
    <t>B14DCAT146</t>
  </si>
  <si>
    <t>B14DCCN541</t>
  </si>
  <si>
    <t>B14DCAT265</t>
  </si>
  <si>
    <t>Tô Duy</t>
  </si>
  <si>
    <t>27/07/1996</t>
  </si>
  <si>
    <t>B14DCCN375</t>
  </si>
  <si>
    <t>B14DCAT233</t>
  </si>
  <si>
    <t>Trịnh Đức</t>
  </si>
  <si>
    <t>B14DCAT040</t>
  </si>
  <si>
    <t>15/09/1996</t>
  </si>
  <si>
    <t>B14DCAT054</t>
  </si>
  <si>
    <t>Trương Thúy</t>
  </si>
  <si>
    <t>05/09/1996</t>
  </si>
  <si>
    <t>B14DCAT060</t>
  </si>
  <si>
    <t>Đậu Đức</t>
  </si>
  <si>
    <t>Siêu</t>
  </si>
  <si>
    <t>B14DCAT027</t>
  </si>
  <si>
    <t>04/01/1996</t>
  </si>
  <si>
    <t>B14DCAT057</t>
  </si>
  <si>
    <t>Trần Vĩnh</t>
  </si>
  <si>
    <t>B14DCAT163</t>
  </si>
  <si>
    <t>Đỗ Anh</t>
  </si>
  <si>
    <t>21/10/1996</t>
  </si>
  <si>
    <t>B14DCAT028</t>
  </si>
  <si>
    <t>B14DCAT134</t>
  </si>
  <si>
    <t>Phạm Như</t>
  </si>
  <si>
    <t>Thao</t>
  </si>
  <si>
    <t>01/05/1996</t>
  </si>
  <si>
    <t>B14DCCN299</t>
  </si>
  <si>
    <t>B14DCAT033</t>
  </si>
  <si>
    <t>Nguyễn Phú</t>
  </si>
  <si>
    <t>B14DCAT023</t>
  </si>
  <si>
    <t>Dương Thị Hoài</t>
  </si>
  <si>
    <t>B14DCAT063</t>
  </si>
  <si>
    <t>12/02/1996</t>
  </si>
  <si>
    <t>B14DCCN327</t>
  </si>
  <si>
    <t>Hoàng Đình</t>
  </si>
  <si>
    <t>Trúc</t>
  </si>
  <si>
    <t>B14DCAT005</t>
  </si>
  <si>
    <t>Hoàng Văn</t>
  </si>
  <si>
    <t>13/01/1996</t>
  </si>
  <si>
    <t>B14DCAT257</t>
  </si>
  <si>
    <t>Đỗ Nguyễn</t>
  </si>
  <si>
    <t>29/08/1996</t>
  </si>
  <si>
    <t>B14DCAT035</t>
  </si>
  <si>
    <t>Ngô Trọng</t>
  </si>
  <si>
    <t>Tuyên</t>
  </si>
  <si>
    <t>B14DCAT200</t>
  </si>
  <si>
    <t>Hoàng Anh</t>
  </si>
  <si>
    <t>21/03/1996</t>
  </si>
  <si>
    <t>B14DCCN114</t>
  </si>
  <si>
    <t>23/11/1995</t>
  </si>
  <si>
    <t>B14DCCN188</t>
  </si>
  <si>
    <t>Vĩ</t>
  </si>
  <si>
    <t>24/04/1996</t>
  </si>
  <si>
    <t>B14DCAT016</t>
  </si>
  <si>
    <t>Nhóm: D14-124_06</t>
  </si>
  <si>
    <t>PM14-A3</t>
  </si>
  <si>
    <t>B14DCAT211</t>
  </si>
  <si>
    <t>Lê Phan</t>
  </si>
  <si>
    <t>B14DCCN384</t>
  </si>
  <si>
    <t>Nguyễn Huy Quốc</t>
  </si>
  <si>
    <t>23/01/1996</t>
  </si>
  <si>
    <t>B14DCAT153</t>
  </si>
  <si>
    <t>B14DCAT014</t>
  </si>
  <si>
    <t>Nguyễn Thị Minh</t>
  </si>
  <si>
    <t>08/11/1995</t>
  </si>
  <si>
    <t>B14DCCN349</t>
  </si>
  <si>
    <t>Uông Văn</t>
  </si>
  <si>
    <t>28/03/1995</t>
  </si>
  <si>
    <t>B14DCCN268</t>
  </si>
  <si>
    <t>B14DCCN385</t>
  </si>
  <si>
    <t>B14DCCN402</t>
  </si>
  <si>
    <t>13/06/1996</t>
  </si>
  <si>
    <t>B14DCCN049</t>
  </si>
  <si>
    <t>24/09/1996</t>
  </si>
  <si>
    <t>B14DCCN210</t>
  </si>
  <si>
    <t>11/05/1995</t>
  </si>
  <si>
    <t>B14DCCN097</t>
  </si>
  <si>
    <t>03/12/1996</t>
  </si>
  <si>
    <t>B14DCCN519</t>
  </si>
  <si>
    <t>Chử Thị Thúy</t>
  </si>
  <si>
    <t>B14DCAT132</t>
  </si>
  <si>
    <t>Phạm Thị Thu</t>
  </si>
  <si>
    <t>B14DCCN211</t>
  </si>
  <si>
    <t>Bùi Xuân</t>
  </si>
  <si>
    <t>13/09/1996</t>
  </si>
  <si>
    <t>B14DCCN481</t>
  </si>
  <si>
    <t>Tô Nhật</t>
  </si>
  <si>
    <t>02/08/1995</t>
  </si>
  <si>
    <t>B14DCCN361</t>
  </si>
  <si>
    <t>B14DCCN412</t>
  </si>
  <si>
    <t>B12DCCN436</t>
  </si>
  <si>
    <t>09/10/1993</t>
  </si>
  <si>
    <t>D12CNPM2</t>
  </si>
  <si>
    <t>B14DCCN450</t>
  </si>
  <si>
    <t>Phạm Phi</t>
  </si>
  <si>
    <t>02/07/1992</t>
  </si>
  <si>
    <t>B14DCCN282</t>
  </si>
  <si>
    <t>26/02/1996</t>
  </si>
  <si>
    <t>B14DCCN532</t>
  </si>
  <si>
    <t>24/06/1995</t>
  </si>
  <si>
    <t>B14DCCN110</t>
  </si>
  <si>
    <t>Khoa</t>
  </si>
  <si>
    <t>08/05/1996</t>
  </si>
  <si>
    <t>B14DCCN307</t>
  </si>
  <si>
    <t>Phạm Đình</t>
  </si>
  <si>
    <t>01/07/1996</t>
  </si>
  <si>
    <t>B14DCCN341</t>
  </si>
  <si>
    <t>Trương Thị</t>
  </si>
  <si>
    <t>05/03/1996</t>
  </si>
  <si>
    <t>B14DCCN342</t>
  </si>
  <si>
    <t>Lành</t>
  </si>
  <si>
    <t>B14DCCN124</t>
  </si>
  <si>
    <t>Hoàng Tùng</t>
  </si>
  <si>
    <t>19/06/1996</t>
  </si>
  <si>
    <t>B14DCCN397</t>
  </si>
  <si>
    <t>22/05/1988</t>
  </si>
  <si>
    <t>B14DCCN201</t>
  </si>
  <si>
    <t>16/06/1996</t>
  </si>
  <si>
    <t>B14DCCN486</t>
  </si>
  <si>
    <t>B14DCCN353</t>
  </si>
  <si>
    <t>Võ Hữu</t>
  </si>
  <si>
    <t>B14DCCN469</t>
  </si>
  <si>
    <t>Trịnh Văn</t>
  </si>
  <si>
    <t>16/07/1996</t>
  </si>
  <si>
    <t>B14DCCN217</t>
  </si>
  <si>
    <t>Lý Bá</t>
  </si>
  <si>
    <t>B14DCCN594</t>
  </si>
  <si>
    <t>B14DCAT207</t>
  </si>
  <si>
    <t>Trần Thị Bích</t>
  </si>
  <si>
    <t>B13DCCN328</t>
  </si>
  <si>
    <t>17/11/1995</t>
  </si>
  <si>
    <t>D13CNPM4</t>
  </si>
  <si>
    <t>B14DCCN187</t>
  </si>
  <si>
    <t>10/01/1996</t>
  </si>
  <si>
    <t>B14DCCN457</t>
  </si>
  <si>
    <t>Nhật</t>
  </si>
  <si>
    <t>B14DCCN529</t>
  </si>
  <si>
    <t>Phi</t>
  </si>
  <si>
    <t>B14DCCN085</t>
  </si>
  <si>
    <t>Đỗ Đức</t>
  </si>
  <si>
    <t>B14DCCN534</t>
  </si>
  <si>
    <t>B14DCCN364</t>
  </si>
  <si>
    <t>B14DCAT244</t>
  </si>
  <si>
    <t>B14DCCN247</t>
  </si>
  <si>
    <t>Trần Hồng</t>
  </si>
  <si>
    <t>19/01/1996</t>
  </si>
  <si>
    <t>B14DCAT263</t>
  </si>
  <si>
    <t>Quế</t>
  </si>
  <si>
    <t>B14DCCN347</t>
  </si>
  <si>
    <t>Đoàn Ngọc</t>
  </si>
  <si>
    <t>B14DCCN475</t>
  </si>
  <si>
    <t>17/01/1996</t>
  </si>
  <si>
    <t>B14DCCN484</t>
  </si>
  <si>
    <t>11/06/1996</t>
  </si>
  <si>
    <t>B14DCCN463</t>
  </si>
  <si>
    <t>Từ Ngọc</t>
  </si>
  <si>
    <t>B14DCCN254</t>
  </si>
  <si>
    <t>B14DCCN499</t>
  </si>
  <si>
    <t>B14DCAT008</t>
  </si>
  <si>
    <t>27/09/1996</t>
  </si>
  <si>
    <t>B14DCCN220</t>
  </si>
  <si>
    <t>Thức</t>
  </si>
  <si>
    <t>B14DCCN773</t>
  </si>
  <si>
    <t>Bùi Thùy</t>
  </si>
  <si>
    <t>B14DCCN772</t>
  </si>
  <si>
    <t>22/02/1996</t>
  </si>
  <si>
    <t>B14DCAT143</t>
  </si>
  <si>
    <t>Trình</t>
  </si>
  <si>
    <t>05/11/1996</t>
  </si>
  <si>
    <t>B14DCCN121</t>
  </si>
  <si>
    <t>Trần Anh</t>
  </si>
  <si>
    <t>04/06/1995</t>
  </si>
  <si>
    <t>B14DCCN340</t>
  </si>
  <si>
    <t>Bùi Bá</t>
  </si>
  <si>
    <t>08/01/1996</t>
  </si>
  <si>
    <t>B14DCAT112</t>
  </si>
  <si>
    <t>21/04/1996</t>
  </si>
  <si>
    <t>B12DCCN146</t>
  </si>
  <si>
    <t>Mai Sơn</t>
  </si>
  <si>
    <t>27/10/1990</t>
  </si>
  <si>
    <t>B14DCCN199</t>
  </si>
  <si>
    <t>Tạ Thanh</t>
  </si>
  <si>
    <t>Nhóm: D14-125_07</t>
  </si>
  <si>
    <t>B14DCCN149</t>
  </si>
  <si>
    <t>Nguyễn Tất Chương</t>
  </si>
  <si>
    <t>B14DCCN551</t>
  </si>
  <si>
    <t>Dương Thị Ngọc</t>
  </si>
  <si>
    <t>20/11/1995</t>
  </si>
  <si>
    <t>B14DCCN073</t>
  </si>
  <si>
    <t>Trần Xuân</t>
  </si>
  <si>
    <t>Bách</t>
  </si>
  <si>
    <t>02/07/1996</t>
  </si>
  <si>
    <t>B14DCAT104</t>
  </si>
  <si>
    <t>Kiều Đức</t>
  </si>
  <si>
    <t>B14DCCN137</t>
  </si>
  <si>
    <t>24/02/1996</t>
  </si>
  <si>
    <t>B14DCCN077</t>
  </si>
  <si>
    <t>Nghiêm Bá</t>
  </si>
  <si>
    <t>B14DCAT006</t>
  </si>
  <si>
    <t>Nguyễn Thị Thanh</t>
  </si>
  <si>
    <t>Dịu</t>
  </si>
  <si>
    <t>B14DCCN323</t>
  </si>
  <si>
    <t>14/04/1996</t>
  </si>
  <si>
    <t>B14DCAT183</t>
  </si>
  <si>
    <t>Đam</t>
  </si>
  <si>
    <t>B14DCAT046</t>
  </si>
  <si>
    <t>Đính</t>
  </si>
  <si>
    <t>B14DCAT218</t>
  </si>
  <si>
    <t>Lê Hoàng</t>
  </si>
  <si>
    <t>B14DCCN431</t>
  </si>
  <si>
    <t>B14DCCN675</t>
  </si>
  <si>
    <t>B14DCCN058</t>
  </si>
  <si>
    <t>05/07/1996</t>
  </si>
  <si>
    <t>B14DCCN088</t>
  </si>
  <si>
    <t>B14DCCN405</t>
  </si>
  <si>
    <t>26/12/1995</t>
  </si>
  <si>
    <t>B14DCCN676</t>
  </si>
  <si>
    <t>B14DCCN185</t>
  </si>
  <si>
    <t>B14DCCN718</t>
  </si>
  <si>
    <t>Phạm Minh</t>
  </si>
  <si>
    <t>B14DCCN109</t>
  </si>
  <si>
    <t>Vũ Thế</t>
  </si>
  <si>
    <t>B14DCCN542</t>
  </si>
  <si>
    <t>15/10/1995</t>
  </si>
  <si>
    <t>B14DCCN380</t>
  </si>
  <si>
    <t>B14DCAT009</t>
  </si>
  <si>
    <t>Lê Khắc</t>
  </si>
  <si>
    <t>B14DCCN500</t>
  </si>
  <si>
    <t>B14DCCN150</t>
  </si>
  <si>
    <t>B14DCCN098</t>
  </si>
  <si>
    <t>Phan Trung</t>
  </si>
  <si>
    <t>B14DCCN023</t>
  </si>
  <si>
    <t>Lê</t>
  </si>
  <si>
    <t>B14DCCN520</t>
  </si>
  <si>
    <t>Lụa</t>
  </si>
  <si>
    <t>B14DCAT062</t>
  </si>
  <si>
    <t>Đào Đức</t>
  </si>
  <si>
    <t>B14DCCN263</t>
  </si>
  <si>
    <t>Đặng Tiến</t>
  </si>
  <si>
    <t>28/10/1994</t>
  </si>
  <si>
    <t>B14DCCN473</t>
  </si>
  <si>
    <t>20/12/1995</t>
  </si>
  <si>
    <t>B14DCAT240</t>
  </si>
  <si>
    <t>B14DCCN171</t>
  </si>
  <si>
    <t>21/02/1996</t>
  </si>
  <si>
    <t>B14DCAT066</t>
  </si>
  <si>
    <t>Đỗ Hoài</t>
  </si>
  <si>
    <t>09/09/1995</t>
  </si>
  <si>
    <t>B14DCCN461</t>
  </si>
  <si>
    <t>Lê Xuân</t>
  </si>
  <si>
    <t>09/03/1996</t>
  </si>
  <si>
    <t>B14DCCN305</t>
  </si>
  <si>
    <t>Cao Xuân</t>
  </si>
  <si>
    <t>B14DCCN721</t>
  </si>
  <si>
    <t>25/02/1995</t>
  </si>
  <si>
    <t>B14DCCN071</t>
  </si>
  <si>
    <t>Đỗ Hải</t>
  </si>
  <si>
    <t>31/07/1996</t>
  </si>
  <si>
    <t>B14DCCN333</t>
  </si>
  <si>
    <t>18/03/1996</t>
  </si>
  <si>
    <t>B14DCCN021</t>
  </si>
  <si>
    <t>Vũ Ngọc</t>
  </si>
  <si>
    <t>B14DCCN026</t>
  </si>
  <si>
    <t>Trịnh Tiến</t>
  </si>
  <si>
    <t>B14DCAT068</t>
  </si>
  <si>
    <t>Đỗ Thị Hương</t>
  </si>
  <si>
    <t>B14DCAT246</t>
  </si>
  <si>
    <t>Nguyễn Phúc</t>
  </si>
  <si>
    <t>12/07/1996</t>
  </si>
  <si>
    <t>B14DCCN063</t>
  </si>
  <si>
    <t>02/11/1996</t>
  </si>
  <si>
    <t>B14DCAT047</t>
  </si>
  <si>
    <t>B14DCCN429</t>
  </si>
  <si>
    <t>Ngô Văn</t>
  </si>
  <si>
    <t>B112104188</t>
  </si>
  <si>
    <t>Phạm Anh</t>
  </si>
  <si>
    <t>13/04/1993</t>
  </si>
  <si>
    <t>D11CN3</t>
  </si>
  <si>
    <t>B14DCCN761</t>
  </si>
  <si>
    <t>Dương Phương</t>
  </si>
  <si>
    <t>B14DCCN118</t>
  </si>
  <si>
    <t>Lê Thị Thu</t>
  </si>
  <si>
    <t>11/05/1996</t>
  </si>
  <si>
    <t>B14DCCN017</t>
  </si>
  <si>
    <t>Vũ Thị</t>
  </si>
  <si>
    <t>Thơm</t>
  </si>
  <si>
    <t>B14DCAT036</t>
  </si>
  <si>
    <t>18/02/1996</t>
  </si>
  <si>
    <t>B14DCCN099</t>
  </si>
  <si>
    <t>23/11/1996</t>
  </si>
  <si>
    <t>B14DCCN778</t>
  </si>
  <si>
    <t>Bùi Hoàng Thanh</t>
  </si>
  <si>
    <t>B14DCCN647</t>
  </si>
  <si>
    <t>Nguyễn Thanh</t>
  </si>
  <si>
    <t>B14DCAT268</t>
  </si>
  <si>
    <t>Trần Viết</t>
  </si>
  <si>
    <t>B14DCCN728</t>
  </si>
  <si>
    <t>Tuyết</t>
  </si>
  <si>
    <t>B14DCCN769</t>
  </si>
  <si>
    <t>Tươi</t>
  </si>
  <si>
    <t>B14DCCN029</t>
  </si>
  <si>
    <t>13/05/1996</t>
  </si>
  <si>
    <t>B14DCCN302</t>
  </si>
  <si>
    <t>Hà Quốc</t>
  </si>
  <si>
    <t>B14DCCN625</t>
  </si>
  <si>
    <t>10/05/1995</t>
  </si>
  <si>
    <t>B14DCAT262</t>
  </si>
  <si>
    <t>Lưu Tuấn</t>
  </si>
  <si>
    <t>21/02/1995</t>
  </si>
  <si>
    <t>B14DCCN267</t>
  </si>
  <si>
    <t>Vương</t>
  </si>
  <si>
    <t>B14DCAT079</t>
  </si>
  <si>
    <t>Xuyên</t>
  </si>
  <si>
    <t>13/08/1996</t>
  </si>
  <si>
    <t>Nhóm: D14-126_08</t>
  </si>
  <si>
    <t>B14DCCN100</t>
  </si>
  <si>
    <t>Trương Đức</t>
  </si>
  <si>
    <t>E14CQCN01-B</t>
  </si>
  <si>
    <t>B14DCDT017</t>
  </si>
  <si>
    <t>30/01/1996</t>
  </si>
  <si>
    <t>B14DCCN562</t>
  </si>
  <si>
    <t>Hà Vũ Hoàng</t>
  </si>
  <si>
    <t>15/03/1996</t>
  </si>
  <si>
    <t>B14DCVT068</t>
  </si>
  <si>
    <t>Du</t>
  </si>
  <si>
    <t>B14DCVT072</t>
  </si>
  <si>
    <t>08/03/1996</t>
  </si>
  <si>
    <t>B14DCAT126</t>
  </si>
  <si>
    <t>B14DCCN138</t>
  </si>
  <si>
    <t>B14DCCN368</t>
  </si>
  <si>
    <t>B14DCCN020</t>
  </si>
  <si>
    <t>Lương Xuân</t>
  </si>
  <si>
    <t>01/11/1996</t>
  </si>
  <si>
    <t>B13DCDT060</t>
  </si>
  <si>
    <t>12/06/1995</t>
  </si>
  <si>
    <t>B14DCVT112</t>
  </si>
  <si>
    <t>Vũ Minh</t>
  </si>
  <si>
    <t>B14DCCN590</t>
  </si>
  <si>
    <t>Cao Thị</t>
  </si>
  <si>
    <t>B14DCVT119</t>
  </si>
  <si>
    <t>Đặng Quốc</t>
  </si>
  <si>
    <t>B14DCCN167</t>
  </si>
  <si>
    <t>Đỗ Ngọc</t>
  </si>
  <si>
    <t>B14DCCN001</t>
  </si>
  <si>
    <t>07/09/1996</t>
  </si>
  <si>
    <t>B14DCCN331</t>
  </si>
  <si>
    <t>B14DCCN250</t>
  </si>
  <si>
    <t>Đỗ Bảo</t>
  </si>
  <si>
    <t>B14DCCN291</t>
  </si>
  <si>
    <t>Lê Hoài</t>
  </si>
  <si>
    <t>B14DCCN251</t>
  </si>
  <si>
    <t>28/02/1995</t>
  </si>
  <si>
    <t>B14DCVT098</t>
  </si>
  <si>
    <t>B14DCCN040</t>
  </si>
  <si>
    <t>30/09/1996</t>
  </si>
  <si>
    <t>B14DCCN009</t>
  </si>
  <si>
    <t>Cấn Khắc</t>
  </si>
  <si>
    <t>B14DCAT188</t>
  </si>
  <si>
    <t>Hà Ngọc</t>
  </si>
  <si>
    <t>06/09/1996</t>
  </si>
  <si>
    <t>B14DCVT279</t>
  </si>
  <si>
    <t>Đàm Bá</t>
  </si>
  <si>
    <t>B14DCCN142</t>
  </si>
  <si>
    <t>Nguyễn Trường</t>
  </si>
  <si>
    <t>B14DCDT062</t>
  </si>
  <si>
    <t>Vũ Tiến</t>
  </si>
  <si>
    <t>B14DCVT589</t>
  </si>
  <si>
    <t>Thu</t>
  </si>
  <si>
    <t>B14DCCN005</t>
  </si>
  <si>
    <t>26/05/1996</t>
  </si>
  <si>
    <t>B14DCAT197</t>
  </si>
  <si>
    <t>Đỗ Phạm</t>
  </si>
  <si>
    <t>30/10/1996</t>
  </si>
  <si>
    <t>Nhóm: E14-004_09</t>
  </si>
  <si>
    <t>Vắng có phép</t>
  </si>
  <si>
    <t>Ngày thi: 11/6/2018</t>
  </si>
  <si>
    <t>413-A3</t>
  </si>
  <si>
    <t>BẢNG ĐIỂM HỌC PHẦN</t>
  </si>
  <si>
    <t>Hà Nội, ngày 18 tháng 6 năm 2018</t>
  </si>
  <si>
    <t>Vắng</t>
  </si>
  <si>
    <t>Hà Nội, ngày 19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</si>
</sst>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5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5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abSelected="1" topLeftCell="B1" workbookViewId="0">
      <pane ySplit="2" topLeftCell="A3" activePane="bottomLeft" state="frozen"/>
      <selection activeCell="T5" sqref="T1:T1048576"/>
      <selection pane="bottomLeft" activeCell="D3" sqref="D3:O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2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6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1367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1369</v>
      </c>
      <c r="H4" s="110"/>
      <c r="I4" s="110"/>
      <c r="J4" s="110"/>
      <c r="K4" s="110"/>
      <c r="L4" s="110"/>
      <c r="M4" s="110"/>
      <c r="N4" s="110"/>
      <c r="O4" s="110"/>
      <c r="P4" s="110" t="s">
        <v>249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E14-004_09</v>
      </c>
      <c r="AA7" s="20">
        <f>+$AJ$7+$AL$7+$AH$7</f>
        <v>29</v>
      </c>
      <c r="AB7" s="7">
        <f>COUNTIF($S$8:$S$49,"Khiển trách")</f>
        <v>0</v>
      </c>
      <c r="AC7" s="7">
        <f>COUNTIF($S$8:$S$49,"Cảnh cáo")</f>
        <v>0</v>
      </c>
      <c r="AD7" s="7">
        <f>COUNTIF($S$8:$S$49,"Đình chỉ thi")</f>
        <v>0</v>
      </c>
      <c r="AE7" s="21">
        <f>+($AB$7+$AC$7+$AD$7)/$AA$7*100%</f>
        <v>0</v>
      </c>
      <c r="AF7" s="7">
        <f>SUM(COUNTIF($S$8:$S$47,"Vắng"),COUNTIF($S$8:$S$47,"Vắng có phép"))</f>
        <v>0</v>
      </c>
      <c r="AG7" s="22">
        <f>+$AF$7/$AA$7</f>
        <v>0</v>
      </c>
      <c r="AH7" s="23">
        <f>COUNTIF($X$8:$X$47,"Thi lại")</f>
        <v>0</v>
      </c>
      <c r="AI7" s="22">
        <f>+$AH$7/$AA$7</f>
        <v>0</v>
      </c>
      <c r="AJ7" s="23">
        <f>COUNTIF($X$8:$X$48,"Học lại")</f>
        <v>4</v>
      </c>
      <c r="AK7" s="22">
        <f>+$AJ$7/$AA$7</f>
        <v>0.13793103448275862</v>
      </c>
      <c r="AL7" s="7">
        <f>COUNTIF($X$9:$X$48,"Đạt")</f>
        <v>25</v>
      </c>
      <c r="AM7" s="21">
        <f>+$AL$7/$AA$7</f>
        <v>0.86206896551724133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1309</v>
      </c>
      <c r="D9" s="33" t="s">
        <v>1310</v>
      </c>
      <c r="E9" s="34" t="s">
        <v>51</v>
      </c>
      <c r="F9" s="35" t="s">
        <v>449</v>
      </c>
      <c r="G9" s="32" t="s">
        <v>1311</v>
      </c>
      <c r="H9" s="81">
        <v>6.5</v>
      </c>
      <c r="I9" s="36">
        <v>7.5</v>
      </c>
      <c r="J9" s="36" t="s">
        <v>36</v>
      </c>
      <c r="K9" s="36">
        <v>8</v>
      </c>
      <c r="L9" s="37"/>
      <c r="M9" s="37"/>
      <c r="N9" s="37"/>
      <c r="O9" s="37"/>
      <c r="P9" s="38">
        <v>5</v>
      </c>
      <c r="Q9" s="39">
        <f t="shared" ref="Q9:Q37" si="0">ROUND(SUMPRODUCT(H9:P9,$H$8:$P$8)/100,1)</f>
        <v>6.3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37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1370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1312</v>
      </c>
      <c r="D10" s="46" t="s">
        <v>979</v>
      </c>
      <c r="E10" s="47" t="s">
        <v>51</v>
      </c>
      <c r="F10" s="48" t="s">
        <v>1313</v>
      </c>
      <c r="G10" s="45" t="s">
        <v>1311</v>
      </c>
      <c r="H10" s="82">
        <v>9</v>
      </c>
      <c r="I10" s="49">
        <v>8</v>
      </c>
      <c r="J10" s="49" t="s">
        <v>36</v>
      </c>
      <c r="K10" s="49">
        <v>7.5</v>
      </c>
      <c r="L10" s="50"/>
      <c r="M10" s="50"/>
      <c r="N10" s="50"/>
      <c r="O10" s="50"/>
      <c r="P10" s="80">
        <v>4.5</v>
      </c>
      <c r="Q10" s="51">
        <f t="shared" si="0"/>
        <v>6.3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1370</v>
      </c>
      <c r="V10" s="71"/>
      <c r="W10" s="4"/>
      <c r="X10" s="43" t="str">
        <f t="shared" ref="X10:X37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1314</v>
      </c>
      <c r="D11" s="46" t="s">
        <v>1315</v>
      </c>
      <c r="E11" s="47" t="s">
        <v>51</v>
      </c>
      <c r="F11" s="48" t="s">
        <v>1316</v>
      </c>
      <c r="G11" s="45" t="s">
        <v>1311</v>
      </c>
      <c r="H11" s="82">
        <v>10</v>
      </c>
      <c r="I11" s="49">
        <v>8</v>
      </c>
      <c r="J11" s="49" t="s">
        <v>36</v>
      </c>
      <c r="K11" s="49">
        <v>8.5</v>
      </c>
      <c r="L11" s="54"/>
      <c r="M11" s="54"/>
      <c r="N11" s="54"/>
      <c r="O11" s="54"/>
      <c r="P11" s="80">
        <v>9</v>
      </c>
      <c r="Q11" s="51">
        <f t="shared" si="0"/>
        <v>8.8000000000000007</v>
      </c>
      <c r="R11" s="52" t="str">
        <f t="shared" ref="R11:R3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</v>
      </c>
      <c r="S11" s="53" t="str">
        <f t="shared" si="1"/>
        <v>Giỏi</v>
      </c>
      <c r="T11" s="41" t="str">
        <f t="shared" ref="T11:T37" si="4">+IF(OR($H11=0,$I11=0,$J11=0,$K11=0),"Không đủ ĐKDT",IF(AND(P11=0,Q11&gt;=4),"Không đạt",""))</f>
        <v/>
      </c>
      <c r="U11" s="41" t="s">
        <v>1370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1317</v>
      </c>
      <c r="D12" s="46" t="s">
        <v>150</v>
      </c>
      <c r="E12" s="47" t="s">
        <v>1318</v>
      </c>
      <c r="F12" s="48" t="s">
        <v>365</v>
      </c>
      <c r="G12" s="45" t="s">
        <v>1311</v>
      </c>
      <c r="H12" s="82">
        <v>9</v>
      </c>
      <c r="I12" s="49">
        <v>8</v>
      </c>
      <c r="J12" s="49" t="s">
        <v>36</v>
      </c>
      <c r="K12" s="49">
        <v>7.5</v>
      </c>
      <c r="L12" s="54"/>
      <c r="M12" s="54"/>
      <c r="N12" s="54"/>
      <c r="O12" s="54"/>
      <c r="P12" s="80">
        <v>4</v>
      </c>
      <c r="Q12" s="51">
        <f t="shared" si="0"/>
        <v>6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1370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1319</v>
      </c>
      <c r="D13" s="46" t="s">
        <v>63</v>
      </c>
      <c r="E13" s="47" t="s">
        <v>275</v>
      </c>
      <c r="F13" s="48" t="s">
        <v>1320</v>
      </c>
      <c r="G13" s="45" t="s">
        <v>1311</v>
      </c>
      <c r="H13" s="82">
        <v>9</v>
      </c>
      <c r="I13" s="49">
        <v>8</v>
      </c>
      <c r="J13" s="49" t="s">
        <v>36</v>
      </c>
      <c r="K13" s="49">
        <v>7.5</v>
      </c>
      <c r="L13" s="54"/>
      <c r="M13" s="54"/>
      <c r="N13" s="54"/>
      <c r="O13" s="54"/>
      <c r="P13" s="80">
        <v>2.5</v>
      </c>
      <c r="Q13" s="51">
        <f t="shared" si="0"/>
        <v>5.3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1370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1321</v>
      </c>
      <c r="D14" s="46" t="s">
        <v>475</v>
      </c>
      <c r="E14" s="47" t="s">
        <v>302</v>
      </c>
      <c r="F14" s="48" t="s">
        <v>522</v>
      </c>
      <c r="G14" s="45" t="s">
        <v>1311</v>
      </c>
      <c r="H14" s="82">
        <v>6</v>
      </c>
      <c r="I14" s="49">
        <v>6</v>
      </c>
      <c r="J14" s="49" t="s">
        <v>36</v>
      </c>
      <c r="K14" s="49">
        <v>4</v>
      </c>
      <c r="L14" s="54"/>
      <c r="M14" s="54"/>
      <c r="N14" s="54"/>
      <c r="O14" s="54"/>
      <c r="P14" s="80">
        <v>1.5</v>
      </c>
      <c r="Q14" s="51">
        <f t="shared" si="0"/>
        <v>3.4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1370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1322</v>
      </c>
      <c r="D15" s="46" t="s">
        <v>856</v>
      </c>
      <c r="E15" s="47" t="s">
        <v>467</v>
      </c>
      <c r="F15" s="48" t="s">
        <v>1168</v>
      </c>
      <c r="G15" s="45" t="s">
        <v>1311</v>
      </c>
      <c r="H15" s="82">
        <v>9</v>
      </c>
      <c r="I15" s="49">
        <v>8</v>
      </c>
      <c r="J15" s="49" t="s">
        <v>36</v>
      </c>
      <c r="K15" s="49">
        <v>8.5</v>
      </c>
      <c r="L15" s="54"/>
      <c r="M15" s="54"/>
      <c r="N15" s="54"/>
      <c r="O15" s="54"/>
      <c r="P15" s="80">
        <v>6</v>
      </c>
      <c r="Q15" s="51">
        <f t="shared" si="0"/>
        <v>7.2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1370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1323</v>
      </c>
      <c r="D16" s="46" t="s">
        <v>308</v>
      </c>
      <c r="E16" s="47" t="s">
        <v>319</v>
      </c>
      <c r="F16" s="48" t="s">
        <v>170</v>
      </c>
      <c r="G16" s="45" t="s">
        <v>1311</v>
      </c>
      <c r="H16" s="82">
        <v>9</v>
      </c>
      <c r="I16" s="49">
        <v>7.5</v>
      </c>
      <c r="J16" s="49" t="s">
        <v>36</v>
      </c>
      <c r="K16" s="49">
        <v>8</v>
      </c>
      <c r="L16" s="54"/>
      <c r="M16" s="54"/>
      <c r="N16" s="54"/>
      <c r="O16" s="54"/>
      <c r="P16" s="80">
        <v>6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1370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1324</v>
      </c>
      <c r="D17" s="46" t="s">
        <v>1325</v>
      </c>
      <c r="E17" s="47" t="s">
        <v>326</v>
      </c>
      <c r="F17" s="48" t="s">
        <v>1326</v>
      </c>
      <c r="G17" s="45" t="s">
        <v>1311</v>
      </c>
      <c r="H17" s="82">
        <v>6</v>
      </c>
      <c r="I17" s="49">
        <v>6</v>
      </c>
      <c r="J17" s="49" t="s">
        <v>36</v>
      </c>
      <c r="K17" s="49">
        <v>4</v>
      </c>
      <c r="L17" s="54"/>
      <c r="M17" s="54"/>
      <c r="N17" s="54"/>
      <c r="O17" s="54"/>
      <c r="P17" s="80">
        <v>2</v>
      </c>
      <c r="Q17" s="51">
        <f t="shared" si="0"/>
        <v>3.6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1370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1327</v>
      </c>
      <c r="D18" s="46" t="s">
        <v>498</v>
      </c>
      <c r="E18" s="47" t="s">
        <v>326</v>
      </c>
      <c r="F18" s="48" t="s">
        <v>1328</v>
      </c>
      <c r="G18" s="45" t="s">
        <v>1311</v>
      </c>
      <c r="H18" s="82">
        <v>6</v>
      </c>
      <c r="I18" s="49">
        <v>4</v>
      </c>
      <c r="J18" s="49" t="s">
        <v>36</v>
      </c>
      <c r="K18" s="49">
        <v>2</v>
      </c>
      <c r="L18" s="54"/>
      <c r="M18" s="54"/>
      <c r="N18" s="54"/>
      <c r="O18" s="54"/>
      <c r="P18" s="80">
        <v>1.5</v>
      </c>
      <c r="Q18" s="51">
        <f t="shared" si="0"/>
        <v>2.6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1370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1329</v>
      </c>
      <c r="D19" s="46" t="s">
        <v>1330</v>
      </c>
      <c r="E19" s="47" t="s">
        <v>326</v>
      </c>
      <c r="F19" s="48" t="s">
        <v>885</v>
      </c>
      <c r="G19" s="45" t="s">
        <v>1311</v>
      </c>
      <c r="H19" s="82">
        <v>8</v>
      </c>
      <c r="I19" s="49">
        <v>8.5</v>
      </c>
      <c r="J19" s="49" t="s">
        <v>36</v>
      </c>
      <c r="K19" s="49">
        <v>8</v>
      </c>
      <c r="L19" s="54"/>
      <c r="M19" s="54"/>
      <c r="N19" s="54"/>
      <c r="O19" s="54"/>
      <c r="P19" s="80">
        <v>4</v>
      </c>
      <c r="Q19" s="51">
        <f t="shared" si="0"/>
        <v>6.1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1370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1331</v>
      </c>
      <c r="D20" s="46" t="s">
        <v>1332</v>
      </c>
      <c r="E20" s="47" t="s">
        <v>644</v>
      </c>
      <c r="F20" s="48" t="s">
        <v>167</v>
      </c>
      <c r="G20" s="45" t="s">
        <v>1311</v>
      </c>
      <c r="H20" s="82">
        <v>9</v>
      </c>
      <c r="I20" s="49">
        <v>8</v>
      </c>
      <c r="J20" s="49" t="s">
        <v>36</v>
      </c>
      <c r="K20" s="49">
        <v>8</v>
      </c>
      <c r="L20" s="54"/>
      <c r="M20" s="54"/>
      <c r="N20" s="54"/>
      <c r="O20" s="54"/>
      <c r="P20" s="80">
        <v>2</v>
      </c>
      <c r="Q20" s="51">
        <f t="shared" si="0"/>
        <v>5.0999999999999996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1370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1333</v>
      </c>
      <c r="D21" s="46" t="s">
        <v>1334</v>
      </c>
      <c r="E21" s="47" t="s">
        <v>111</v>
      </c>
      <c r="F21" s="48" t="s">
        <v>987</v>
      </c>
      <c r="G21" s="45" t="s">
        <v>1311</v>
      </c>
      <c r="H21" s="82">
        <v>9</v>
      </c>
      <c r="I21" s="49">
        <v>8</v>
      </c>
      <c r="J21" s="49" t="s">
        <v>36</v>
      </c>
      <c r="K21" s="49">
        <v>8.5</v>
      </c>
      <c r="L21" s="54"/>
      <c r="M21" s="54"/>
      <c r="N21" s="54"/>
      <c r="O21" s="54"/>
      <c r="P21" s="80">
        <v>4</v>
      </c>
      <c r="Q21" s="51">
        <f t="shared" si="0"/>
        <v>6.2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1370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1335</v>
      </c>
      <c r="D22" s="46" t="s">
        <v>1336</v>
      </c>
      <c r="E22" s="47" t="s">
        <v>330</v>
      </c>
      <c r="F22" s="48" t="s">
        <v>1264</v>
      </c>
      <c r="G22" s="45" t="s">
        <v>1311</v>
      </c>
      <c r="H22" s="82">
        <v>6</v>
      </c>
      <c r="I22" s="49">
        <v>8.5</v>
      </c>
      <c r="J22" s="49" t="s">
        <v>36</v>
      </c>
      <c r="K22" s="49">
        <v>9</v>
      </c>
      <c r="L22" s="54"/>
      <c r="M22" s="54"/>
      <c r="N22" s="54"/>
      <c r="O22" s="54"/>
      <c r="P22" s="80">
        <v>5.5</v>
      </c>
      <c r="Q22" s="51">
        <f t="shared" si="0"/>
        <v>6.9</v>
      </c>
      <c r="R22" s="52" t="str">
        <f t="shared" si="3"/>
        <v>C+</v>
      </c>
      <c r="S22" s="53" t="str">
        <f t="shared" si="1"/>
        <v>Trung bình</v>
      </c>
      <c r="T22" s="41" t="str">
        <f t="shared" si="4"/>
        <v/>
      </c>
      <c r="U22" s="41" t="s">
        <v>1370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1337</v>
      </c>
      <c r="D23" s="46" t="s">
        <v>624</v>
      </c>
      <c r="E23" s="47" t="s">
        <v>330</v>
      </c>
      <c r="F23" s="48" t="s">
        <v>1338</v>
      </c>
      <c r="G23" s="45" t="s">
        <v>1311</v>
      </c>
      <c r="H23" s="82">
        <v>9</v>
      </c>
      <c r="I23" s="49">
        <v>7.5</v>
      </c>
      <c r="J23" s="49" t="s">
        <v>36</v>
      </c>
      <c r="K23" s="49">
        <v>7</v>
      </c>
      <c r="L23" s="54"/>
      <c r="M23" s="54"/>
      <c r="N23" s="54"/>
      <c r="O23" s="54"/>
      <c r="P23" s="80">
        <v>8.5</v>
      </c>
      <c r="Q23" s="51">
        <f t="shared" si="0"/>
        <v>8.1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1370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1339</v>
      </c>
      <c r="D24" s="46" t="s">
        <v>308</v>
      </c>
      <c r="E24" s="47" t="s">
        <v>358</v>
      </c>
      <c r="F24" s="48" t="s">
        <v>172</v>
      </c>
      <c r="G24" s="45" t="s">
        <v>1311</v>
      </c>
      <c r="H24" s="82">
        <v>9</v>
      </c>
      <c r="I24" s="49">
        <v>8.5</v>
      </c>
      <c r="J24" s="49" t="s">
        <v>36</v>
      </c>
      <c r="K24" s="49">
        <v>8</v>
      </c>
      <c r="L24" s="54"/>
      <c r="M24" s="54"/>
      <c r="N24" s="54"/>
      <c r="O24" s="54"/>
      <c r="P24" s="80">
        <v>2</v>
      </c>
      <c r="Q24" s="51">
        <f t="shared" si="0"/>
        <v>5.2</v>
      </c>
      <c r="R24" s="52" t="str">
        <f t="shared" si="3"/>
        <v>D+</v>
      </c>
      <c r="S24" s="53" t="str">
        <f t="shared" si="1"/>
        <v>Trung bình yếu</v>
      </c>
      <c r="T24" s="41" t="str">
        <f t="shared" si="4"/>
        <v/>
      </c>
      <c r="U24" s="41" t="s">
        <v>1370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1340</v>
      </c>
      <c r="D25" s="46" t="s">
        <v>1341</v>
      </c>
      <c r="E25" s="47" t="s">
        <v>362</v>
      </c>
      <c r="F25" s="48" t="s">
        <v>334</v>
      </c>
      <c r="G25" s="45" t="s">
        <v>1311</v>
      </c>
      <c r="H25" s="82">
        <v>8.5</v>
      </c>
      <c r="I25" s="49">
        <v>7</v>
      </c>
      <c r="J25" s="49" t="s">
        <v>36</v>
      </c>
      <c r="K25" s="49">
        <v>7</v>
      </c>
      <c r="L25" s="54"/>
      <c r="M25" s="54"/>
      <c r="N25" s="54"/>
      <c r="O25" s="54"/>
      <c r="P25" s="80">
        <v>6</v>
      </c>
      <c r="Q25" s="51">
        <f t="shared" si="0"/>
        <v>6.7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1370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1342</v>
      </c>
      <c r="D26" s="46" t="s">
        <v>1343</v>
      </c>
      <c r="E26" s="47" t="s">
        <v>362</v>
      </c>
      <c r="F26" s="48" t="s">
        <v>156</v>
      </c>
      <c r="G26" s="45" t="s">
        <v>1311</v>
      </c>
      <c r="H26" s="82">
        <v>6</v>
      </c>
      <c r="I26" s="49">
        <v>8</v>
      </c>
      <c r="J26" s="49" t="s">
        <v>36</v>
      </c>
      <c r="K26" s="49">
        <v>8</v>
      </c>
      <c r="L26" s="54"/>
      <c r="M26" s="54"/>
      <c r="N26" s="54"/>
      <c r="O26" s="54"/>
      <c r="P26" s="80">
        <v>5</v>
      </c>
      <c r="Q26" s="51">
        <f t="shared" si="0"/>
        <v>6.3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1370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1344</v>
      </c>
      <c r="D27" s="46" t="s">
        <v>336</v>
      </c>
      <c r="E27" s="47" t="s">
        <v>362</v>
      </c>
      <c r="F27" s="48" t="s">
        <v>1345</v>
      </c>
      <c r="G27" s="45" t="s">
        <v>1311</v>
      </c>
      <c r="H27" s="82">
        <v>0</v>
      </c>
      <c r="I27" s="49">
        <v>0</v>
      </c>
      <c r="J27" s="49" t="s">
        <v>36</v>
      </c>
      <c r="K27" s="49">
        <v>0</v>
      </c>
      <c r="L27" s="54"/>
      <c r="M27" s="54"/>
      <c r="N27" s="54"/>
      <c r="O27" s="54"/>
      <c r="P27" s="80" t="s">
        <v>36</v>
      </c>
      <c r="Q27" s="51">
        <f t="shared" si="0"/>
        <v>0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1370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1346</v>
      </c>
      <c r="D28" s="46" t="s">
        <v>758</v>
      </c>
      <c r="E28" s="47" t="s">
        <v>151</v>
      </c>
      <c r="F28" s="48" t="s">
        <v>770</v>
      </c>
      <c r="G28" s="45" t="s">
        <v>1311</v>
      </c>
      <c r="H28" s="82">
        <v>6</v>
      </c>
      <c r="I28" s="49">
        <v>8</v>
      </c>
      <c r="J28" s="49" t="s">
        <v>36</v>
      </c>
      <c r="K28" s="49">
        <v>7</v>
      </c>
      <c r="L28" s="54"/>
      <c r="M28" s="54"/>
      <c r="N28" s="54"/>
      <c r="O28" s="54"/>
      <c r="P28" s="80">
        <v>3</v>
      </c>
      <c r="Q28" s="51">
        <f t="shared" si="0"/>
        <v>5.0999999999999996</v>
      </c>
      <c r="R28" s="52" t="str">
        <f t="shared" si="3"/>
        <v>D+</v>
      </c>
      <c r="S28" s="53" t="str">
        <f t="shared" si="1"/>
        <v>Trung bình yếu</v>
      </c>
      <c r="T28" s="41" t="str">
        <f t="shared" si="4"/>
        <v/>
      </c>
      <c r="U28" s="41" t="s">
        <v>1370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1347</v>
      </c>
      <c r="D29" s="46" t="s">
        <v>377</v>
      </c>
      <c r="E29" s="47" t="s">
        <v>163</v>
      </c>
      <c r="F29" s="48" t="s">
        <v>1348</v>
      </c>
      <c r="G29" s="45" t="s">
        <v>1311</v>
      </c>
      <c r="H29" s="82">
        <v>10</v>
      </c>
      <c r="I29" s="49">
        <v>8</v>
      </c>
      <c r="J29" s="49" t="s">
        <v>36</v>
      </c>
      <c r="K29" s="49">
        <v>8.5</v>
      </c>
      <c r="L29" s="54"/>
      <c r="M29" s="54"/>
      <c r="N29" s="54"/>
      <c r="O29" s="54"/>
      <c r="P29" s="80">
        <v>8.5</v>
      </c>
      <c r="Q29" s="51">
        <f t="shared" si="0"/>
        <v>8.6</v>
      </c>
      <c r="R29" s="52" t="str">
        <f t="shared" si="3"/>
        <v>A</v>
      </c>
      <c r="S29" s="53" t="str">
        <f t="shared" si="1"/>
        <v>Giỏi</v>
      </c>
      <c r="T29" s="41" t="str">
        <f t="shared" si="4"/>
        <v/>
      </c>
      <c r="U29" s="41" t="s">
        <v>1370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1349</v>
      </c>
      <c r="D30" s="46" t="s">
        <v>1350</v>
      </c>
      <c r="E30" s="47" t="s">
        <v>688</v>
      </c>
      <c r="F30" s="48" t="s">
        <v>599</v>
      </c>
      <c r="G30" s="45" t="s">
        <v>1311</v>
      </c>
      <c r="H30" s="82">
        <v>9</v>
      </c>
      <c r="I30" s="49">
        <v>8</v>
      </c>
      <c r="J30" s="49" t="s">
        <v>36</v>
      </c>
      <c r="K30" s="49">
        <v>7.5</v>
      </c>
      <c r="L30" s="54"/>
      <c r="M30" s="54"/>
      <c r="N30" s="54"/>
      <c r="O30" s="54"/>
      <c r="P30" s="80">
        <v>6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1370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1351</v>
      </c>
      <c r="D31" s="46" t="s">
        <v>1352</v>
      </c>
      <c r="E31" s="47" t="s">
        <v>384</v>
      </c>
      <c r="F31" s="48" t="s">
        <v>1353</v>
      </c>
      <c r="G31" s="45" t="s">
        <v>1311</v>
      </c>
      <c r="H31" s="82">
        <v>8</v>
      </c>
      <c r="I31" s="49">
        <v>7.5</v>
      </c>
      <c r="J31" s="49" t="s">
        <v>36</v>
      </c>
      <c r="K31" s="49">
        <v>7.5</v>
      </c>
      <c r="L31" s="54"/>
      <c r="M31" s="54"/>
      <c r="N31" s="54"/>
      <c r="O31" s="54"/>
      <c r="P31" s="80">
        <v>2</v>
      </c>
      <c r="Q31" s="51">
        <f t="shared" si="0"/>
        <v>4.8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1370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1354</v>
      </c>
      <c r="D32" s="46" t="s">
        <v>1355</v>
      </c>
      <c r="E32" s="47" t="s">
        <v>181</v>
      </c>
      <c r="F32" s="48" t="s">
        <v>415</v>
      </c>
      <c r="G32" s="45" t="s">
        <v>1311</v>
      </c>
      <c r="H32" s="82">
        <v>9</v>
      </c>
      <c r="I32" s="49">
        <v>8.5</v>
      </c>
      <c r="J32" s="49" t="s">
        <v>36</v>
      </c>
      <c r="K32" s="49">
        <v>8</v>
      </c>
      <c r="L32" s="54"/>
      <c r="M32" s="54"/>
      <c r="N32" s="54"/>
      <c r="O32" s="54"/>
      <c r="P32" s="80">
        <v>8.5</v>
      </c>
      <c r="Q32" s="51">
        <f t="shared" si="0"/>
        <v>8.5</v>
      </c>
      <c r="R32" s="52" t="str">
        <f t="shared" si="3"/>
        <v>A</v>
      </c>
      <c r="S32" s="53" t="str">
        <f t="shared" si="1"/>
        <v>Giỏi</v>
      </c>
      <c r="T32" s="41" t="str">
        <f t="shared" si="4"/>
        <v/>
      </c>
      <c r="U32" s="41" t="s">
        <v>1370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18.75" customHeight="1" x14ac:dyDescent="0.25">
      <c r="B33" s="44">
        <v>25</v>
      </c>
      <c r="C33" s="45" t="s">
        <v>1356</v>
      </c>
      <c r="D33" s="46" t="s">
        <v>1357</v>
      </c>
      <c r="E33" s="47" t="s">
        <v>188</v>
      </c>
      <c r="F33" s="48" t="s">
        <v>257</v>
      </c>
      <c r="G33" s="45" t="s">
        <v>1311</v>
      </c>
      <c r="H33" s="82">
        <v>6.5</v>
      </c>
      <c r="I33" s="49">
        <v>7.5</v>
      </c>
      <c r="J33" s="49" t="s">
        <v>36</v>
      </c>
      <c r="K33" s="49">
        <v>8</v>
      </c>
      <c r="L33" s="54"/>
      <c r="M33" s="54"/>
      <c r="N33" s="54"/>
      <c r="O33" s="54"/>
      <c r="P33" s="80">
        <v>4.5</v>
      </c>
      <c r="Q33" s="51">
        <f t="shared" si="0"/>
        <v>6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1370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18.75" customHeight="1" x14ac:dyDescent="0.25">
      <c r="B34" s="44">
        <v>26</v>
      </c>
      <c r="C34" s="45" t="s">
        <v>1358</v>
      </c>
      <c r="D34" s="46" t="s">
        <v>1359</v>
      </c>
      <c r="E34" s="47" t="s">
        <v>197</v>
      </c>
      <c r="F34" s="48" t="s">
        <v>143</v>
      </c>
      <c r="G34" s="45" t="s">
        <v>1311</v>
      </c>
      <c r="H34" s="82">
        <v>6.5</v>
      </c>
      <c r="I34" s="49">
        <v>6.5</v>
      </c>
      <c r="J34" s="49" t="s">
        <v>36</v>
      </c>
      <c r="K34" s="49">
        <v>5</v>
      </c>
      <c r="L34" s="54"/>
      <c r="M34" s="54"/>
      <c r="N34" s="54"/>
      <c r="O34" s="54"/>
      <c r="P34" s="80">
        <v>2.5</v>
      </c>
      <c r="Q34" s="51">
        <f t="shared" si="0"/>
        <v>4.2</v>
      </c>
      <c r="R34" s="52" t="str">
        <f t="shared" si="3"/>
        <v>D</v>
      </c>
      <c r="S34" s="53" t="str">
        <f t="shared" si="1"/>
        <v>Trung bình yếu</v>
      </c>
      <c r="T34" s="41" t="str">
        <f t="shared" si="4"/>
        <v/>
      </c>
      <c r="U34" s="41" t="s">
        <v>1370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18.75" customHeight="1" x14ac:dyDescent="0.25">
      <c r="B35" s="44">
        <v>27</v>
      </c>
      <c r="C35" s="45" t="s">
        <v>1360</v>
      </c>
      <c r="D35" s="46" t="s">
        <v>697</v>
      </c>
      <c r="E35" s="47" t="s">
        <v>1361</v>
      </c>
      <c r="F35" s="48" t="s">
        <v>89</v>
      </c>
      <c r="G35" s="45" t="s">
        <v>1311</v>
      </c>
      <c r="H35" s="82">
        <v>8</v>
      </c>
      <c r="I35" s="49">
        <v>8</v>
      </c>
      <c r="J35" s="49" t="s">
        <v>36</v>
      </c>
      <c r="K35" s="49">
        <v>7.5</v>
      </c>
      <c r="L35" s="54"/>
      <c r="M35" s="54"/>
      <c r="N35" s="54"/>
      <c r="O35" s="54"/>
      <c r="P35" s="80">
        <v>5</v>
      </c>
      <c r="Q35" s="51">
        <f t="shared" si="0"/>
        <v>6.4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1370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18.75" customHeight="1" x14ac:dyDescent="0.25">
      <c r="B36" s="44">
        <v>28</v>
      </c>
      <c r="C36" s="45" t="s">
        <v>1362</v>
      </c>
      <c r="D36" s="46" t="s">
        <v>785</v>
      </c>
      <c r="E36" s="47" t="s">
        <v>238</v>
      </c>
      <c r="F36" s="48" t="s">
        <v>1363</v>
      </c>
      <c r="G36" s="45" t="s">
        <v>1311</v>
      </c>
      <c r="H36" s="82">
        <v>9</v>
      </c>
      <c r="I36" s="49">
        <v>8</v>
      </c>
      <c r="J36" s="49" t="s">
        <v>36</v>
      </c>
      <c r="K36" s="49">
        <v>7.5</v>
      </c>
      <c r="L36" s="54"/>
      <c r="M36" s="54"/>
      <c r="N36" s="54"/>
      <c r="O36" s="54"/>
      <c r="P36" s="80">
        <v>8.5</v>
      </c>
      <c r="Q36" s="51">
        <f t="shared" si="0"/>
        <v>8.3000000000000007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1370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18.75" customHeight="1" x14ac:dyDescent="0.25">
      <c r="B37" s="44">
        <v>29</v>
      </c>
      <c r="C37" s="45" t="s">
        <v>1364</v>
      </c>
      <c r="D37" s="46" t="s">
        <v>1365</v>
      </c>
      <c r="E37" s="47" t="s">
        <v>1038</v>
      </c>
      <c r="F37" s="48" t="s">
        <v>1366</v>
      </c>
      <c r="G37" s="45" t="s">
        <v>1311</v>
      </c>
      <c r="H37" s="82">
        <v>9</v>
      </c>
      <c r="I37" s="49">
        <v>7.5</v>
      </c>
      <c r="J37" s="49" t="s">
        <v>36</v>
      </c>
      <c r="K37" s="49">
        <v>7</v>
      </c>
      <c r="L37" s="54"/>
      <c r="M37" s="54"/>
      <c r="N37" s="54"/>
      <c r="O37" s="54"/>
      <c r="P37" s="80">
        <v>5</v>
      </c>
      <c r="Q37" s="51">
        <f t="shared" si="0"/>
        <v>6.3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1370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7.5" customHeight="1" x14ac:dyDescent="0.25">
      <c r="A38" s="61"/>
      <c r="B38" s="62"/>
      <c r="C38" s="63"/>
      <c r="D38" s="63"/>
      <c r="E38" s="64"/>
      <c r="F38" s="64"/>
      <c r="G38" s="64"/>
      <c r="H38" s="65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4"/>
    </row>
    <row r="39" spans="1:40" ht="16.5" x14ac:dyDescent="0.25">
      <c r="A39" s="61"/>
      <c r="B39" s="104" t="s">
        <v>37</v>
      </c>
      <c r="C39" s="104"/>
      <c r="D39" s="63"/>
      <c r="E39" s="64"/>
      <c r="F39" s="64"/>
      <c r="G39" s="64"/>
      <c r="H39" s="65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4"/>
    </row>
    <row r="40" spans="1:40" ht="16.5" customHeight="1" x14ac:dyDescent="0.25">
      <c r="A40" s="61"/>
      <c r="B40" s="68" t="s">
        <v>38</v>
      </c>
      <c r="C40" s="68"/>
      <c r="D40" s="69">
        <f>+$AA$7</f>
        <v>29</v>
      </c>
      <c r="E40" s="70" t="s">
        <v>39</v>
      </c>
      <c r="F40" s="70"/>
      <c r="G40" s="105" t="s">
        <v>40</v>
      </c>
      <c r="H40" s="105"/>
      <c r="I40" s="105"/>
      <c r="J40" s="105"/>
      <c r="K40" s="105"/>
      <c r="L40" s="105"/>
      <c r="M40" s="105"/>
      <c r="N40" s="105"/>
      <c r="O40" s="105"/>
      <c r="P40" s="71">
        <f>$AA$7 -COUNTIF($T$8:$T$179,"Vắng") -COUNTIF($T$8:$T$179,"Vắng có phép") - COUNTIF($T$8:$T$179,"Đình chỉ thi") - COUNTIF($T$8:$T$179,"Không đủ ĐKDT")</f>
        <v>28</v>
      </c>
      <c r="Q40" s="71"/>
      <c r="R40" s="72"/>
      <c r="S40" s="73"/>
      <c r="T40" s="73" t="s">
        <v>39</v>
      </c>
      <c r="U40" s="73"/>
      <c r="V40" s="73"/>
      <c r="W40" s="4"/>
    </row>
    <row r="41" spans="1:40" ht="16.5" customHeight="1" x14ac:dyDescent="0.25">
      <c r="A41" s="61"/>
      <c r="B41" s="68" t="s">
        <v>41</v>
      </c>
      <c r="C41" s="68"/>
      <c r="D41" s="69">
        <f>+$AL$7</f>
        <v>25</v>
      </c>
      <c r="E41" s="70" t="s">
        <v>39</v>
      </c>
      <c r="F41" s="70"/>
      <c r="G41" s="105" t="s">
        <v>42</v>
      </c>
      <c r="H41" s="105"/>
      <c r="I41" s="105"/>
      <c r="J41" s="105"/>
      <c r="K41" s="105"/>
      <c r="L41" s="105"/>
      <c r="M41" s="105"/>
      <c r="N41" s="105"/>
      <c r="O41" s="105"/>
      <c r="P41" s="74">
        <f>COUNTIF($T$8:$T$55,"Vắng")</f>
        <v>0</v>
      </c>
      <c r="Q41" s="74"/>
      <c r="R41" s="75"/>
      <c r="S41" s="73"/>
      <c r="T41" s="73" t="s">
        <v>39</v>
      </c>
      <c r="U41" s="73"/>
      <c r="V41" s="73"/>
      <c r="W41" s="4"/>
    </row>
    <row r="42" spans="1:40" ht="16.5" customHeight="1" x14ac:dyDescent="0.25">
      <c r="A42" s="61"/>
      <c r="B42" s="68" t="s">
        <v>43</v>
      </c>
      <c r="C42" s="68"/>
      <c r="D42" s="76">
        <f>COUNTIF(X9:X37,"Học lại")</f>
        <v>4</v>
      </c>
      <c r="E42" s="70" t="s">
        <v>39</v>
      </c>
      <c r="F42" s="70"/>
      <c r="G42" s="105" t="s">
        <v>44</v>
      </c>
      <c r="H42" s="105"/>
      <c r="I42" s="105"/>
      <c r="J42" s="105"/>
      <c r="K42" s="105"/>
      <c r="L42" s="105"/>
      <c r="M42" s="105"/>
      <c r="N42" s="105"/>
      <c r="O42" s="105"/>
      <c r="P42" s="71">
        <f>COUNTIF($T$8:$T$55,"Vắng có phép")</f>
        <v>0</v>
      </c>
      <c r="Q42" s="71"/>
      <c r="R42" s="72"/>
      <c r="S42" s="73"/>
      <c r="T42" s="73" t="s">
        <v>39</v>
      </c>
      <c r="U42" s="73"/>
      <c r="V42" s="73"/>
      <c r="W42" s="4"/>
    </row>
    <row r="43" spans="1:40" ht="3" customHeight="1" x14ac:dyDescent="0.25">
      <c r="A43" s="61"/>
      <c r="B43" s="62"/>
      <c r="C43" s="63"/>
      <c r="D43" s="63"/>
      <c r="E43" s="64"/>
      <c r="F43" s="64"/>
      <c r="G43" s="64"/>
      <c r="H43" s="65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4"/>
    </row>
    <row r="44" spans="1:40" x14ac:dyDescent="0.25">
      <c r="B44" s="77" t="s">
        <v>45</v>
      </c>
      <c r="C44" s="77"/>
      <c r="D44" s="78">
        <f>COUNTIF(X9:X37,"Thi lại")</f>
        <v>0</v>
      </c>
      <c r="E44" s="79" t="s">
        <v>39</v>
      </c>
      <c r="F44" s="4"/>
      <c r="G44" s="4"/>
      <c r="H44" s="4"/>
      <c r="I44" s="4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97"/>
      <c r="V44" s="97"/>
      <c r="W44" s="4"/>
    </row>
    <row r="45" spans="1:40" x14ac:dyDescent="0.25">
      <c r="B45" s="77"/>
      <c r="C45" s="77"/>
      <c r="D45" s="78"/>
      <c r="E45" s="79"/>
      <c r="F45" s="4"/>
      <c r="G45" s="4"/>
      <c r="H45" s="4"/>
      <c r="I45" s="4"/>
      <c r="J45" s="107" t="s">
        <v>1374</v>
      </c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97"/>
      <c r="V45" s="97"/>
      <c r="W45" s="4"/>
    </row>
  </sheetData>
  <sheetProtection formatCells="0" formatColumns="0" formatRows="0" insertColumns="0" insertRows="0" insertHyperlinks="0" deleteColumns="0" deleteRows="0" sort="0" autoFilter="0" pivotTables="0"/>
  <autoFilter ref="A7:AN37">
    <filterColumn colId="3" showButton="0"/>
  </autoFilter>
  <mergeCells count="43"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G42:O42"/>
    <mergeCell ref="J44:T44"/>
    <mergeCell ref="J45:T4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41:O41"/>
    <mergeCell ref="M6:N6"/>
    <mergeCell ref="O6:O7"/>
    <mergeCell ref="P6:P7"/>
    <mergeCell ref="Q6:Q8"/>
    <mergeCell ref="U6:U8"/>
    <mergeCell ref="B8:G8"/>
    <mergeCell ref="B39:C39"/>
    <mergeCell ref="G40:O40"/>
    <mergeCell ref="R6:R7"/>
    <mergeCell ref="S6:S7"/>
  </mergeCells>
  <conditionalFormatting sqref="H9:P37">
    <cfRule type="cellIs" dxfId="53" priority="8" operator="greaterThan">
      <formula>10</formula>
    </cfRule>
  </conditionalFormatting>
  <conditionalFormatting sqref="C1:C1048576">
    <cfRule type="duplicateValues" dxfId="52" priority="7"/>
  </conditionalFormatting>
  <conditionalFormatting sqref="P9:P37">
    <cfRule type="cellIs" dxfId="51" priority="4" operator="greaterThan">
      <formula>10</formula>
    </cfRule>
    <cfRule type="cellIs" dxfId="50" priority="5" operator="greaterThan">
      <formula>10</formula>
    </cfRule>
    <cfRule type="cellIs" dxfId="49" priority="6" operator="greaterThan">
      <formula>10</formula>
    </cfRule>
  </conditionalFormatting>
  <conditionalFormatting sqref="H9:K37">
    <cfRule type="cellIs" dxfId="4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42 Y3:AM7 Z2:AM2 Z9 X9:Y3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3" activePane="bottomLeft" state="frozen"/>
      <selection activeCell="T5" sqref="T1:T1048576"/>
      <selection pane="bottomLeft" activeCell="B80" sqref="A80:XFD89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1308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436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D14-126_08</v>
      </c>
      <c r="AA7" s="20">
        <f>+$AJ$7+$AL$7+$AH$7</f>
        <v>63</v>
      </c>
      <c r="AB7" s="7">
        <f>COUNTIF($S$8:$S$87,"Khiển trách")</f>
        <v>0</v>
      </c>
      <c r="AC7" s="7">
        <f>COUNTIF($S$8:$S$87,"Cảnh cáo")</f>
        <v>0</v>
      </c>
      <c r="AD7" s="7">
        <f>COUNTIF($S$8:$S$87,"Đình chỉ thi")</f>
        <v>0</v>
      </c>
      <c r="AE7" s="21">
        <f>+($AB$7+$AC$7+$AD$7)/$AA$7*100%</f>
        <v>0</v>
      </c>
      <c r="AF7" s="7">
        <f>SUM(COUNTIF($S$8:$S$85,"Vắng"),COUNTIF($S$8:$S$85,"Vắng có phép"))</f>
        <v>0</v>
      </c>
      <c r="AG7" s="22">
        <f>+$AF$7/$AA$7</f>
        <v>0</v>
      </c>
      <c r="AH7" s="23">
        <f>COUNTIF($X$8:$X$85,"Thi lại")</f>
        <v>0</v>
      </c>
      <c r="AI7" s="22">
        <f>+$AH$7/$AA$7</f>
        <v>0</v>
      </c>
      <c r="AJ7" s="23">
        <f>COUNTIF($X$8:$X$86,"Học lại")</f>
        <v>3</v>
      </c>
      <c r="AK7" s="22">
        <f>+$AJ$7/$AA$7</f>
        <v>4.7619047619047616E-2</v>
      </c>
      <c r="AL7" s="7">
        <f>COUNTIF($X$9:$X$86,"Đạt")</f>
        <v>60</v>
      </c>
      <c r="AM7" s="21">
        <f>+$AL$7/$AA$7</f>
        <v>0.95238095238095233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1177</v>
      </c>
      <c r="D9" s="33" t="s">
        <v>1178</v>
      </c>
      <c r="E9" s="34" t="s">
        <v>51</v>
      </c>
      <c r="F9" s="35" t="s">
        <v>352</v>
      </c>
      <c r="G9" s="32" t="s">
        <v>117</v>
      </c>
      <c r="H9" s="81">
        <v>8</v>
      </c>
      <c r="I9" s="36">
        <v>8</v>
      </c>
      <c r="J9" s="36" t="s">
        <v>36</v>
      </c>
      <c r="K9" s="36">
        <v>8</v>
      </c>
      <c r="L9" s="37"/>
      <c r="M9" s="37"/>
      <c r="N9" s="37"/>
      <c r="O9" s="37"/>
      <c r="P9" s="38">
        <v>7</v>
      </c>
      <c r="Q9" s="39">
        <f t="shared" ref="Q9:Q71" si="0">ROUND(SUMPRODUCT(H9:P9,$H$8:$P$8)/100,1)</f>
        <v>7.5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902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1179</v>
      </c>
      <c r="D10" s="46" t="s">
        <v>1180</v>
      </c>
      <c r="E10" s="47" t="s">
        <v>755</v>
      </c>
      <c r="F10" s="48" t="s">
        <v>1181</v>
      </c>
      <c r="G10" s="45" t="s">
        <v>117</v>
      </c>
      <c r="H10" s="82">
        <v>9</v>
      </c>
      <c r="I10" s="49">
        <v>4</v>
      </c>
      <c r="J10" s="49" t="s">
        <v>36</v>
      </c>
      <c r="K10" s="49">
        <v>5</v>
      </c>
      <c r="L10" s="50"/>
      <c r="M10" s="50"/>
      <c r="N10" s="50"/>
      <c r="O10" s="50"/>
      <c r="P10" s="80">
        <v>5</v>
      </c>
      <c r="Q10" s="51">
        <f t="shared" si="0"/>
        <v>5.2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902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1182</v>
      </c>
      <c r="D11" s="46" t="s">
        <v>1183</v>
      </c>
      <c r="E11" s="47" t="s">
        <v>1184</v>
      </c>
      <c r="F11" s="48" t="s">
        <v>1185</v>
      </c>
      <c r="G11" s="45" t="s">
        <v>148</v>
      </c>
      <c r="H11" s="82">
        <v>10</v>
      </c>
      <c r="I11" s="49">
        <v>9</v>
      </c>
      <c r="J11" s="49" t="s">
        <v>36</v>
      </c>
      <c r="K11" s="49">
        <v>8</v>
      </c>
      <c r="L11" s="54"/>
      <c r="M11" s="54"/>
      <c r="N11" s="54"/>
      <c r="O11" s="54"/>
      <c r="P11" s="80">
        <v>8</v>
      </c>
      <c r="Q11" s="51">
        <f t="shared" si="0"/>
        <v>8.4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B+</v>
      </c>
      <c r="S11" s="53" t="str">
        <f t="shared" si="1"/>
        <v>Khá</v>
      </c>
      <c r="T11" s="41" t="str">
        <f t="shared" ref="T11:T71" si="4">+IF(OR($H11=0,$I11=0,$J11=0,$K11=0),"Không đủ ĐKDT",IF(AND(P11=0,Q11&gt;=4),"Không đạt",""))</f>
        <v/>
      </c>
      <c r="U11" s="41" t="s">
        <v>902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1186</v>
      </c>
      <c r="D12" s="46" t="s">
        <v>1187</v>
      </c>
      <c r="E12" s="47" t="s">
        <v>264</v>
      </c>
      <c r="F12" s="48" t="s">
        <v>1054</v>
      </c>
      <c r="G12" s="45" t="s">
        <v>53</v>
      </c>
      <c r="H12" s="82">
        <v>7</v>
      </c>
      <c r="I12" s="49">
        <v>6</v>
      </c>
      <c r="J12" s="49" t="s">
        <v>36</v>
      </c>
      <c r="K12" s="49">
        <v>6</v>
      </c>
      <c r="L12" s="54"/>
      <c r="M12" s="54"/>
      <c r="N12" s="54"/>
      <c r="O12" s="54"/>
      <c r="P12" s="80">
        <v>6</v>
      </c>
      <c r="Q12" s="51">
        <f t="shared" si="0"/>
        <v>6.1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902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1188</v>
      </c>
      <c r="D13" s="46" t="s">
        <v>920</v>
      </c>
      <c r="E13" s="47" t="s">
        <v>264</v>
      </c>
      <c r="F13" s="48" t="s">
        <v>1189</v>
      </c>
      <c r="G13" s="45" t="s">
        <v>117</v>
      </c>
      <c r="H13" s="82">
        <v>10</v>
      </c>
      <c r="I13" s="49">
        <v>7</v>
      </c>
      <c r="J13" s="49" t="s">
        <v>36</v>
      </c>
      <c r="K13" s="49">
        <v>7</v>
      </c>
      <c r="L13" s="54"/>
      <c r="M13" s="54"/>
      <c r="N13" s="54"/>
      <c r="O13" s="54"/>
      <c r="P13" s="80">
        <v>7</v>
      </c>
      <c r="Q13" s="51">
        <f t="shared" si="0"/>
        <v>7.3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902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1190</v>
      </c>
      <c r="D14" s="46" t="s">
        <v>1191</v>
      </c>
      <c r="E14" s="47" t="s">
        <v>68</v>
      </c>
      <c r="F14" s="48" t="s">
        <v>309</v>
      </c>
      <c r="G14" s="45" t="s">
        <v>117</v>
      </c>
      <c r="H14" s="82">
        <v>10</v>
      </c>
      <c r="I14" s="49">
        <v>8</v>
      </c>
      <c r="J14" s="49" t="s">
        <v>36</v>
      </c>
      <c r="K14" s="49">
        <v>8</v>
      </c>
      <c r="L14" s="54"/>
      <c r="M14" s="54"/>
      <c r="N14" s="54"/>
      <c r="O14" s="54"/>
      <c r="P14" s="80">
        <v>9</v>
      </c>
      <c r="Q14" s="51">
        <f t="shared" si="0"/>
        <v>8.6999999999999993</v>
      </c>
      <c r="R14" s="52" t="str">
        <f t="shared" si="3"/>
        <v>A</v>
      </c>
      <c r="S14" s="53" t="str">
        <f t="shared" si="1"/>
        <v>Giỏi</v>
      </c>
      <c r="T14" s="41" t="str">
        <f t="shared" si="4"/>
        <v/>
      </c>
      <c r="U14" s="41" t="s">
        <v>902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1192</v>
      </c>
      <c r="D15" s="46" t="s">
        <v>1193</v>
      </c>
      <c r="E15" s="47" t="s">
        <v>1194</v>
      </c>
      <c r="F15" s="48" t="s">
        <v>323</v>
      </c>
      <c r="G15" s="45" t="s">
        <v>80</v>
      </c>
      <c r="H15" s="82">
        <v>8</v>
      </c>
      <c r="I15" s="49">
        <v>6</v>
      </c>
      <c r="J15" s="49" t="s">
        <v>36</v>
      </c>
      <c r="K15" s="49">
        <v>6</v>
      </c>
      <c r="L15" s="54"/>
      <c r="M15" s="54"/>
      <c r="N15" s="54"/>
      <c r="O15" s="54"/>
      <c r="P15" s="80">
        <v>5</v>
      </c>
      <c r="Q15" s="51">
        <f t="shared" si="0"/>
        <v>5.7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902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1195</v>
      </c>
      <c r="D16" s="46" t="s">
        <v>137</v>
      </c>
      <c r="E16" s="47" t="s">
        <v>291</v>
      </c>
      <c r="F16" s="48" t="s">
        <v>1196</v>
      </c>
      <c r="G16" s="45" t="s">
        <v>117</v>
      </c>
      <c r="H16" s="82">
        <v>8</v>
      </c>
      <c r="I16" s="49">
        <v>8</v>
      </c>
      <c r="J16" s="49" t="s">
        <v>36</v>
      </c>
      <c r="K16" s="49">
        <v>7</v>
      </c>
      <c r="L16" s="54"/>
      <c r="M16" s="54"/>
      <c r="N16" s="54"/>
      <c r="O16" s="54"/>
      <c r="P16" s="80">
        <v>7</v>
      </c>
      <c r="Q16" s="51">
        <f t="shared" si="0"/>
        <v>7.3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902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1197</v>
      </c>
      <c r="D17" s="46" t="s">
        <v>137</v>
      </c>
      <c r="E17" s="47" t="s">
        <v>1198</v>
      </c>
      <c r="F17" s="48" t="s">
        <v>488</v>
      </c>
      <c r="G17" s="45" t="s">
        <v>61</v>
      </c>
      <c r="H17" s="82">
        <v>10</v>
      </c>
      <c r="I17" s="49">
        <v>5</v>
      </c>
      <c r="J17" s="49" t="s">
        <v>36</v>
      </c>
      <c r="K17" s="49">
        <v>5</v>
      </c>
      <c r="L17" s="54"/>
      <c r="M17" s="54"/>
      <c r="N17" s="54"/>
      <c r="O17" s="54"/>
      <c r="P17" s="80">
        <v>6</v>
      </c>
      <c r="Q17" s="51">
        <f t="shared" si="0"/>
        <v>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902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1199</v>
      </c>
      <c r="D18" s="46" t="s">
        <v>527</v>
      </c>
      <c r="E18" s="47" t="s">
        <v>1200</v>
      </c>
      <c r="F18" s="48" t="s">
        <v>458</v>
      </c>
      <c r="G18" s="45" t="s">
        <v>80</v>
      </c>
      <c r="H18" s="82">
        <v>10</v>
      </c>
      <c r="I18" s="49">
        <v>6</v>
      </c>
      <c r="J18" s="49" t="s">
        <v>36</v>
      </c>
      <c r="K18" s="49">
        <v>6</v>
      </c>
      <c r="L18" s="54"/>
      <c r="M18" s="54"/>
      <c r="N18" s="54"/>
      <c r="O18" s="54"/>
      <c r="P18" s="80">
        <v>6</v>
      </c>
      <c r="Q18" s="51">
        <f t="shared" si="0"/>
        <v>6.4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902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1201</v>
      </c>
      <c r="D19" s="46" t="s">
        <v>1202</v>
      </c>
      <c r="E19" s="47" t="s">
        <v>302</v>
      </c>
      <c r="F19" s="48" t="s">
        <v>577</v>
      </c>
      <c r="G19" s="45" t="s">
        <v>53</v>
      </c>
      <c r="H19" s="82">
        <v>8</v>
      </c>
      <c r="I19" s="49">
        <v>4</v>
      </c>
      <c r="J19" s="49" t="s">
        <v>36</v>
      </c>
      <c r="K19" s="49">
        <v>5</v>
      </c>
      <c r="L19" s="54"/>
      <c r="M19" s="54"/>
      <c r="N19" s="54"/>
      <c r="O19" s="54"/>
      <c r="P19" s="80">
        <v>3</v>
      </c>
      <c r="Q19" s="51">
        <f t="shared" si="0"/>
        <v>4.0999999999999996</v>
      </c>
      <c r="R19" s="52" t="str">
        <f t="shared" si="3"/>
        <v>D</v>
      </c>
      <c r="S19" s="53" t="str">
        <f t="shared" si="1"/>
        <v>Trung bình yếu</v>
      </c>
      <c r="T19" s="41" t="str">
        <f t="shared" si="4"/>
        <v/>
      </c>
      <c r="U19" s="41" t="s">
        <v>902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1203</v>
      </c>
      <c r="D20" s="46" t="s">
        <v>583</v>
      </c>
      <c r="E20" s="47" t="s">
        <v>302</v>
      </c>
      <c r="F20" s="48" t="s">
        <v>630</v>
      </c>
      <c r="G20" s="45" t="s">
        <v>117</v>
      </c>
      <c r="H20" s="82">
        <v>8</v>
      </c>
      <c r="I20" s="49">
        <v>3</v>
      </c>
      <c r="J20" s="49" t="s">
        <v>36</v>
      </c>
      <c r="K20" s="49">
        <v>5</v>
      </c>
      <c r="L20" s="54"/>
      <c r="M20" s="54"/>
      <c r="N20" s="54"/>
      <c r="O20" s="54"/>
      <c r="P20" s="80">
        <v>5</v>
      </c>
      <c r="Q20" s="51">
        <f t="shared" si="0"/>
        <v>4.9000000000000004</v>
      </c>
      <c r="R20" s="52" t="str">
        <f t="shared" si="3"/>
        <v>D</v>
      </c>
      <c r="S20" s="53" t="str">
        <f t="shared" si="1"/>
        <v>Trung bình yếu</v>
      </c>
      <c r="T20" s="41" t="str">
        <f t="shared" si="4"/>
        <v/>
      </c>
      <c r="U20" s="41" t="s">
        <v>902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1204</v>
      </c>
      <c r="D21" s="46" t="s">
        <v>357</v>
      </c>
      <c r="E21" s="47" t="s">
        <v>467</v>
      </c>
      <c r="F21" s="48" t="s">
        <v>861</v>
      </c>
      <c r="G21" s="45" t="s">
        <v>57</v>
      </c>
      <c r="H21" s="82">
        <v>5</v>
      </c>
      <c r="I21" s="49">
        <v>0</v>
      </c>
      <c r="J21" s="49" t="s">
        <v>36</v>
      </c>
      <c r="K21" s="49">
        <v>0</v>
      </c>
      <c r="L21" s="54"/>
      <c r="M21" s="54"/>
      <c r="N21" s="54"/>
      <c r="O21" s="54"/>
      <c r="P21" s="80" t="s">
        <v>36</v>
      </c>
      <c r="Q21" s="51">
        <f t="shared" si="0"/>
        <v>0.5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902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1205</v>
      </c>
      <c r="D22" s="46" t="s">
        <v>478</v>
      </c>
      <c r="E22" s="47" t="s">
        <v>467</v>
      </c>
      <c r="F22" s="48" t="s">
        <v>1206</v>
      </c>
      <c r="G22" s="45" t="s">
        <v>109</v>
      </c>
      <c r="H22" s="82">
        <v>9</v>
      </c>
      <c r="I22" s="49">
        <v>9</v>
      </c>
      <c r="J22" s="49" t="s">
        <v>36</v>
      </c>
      <c r="K22" s="49">
        <v>8</v>
      </c>
      <c r="L22" s="54"/>
      <c r="M22" s="54"/>
      <c r="N22" s="54"/>
      <c r="O22" s="54"/>
      <c r="P22" s="80">
        <v>9</v>
      </c>
      <c r="Q22" s="51">
        <f t="shared" si="0"/>
        <v>8.8000000000000007</v>
      </c>
      <c r="R22" s="52" t="str">
        <f t="shared" si="3"/>
        <v>A</v>
      </c>
      <c r="S22" s="53" t="str">
        <f t="shared" si="1"/>
        <v>Giỏi</v>
      </c>
      <c r="T22" s="41" t="str">
        <f t="shared" si="4"/>
        <v/>
      </c>
      <c r="U22" s="41" t="s">
        <v>902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1207</v>
      </c>
      <c r="D23" s="46" t="s">
        <v>417</v>
      </c>
      <c r="E23" s="47" t="s">
        <v>467</v>
      </c>
      <c r="F23" s="48" t="s">
        <v>965</v>
      </c>
      <c r="G23" s="45" t="s">
        <v>117</v>
      </c>
      <c r="H23" s="82">
        <v>8</v>
      </c>
      <c r="I23" s="49">
        <v>7</v>
      </c>
      <c r="J23" s="49" t="s">
        <v>36</v>
      </c>
      <c r="K23" s="49">
        <v>7</v>
      </c>
      <c r="L23" s="54"/>
      <c r="M23" s="54"/>
      <c r="N23" s="54"/>
      <c r="O23" s="54"/>
      <c r="P23" s="80">
        <v>7</v>
      </c>
      <c r="Q23" s="51">
        <f t="shared" si="0"/>
        <v>7.1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902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1208</v>
      </c>
      <c r="D24" s="46" t="s">
        <v>481</v>
      </c>
      <c r="E24" s="47" t="s">
        <v>783</v>
      </c>
      <c r="F24" s="48" t="s">
        <v>1209</v>
      </c>
      <c r="G24" s="45" t="s">
        <v>76</v>
      </c>
      <c r="H24" s="82">
        <v>10</v>
      </c>
      <c r="I24" s="49">
        <v>8</v>
      </c>
      <c r="J24" s="49" t="s">
        <v>36</v>
      </c>
      <c r="K24" s="49">
        <v>8</v>
      </c>
      <c r="L24" s="54"/>
      <c r="M24" s="54"/>
      <c r="N24" s="54"/>
      <c r="O24" s="54"/>
      <c r="P24" s="80">
        <v>8</v>
      </c>
      <c r="Q24" s="51">
        <f t="shared" si="0"/>
        <v>8.1999999999999993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902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1210</v>
      </c>
      <c r="D25" s="46" t="s">
        <v>308</v>
      </c>
      <c r="E25" s="47" t="s">
        <v>319</v>
      </c>
      <c r="F25" s="48" t="s">
        <v>131</v>
      </c>
      <c r="G25" s="45" t="s">
        <v>57</v>
      </c>
      <c r="H25" s="82">
        <v>9</v>
      </c>
      <c r="I25" s="49">
        <v>7</v>
      </c>
      <c r="J25" s="49" t="s">
        <v>36</v>
      </c>
      <c r="K25" s="49">
        <v>7</v>
      </c>
      <c r="L25" s="54"/>
      <c r="M25" s="54"/>
      <c r="N25" s="54"/>
      <c r="O25" s="54"/>
      <c r="P25" s="80">
        <v>8</v>
      </c>
      <c r="Q25" s="51">
        <f t="shared" si="0"/>
        <v>7.7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902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1211</v>
      </c>
      <c r="D26" s="46" t="s">
        <v>953</v>
      </c>
      <c r="E26" s="47" t="s">
        <v>326</v>
      </c>
      <c r="F26" s="48" t="s">
        <v>690</v>
      </c>
      <c r="G26" s="45" t="s">
        <v>117</v>
      </c>
      <c r="H26" s="82">
        <v>10</v>
      </c>
      <c r="I26" s="49">
        <v>7</v>
      </c>
      <c r="J26" s="49" t="s">
        <v>36</v>
      </c>
      <c r="K26" s="49">
        <v>7</v>
      </c>
      <c r="L26" s="54"/>
      <c r="M26" s="54"/>
      <c r="N26" s="54"/>
      <c r="O26" s="54"/>
      <c r="P26" s="80">
        <v>7</v>
      </c>
      <c r="Q26" s="51">
        <f t="shared" si="0"/>
        <v>7.3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902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1212</v>
      </c>
      <c r="D27" s="46" t="s">
        <v>1213</v>
      </c>
      <c r="E27" s="47" t="s">
        <v>326</v>
      </c>
      <c r="F27" s="48" t="s">
        <v>419</v>
      </c>
      <c r="G27" s="45" t="s">
        <v>57</v>
      </c>
      <c r="H27" s="82">
        <v>8</v>
      </c>
      <c r="I27" s="49">
        <v>7</v>
      </c>
      <c r="J27" s="49" t="s">
        <v>36</v>
      </c>
      <c r="K27" s="49">
        <v>7</v>
      </c>
      <c r="L27" s="54"/>
      <c r="M27" s="54"/>
      <c r="N27" s="54"/>
      <c r="O27" s="54"/>
      <c r="P27" s="80">
        <v>6</v>
      </c>
      <c r="Q27" s="51">
        <f t="shared" si="0"/>
        <v>6.6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902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1214</v>
      </c>
      <c r="D28" s="46" t="s">
        <v>1215</v>
      </c>
      <c r="E28" s="47" t="s">
        <v>111</v>
      </c>
      <c r="F28" s="48" t="s">
        <v>1099</v>
      </c>
      <c r="G28" s="45" t="s">
        <v>148</v>
      </c>
      <c r="H28" s="82">
        <v>7</v>
      </c>
      <c r="I28" s="49">
        <v>7</v>
      </c>
      <c r="J28" s="49" t="s">
        <v>36</v>
      </c>
      <c r="K28" s="49">
        <v>7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902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1216</v>
      </c>
      <c r="D29" s="46" t="s">
        <v>63</v>
      </c>
      <c r="E29" s="47" t="s">
        <v>115</v>
      </c>
      <c r="F29" s="48" t="s">
        <v>1217</v>
      </c>
      <c r="G29" s="45" t="s">
        <v>109</v>
      </c>
      <c r="H29" s="82">
        <v>8</v>
      </c>
      <c r="I29" s="49">
        <v>7</v>
      </c>
      <c r="J29" s="49" t="s">
        <v>36</v>
      </c>
      <c r="K29" s="49">
        <v>7</v>
      </c>
      <c r="L29" s="54"/>
      <c r="M29" s="54"/>
      <c r="N29" s="54"/>
      <c r="O29" s="54"/>
      <c r="P29" s="80">
        <v>7</v>
      </c>
      <c r="Q29" s="51">
        <f t="shared" si="0"/>
        <v>7.1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902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1218</v>
      </c>
      <c r="D30" s="46" t="s">
        <v>129</v>
      </c>
      <c r="E30" s="47" t="s">
        <v>115</v>
      </c>
      <c r="F30" s="48" t="s">
        <v>346</v>
      </c>
      <c r="G30" s="45" t="s">
        <v>109</v>
      </c>
      <c r="H30" s="82">
        <v>9</v>
      </c>
      <c r="I30" s="49">
        <v>6</v>
      </c>
      <c r="J30" s="49" t="s">
        <v>36</v>
      </c>
      <c r="K30" s="49">
        <v>7</v>
      </c>
      <c r="L30" s="54"/>
      <c r="M30" s="54"/>
      <c r="N30" s="54"/>
      <c r="O30" s="54"/>
      <c r="P30" s="80">
        <v>6</v>
      </c>
      <c r="Q30" s="51">
        <f t="shared" si="0"/>
        <v>6.5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902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1219</v>
      </c>
      <c r="D31" s="46" t="s">
        <v>1220</v>
      </c>
      <c r="E31" s="47" t="s">
        <v>330</v>
      </c>
      <c r="F31" s="48" t="s">
        <v>365</v>
      </c>
      <c r="G31" s="45" t="s">
        <v>80</v>
      </c>
      <c r="H31" s="82">
        <v>5</v>
      </c>
      <c r="I31" s="49">
        <v>3</v>
      </c>
      <c r="J31" s="49" t="s">
        <v>36</v>
      </c>
      <c r="K31" s="49">
        <v>6</v>
      </c>
      <c r="L31" s="54"/>
      <c r="M31" s="54"/>
      <c r="N31" s="54"/>
      <c r="O31" s="54"/>
      <c r="P31" s="80">
        <v>4</v>
      </c>
      <c r="Q31" s="51">
        <f t="shared" si="0"/>
        <v>4.3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902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1221</v>
      </c>
      <c r="D32" s="46" t="s">
        <v>67</v>
      </c>
      <c r="E32" s="47" t="s">
        <v>330</v>
      </c>
      <c r="F32" s="48" t="s">
        <v>658</v>
      </c>
      <c r="G32" s="45" t="s">
        <v>109</v>
      </c>
      <c r="H32" s="82">
        <v>9</v>
      </c>
      <c r="I32" s="49">
        <v>7</v>
      </c>
      <c r="J32" s="49" t="s">
        <v>36</v>
      </c>
      <c r="K32" s="49">
        <v>7</v>
      </c>
      <c r="L32" s="54"/>
      <c r="M32" s="54"/>
      <c r="N32" s="54"/>
      <c r="O32" s="54"/>
      <c r="P32" s="80">
        <v>8</v>
      </c>
      <c r="Q32" s="51">
        <f t="shared" si="0"/>
        <v>7.7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902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1222</v>
      </c>
      <c r="D33" s="46" t="s">
        <v>150</v>
      </c>
      <c r="E33" s="47" t="s">
        <v>130</v>
      </c>
      <c r="F33" s="48" t="s">
        <v>540</v>
      </c>
      <c r="G33" s="45" t="s">
        <v>85</v>
      </c>
      <c r="H33" s="82">
        <v>9</v>
      </c>
      <c r="I33" s="49">
        <v>6</v>
      </c>
      <c r="J33" s="49" t="s">
        <v>36</v>
      </c>
      <c r="K33" s="49">
        <v>7</v>
      </c>
      <c r="L33" s="54"/>
      <c r="M33" s="54"/>
      <c r="N33" s="54"/>
      <c r="O33" s="54"/>
      <c r="P33" s="80">
        <v>5</v>
      </c>
      <c r="Q33" s="51">
        <f t="shared" si="0"/>
        <v>6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902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1223</v>
      </c>
      <c r="D34" s="46" t="s">
        <v>1224</v>
      </c>
      <c r="E34" s="47" t="s">
        <v>358</v>
      </c>
      <c r="F34" s="48" t="s">
        <v>276</v>
      </c>
      <c r="G34" s="45" t="s">
        <v>109</v>
      </c>
      <c r="H34" s="82">
        <v>10</v>
      </c>
      <c r="I34" s="49">
        <v>10</v>
      </c>
      <c r="J34" s="49" t="s">
        <v>36</v>
      </c>
      <c r="K34" s="49">
        <v>8</v>
      </c>
      <c r="L34" s="54"/>
      <c r="M34" s="54"/>
      <c r="N34" s="54"/>
      <c r="O34" s="54"/>
      <c r="P34" s="80">
        <v>9</v>
      </c>
      <c r="Q34" s="51">
        <f t="shared" si="0"/>
        <v>9.1</v>
      </c>
      <c r="R34" s="52" t="str">
        <f t="shared" si="3"/>
        <v>A+</v>
      </c>
      <c r="S34" s="53" t="str">
        <f t="shared" si="1"/>
        <v>Giỏi</v>
      </c>
      <c r="T34" s="41" t="str">
        <f t="shared" si="4"/>
        <v/>
      </c>
      <c r="U34" s="41" t="s">
        <v>902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1225</v>
      </c>
      <c r="D35" s="46" t="s">
        <v>208</v>
      </c>
      <c r="E35" s="47" t="s">
        <v>1226</v>
      </c>
      <c r="F35" s="48" t="s">
        <v>309</v>
      </c>
      <c r="G35" s="45" t="s">
        <v>76</v>
      </c>
      <c r="H35" s="82">
        <v>10</v>
      </c>
      <c r="I35" s="49">
        <v>8</v>
      </c>
      <c r="J35" s="49" t="s">
        <v>36</v>
      </c>
      <c r="K35" s="49">
        <v>8</v>
      </c>
      <c r="L35" s="54"/>
      <c r="M35" s="54"/>
      <c r="N35" s="54"/>
      <c r="O35" s="54"/>
      <c r="P35" s="80">
        <v>8</v>
      </c>
      <c r="Q35" s="51">
        <f t="shared" si="0"/>
        <v>8.1999999999999993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902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1227</v>
      </c>
      <c r="D36" s="46" t="s">
        <v>208</v>
      </c>
      <c r="E36" s="47" t="s">
        <v>1228</v>
      </c>
      <c r="F36" s="48" t="s">
        <v>977</v>
      </c>
      <c r="G36" s="45" t="s">
        <v>117</v>
      </c>
      <c r="H36" s="82">
        <v>10</v>
      </c>
      <c r="I36" s="49">
        <v>5</v>
      </c>
      <c r="J36" s="49" t="s">
        <v>36</v>
      </c>
      <c r="K36" s="49">
        <v>5</v>
      </c>
      <c r="L36" s="54"/>
      <c r="M36" s="54"/>
      <c r="N36" s="54"/>
      <c r="O36" s="54"/>
      <c r="P36" s="80">
        <v>6</v>
      </c>
      <c r="Q36" s="51">
        <f t="shared" si="0"/>
        <v>6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902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1229</v>
      </c>
      <c r="D37" s="46" t="s">
        <v>1230</v>
      </c>
      <c r="E37" s="47" t="s">
        <v>151</v>
      </c>
      <c r="F37" s="48" t="s">
        <v>647</v>
      </c>
      <c r="G37" s="45" t="s">
        <v>80</v>
      </c>
      <c r="H37" s="82">
        <v>9</v>
      </c>
      <c r="I37" s="49">
        <v>6</v>
      </c>
      <c r="J37" s="49" t="s">
        <v>36</v>
      </c>
      <c r="K37" s="49">
        <v>7</v>
      </c>
      <c r="L37" s="54"/>
      <c r="M37" s="54"/>
      <c r="N37" s="54"/>
      <c r="O37" s="54"/>
      <c r="P37" s="80">
        <v>6</v>
      </c>
      <c r="Q37" s="51">
        <f t="shared" si="0"/>
        <v>6.5</v>
      </c>
      <c r="R37" s="52" t="str">
        <f t="shared" si="3"/>
        <v>C+</v>
      </c>
      <c r="S37" s="53" t="str">
        <f t="shared" si="1"/>
        <v>Trung bình</v>
      </c>
      <c r="T37" s="41" t="str">
        <f t="shared" si="4"/>
        <v/>
      </c>
      <c r="U37" s="41" t="s">
        <v>902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1231</v>
      </c>
      <c r="D38" s="46" t="s">
        <v>1232</v>
      </c>
      <c r="E38" s="47" t="s">
        <v>151</v>
      </c>
      <c r="F38" s="48" t="s">
        <v>1233</v>
      </c>
      <c r="G38" s="45" t="s">
        <v>85</v>
      </c>
      <c r="H38" s="82">
        <v>9</v>
      </c>
      <c r="I38" s="49">
        <v>7</v>
      </c>
      <c r="J38" s="49" t="s">
        <v>36</v>
      </c>
      <c r="K38" s="49">
        <v>7</v>
      </c>
      <c r="L38" s="54"/>
      <c r="M38" s="54"/>
      <c r="N38" s="54"/>
      <c r="O38" s="54"/>
      <c r="P38" s="80">
        <v>6</v>
      </c>
      <c r="Q38" s="51">
        <f t="shared" si="0"/>
        <v>6.7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902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1234</v>
      </c>
      <c r="D39" s="46" t="s">
        <v>150</v>
      </c>
      <c r="E39" s="47" t="s">
        <v>151</v>
      </c>
      <c r="F39" s="48" t="s">
        <v>1235</v>
      </c>
      <c r="G39" s="45" t="s">
        <v>85</v>
      </c>
      <c r="H39" s="82">
        <v>9</v>
      </c>
      <c r="I39" s="49">
        <v>9</v>
      </c>
      <c r="J39" s="49" t="s">
        <v>36</v>
      </c>
      <c r="K39" s="49">
        <v>8</v>
      </c>
      <c r="L39" s="54"/>
      <c r="M39" s="54"/>
      <c r="N39" s="54"/>
      <c r="O39" s="54"/>
      <c r="P39" s="80">
        <v>9</v>
      </c>
      <c r="Q39" s="51">
        <f t="shared" si="0"/>
        <v>8.8000000000000007</v>
      </c>
      <c r="R39" s="52" t="str">
        <f t="shared" si="3"/>
        <v>A</v>
      </c>
      <c r="S39" s="53" t="str">
        <f t="shared" si="1"/>
        <v>Giỏi</v>
      </c>
      <c r="T39" s="41" t="str">
        <f t="shared" si="4"/>
        <v/>
      </c>
      <c r="U39" s="41" t="s">
        <v>902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1236</v>
      </c>
      <c r="D40" s="46" t="s">
        <v>237</v>
      </c>
      <c r="E40" s="47" t="s">
        <v>155</v>
      </c>
      <c r="F40" s="48" t="s">
        <v>441</v>
      </c>
      <c r="G40" s="45" t="s">
        <v>53</v>
      </c>
      <c r="H40" s="82">
        <v>8</v>
      </c>
      <c r="I40" s="49">
        <v>4</v>
      </c>
      <c r="J40" s="49" t="s">
        <v>36</v>
      </c>
      <c r="K40" s="49">
        <v>6</v>
      </c>
      <c r="L40" s="54"/>
      <c r="M40" s="54"/>
      <c r="N40" s="54"/>
      <c r="O40" s="54"/>
      <c r="P40" s="80">
        <v>3</v>
      </c>
      <c r="Q40" s="51">
        <f t="shared" si="0"/>
        <v>4.3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902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1237</v>
      </c>
      <c r="D41" s="46" t="s">
        <v>856</v>
      </c>
      <c r="E41" s="47" t="s">
        <v>155</v>
      </c>
      <c r="F41" s="48" t="s">
        <v>1238</v>
      </c>
      <c r="G41" s="45" t="s">
        <v>76</v>
      </c>
      <c r="H41" s="82">
        <v>8</v>
      </c>
      <c r="I41" s="49">
        <v>3</v>
      </c>
      <c r="J41" s="49" t="s">
        <v>36</v>
      </c>
      <c r="K41" s="49">
        <v>5</v>
      </c>
      <c r="L41" s="54"/>
      <c r="M41" s="54"/>
      <c r="N41" s="54"/>
      <c r="O41" s="54"/>
      <c r="P41" s="80">
        <v>4</v>
      </c>
      <c r="Q41" s="51">
        <f t="shared" si="0"/>
        <v>4.4000000000000004</v>
      </c>
      <c r="R41" s="52" t="str">
        <f t="shared" si="3"/>
        <v>D</v>
      </c>
      <c r="S41" s="53" t="str">
        <f t="shared" si="1"/>
        <v>Trung bình yếu</v>
      </c>
      <c r="T41" s="41" t="str">
        <f t="shared" si="4"/>
        <v/>
      </c>
      <c r="U41" s="41" t="s">
        <v>902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1239</v>
      </c>
      <c r="D42" s="46" t="s">
        <v>1240</v>
      </c>
      <c r="E42" s="47" t="s">
        <v>163</v>
      </c>
      <c r="F42" s="48" t="s">
        <v>1241</v>
      </c>
      <c r="G42" s="45" t="s">
        <v>80</v>
      </c>
      <c r="H42" s="82">
        <v>8</v>
      </c>
      <c r="I42" s="49">
        <v>4</v>
      </c>
      <c r="J42" s="49" t="s">
        <v>36</v>
      </c>
      <c r="K42" s="49">
        <v>6</v>
      </c>
      <c r="L42" s="54"/>
      <c r="M42" s="54"/>
      <c r="N42" s="54"/>
      <c r="O42" s="54"/>
      <c r="P42" s="80">
        <v>4</v>
      </c>
      <c r="Q42" s="51">
        <f t="shared" si="0"/>
        <v>4.8</v>
      </c>
      <c r="R42" s="52" t="str">
        <f t="shared" si="3"/>
        <v>D</v>
      </c>
      <c r="S42" s="53" t="str">
        <f t="shared" si="1"/>
        <v>Trung bình yếu</v>
      </c>
      <c r="T42" s="41" t="str">
        <f t="shared" si="4"/>
        <v/>
      </c>
      <c r="U42" s="41" t="s">
        <v>902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1242</v>
      </c>
      <c r="D43" s="46" t="s">
        <v>1243</v>
      </c>
      <c r="E43" s="47" t="s">
        <v>163</v>
      </c>
      <c r="F43" s="48" t="s">
        <v>1244</v>
      </c>
      <c r="G43" s="45" t="s">
        <v>85</v>
      </c>
      <c r="H43" s="82">
        <v>9</v>
      </c>
      <c r="I43" s="49">
        <v>7</v>
      </c>
      <c r="J43" s="49" t="s">
        <v>36</v>
      </c>
      <c r="K43" s="49">
        <v>7</v>
      </c>
      <c r="L43" s="54"/>
      <c r="M43" s="54"/>
      <c r="N43" s="54"/>
      <c r="O43" s="54"/>
      <c r="P43" s="80">
        <v>6</v>
      </c>
      <c r="Q43" s="51">
        <f t="shared" si="0"/>
        <v>6.7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902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1245</v>
      </c>
      <c r="D44" s="46" t="s">
        <v>1246</v>
      </c>
      <c r="E44" s="47" t="s">
        <v>685</v>
      </c>
      <c r="F44" s="48" t="s">
        <v>295</v>
      </c>
      <c r="G44" s="45" t="s">
        <v>85</v>
      </c>
      <c r="H44" s="82">
        <v>9</v>
      </c>
      <c r="I44" s="49">
        <v>4</v>
      </c>
      <c r="J44" s="49" t="s">
        <v>36</v>
      </c>
      <c r="K44" s="49">
        <v>6</v>
      </c>
      <c r="L44" s="54"/>
      <c r="M44" s="54"/>
      <c r="N44" s="54"/>
      <c r="O44" s="54"/>
      <c r="P44" s="80">
        <v>4</v>
      </c>
      <c r="Q44" s="51">
        <f t="shared" si="0"/>
        <v>4.9000000000000004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902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1247</v>
      </c>
      <c r="D45" s="46" t="s">
        <v>589</v>
      </c>
      <c r="E45" s="47" t="s">
        <v>542</v>
      </c>
      <c r="F45" s="48" t="s">
        <v>1248</v>
      </c>
      <c r="G45" s="45" t="s">
        <v>57</v>
      </c>
      <c r="H45" s="82">
        <v>9</v>
      </c>
      <c r="I45" s="49">
        <v>7</v>
      </c>
      <c r="J45" s="49" t="s">
        <v>36</v>
      </c>
      <c r="K45" s="49">
        <v>7</v>
      </c>
      <c r="L45" s="54"/>
      <c r="M45" s="54"/>
      <c r="N45" s="54"/>
      <c r="O45" s="54"/>
      <c r="P45" s="80">
        <v>5</v>
      </c>
      <c r="Q45" s="51">
        <f t="shared" si="0"/>
        <v>6.2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902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1249</v>
      </c>
      <c r="D46" s="46" t="s">
        <v>1250</v>
      </c>
      <c r="E46" s="47" t="s">
        <v>694</v>
      </c>
      <c r="F46" s="48" t="s">
        <v>1251</v>
      </c>
      <c r="G46" s="45" t="s">
        <v>85</v>
      </c>
      <c r="H46" s="82">
        <v>8</v>
      </c>
      <c r="I46" s="49">
        <v>7</v>
      </c>
      <c r="J46" s="49" t="s">
        <v>36</v>
      </c>
      <c r="K46" s="49">
        <v>7</v>
      </c>
      <c r="L46" s="54"/>
      <c r="M46" s="54"/>
      <c r="N46" s="54"/>
      <c r="O46" s="54"/>
      <c r="P46" s="80">
        <v>5</v>
      </c>
      <c r="Q46" s="51">
        <f t="shared" si="0"/>
        <v>6.1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902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1252</v>
      </c>
      <c r="D47" s="46" t="s">
        <v>274</v>
      </c>
      <c r="E47" s="47" t="s">
        <v>694</v>
      </c>
      <c r="F47" s="48" t="s">
        <v>1253</v>
      </c>
      <c r="G47" s="45" t="s">
        <v>76</v>
      </c>
      <c r="H47" s="82">
        <v>10</v>
      </c>
      <c r="I47" s="49">
        <v>5</v>
      </c>
      <c r="J47" s="49" t="s">
        <v>36</v>
      </c>
      <c r="K47" s="49">
        <v>6</v>
      </c>
      <c r="L47" s="54"/>
      <c r="M47" s="54"/>
      <c r="N47" s="54"/>
      <c r="O47" s="54"/>
      <c r="P47" s="80">
        <v>5</v>
      </c>
      <c r="Q47" s="51">
        <f t="shared" si="0"/>
        <v>5.7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902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1254</v>
      </c>
      <c r="D48" s="46" t="s">
        <v>1255</v>
      </c>
      <c r="E48" s="47" t="s">
        <v>169</v>
      </c>
      <c r="F48" s="48" t="s">
        <v>160</v>
      </c>
      <c r="G48" s="45" t="s">
        <v>76</v>
      </c>
      <c r="H48" s="82">
        <v>10</v>
      </c>
      <c r="I48" s="49">
        <v>8</v>
      </c>
      <c r="J48" s="49" t="s">
        <v>36</v>
      </c>
      <c r="K48" s="49">
        <v>8</v>
      </c>
      <c r="L48" s="54"/>
      <c r="M48" s="54"/>
      <c r="N48" s="54"/>
      <c r="O48" s="54"/>
      <c r="P48" s="80">
        <v>7</v>
      </c>
      <c r="Q48" s="51">
        <f t="shared" si="0"/>
        <v>7.7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902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1256</v>
      </c>
      <c r="D49" s="46" t="s">
        <v>1257</v>
      </c>
      <c r="E49" s="47" t="s">
        <v>384</v>
      </c>
      <c r="F49" s="48" t="s">
        <v>108</v>
      </c>
      <c r="G49" s="45" t="s">
        <v>76</v>
      </c>
      <c r="H49" s="82">
        <v>10</v>
      </c>
      <c r="I49" s="49">
        <v>8</v>
      </c>
      <c r="J49" s="49" t="s">
        <v>36</v>
      </c>
      <c r="K49" s="49">
        <v>8</v>
      </c>
      <c r="L49" s="54"/>
      <c r="M49" s="54"/>
      <c r="N49" s="54"/>
      <c r="O49" s="54"/>
      <c r="P49" s="80">
        <v>8</v>
      </c>
      <c r="Q49" s="51">
        <f t="shared" si="0"/>
        <v>8.1999999999999993</v>
      </c>
      <c r="R49" s="52" t="str">
        <f t="shared" si="3"/>
        <v>B+</v>
      </c>
      <c r="S49" s="53" t="str">
        <f t="shared" si="1"/>
        <v>Khá</v>
      </c>
      <c r="T49" s="41" t="str">
        <f t="shared" si="4"/>
        <v/>
      </c>
      <c r="U49" s="41" t="s">
        <v>902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1258</v>
      </c>
      <c r="D50" s="46" t="s">
        <v>1259</v>
      </c>
      <c r="E50" s="47" t="s">
        <v>388</v>
      </c>
      <c r="F50" s="48" t="s">
        <v>1071</v>
      </c>
      <c r="G50" s="45" t="s">
        <v>80</v>
      </c>
      <c r="H50" s="82">
        <v>10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6</v>
      </c>
      <c r="Q50" s="51">
        <f t="shared" si="0"/>
        <v>6.8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902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1260</v>
      </c>
      <c r="D51" s="46" t="s">
        <v>1261</v>
      </c>
      <c r="E51" s="47" t="s">
        <v>391</v>
      </c>
      <c r="F51" s="48" t="s">
        <v>1262</v>
      </c>
      <c r="G51" s="45" t="s">
        <v>53</v>
      </c>
      <c r="H51" s="82">
        <v>9</v>
      </c>
      <c r="I51" s="49">
        <v>6</v>
      </c>
      <c r="J51" s="49" t="s">
        <v>36</v>
      </c>
      <c r="K51" s="49">
        <v>6</v>
      </c>
      <c r="L51" s="54"/>
      <c r="M51" s="54"/>
      <c r="N51" s="54"/>
      <c r="O51" s="54"/>
      <c r="P51" s="80">
        <v>4</v>
      </c>
      <c r="Q51" s="51">
        <f t="shared" si="0"/>
        <v>5.3</v>
      </c>
      <c r="R51" s="52" t="str">
        <f t="shared" si="3"/>
        <v>D+</v>
      </c>
      <c r="S51" s="53" t="str">
        <f t="shared" si="1"/>
        <v>Trung bình yếu</v>
      </c>
      <c r="T51" s="41" t="str">
        <f t="shared" si="4"/>
        <v/>
      </c>
      <c r="U51" s="41" t="s">
        <v>902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1263</v>
      </c>
      <c r="D52" s="46" t="s">
        <v>150</v>
      </c>
      <c r="E52" s="47" t="s">
        <v>391</v>
      </c>
      <c r="F52" s="48" t="s">
        <v>1264</v>
      </c>
      <c r="G52" s="45" t="s">
        <v>76</v>
      </c>
      <c r="H52" s="82">
        <v>10</v>
      </c>
      <c r="I52" s="49">
        <v>7</v>
      </c>
      <c r="J52" s="49" t="s">
        <v>36</v>
      </c>
      <c r="K52" s="49">
        <v>5</v>
      </c>
      <c r="L52" s="54"/>
      <c r="M52" s="54"/>
      <c r="N52" s="54"/>
      <c r="O52" s="54"/>
      <c r="P52" s="80">
        <v>7</v>
      </c>
      <c r="Q52" s="51">
        <f t="shared" si="0"/>
        <v>6.9</v>
      </c>
      <c r="R52" s="52" t="str">
        <f t="shared" si="3"/>
        <v>C+</v>
      </c>
      <c r="S52" s="53" t="str">
        <f t="shared" si="1"/>
        <v>Trung bình</v>
      </c>
      <c r="T52" s="41" t="str">
        <f t="shared" si="4"/>
        <v/>
      </c>
      <c r="U52" s="41" t="s">
        <v>902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1265</v>
      </c>
      <c r="D53" s="46" t="s">
        <v>867</v>
      </c>
      <c r="E53" s="47" t="s">
        <v>188</v>
      </c>
      <c r="F53" s="48" t="s">
        <v>705</v>
      </c>
      <c r="G53" s="45" t="s">
        <v>80</v>
      </c>
      <c r="H53" s="82">
        <v>10</v>
      </c>
      <c r="I53" s="49">
        <v>8</v>
      </c>
      <c r="J53" s="49" t="s">
        <v>36</v>
      </c>
      <c r="K53" s="49">
        <v>7</v>
      </c>
      <c r="L53" s="54"/>
      <c r="M53" s="54"/>
      <c r="N53" s="54"/>
      <c r="O53" s="54"/>
      <c r="P53" s="80">
        <v>8</v>
      </c>
      <c r="Q53" s="51">
        <f t="shared" si="0"/>
        <v>8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41" t="s">
        <v>902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1266</v>
      </c>
      <c r="D54" s="46" t="s">
        <v>1267</v>
      </c>
      <c r="E54" s="47" t="s">
        <v>197</v>
      </c>
      <c r="F54" s="48" t="s">
        <v>615</v>
      </c>
      <c r="G54" s="45" t="s">
        <v>76</v>
      </c>
      <c r="H54" s="82">
        <v>10</v>
      </c>
      <c r="I54" s="49">
        <v>4</v>
      </c>
      <c r="J54" s="49" t="s">
        <v>36</v>
      </c>
      <c r="K54" s="49">
        <v>6</v>
      </c>
      <c r="L54" s="54"/>
      <c r="M54" s="54"/>
      <c r="N54" s="54"/>
      <c r="O54" s="54"/>
      <c r="P54" s="80">
        <v>6</v>
      </c>
      <c r="Q54" s="51">
        <f t="shared" si="0"/>
        <v>6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902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1268</v>
      </c>
      <c r="D55" s="46" t="s">
        <v>1269</v>
      </c>
      <c r="E55" s="47" t="s">
        <v>197</v>
      </c>
      <c r="F55" s="48" t="s">
        <v>1270</v>
      </c>
      <c r="G55" s="45" t="s">
        <v>1271</v>
      </c>
      <c r="H55" s="82">
        <v>5</v>
      </c>
      <c r="I55" s="49">
        <v>0</v>
      </c>
      <c r="J55" s="49" t="s">
        <v>36</v>
      </c>
      <c r="K55" s="49">
        <v>0</v>
      </c>
      <c r="L55" s="54"/>
      <c r="M55" s="54"/>
      <c r="N55" s="54"/>
      <c r="O55" s="54"/>
      <c r="P55" s="80" t="s">
        <v>36</v>
      </c>
      <c r="Q55" s="51">
        <f t="shared" si="0"/>
        <v>0.5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902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1272</v>
      </c>
      <c r="D56" s="46" t="s">
        <v>1273</v>
      </c>
      <c r="E56" s="47" t="s">
        <v>209</v>
      </c>
      <c r="F56" s="48" t="s">
        <v>147</v>
      </c>
      <c r="G56" s="45" t="s">
        <v>57</v>
      </c>
      <c r="H56" s="82">
        <v>10</v>
      </c>
      <c r="I56" s="49">
        <v>7</v>
      </c>
      <c r="J56" s="49" t="s">
        <v>36</v>
      </c>
      <c r="K56" s="49">
        <v>7</v>
      </c>
      <c r="L56" s="54"/>
      <c r="M56" s="54"/>
      <c r="N56" s="54"/>
      <c r="O56" s="54"/>
      <c r="P56" s="80">
        <v>5</v>
      </c>
      <c r="Q56" s="51">
        <f t="shared" si="0"/>
        <v>6.3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902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1274</v>
      </c>
      <c r="D57" s="46" t="s">
        <v>1275</v>
      </c>
      <c r="E57" s="47" t="s">
        <v>209</v>
      </c>
      <c r="F57" s="48" t="s">
        <v>1276</v>
      </c>
      <c r="G57" s="45" t="s">
        <v>117</v>
      </c>
      <c r="H57" s="82">
        <v>9</v>
      </c>
      <c r="I57" s="49">
        <v>3</v>
      </c>
      <c r="J57" s="49" t="s">
        <v>36</v>
      </c>
      <c r="K57" s="49">
        <v>6</v>
      </c>
      <c r="L57" s="54"/>
      <c r="M57" s="54"/>
      <c r="N57" s="54"/>
      <c r="O57" s="54"/>
      <c r="P57" s="80">
        <v>5</v>
      </c>
      <c r="Q57" s="51">
        <f t="shared" si="0"/>
        <v>5.2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902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1277</v>
      </c>
      <c r="D58" s="46" t="s">
        <v>1278</v>
      </c>
      <c r="E58" s="47" t="s">
        <v>1279</v>
      </c>
      <c r="F58" s="48" t="s">
        <v>718</v>
      </c>
      <c r="G58" s="45" t="s">
        <v>76</v>
      </c>
      <c r="H58" s="82">
        <v>10</v>
      </c>
      <c r="I58" s="49">
        <v>8</v>
      </c>
      <c r="J58" s="49" t="s">
        <v>36</v>
      </c>
      <c r="K58" s="49">
        <v>8</v>
      </c>
      <c r="L58" s="54"/>
      <c r="M58" s="54"/>
      <c r="N58" s="54"/>
      <c r="O58" s="54"/>
      <c r="P58" s="80">
        <v>8</v>
      </c>
      <c r="Q58" s="51">
        <f t="shared" si="0"/>
        <v>8.1999999999999993</v>
      </c>
      <c r="R58" s="52" t="str">
        <f t="shared" si="3"/>
        <v>B+</v>
      </c>
      <c r="S58" s="53" t="str">
        <f t="shared" si="1"/>
        <v>Khá</v>
      </c>
      <c r="T58" s="41" t="str">
        <f t="shared" si="4"/>
        <v/>
      </c>
      <c r="U58" s="41" t="s">
        <v>902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1280</v>
      </c>
      <c r="D59" s="46" t="s">
        <v>208</v>
      </c>
      <c r="E59" s="47" t="s">
        <v>418</v>
      </c>
      <c r="F59" s="48" t="s">
        <v>1281</v>
      </c>
      <c r="G59" s="45" t="s">
        <v>80</v>
      </c>
      <c r="H59" s="82">
        <v>10</v>
      </c>
      <c r="I59" s="49">
        <v>7</v>
      </c>
      <c r="J59" s="49" t="s">
        <v>36</v>
      </c>
      <c r="K59" s="49">
        <v>7</v>
      </c>
      <c r="L59" s="54"/>
      <c r="M59" s="54"/>
      <c r="N59" s="54"/>
      <c r="O59" s="54"/>
      <c r="P59" s="80">
        <v>6</v>
      </c>
      <c r="Q59" s="51">
        <f t="shared" si="0"/>
        <v>6.8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902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1282</v>
      </c>
      <c r="D60" s="46" t="s">
        <v>137</v>
      </c>
      <c r="E60" s="47" t="s">
        <v>893</v>
      </c>
      <c r="F60" s="48" t="s">
        <v>1283</v>
      </c>
      <c r="G60" s="45" t="s">
        <v>57</v>
      </c>
      <c r="H60" s="82">
        <v>10</v>
      </c>
      <c r="I60" s="49">
        <v>9</v>
      </c>
      <c r="J60" s="49" t="s">
        <v>36</v>
      </c>
      <c r="K60" s="49">
        <v>8</v>
      </c>
      <c r="L60" s="54"/>
      <c r="M60" s="54"/>
      <c r="N60" s="54"/>
      <c r="O60" s="54"/>
      <c r="P60" s="80">
        <v>9</v>
      </c>
      <c r="Q60" s="51">
        <f t="shared" si="0"/>
        <v>8.9</v>
      </c>
      <c r="R60" s="52" t="str">
        <f t="shared" si="3"/>
        <v>A</v>
      </c>
      <c r="S60" s="53" t="str">
        <f t="shared" si="1"/>
        <v>Giỏi</v>
      </c>
      <c r="T60" s="41" t="str">
        <f t="shared" si="4"/>
        <v/>
      </c>
      <c r="U60" s="41" t="s">
        <v>902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1284</v>
      </c>
      <c r="D61" s="46" t="s">
        <v>1285</v>
      </c>
      <c r="E61" s="47" t="s">
        <v>242</v>
      </c>
      <c r="F61" s="48" t="s">
        <v>774</v>
      </c>
      <c r="G61" s="45" t="s">
        <v>57</v>
      </c>
      <c r="H61" s="82">
        <v>8</v>
      </c>
      <c r="I61" s="49">
        <v>5</v>
      </c>
      <c r="J61" s="49" t="s">
        <v>36</v>
      </c>
      <c r="K61" s="49">
        <v>5</v>
      </c>
      <c r="L61" s="54"/>
      <c r="M61" s="54"/>
      <c r="N61" s="54"/>
      <c r="O61" s="54"/>
      <c r="P61" s="80">
        <v>6</v>
      </c>
      <c r="Q61" s="51">
        <f t="shared" si="0"/>
        <v>5.8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902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1286</v>
      </c>
      <c r="D62" s="46" t="s">
        <v>1287</v>
      </c>
      <c r="E62" s="47" t="s">
        <v>242</v>
      </c>
      <c r="F62" s="48" t="s">
        <v>1009</v>
      </c>
      <c r="G62" s="45" t="s">
        <v>57</v>
      </c>
      <c r="H62" s="82">
        <v>7</v>
      </c>
      <c r="I62" s="49">
        <v>0</v>
      </c>
      <c r="J62" s="49" t="s">
        <v>36</v>
      </c>
      <c r="K62" s="49">
        <v>0</v>
      </c>
      <c r="L62" s="54"/>
      <c r="M62" s="54"/>
      <c r="N62" s="54"/>
      <c r="O62" s="54"/>
      <c r="P62" s="80" t="s">
        <v>36</v>
      </c>
      <c r="Q62" s="51">
        <f t="shared" si="0"/>
        <v>0.7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902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1288</v>
      </c>
      <c r="D63" s="46" t="s">
        <v>1289</v>
      </c>
      <c r="E63" s="47" t="s">
        <v>242</v>
      </c>
      <c r="F63" s="48" t="s">
        <v>658</v>
      </c>
      <c r="G63" s="45" t="s">
        <v>53</v>
      </c>
      <c r="H63" s="82">
        <v>9</v>
      </c>
      <c r="I63" s="49">
        <v>5</v>
      </c>
      <c r="J63" s="49" t="s">
        <v>36</v>
      </c>
      <c r="K63" s="49">
        <v>6</v>
      </c>
      <c r="L63" s="54"/>
      <c r="M63" s="54"/>
      <c r="N63" s="54"/>
      <c r="O63" s="54"/>
      <c r="P63" s="80">
        <v>5</v>
      </c>
      <c r="Q63" s="51">
        <f t="shared" si="0"/>
        <v>5.6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902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1290</v>
      </c>
      <c r="D64" s="46" t="s">
        <v>208</v>
      </c>
      <c r="E64" s="47" t="s">
        <v>1291</v>
      </c>
      <c r="F64" s="48" t="s">
        <v>987</v>
      </c>
      <c r="G64" s="45" t="s">
        <v>57</v>
      </c>
      <c r="H64" s="82">
        <v>9</v>
      </c>
      <c r="I64" s="49">
        <v>7</v>
      </c>
      <c r="J64" s="49" t="s">
        <v>36</v>
      </c>
      <c r="K64" s="49">
        <v>7</v>
      </c>
      <c r="L64" s="54"/>
      <c r="M64" s="54"/>
      <c r="N64" s="54"/>
      <c r="O64" s="54"/>
      <c r="P64" s="80">
        <v>7</v>
      </c>
      <c r="Q64" s="51">
        <f t="shared" si="0"/>
        <v>7.2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902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1292</v>
      </c>
      <c r="D65" s="46" t="s">
        <v>208</v>
      </c>
      <c r="E65" s="47" t="s">
        <v>1293</v>
      </c>
      <c r="F65" s="48" t="s">
        <v>320</v>
      </c>
      <c r="G65" s="45" t="s">
        <v>57</v>
      </c>
      <c r="H65" s="82">
        <v>9</v>
      </c>
      <c r="I65" s="49">
        <v>6</v>
      </c>
      <c r="J65" s="49" t="s">
        <v>36</v>
      </c>
      <c r="K65" s="49">
        <v>6</v>
      </c>
      <c r="L65" s="54"/>
      <c r="M65" s="54"/>
      <c r="N65" s="54"/>
      <c r="O65" s="54"/>
      <c r="P65" s="80">
        <v>6</v>
      </c>
      <c r="Q65" s="51">
        <f t="shared" si="0"/>
        <v>6.3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902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1294</v>
      </c>
      <c r="D66" s="46" t="s">
        <v>129</v>
      </c>
      <c r="E66" s="47" t="s">
        <v>594</v>
      </c>
      <c r="F66" s="48" t="s">
        <v>1295</v>
      </c>
      <c r="G66" s="45" t="s">
        <v>76</v>
      </c>
      <c r="H66" s="82">
        <v>10</v>
      </c>
      <c r="I66" s="49">
        <v>8</v>
      </c>
      <c r="J66" s="49" t="s">
        <v>36</v>
      </c>
      <c r="K66" s="49">
        <v>8</v>
      </c>
      <c r="L66" s="54"/>
      <c r="M66" s="54"/>
      <c r="N66" s="54"/>
      <c r="O66" s="54"/>
      <c r="P66" s="80">
        <v>8</v>
      </c>
      <c r="Q66" s="51">
        <f t="shared" si="0"/>
        <v>8.1999999999999993</v>
      </c>
      <c r="R66" s="52" t="str">
        <f t="shared" si="3"/>
        <v>B+</v>
      </c>
      <c r="S66" s="53" t="str">
        <f t="shared" si="1"/>
        <v>Khá</v>
      </c>
      <c r="T66" s="41" t="str">
        <f t="shared" si="4"/>
        <v/>
      </c>
      <c r="U66" s="41" t="s">
        <v>902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1296</v>
      </c>
      <c r="D67" s="46" t="s">
        <v>1297</v>
      </c>
      <c r="E67" s="47" t="s">
        <v>598</v>
      </c>
      <c r="F67" s="48" t="s">
        <v>156</v>
      </c>
      <c r="G67" s="45" t="s">
        <v>109</v>
      </c>
      <c r="H67" s="82">
        <v>8</v>
      </c>
      <c r="I67" s="49">
        <v>6</v>
      </c>
      <c r="J67" s="49" t="s">
        <v>36</v>
      </c>
      <c r="K67" s="49">
        <v>7</v>
      </c>
      <c r="L67" s="54"/>
      <c r="M67" s="54"/>
      <c r="N67" s="54"/>
      <c r="O67" s="54"/>
      <c r="P67" s="80">
        <v>7</v>
      </c>
      <c r="Q67" s="51">
        <f t="shared" si="0"/>
        <v>6.9</v>
      </c>
      <c r="R67" s="52" t="str">
        <f t="shared" si="3"/>
        <v>C+</v>
      </c>
      <c r="S67" s="53" t="str">
        <f t="shared" si="1"/>
        <v>Trung bình</v>
      </c>
      <c r="T67" s="41" t="str">
        <f t="shared" si="4"/>
        <v/>
      </c>
      <c r="U67" s="41" t="s">
        <v>902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1298</v>
      </c>
      <c r="D68" s="46" t="s">
        <v>527</v>
      </c>
      <c r="E68" s="47" t="s">
        <v>896</v>
      </c>
      <c r="F68" s="48" t="s">
        <v>1299</v>
      </c>
      <c r="G68" s="45" t="s">
        <v>57</v>
      </c>
      <c r="H68" s="82">
        <v>10</v>
      </c>
      <c r="I68" s="49">
        <v>7</v>
      </c>
      <c r="J68" s="49" t="s">
        <v>36</v>
      </c>
      <c r="K68" s="49">
        <v>7</v>
      </c>
      <c r="L68" s="54"/>
      <c r="M68" s="54"/>
      <c r="N68" s="54"/>
      <c r="O68" s="54"/>
      <c r="P68" s="80">
        <v>8</v>
      </c>
      <c r="Q68" s="51">
        <f t="shared" si="0"/>
        <v>7.8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902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1300</v>
      </c>
      <c r="D69" s="46" t="s">
        <v>1301</v>
      </c>
      <c r="E69" s="47" t="s">
        <v>900</v>
      </c>
      <c r="F69" s="48" t="s">
        <v>1302</v>
      </c>
      <c r="G69" s="45" t="s">
        <v>53</v>
      </c>
      <c r="H69" s="82">
        <v>8</v>
      </c>
      <c r="I69" s="49">
        <v>3</v>
      </c>
      <c r="J69" s="49" t="s">
        <v>36</v>
      </c>
      <c r="K69" s="49">
        <v>5</v>
      </c>
      <c r="L69" s="54"/>
      <c r="M69" s="54"/>
      <c r="N69" s="54"/>
      <c r="O69" s="54"/>
      <c r="P69" s="80">
        <v>4</v>
      </c>
      <c r="Q69" s="51">
        <f t="shared" si="0"/>
        <v>4.4000000000000004</v>
      </c>
      <c r="R69" s="52" t="str">
        <f t="shared" si="3"/>
        <v>D</v>
      </c>
      <c r="S69" s="53" t="str">
        <f t="shared" si="1"/>
        <v>Trung bình yếu</v>
      </c>
      <c r="T69" s="41" t="str">
        <f t="shared" si="4"/>
        <v/>
      </c>
      <c r="U69" s="41" t="s">
        <v>902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1303</v>
      </c>
      <c r="D70" s="46" t="s">
        <v>281</v>
      </c>
      <c r="E70" s="47" t="s">
        <v>1304</v>
      </c>
      <c r="F70" s="48" t="s">
        <v>1206</v>
      </c>
      <c r="G70" s="45" t="s">
        <v>57</v>
      </c>
      <c r="H70" s="82">
        <v>7</v>
      </c>
      <c r="I70" s="49">
        <v>4</v>
      </c>
      <c r="J70" s="49" t="s">
        <v>36</v>
      </c>
      <c r="K70" s="49">
        <v>5</v>
      </c>
      <c r="L70" s="54"/>
      <c r="M70" s="54"/>
      <c r="N70" s="54"/>
      <c r="O70" s="54"/>
      <c r="P70" s="80">
        <v>5</v>
      </c>
      <c r="Q70" s="51">
        <f t="shared" si="0"/>
        <v>5</v>
      </c>
      <c r="R70" s="52" t="str">
        <f t="shared" si="3"/>
        <v>D+</v>
      </c>
      <c r="S70" s="53" t="str">
        <f t="shared" si="1"/>
        <v>Trung bình yếu</v>
      </c>
      <c r="T70" s="41" t="str">
        <f t="shared" si="4"/>
        <v/>
      </c>
      <c r="U70" s="41" t="s">
        <v>902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1305</v>
      </c>
      <c r="D71" s="46" t="s">
        <v>538</v>
      </c>
      <c r="E71" s="47" t="s">
        <v>1306</v>
      </c>
      <c r="F71" s="48" t="s">
        <v>1307</v>
      </c>
      <c r="G71" s="45" t="s">
        <v>80</v>
      </c>
      <c r="H71" s="82">
        <v>10</v>
      </c>
      <c r="I71" s="49">
        <v>6</v>
      </c>
      <c r="J71" s="49" t="s">
        <v>36</v>
      </c>
      <c r="K71" s="49">
        <v>7</v>
      </c>
      <c r="L71" s="54"/>
      <c r="M71" s="54"/>
      <c r="N71" s="54"/>
      <c r="O71" s="54"/>
      <c r="P71" s="80">
        <v>6</v>
      </c>
      <c r="Q71" s="51">
        <f t="shared" si="0"/>
        <v>6.6</v>
      </c>
      <c r="R71" s="52" t="str">
        <f t="shared" si="3"/>
        <v>C+</v>
      </c>
      <c r="S71" s="53" t="str">
        <f t="shared" si="1"/>
        <v>Trung bình</v>
      </c>
      <c r="T71" s="41" t="str">
        <f t="shared" si="4"/>
        <v/>
      </c>
      <c r="U71" s="41" t="s">
        <v>902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04" t="s">
        <v>37</v>
      </c>
      <c r="C73" s="104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05" t="s">
        <v>40</v>
      </c>
      <c r="H74" s="105"/>
      <c r="I74" s="105"/>
      <c r="J74" s="105"/>
      <c r="K74" s="105"/>
      <c r="L74" s="105"/>
      <c r="M74" s="105"/>
      <c r="N74" s="105"/>
      <c r="O74" s="105"/>
      <c r="P74" s="71">
        <f>$AA$7 -COUNTIF($T$8:$T$217,"Vắng") -COUNTIF($T$8:$T$217,"Vắng có phép") - COUNTIF($T$8:$T$217,"Đình chỉ thi") - COUNTIF($T$8:$T$217,"Không đủ ĐKDT")</f>
        <v>60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60</v>
      </c>
      <c r="E75" s="70" t="s">
        <v>39</v>
      </c>
      <c r="F75" s="70"/>
      <c r="G75" s="105" t="s">
        <v>42</v>
      </c>
      <c r="H75" s="105"/>
      <c r="I75" s="105"/>
      <c r="J75" s="105"/>
      <c r="K75" s="105"/>
      <c r="L75" s="105"/>
      <c r="M75" s="105"/>
      <c r="N75" s="105"/>
      <c r="O75" s="105"/>
      <c r="P75" s="74">
        <f>COUNTIF($T$8:$T$93,"Vắng")</f>
        <v>0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3</v>
      </c>
      <c r="E76" s="70" t="s">
        <v>39</v>
      </c>
      <c r="F76" s="70"/>
      <c r="G76" s="105" t="s">
        <v>44</v>
      </c>
      <c r="H76" s="105"/>
      <c r="I76" s="105"/>
      <c r="J76" s="105"/>
      <c r="K76" s="105"/>
      <c r="L76" s="105"/>
      <c r="M76" s="105"/>
      <c r="N76" s="105"/>
      <c r="O76" s="105"/>
      <c r="P76" s="71">
        <f>COUNTIF($T$8:$T$93,"Vắng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97"/>
      <c r="V78" s="97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07" t="s">
        <v>1374</v>
      </c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97"/>
      <c r="V79" s="97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H1:U1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S6:S7"/>
    <mergeCell ref="G75:O75"/>
    <mergeCell ref="M6:N6"/>
    <mergeCell ref="O6:O7"/>
    <mergeCell ref="P6:P7"/>
    <mergeCell ref="Q6:Q8"/>
    <mergeCell ref="B8:G8"/>
    <mergeCell ref="B73:C73"/>
    <mergeCell ref="G74:O74"/>
  </mergeCells>
  <conditionalFormatting sqref="H9:P71">
    <cfRule type="cellIs" dxfId="47" priority="8" operator="greaterThan">
      <formula>10</formula>
    </cfRule>
  </conditionalFormatting>
  <conditionalFormatting sqref="C1:C1048576">
    <cfRule type="duplicateValues" dxfId="46" priority="7"/>
  </conditionalFormatting>
  <conditionalFormatting sqref="P9:P71">
    <cfRule type="cellIs" dxfId="45" priority="4" operator="greaterThan">
      <formula>10</formula>
    </cfRule>
    <cfRule type="cellIs" dxfId="44" priority="5" operator="greaterThan">
      <formula>10</formula>
    </cfRule>
    <cfRule type="cellIs" dxfId="43" priority="6" operator="greaterThan">
      <formula>10</formula>
    </cfRule>
  </conditionalFormatting>
  <conditionalFormatting sqref="H9:K71">
    <cfRule type="cellIs" dxfId="4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opLeftCell="B1" workbookViewId="0">
      <pane ySplit="2" topLeftCell="A73" activePane="bottomLeft" state="frozen"/>
      <selection activeCell="T5" sqref="T1:T1048576"/>
      <selection pane="bottomLeft" activeCell="B77" sqref="A77:XFD8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1176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249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D14-125_07</v>
      </c>
      <c r="AA7" s="20">
        <f>+$AJ$7+$AL$7+$AH$7</f>
        <v>60</v>
      </c>
      <c r="AB7" s="7">
        <f>COUNTIF($S$8:$S$81,"Khiển trách")</f>
        <v>0</v>
      </c>
      <c r="AC7" s="7">
        <f>COUNTIF($S$8:$S$81,"Cảnh cáo")</f>
        <v>0</v>
      </c>
      <c r="AD7" s="7">
        <f>COUNTIF($S$8:$S$81,"Đình chỉ thi")</f>
        <v>0</v>
      </c>
      <c r="AE7" s="21">
        <f>+($AB$7+$AC$7+$AD$7)/$AA$7*100%</f>
        <v>0</v>
      </c>
      <c r="AF7" s="7">
        <f>SUM(COUNTIF($S$8:$S$79,"Vắng"),COUNTIF($S$8:$S$79,"Vắng có phép"))</f>
        <v>0</v>
      </c>
      <c r="AG7" s="22">
        <f>+$AF$7/$AA$7</f>
        <v>0</v>
      </c>
      <c r="AH7" s="23">
        <f>COUNTIF($X$8:$X$79,"Thi lại")</f>
        <v>0</v>
      </c>
      <c r="AI7" s="22">
        <f>+$AH$7/$AA$7</f>
        <v>0</v>
      </c>
      <c r="AJ7" s="23">
        <f>COUNTIF($X$8:$X$80,"Học lại")</f>
        <v>2</v>
      </c>
      <c r="AK7" s="22">
        <f>+$AJ$7/$AA$7</f>
        <v>3.3333333333333333E-2</v>
      </c>
      <c r="AL7" s="7">
        <f>COUNTIF($X$9:$X$80,"Đạt")</f>
        <v>58</v>
      </c>
      <c r="AM7" s="21">
        <f>+$AL$7/$AA$7</f>
        <v>0.96666666666666667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" customHeight="1" x14ac:dyDescent="0.25">
      <c r="B9" s="31">
        <v>1</v>
      </c>
      <c r="C9" s="32" t="s">
        <v>1050</v>
      </c>
      <c r="D9" s="33" t="s">
        <v>1051</v>
      </c>
      <c r="E9" s="34" t="s">
        <v>51</v>
      </c>
      <c r="F9" s="35" t="s">
        <v>703</v>
      </c>
      <c r="G9" s="32" t="s">
        <v>61</v>
      </c>
      <c r="H9" s="81">
        <v>9</v>
      </c>
      <c r="I9" s="36">
        <v>7</v>
      </c>
      <c r="J9" s="36" t="s">
        <v>36</v>
      </c>
      <c r="K9" s="36">
        <v>6</v>
      </c>
      <c r="L9" s="37"/>
      <c r="M9" s="37"/>
      <c r="N9" s="37"/>
      <c r="O9" s="37"/>
      <c r="P9" s="38">
        <v>7</v>
      </c>
      <c r="Q9" s="39">
        <f t="shared" ref="Q9:Q68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68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1049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" customHeight="1" x14ac:dyDescent="0.25">
      <c r="B10" s="44">
        <v>2</v>
      </c>
      <c r="C10" s="45" t="s">
        <v>1052</v>
      </c>
      <c r="D10" s="46" t="s">
        <v>1053</v>
      </c>
      <c r="E10" s="47" t="s">
        <v>51</v>
      </c>
      <c r="F10" s="48" t="s">
        <v>1054</v>
      </c>
      <c r="G10" s="45" t="s">
        <v>85</v>
      </c>
      <c r="H10" s="82">
        <v>9</v>
      </c>
      <c r="I10" s="49">
        <v>6</v>
      </c>
      <c r="J10" s="49" t="s">
        <v>36</v>
      </c>
      <c r="K10" s="49">
        <v>6</v>
      </c>
      <c r="L10" s="50"/>
      <c r="M10" s="50"/>
      <c r="N10" s="50"/>
      <c r="O10" s="50"/>
      <c r="P10" s="80">
        <v>0</v>
      </c>
      <c r="Q10" s="51">
        <f t="shared" si="0"/>
        <v>3.3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">
        <v>1373</v>
      </c>
      <c r="U10" s="41" t="s">
        <v>1049</v>
      </c>
      <c r="V10" s="71"/>
      <c r="W10" s="4"/>
      <c r="X10" s="43" t="str">
        <f t="shared" ref="X10:X6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" customHeight="1" x14ac:dyDescent="0.25">
      <c r="B11" s="44">
        <v>3</v>
      </c>
      <c r="C11" s="45" t="s">
        <v>1055</v>
      </c>
      <c r="D11" s="46" t="s">
        <v>150</v>
      </c>
      <c r="E11" s="47" t="s">
        <v>256</v>
      </c>
      <c r="F11" s="48" t="s">
        <v>566</v>
      </c>
      <c r="G11" s="45" t="s">
        <v>61</v>
      </c>
      <c r="H11" s="82">
        <v>10</v>
      </c>
      <c r="I11" s="49">
        <v>6</v>
      </c>
      <c r="J11" s="49" t="s">
        <v>36</v>
      </c>
      <c r="K11" s="49">
        <v>6</v>
      </c>
      <c r="L11" s="54"/>
      <c r="M11" s="54"/>
      <c r="N11" s="54"/>
      <c r="O11" s="54"/>
      <c r="P11" s="80">
        <v>7</v>
      </c>
      <c r="Q11" s="51">
        <f t="shared" si="0"/>
        <v>6.9</v>
      </c>
      <c r="R11" s="52" t="str">
        <f t="shared" ref="R11:R6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68" si="4">+IF(OR($H11=0,$I11=0,$J11=0,$K11=0),"Không đủ ĐKDT",IF(AND(P11=0,Q11&gt;=4),"Không đạt",""))</f>
        <v/>
      </c>
      <c r="U11" s="41" t="s">
        <v>1049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" customHeight="1" x14ac:dyDescent="0.25">
      <c r="B12" s="44">
        <v>4</v>
      </c>
      <c r="C12" s="45" t="s">
        <v>1056</v>
      </c>
      <c r="D12" s="46" t="s">
        <v>1057</v>
      </c>
      <c r="E12" s="47" t="s">
        <v>913</v>
      </c>
      <c r="F12" s="48" t="s">
        <v>1058</v>
      </c>
      <c r="G12" s="45" t="s">
        <v>80</v>
      </c>
      <c r="H12" s="82">
        <v>10</v>
      </c>
      <c r="I12" s="49">
        <v>6</v>
      </c>
      <c r="J12" s="49" t="s">
        <v>36</v>
      </c>
      <c r="K12" s="49">
        <v>7</v>
      </c>
      <c r="L12" s="54"/>
      <c r="M12" s="54"/>
      <c r="N12" s="54"/>
      <c r="O12" s="54"/>
      <c r="P12" s="80">
        <v>5</v>
      </c>
      <c r="Q12" s="51">
        <f t="shared" si="0"/>
        <v>6.1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1049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" customHeight="1" x14ac:dyDescent="0.25">
      <c r="B13" s="44">
        <v>5</v>
      </c>
      <c r="C13" s="45" t="s">
        <v>1059</v>
      </c>
      <c r="D13" s="46" t="s">
        <v>1060</v>
      </c>
      <c r="E13" s="47" t="s">
        <v>448</v>
      </c>
      <c r="F13" s="48" t="s">
        <v>1061</v>
      </c>
      <c r="G13" s="45" t="s">
        <v>148</v>
      </c>
      <c r="H13" s="82">
        <v>10</v>
      </c>
      <c r="I13" s="49">
        <v>6</v>
      </c>
      <c r="J13" s="49" t="s">
        <v>36</v>
      </c>
      <c r="K13" s="49">
        <v>6</v>
      </c>
      <c r="L13" s="54"/>
      <c r="M13" s="54"/>
      <c r="N13" s="54"/>
      <c r="O13" s="54"/>
      <c r="P13" s="80">
        <v>5</v>
      </c>
      <c r="Q13" s="51">
        <f t="shared" si="0"/>
        <v>5.9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1049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" customHeight="1" x14ac:dyDescent="0.25">
      <c r="B14" s="44">
        <v>6</v>
      </c>
      <c r="C14" s="45" t="s">
        <v>1062</v>
      </c>
      <c r="D14" s="46" t="s">
        <v>63</v>
      </c>
      <c r="E14" s="47" t="s">
        <v>68</v>
      </c>
      <c r="F14" s="48" t="s">
        <v>882</v>
      </c>
      <c r="G14" s="45" t="s">
        <v>117</v>
      </c>
      <c r="H14" s="82">
        <v>10</v>
      </c>
      <c r="I14" s="49">
        <v>9</v>
      </c>
      <c r="J14" s="49" t="s">
        <v>36</v>
      </c>
      <c r="K14" s="49">
        <v>9</v>
      </c>
      <c r="L14" s="54"/>
      <c r="M14" s="54"/>
      <c r="N14" s="54"/>
      <c r="O14" s="54"/>
      <c r="P14" s="80">
        <v>9</v>
      </c>
      <c r="Q14" s="51">
        <f t="shared" si="0"/>
        <v>9.1</v>
      </c>
      <c r="R14" s="52" t="str">
        <f t="shared" si="3"/>
        <v>A+</v>
      </c>
      <c r="S14" s="53" t="str">
        <f t="shared" si="1"/>
        <v>Giỏi</v>
      </c>
      <c r="T14" s="41" t="str">
        <f t="shared" si="4"/>
        <v/>
      </c>
      <c r="U14" s="41" t="s">
        <v>1049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" customHeight="1" x14ac:dyDescent="0.25">
      <c r="B15" s="44">
        <v>7</v>
      </c>
      <c r="C15" s="45" t="s">
        <v>1063</v>
      </c>
      <c r="D15" s="46" t="s">
        <v>82</v>
      </c>
      <c r="E15" s="47" t="s">
        <v>74</v>
      </c>
      <c r="F15" s="48" t="s">
        <v>581</v>
      </c>
      <c r="G15" s="45" t="s">
        <v>148</v>
      </c>
      <c r="H15" s="82">
        <v>10</v>
      </c>
      <c r="I15" s="49">
        <v>6</v>
      </c>
      <c r="J15" s="49" t="s">
        <v>36</v>
      </c>
      <c r="K15" s="49">
        <v>7</v>
      </c>
      <c r="L15" s="54"/>
      <c r="M15" s="54"/>
      <c r="N15" s="54"/>
      <c r="O15" s="54"/>
      <c r="P15" s="80">
        <v>7</v>
      </c>
      <c r="Q15" s="51">
        <f t="shared" si="0"/>
        <v>7.1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1049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" customHeight="1" x14ac:dyDescent="0.25">
      <c r="B16" s="44">
        <v>8</v>
      </c>
      <c r="C16" s="45" t="s">
        <v>1064</v>
      </c>
      <c r="D16" s="46" t="s">
        <v>233</v>
      </c>
      <c r="E16" s="47" t="s">
        <v>88</v>
      </c>
      <c r="F16" s="48" t="s">
        <v>1065</v>
      </c>
      <c r="G16" s="45" t="s">
        <v>85</v>
      </c>
      <c r="H16" s="82">
        <v>10</v>
      </c>
      <c r="I16" s="49">
        <v>7</v>
      </c>
      <c r="J16" s="49" t="s">
        <v>36</v>
      </c>
      <c r="K16" s="49">
        <v>7</v>
      </c>
      <c r="L16" s="54"/>
      <c r="M16" s="54"/>
      <c r="N16" s="54"/>
      <c r="O16" s="54"/>
      <c r="P16" s="80">
        <v>6</v>
      </c>
      <c r="Q16" s="51">
        <f t="shared" si="0"/>
        <v>6.8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1049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" customHeight="1" x14ac:dyDescent="0.25">
      <c r="B17" s="44">
        <v>9</v>
      </c>
      <c r="C17" s="45" t="s">
        <v>1066</v>
      </c>
      <c r="D17" s="46" t="s">
        <v>451</v>
      </c>
      <c r="E17" s="47" t="s">
        <v>88</v>
      </c>
      <c r="F17" s="48" t="s">
        <v>1067</v>
      </c>
      <c r="G17" s="45" t="s">
        <v>109</v>
      </c>
      <c r="H17" s="82">
        <v>10</v>
      </c>
      <c r="I17" s="49">
        <v>7</v>
      </c>
      <c r="J17" s="49" t="s">
        <v>36</v>
      </c>
      <c r="K17" s="49">
        <v>7</v>
      </c>
      <c r="L17" s="54"/>
      <c r="M17" s="54"/>
      <c r="N17" s="54"/>
      <c r="O17" s="54"/>
      <c r="P17" s="80">
        <v>5</v>
      </c>
      <c r="Q17" s="51">
        <f t="shared" si="0"/>
        <v>6.3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1049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" customHeight="1" x14ac:dyDescent="0.25">
      <c r="B18" s="44">
        <v>10</v>
      </c>
      <c r="C18" s="45" t="s">
        <v>1068</v>
      </c>
      <c r="D18" s="46" t="s">
        <v>208</v>
      </c>
      <c r="E18" s="47" t="s">
        <v>99</v>
      </c>
      <c r="F18" s="48" t="s">
        <v>1069</v>
      </c>
      <c r="G18" s="45" t="s">
        <v>85</v>
      </c>
      <c r="H18" s="82">
        <v>10</v>
      </c>
      <c r="I18" s="49">
        <v>6</v>
      </c>
      <c r="J18" s="49" t="s">
        <v>36</v>
      </c>
      <c r="K18" s="49">
        <v>7</v>
      </c>
      <c r="L18" s="54"/>
      <c r="M18" s="54"/>
      <c r="N18" s="54"/>
      <c r="O18" s="54"/>
      <c r="P18" s="80">
        <v>6</v>
      </c>
      <c r="Q18" s="51">
        <f t="shared" si="0"/>
        <v>6.6</v>
      </c>
      <c r="R18" s="52" t="str">
        <f t="shared" si="3"/>
        <v>C+</v>
      </c>
      <c r="S18" s="53" t="str">
        <f t="shared" si="1"/>
        <v>Trung bình</v>
      </c>
      <c r="T18" s="41" t="str">
        <f t="shared" si="4"/>
        <v/>
      </c>
      <c r="U18" s="41" t="s">
        <v>1049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" customHeight="1" x14ac:dyDescent="0.25">
      <c r="B19" s="44">
        <v>11</v>
      </c>
      <c r="C19" s="45" t="s">
        <v>1070</v>
      </c>
      <c r="D19" s="46" t="s">
        <v>549</v>
      </c>
      <c r="E19" s="47" t="s">
        <v>99</v>
      </c>
      <c r="F19" s="48" t="s">
        <v>1071</v>
      </c>
      <c r="G19" s="45" t="s">
        <v>148</v>
      </c>
      <c r="H19" s="82">
        <v>10</v>
      </c>
      <c r="I19" s="49">
        <v>7</v>
      </c>
      <c r="J19" s="49" t="s">
        <v>36</v>
      </c>
      <c r="K19" s="49">
        <v>7</v>
      </c>
      <c r="L19" s="54"/>
      <c r="M19" s="54"/>
      <c r="N19" s="54"/>
      <c r="O19" s="54"/>
      <c r="P19" s="80">
        <v>7</v>
      </c>
      <c r="Q19" s="51">
        <f t="shared" si="0"/>
        <v>7.3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1049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" customHeight="1" x14ac:dyDescent="0.25">
      <c r="B20" s="44">
        <v>12</v>
      </c>
      <c r="C20" s="45" t="s">
        <v>1072</v>
      </c>
      <c r="D20" s="46" t="s">
        <v>1073</v>
      </c>
      <c r="E20" s="47" t="s">
        <v>640</v>
      </c>
      <c r="F20" s="48" t="s">
        <v>1035</v>
      </c>
      <c r="G20" s="45" t="s">
        <v>76</v>
      </c>
      <c r="H20" s="82">
        <v>10</v>
      </c>
      <c r="I20" s="49">
        <v>7</v>
      </c>
      <c r="J20" s="49" t="s">
        <v>36</v>
      </c>
      <c r="K20" s="49">
        <v>7</v>
      </c>
      <c r="L20" s="54"/>
      <c r="M20" s="54"/>
      <c r="N20" s="54"/>
      <c r="O20" s="54"/>
      <c r="P20" s="80">
        <v>6</v>
      </c>
      <c r="Q20" s="51">
        <f t="shared" si="0"/>
        <v>6.8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1049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" customHeight="1" x14ac:dyDescent="0.25">
      <c r="B21" s="44">
        <v>13</v>
      </c>
      <c r="C21" s="45" t="s">
        <v>1074</v>
      </c>
      <c r="D21" s="46" t="s">
        <v>1075</v>
      </c>
      <c r="E21" s="47" t="s">
        <v>783</v>
      </c>
      <c r="F21" s="48" t="s">
        <v>1067</v>
      </c>
      <c r="G21" s="45" t="s">
        <v>53</v>
      </c>
      <c r="H21" s="82">
        <v>10</v>
      </c>
      <c r="I21" s="49">
        <v>7</v>
      </c>
      <c r="J21" s="49" t="s">
        <v>36</v>
      </c>
      <c r="K21" s="49">
        <v>7</v>
      </c>
      <c r="L21" s="54"/>
      <c r="M21" s="54"/>
      <c r="N21" s="54"/>
      <c r="O21" s="54"/>
      <c r="P21" s="80">
        <v>7</v>
      </c>
      <c r="Q21" s="51">
        <f t="shared" si="0"/>
        <v>7.3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1049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" customHeight="1" x14ac:dyDescent="0.25">
      <c r="B22" s="44">
        <v>14</v>
      </c>
      <c r="C22" s="45" t="s">
        <v>1076</v>
      </c>
      <c r="D22" s="46" t="s">
        <v>1077</v>
      </c>
      <c r="E22" s="47" t="s">
        <v>319</v>
      </c>
      <c r="F22" s="48" t="s">
        <v>1078</v>
      </c>
      <c r="G22" s="45" t="s">
        <v>148</v>
      </c>
      <c r="H22" s="82">
        <v>10</v>
      </c>
      <c r="I22" s="49">
        <v>6</v>
      </c>
      <c r="J22" s="49" t="s">
        <v>36</v>
      </c>
      <c r="K22" s="49">
        <v>6</v>
      </c>
      <c r="L22" s="54"/>
      <c r="M22" s="54"/>
      <c r="N22" s="54"/>
      <c r="O22" s="54"/>
      <c r="P22" s="80">
        <v>5</v>
      </c>
      <c r="Q22" s="51">
        <f t="shared" si="0"/>
        <v>5.9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1049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" customHeight="1" x14ac:dyDescent="0.25">
      <c r="B23" s="44">
        <v>15</v>
      </c>
      <c r="C23" s="45" t="s">
        <v>1079</v>
      </c>
      <c r="D23" s="46" t="s">
        <v>1080</v>
      </c>
      <c r="E23" s="47" t="s">
        <v>326</v>
      </c>
      <c r="F23" s="48" t="s">
        <v>1081</v>
      </c>
      <c r="G23" s="45" t="s">
        <v>148</v>
      </c>
      <c r="H23" s="82">
        <v>10</v>
      </c>
      <c r="I23" s="49">
        <v>6</v>
      </c>
      <c r="J23" s="49" t="s">
        <v>36</v>
      </c>
      <c r="K23" s="49">
        <v>7</v>
      </c>
      <c r="L23" s="54"/>
      <c r="M23" s="54"/>
      <c r="N23" s="54"/>
      <c r="O23" s="54"/>
      <c r="P23" s="80">
        <v>7</v>
      </c>
      <c r="Q23" s="51">
        <f t="shared" si="0"/>
        <v>7.1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1049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" customHeight="1" x14ac:dyDescent="0.25">
      <c r="B24" s="44">
        <v>16</v>
      </c>
      <c r="C24" s="45" t="s">
        <v>1082</v>
      </c>
      <c r="D24" s="46" t="s">
        <v>552</v>
      </c>
      <c r="E24" s="47" t="s">
        <v>326</v>
      </c>
      <c r="F24" s="48" t="s">
        <v>84</v>
      </c>
      <c r="G24" s="45" t="s">
        <v>148</v>
      </c>
      <c r="H24" s="82">
        <v>10</v>
      </c>
      <c r="I24" s="49">
        <v>8</v>
      </c>
      <c r="J24" s="49" t="s">
        <v>36</v>
      </c>
      <c r="K24" s="49">
        <v>8</v>
      </c>
      <c r="L24" s="54"/>
      <c r="M24" s="54"/>
      <c r="N24" s="54"/>
      <c r="O24" s="54"/>
      <c r="P24" s="80">
        <v>8</v>
      </c>
      <c r="Q24" s="51">
        <f t="shared" si="0"/>
        <v>8.1999999999999993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1049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" customHeight="1" x14ac:dyDescent="0.25">
      <c r="B25" s="44">
        <v>17</v>
      </c>
      <c r="C25" s="45" t="s">
        <v>1083</v>
      </c>
      <c r="D25" s="46" t="s">
        <v>315</v>
      </c>
      <c r="E25" s="47" t="s">
        <v>644</v>
      </c>
      <c r="F25" s="48" t="s">
        <v>690</v>
      </c>
      <c r="G25" s="45" t="s">
        <v>117</v>
      </c>
      <c r="H25" s="82">
        <v>10</v>
      </c>
      <c r="I25" s="49">
        <v>7</v>
      </c>
      <c r="J25" s="49" t="s">
        <v>36</v>
      </c>
      <c r="K25" s="49">
        <v>7</v>
      </c>
      <c r="L25" s="54"/>
      <c r="M25" s="54"/>
      <c r="N25" s="54"/>
      <c r="O25" s="54"/>
      <c r="P25" s="80">
        <v>5</v>
      </c>
      <c r="Q25" s="51">
        <f t="shared" si="0"/>
        <v>6.3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1049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" customHeight="1" x14ac:dyDescent="0.25">
      <c r="B26" s="44">
        <v>18</v>
      </c>
      <c r="C26" s="45" t="s">
        <v>1084</v>
      </c>
      <c r="D26" s="46" t="s">
        <v>767</v>
      </c>
      <c r="E26" s="47" t="s">
        <v>111</v>
      </c>
      <c r="F26" s="48" t="s">
        <v>1085</v>
      </c>
      <c r="G26" s="45" t="s">
        <v>1086</v>
      </c>
      <c r="H26" s="82">
        <v>5</v>
      </c>
      <c r="I26" s="49">
        <v>2</v>
      </c>
      <c r="J26" s="49" t="s">
        <v>36</v>
      </c>
      <c r="K26" s="49">
        <v>5</v>
      </c>
      <c r="L26" s="54"/>
      <c r="M26" s="54"/>
      <c r="N26" s="54"/>
      <c r="O26" s="54"/>
      <c r="P26" s="80">
        <v>5</v>
      </c>
      <c r="Q26" s="51">
        <f t="shared" si="0"/>
        <v>4.4000000000000004</v>
      </c>
      <c r="R26" s="52" t="str">
        <f t="shared" si="3"/>
        <v>D</v>
      </c>
      <c r="S26" s="53" t="str">
        <f t="shared" si="1"/>
        <v>Trung bình yếu</v>
      </c>
      <c r="T26" s="41" t="str">
        <f t="shared" si="4"/>
        <v/>
      </c>
      <c r="U26" s="41" t="s">
        <v>1049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" customHeight="1" x14ac:dyDescent="0.25">
      <c r="B27" s="44">
        <v>19</v>
      </c>
      <c r="C27" s="45" t="s">
        <v>1087</v>
      </c>
      <c r="D27" s="46" t="s">
        <v>1088</v>
      </c>
      <c r="E27" s="47" t="s">
        <v>111</v>
      </c>
      <c r="F27" s="48" t="s">
        <v>1089</v>
      </c>
      <c r="G27" s="45" t="s">
        <v>85</v>
      </c>
      <c r="H27" s="82">
        <v>10</v>
      </c>
      <c r="I27" s="49">
        <v>8</v>
      </c>
      <c r="J27" s="49" t="s">
        <v>36</v>
      </c>
      <c r="K27" s="49">
        <v>8</v>
      </c>
      <c r="L27" s="54"/>
      <c r="M27" s="54"/>
      <c r="N27" s="54"/>
      <c r="O27" s="54"/>
      <c r="P27" s="80">
        <v>7</v>
      </c>
      <c r="Q27" s="51">
        <f t="shared" si="0"/>
        <v>7.7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1049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" customHeight="1" x14ac:dyDescent="0.25">
      <c r="B28" s="44">
        <v>20</v>
      </c>
      <c r="C28" s="45" t="s">
        <v>1090</v>
      </c>
      <c r="D28" s="46" t="s">
        <v>767</v>
      </c>
      <c r="E28" s="47" t="s">
        <v>115</v>
      </c>
      <c r="F28" s="48" t="s">
        <v>1091</v>
      </c>
      <c r="G28" s="45" t="s">
        <v>85</v>
      </c>
      <c r="H28" s="82">
        <v>10</v>
      </c>
      <c r="I28" s="49">
        <v>8</v>
      </c>
      <c r="J28" s="49" t="s">
        <v>36</v>
      </c>
      <c r="K28" s="49">
        <v>7</v>
      </c>
      <c r="L28" s="54"/>
      <c r="M28" s="54"/>
      <c r="N28" s="54"/>
      <c r="O28" s="54"/>
      <c r="P28" s="80">
        <v>7</v>
      </c>
      <c r="Q28" s="51">
        <f t="shared" si="0"/>
        <v>7.5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1049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" customHeight="1" x14ac:dyDescent="0.25">
      <c r="B29" s="44">
        <v>21</v>
      </c>
      <c r="C29" s="45" t="s">
        <v>1092</v>
      </c>
      <c r="D29" s="46" t="s">
        <v>1031</v>
      </c>
      <c r="E29" s="47" t="s">
        <v>341</v>
      </c>
      <c r="F29" s="48" t="s">
        <v>1093</v>
      </c>
      <c r="G29" s="45" t="s">
        <v>117</v>
      </c>
      <c r="H29" s="82">
        <v>10</v>
      </c>
      <c r="I29" s="49">
        <v>9</v>
      </c>
      <c r="J29" s="49" t="s">
        <v>36</v>
      </c>
      <c r="K29" s="49">
        <v>9</v>
      </c>
      <c r="L29" s="54"/>
      <c r="M29" s="54"/>
      <c r="N29" s="54"/>
      <c r="O29" s="54"/>
      <c r="P29" s="80">
        <v>8</v>
      </c>
      <c r="Q29" s="51">
        <f t="shared" si="0"/>
        <v>8.6</v>
      </c>
      <c r="R29" s="52" t="str">
        <f t="shared" si="3"/>
        <v>A</v>
      </c>
      <c r="S29" s="53" t="str">
        <f t="shared" si="1"/>
        <v>Giỏi</v>
      </c>
      <c r="T29" s="41" t="str">
        <f t="shared" si="4"/>
        <v/>
      </c>
      <c r="U29" s="41" t="s">
        <v>1049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" customHeight="1" x14ac:dyDescent="0.25">
      <c r="B30" s="44">
        <v>22</v>
      </c>
      <c r="C30" s="45" t="s">
        <v>1094</v>
      </c>
      <c r="D30" s="46" t="s">
        <v>150</v>
      </c>
      <c r="E30" s="47" t="s">
        <v>1095</v>
      </c>
      <c r="F30" s="48" t="s">
        <v>1096</v>
      </c>
      <c r="G30" s="45" t="s">
        <v>109</v>
      </c>
      <c r="H30" s="82">
        <v>7</v>
      </c>
      <c r="I30" s="49">
        <v>7</v>
      </c>
      <c r="J30" s="49" t="s">
        <v>36</v>
      </c>
      <c r="K30" s="49">
        <v>6</v>
      </c>
      <c r="L30" s="54"/>
      <c r="M30" s="54"/>
      <c r="N30" s="54"/>
      <c r="O30" s="54"/>
      <c r="P30" s="80">
        <v>7</v>
      </c>
      <c r="Q30" s="51">
        <f t="shared" si="0"/>
        <v>6.8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1049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" customHeight="1" x14ac:dyDescent="0.25">
      <c r="B31" s="44">
        <v>23</v>
      </c>
      <c r="C31" s="45" t="s">
        <v>1097</v>
      </c>
      <c r="D31" s="46" t="s">
        <v>1098</v>
      </c>
      <c r="E31" s="47" t="s">
        <v>1095</v>
      </c>
      <c r="F31" s="48" t="s">
        <v>1099</v>
      </c>
      <c r="G31" s="45" t="s">
        <v>148</v>
      </c>
      <c r="H31" s="82">
        <v>9</v>
      </c>
      <c r="I31" s="49">
        <v>8</v>
      </c>
      <c r="J31" s="49" t="s">
        <v>36</v>
      </c>
      <c r="K31" s="49">
        <v>7</v>
      </c>
      <c r="L31" s="54"/>
      <c r="M31" s="54"/>
      <c r="N31" s="54"/>
      <c r="O31" s="54"/>
      <c r="P31" s="80">
        <v>8</v>
      </c>
      <c r="Q31" s="51">
        <f t="shared" si="0"/>
        <v>7.9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1049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" customHeight="1" x14ac:dyDescent="0.25">
      <c r="B32" s="44">
        <v>24</v>
      </c>
      <c r="C32" s="45" t="s">
        <v>1100</v>
      </c>
      <c r="D32" s="46" t="s">
        <v>1101</v>
      </c>
      <c r="E32" s="47" t="s">
        <v>507</v>
      </c>
      <c r="F32" s="48" t="s">
        <v>1102</v>
      </c>
      <c r="G32" s="45" t="s">
        <v>85</v>
      </c>
      <c r="H32" s="82">
        <v>10</v>
      </c>
      <c r="I32" s="49">
        <v>7</v>
      </c>
      <c r="J32" s="49" t="s">
        <v>36</v>
      </c>
      <c r="K32" s="49">
        <v>7</v>
      </c>
      <c r="L32" s="54"/>
      <c r="M32" s="54"/>
      <c r="N32" s="54"/>
      <c r="O32" s="54"/>
      <c r="P32" s="80">
        <v>6</v>
      </c>
      <c r="Q32" s="51">
        <f t="shared" si="0"/>
        <v>6.8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1049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" customHeight="1" x14ac:dyDescent="0.25">
      <c r="B33" s="44">
        <v>25</v>
      </c>
      <c r="C33" s="45" t="s">
        <v>1103</v>
      </c>
      <c r="D33" s="46" t="s">
        <v>208</v>
      </c>
      <c r="E33" s="47" t="s">
        <v>1104</v>
      </c>
      <c r="F33" s="48" t="s">
        <v>52</v>
      </c>
      <c r="G33" s="45" t="s">
        <v>85</v>
      </c>
      <c r="H33" s="82">
        <v>10</v>
      </c>
      <c r="I33" s="49">
        <v>6</v>
      </c>
      <c r="J33" s="49" t="s">
        <v>36</v>
      </c>
      <c r="K33" s="49">
        <v>7</v>
      </c>
      <c r="L33" s="54"/>
      <c r="M33" s="54"/>
      <c r="N33" s="54"/>
      <c r="O33" s="54"/>
      <c r="P33" s="80">
        <v>6</v>
      </c>
      <c r="Q33" s="51">
        <f t="shared" si="0"/>
        <v>6.6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1049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" customHeight="1" x14ac:dyDescent="0.25">
      <c r="B34" s="44">
        <v>26</v>
      </c>
      <c r="C34" s="45" t="s">
        <v>1105</v>
      </c>
      <c r="D34" s="46" t="s">
        <v>1106</v>
      </c>
      <c r="E34" s="47" t="s">
        <v>510</v>
      </c>
      <c r="F34" s="48" t="s">
        <v>1107</v>
      </c>
      <c r="G34" s="45" t="s">
        <v>117</v>
      </c>
      <c r="H34" s="82">
        <v>10</v>
      </c>
      <c r="I34" s="49">
        <v>8</v>
      </c>
      <c r="J34" s="49" t="s">
        <v>36</v>
      </c>
      <c r="K34" s="49">
        <v>9</v>
      </c>
      <c r="L34" s="54"/>
      <c r="M34" s="54"/>
      <c r="N34" s="54"/>
      <c r="O34" s="54"/>
      <c r="P34" s="80">
        <v>7</v>
      </c>
      <c r="Q34" s="51">
        <f t="shared" si="0"/>
        <v>7.9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1049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" customHeight="1" x14ac:dyDescent="0.25">
      <c r="B35" s="44">
        <v>27</v>
      </c>
      <c r="C35" s="45" t="s">
        <v>1108</v>
      </c>
      <c r="D35" s="46" t="s">
        <v>82</v>
      </c>
      <c r="E35" s="47" t="s">
        <v>362</v>
      </c>
      <c r="F35" s="48" t="s">
        <v>1109</v>
      </c>
      <c r="G35" s="45" t="s">
        <v>148</v>
      </c>
      <c r="H35" s="82">
        <v>7</v>
      </c>
      <c r="I35" s="49">
        <v>5</v>
      </c>
      <c r="J35" s="49" t="s">
        <v>36</v>
      </c>
      <c r="K35" s="49">
        <v>6</v>
      </c>
      <c r="L35" s="54"/>
      <c r="M35" s="54"/>
      <c r="N35" s="54"/>
      <c r="O35" s="54"/>
      <c r="P35" s="80">
        <v>5</v>
      </c>
      <c r="Q35" s="51">
        <f t="shared" si="0"/>
        <v>5.4</v>
      </c>
      <c r="R35" s="52" t="str">
        <f t="shared" si="3"/>
        <v>D+</v>
      </c>
      <c r="S35" s="53" t="str">
        <f t="shared" si="1"/>
        <v>Trung bình yếu</v>
      </c>
      <c r="T35" s="41" t="str">
        <f t="shared" si="4"/>
        <v/>
      </c>
      <c r="U35" s="41" t="s">
        <v>1049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" customHeight="1" x14ac:dyDescent="0.25">
      <c r="B36" s="44">
        <v>28</v>
      </c>
      <c r="C36" s="45" t="s">
        <v>1110</v>
      </c>
      <c r="D36" s="46" t="s">
        <v>628</v>
      </c>
      <c r="E36" s="47" t="s">
        <v>146</v>
      </c>
      <c r="F36" s="48" t="s">
        <v>1111</v>
      </c>
      <c r="G36" s="45" t="s">
        <v>76</v>
      </c>
      <c r="H36" s="82">
        <v>9</v>
      </c>
      <c r="I36" s="49">
        <v>7</v>
      </c>
      <c r="J36" s="49" t="s">
        <v>36</v>
      </c>
      <c r="K36" s="49">
        <v>7</v>
      </c>
      <c r="L36" s="54"/>
      <c r="M36" s="54"/>
      <c r="N36" s="54"/>
      <c r="O36" s="54"/>
      <c r="P36" s="80">
        <v>6</v>
      </c>
      <c r="Q36" s="51">
        <f t="shared" si="0"/>
        <v>6.7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1049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" customHeight="1" x14ac:dyDescent="0.25">
      <c r="B37" s="44">
        <v>29</v>
      </c>
      <c r="C37" s="45" t="s">
        <v>1112</v>
      </c>
      <c r="D37" s="46" t="s">
        <v>94</v>
      </c>
      <c r="E37" s="47" t="s">
        <v>146</v>
      </c>
      <c r="F37" s="48" t="s">
        <v>320</v>
      </c>
      <c r="G37" s="45" t="s">
        <v>85</v>
      </c>
      <c r="H37" s="82">
        <v>10</v>
      </c>
      <c r="I37" s="49">
        <v>9</v>
      </c>
      <c r="J37" s="49" t="s">
        <v>36</v>
      </c>
      <c r="K37" s="49">
        <v>8</v>
      </c>
      <c r="L37" s="54"/>
      <c r="M37" s="54"/>
      <c r="N37" s="54"/>
      <c r="O37" s="54"/>
      <c r="P37" s="80">
        <v>9</v>
      </c>
      <c r="Q37" s="51">
        <f t="shared" si="0"/>
        <v>8.9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1049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" customHeight="1" x14ac:dyDescent="0.25">
      <c r="B38" s="44">
        <v>30</v>
      </c>
      <c r="C38" s="45" t="s">
        <v>1113</v>
      </c>
      <c r="D38" s="46" t="s">
        <v>1114</v>
      </c>
      <c r="E38" s="47" t="s">
        <v>983</v>
      </c>
      <c r="F38" s="48" t="s">
        <v>876</v>
      </c>
      <c r="G38" s="45" t="s">
        <v>85</v>
      </c>
      <c r="H38" s="82">
        <v>10</v>
      </c>
      <c r="I38" s="49">
        <v>8</v>
      </c>
      <c r="J38" s="49" t="s">
        <v>36</v>
      </c>
      <c r="K38" s="49">
        <v>7</v>
      </c>
      <c r="L38" s="54"/>
      <c r="M38" s="54"/>
      <c r="N38" s="54"/>
      <c r="O38" s="54"/>
      <c r="P38" s="80">
        <v>8</v>
      </c>
      <c r="Q38" s="51">
        <f t="shared" si="0"/>
        <v>8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1049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" customHeight="1" x14ac:dyDescent="0.25">
      <c r="B39" s="44">
        <v>31</v>
      </c>
      <c r="C39" s="45" t="s">
        <v>1115</v>
      </c>
      <c r="D39" s="46" t="s">
        <v>1116</v>
      </c>
      <c r="E39" s="47" t="s">
        <v>155</v>
      </c>
      <c r="F39" s="48" t="s">
        <v>1117</v>
      </c>
      <c r="G39" s="45" t="s">
        <v>148</v>
      </c>
      <c r="H39" s="82">
        <v>9</v>
      </c>
      <c r="I39" s="49">
        <v>6</v>
      </c>
      <c r="J39" s="49" t="s">
        <v>36</v>
      </c>
      <c r="K39" s="49">
        <v>6</v>
      </c>
      <c r="L39" s="54"/>
      <c r="M39" s="54"/>
      <c r="N39" s="54"/>
      <c r="O39" s="54"/>
      <c r="P39" s="80">
        <v>3</v>
      </c>
      <c r="Q39" s="51">
        <f t="shared" si="0"/>
        <v>4.8</v>
      </c>
      <c r="R39" s="52" t="str">
        <f t="shared" si="3"/>
        <v>D</v>
      </c>
      <c r="S39" s="53" t="str">
        <f t="shared" si="1"/>
        <v>Trung bình yếu</v>
      </c>
      <c r="T39" s="41" t="str">
        <f t="shared" si="4"/>
        <v/>
      </c>
      <c r="U39" s="41" t="s">
        <v>1049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" customHeight="1" x14ac:dyDescent="0.25">
      <c r="B40" s="44">
        <v>32</v>
      </c>
      <c r="C40" s="45" t="s">
        <v>1118</v>
      </c>
      <c r="D40" s="46" t="s">
        <v>1119</v>
      </c>
      <c r="E40" s="47" t="s">
        <v>163</v>
      </c>
      <c r="F40" s="48" t="s">
        <v>791</v>
      </c>
      <c r="G40" s="45" t="s">
        <v>148</v>
      </c>
      <c r="H40" s="82">
        <v>10</v>
      </c>
      <c r="I40" s="49">
        <v>3</v>
      </c>
      <c r="J40" s="49" t="s">
        <v>36</v>
      </c>
      <c r="K40" s="49">
        <v>6</v>
      </c>
      <c r="L40" s="54"/>
      <c r="M40" s="54"/>
      <c r="N40" s="54"/>
      <c r="O40" s="54"/>
      <c r="P40" s="80">
        <v>3</v>
      </c>
      <c r="Q40" s="51">
        <f t="shared" si="0"/>
        <v>4.3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1049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" customHeight="1" x14ac:dyDescent="0.25">
      <c r="B41" s="44">
        <v>33</v>
      </c>
      <c r="C41" s="45" t="s">
        <v>1120</v>
      </c>
      <c r="D41" s="46" t="s">
        <v>208</v>
      </c>
      <c r="E41" s="47" t="s">
        <v>837</v>
      </c>
      <c r="F41" s="48" t="s">
        <v>404</v>
      </c>
      <c r="G41" s="45" t="s">
        <v>57</v>
      </c>
      <c r="H41" s="82">
        <v>10</v>
      </c>
      <c r="I41" s="49">
        <v>6</v>
      </c>
      <c r="J41" s="49" t="s">
        <v>36</v>
      </c>
      <c r="K41" s="49">
        <v>6</v>
      </c>
      <c r="L41" s="54"/>
      <c r="M41" s="54"/>
      <c r="N41" s="54"/>
      <c r="O41" s="54"/>
      <c r="P41" s="80">
        <v>5</v>
      </c>
      <c r="Q41" s="51">
        <f t="shared" si="0"/>
        <v>5.9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1049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" customHeight="1" x14ac:dyDescent="0.25">
      <c r="B42" s="44">
        <v>34</v>
      </c>
      <c r="C42" s="45" t="s">
        <v>1121</v>
      </c>
      <c r="D42" s="46" t="s">
        <v>1122</v>
      </c>
      <c r="E42" s="47" t="s">
        <v>685</v>
      </c>
      <c r="F42" s="48" t="s">
        <v>649</v>
      </c>
      <c r="G42" s="45" t="s">
        <v>61</v>
      </c>
      <c r="H42" s="82">
        <v>10</v>
      </c>
      <c r="I42" s="49">
        <v>7</v>
      </c>
      <c r="J42" s="49" t="s">
        <v>36</v>
      </c>
      <c r="K42" s="49">
        <v>7</v>
      </c>
      <c r="L42" s="54"/>
      <c r="M42" s="54"/>
      <c r="N42" s="54"/>
      <c r="O42" s="54"/>
      <c r="P42" s="80">
        <v>6</v>
      </c>
      <c r="Q42" s="51">
        <f t="shared" si="0"/>
        <v>6.8</v>
      </c>
      <c r="R42" s="52" t="str">
        <f t="shared" si="3"/>
        <v>C+</v>
      </c>
      <c r="S42" s="53" t="str">
        <f t="shared" si="1"/>
        <v>Trung bình</v>
      </c>
      <c r="T42" s="41" t="str">
        <f t="shared" si="4"/>
        <v/>
      </c>
      <c r="U42" s="41" t="s">
        <v>1049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" customHeight="1" x14ac:dyDescent="0.25">
      <c r="B43" s="44">
        <v>35</v>
      </c>
      <c r="C43" s="45" t="s">
        <v>1123</v>
      </c>
      <c r="D43" s="46" t="s">
        <v>145</v>
      </c>
      <c r="E43" s="47" t="s">
        <v>688</v>
      </c>
      <c r="F43" s="48" t="s">
        <v>1124</v>
      </c>
      <c r="G43" s="45" t="s">
        <v>1125</v>
      </c>
      <c r="H43" s="82">
        <v>7</v>
      </c>
      <c r="I43" s="49">
        <v>4</v>
      </c>
      <c r="J43" s="49" t="s">
        <v>36</v>
      </c>
      <c r="K43" s="49">
        <v>6</v>
      </c>
      <c r="L43" s="54"/>
      <c r="M43" s="54"/>
      <c r="N43" s="54"/>
      <c r="O43" s="54"/>
      <c r="P43" s="80">
        <v>6</v>
      </c>
      <c r="Q43" s="51">
        <f t="shared" si="0"/>
        <v>5.7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1049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" customHeight="1" x14ac:dyDescent="0.25">
      <c r="B44" s="44">
        <v>36</v>
      </c>
      <c r="C44" s="45" t="s">
        <v>1126</v>
      </c>
      <c r="D44" s="46" t="s">
        <v>208</v>
      </c>
      <c r="E44" s="47" t="s">
        <v>539</v>
      </c>
      <c r="F44" s="48" t="s">
        <v>1127</v>
      </c>
      <c r="G44" s="45" t="s">
        <v>148</v>
      </c>
      <c r="H44" s="82">
        <v>10</v>
      </c>
      <c r="I44" s="49">
        <v>8</v>
      </c>
      <c r="J44" s="49" t="s">
        <v>36</v>
      </c>
      <c r="K44" s="49">
        <v>7</v>
      </c>
      <c r="L44" s="54"/>
      <c r="M44" s="54"/>
      <c r="N44" s="54"/>
      <c r="O44" s="54"/>
      <c r="P44" s="80">
        <v>7</v>
      </c>
      <c r="Q44" s="51">
        <f t="shared" si="0"/>
        <v>7.5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1049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" customHeight="1" x14ac:dyDescent="0.25">
      <c r="B45" s="44">
        <v>37</v>
      </c>
      <c r="C45" s="45" t="s">
        <v>1128</v>
      </c>
      <c r="D45" s="46" t="s">
        <v>336</v>
      </c>
      <c r="E45" s="47" t="s">
        <v>1129</v>
      </c>
      <c r="F45" s="48" t="s">
        <v>170</v>
      </c>
      <c r="G45" s="45" t="s">
        <v>148</v>
      </c>
      <c r="H45" s="82">
        <v>10</v>
      </c>
      <c r="I45" s="49">
        <v>8</v>
      </c>
      <c r="J45" s="49" t="s">
        <v>36</v>
      </c>
      <c r="K45" s="49">
        <v>7</v>
      </c>
      <c r="L45" s="54"/>
      <c r="M45" s="54"/>
      <c r="N45" s="54"/>
      <c r="O45" s="54"/>
      <c r="P45" s="80">
        <v>8</v>
      </c>
      <c r="Q45" s="51">
        <f t="shared" si="0"/>
        <v>8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1049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" customHeight="1" x14ac:dyDescent="0.25">
      <c r="B46" s="44">
        <v>38</v>
      </c>
      <c r="C46" s="45" t="s">
        <v>1130</v>
      </c>
      <c r="D46" s="46" t="s">
        <v>285</v>
      </c>
      <c r="E46" s="47" t="s">
        <v>1131</v>
      </c>
      <c r="F46" s="48" t="s">
        <v>458</v>
      </c>
      <c r="G46" s="45" t="s">
        <v>148</v>
      </c>
      <c r="H46" s="82">
        <v>10</v>
      </c>
      <c r="I46" s="49">
        <v>9</v>
      </c>
      <c r="J46" s="49" t="s">
        <v>36</v>
      </c>
      <c r="K46" s="49">
        <v>8</v>
      </c>
      <c r="L46" s="54"/>
      <c r="M46" s="54"/>
      <c r="N46" s="54"/>
      <c r="O46" s="54"/>
      <c r="P46" s="80">
        <v>9</v>
      </c>
      <c r="Q46" s="51">
        <f t="shared" si="0"/>
        <v>8.9</v>
      </c>
      <c r="R46" s="52" t="str">
        <f t="shared" si="3"/>
        <v>A</v>
      </c>
      <c r="S46" s="53" t="str">
        <f t="shared" si="1"/>
        <v>Giỏi</v>
      </c>
      <c r="T46" s="41" t="str">
        <f t="shared" si="4"/>
        <v/>
      </c>
      <c r="U46" s="41" t="s">
        <v>1049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" customHeight="1" x14ac:dyDescent="0.25">
      <c r="B47" s="44">
        <v>39</v>
      </c>
      <c r="C47" s="45" t="s">
        <v>1132</v>
      </c>
      <c r="D47" s="46" t="s">
        <v>1133</v>
      </c>
      <c r="E47" s="47" t="s">
        <v>857</v>
      </c>
      <c r="F47" s="48" t="s">
        <v>566</v>
      </c>
      <c r="G47" s="45" t="s">
        <v>148</v>
      </c>
      <c r="H47" s="82">
        <v>9</v>
      </c>
      <c r="I47" s="49">
        <v>4</v>
      </c>
      <c r="J47" s="49" t="s">
        <v>36</v>
      </c>
      <c r="K47" s="49">
        <v>6</v>
      </c>
      <c r="L47" s="54"/>
      <c r="M47" s="54"/>
      <c r="N47" s="54"/>
      <c r="O47" s="54"/>
      <c r="P47" s="80">
        <v>3</v>
      </c>
      <c r="Q47" s="51">
        <f t="shared" si="0"/>
        <v>4.4000000000000004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1049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" customHeight="1" x14ac:dyDescent="0.25">
      <c r="B48" s="44">
        <v>40</v>
      </c>
      <c r="C48" s="45" t="s">
        <v>1134</v>
      </c>
      <c r="D48" s="46" t="s">
        <v>145</v>
      </c>
      <c r="E48" s="47" t="s">
        <v>860</v>
      </c>
      <c r="F48" s="48" t="s">
        <v>334</v>
      </c>
      <c r="G48" s="45" t="s">
        <v>109</v>
      </c>
      <c r="H48" s="82">
        <v>9</v>
      </c>
      <c r="I48" s="49">
        <v>8</v>
      </c>
      <c r="J48" s="49" t="s">
        <v>36</v>
      </c>
      <c r="K48" s="49">
        <v>7</v>
      </c>
      <c r="L48" s="54"/>
      <c r="M48" s="54"/>
      <c r="N48" s="54"/>
      <c r="O48" s="54"/>
      <c r="P48" s="80">
        <v>8</v>
      </c>
      <c r="Q48" s="51">
        <f t="shared" si="0"/>
        <v>7.9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1049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" customHeight="1" x14ac:dyDescent="0.25">
      <c r="B49" s="44">
        <v>41</v>
      </c>
      <c r="C49" s="45" t="s">
        <v>1135</v>
      </c>
      <c r="D49" s="46" t="s">
        <v>208</v>
      </c>
      <c r="E49" s="47" t="s">
        <v>702</v>
      </c>
      <c r="F49" s="48" t="s">
        <v>665</v>
      </c>
      <c r="G49" s="45" t="s">
        <v>117</v>
      </c>
      <c r="H49" s="82">
        <v>7</v>
      </c>
      <c r="I49" s="49">
        <v>7</v>
      </c>
      <c r="J49" s="49" t="s">
        <v>36</v>
      </c>
      <c r="K49" s="49">
        <v>7</v>
      </c>
      <c r="L49" s="54"/>
      <c r="M49" s="54"/>
      <c r="N49" s="54"/>
      <c r="O49" s="54"/>
      <c r="P49" s="80">
        <v>6</v>
      </c>
      <c r="Q49" s="51">
        <f t="shared" si="0"/>
        <v>6.5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1049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" customHeight="1" x14ac:dyDescent="0.25">
      <c r="B50" s="44">
        <v>42</v>
      </c>
      <c r="C50" s="45" t="s">
        <v>1136</v>
      </c>
      <c r="D50" s="46" t="s">
        <v>549</v>
      </c>
      <c r="E50" s="47" t="s">
        <v>702</v>
      </c>
      <c r="F50" s="48" t="s">
        <v>847</v>
      </c>
      <c r="G50" s="45" t="s">
        <v>53</v>
      </c>
      <c r="H50" s="82">
        <v>10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7</v>
      </c>
      <c r="Q50" s="51">
        <f t="shared" si="0"/>
        <v>7.3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1049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" customHeight="1" x14ac:dyDescent="0.25">
      <c r="B51" s="44">
        <v>43</v>
      </c>
      <c r="C51" s="45" t="s">
        <v>1137</v>
      </c>
      <c r="D51" s="46" t="s">
        <v>1138</v>
      </c>
      <c r="E51" s="47" t="s">
        <v>384</v>
      </c>
      <c r="F51" s="48" t="s">
        <v>1139</v>
      </c>
      <c r="G51" s="45" t="s">
        <v>109</v>
      </c>
      <c r="H51" s="82">
        <v>9</v>
      </c>
      <c r="I51" s="49">
        <v>5</v>
      </c>
      <c r="J51" s="49" t="s">
        <v>36</v>
      </c>
      <c r="K51" s="49">
        <v>6</v>
      </c>
      <c r="L51" s="54"/>
      <c r="M51" s="54"/>
      <c r="N51" s="54"/>
      <c r="O51" s="54"/>
      <c r="P51" s="80">
        <v>5</v>
      </c>
      <c r="Q51" s="51">
        <f t="shared" si="0"/>
        <v>5.6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1049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" customHeight="1" x14ac:dyDescent="0.25">
      <c r="B52" s="44">
        <v>44</v>
      </c>
      <c r="C52" s="45" t="s">
        <v>1140</v>
      </c>
      <c r="D52" s="46" t="s">
        <v>150</v>
      </c>
      <c r="E52" s="47" t="s">
        <v>1141</v>
      </c>
      <c r="F52" s="48" t="s">
        <v>759</v>
      </c>
      <c r="G52" s="45" t="s">
        <v>61</v>
      </c>
      <c r="H52" s="82">
        <v>10</v>
      </c>
      <c r="I52" s="49">
        <v>6</v>
      </c>
      <c r="J52" s="49" t="s">
        <v>36</v>
      </c>
      <c r="K52" s="49">
        <v>6</v>
      </c>
      <c r="L52" s="54"/>
      <c r="M52" s="54"/>
      <c r="N52" s="54"/>
      <c r="O52" s="54"/>
      <c r="P52" s="80">
        <v>6</v>
      </c>
      <c r="Q52" s="51">
        <f t="shared" si="0"/>
        <v>6.4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1049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" customHeight="1" x14ac:dyDescent="0.25">
      <c r="B53" s="44">
        <v>45</v>
      </c>
      <c r="C53" s="45" t="s">
        <v>1142</v>
      </c>
      <c r="D53" s="46" t="s">
        <v>1143</v>
      </c>
      <c r="E53" s="47" t="s">
        <v>188</v>
      </c>
      <c r="F53" s="48" t="s">
        <v>996</v>
      </c>
      <c r="G53" s="45" t="s">
        <v>85</v>
      </c>
      <c r="H53" s="82">
        <v>10</v>
      </c>
      <c r="I53" s="49">
        <v>7</v>
      </c>
      <c r="J53" s="49" t="s">
        <v>36</v>
      </c>
      <c r="K53" s="49">
        <v>7</v>
      </c>
      <c r="L53" s="54"/>
      <c r="M53" s="54"/>
      <c r="N53" s="54"/>
      <c r="O53" s="54"/>
      <c r="P53" s="80">
        <v>6</v>
      </c>
      <c r="Q53" s="51">
        <f t="shared" si="0"/>
        <v>6.8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1049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" customHeight="1" x14ac:dyDescent="0.25">
      <c r="B54" s="44">
        <v>46</v>
      </c>
      <c r="C54" s="45" t="s">
        <v>1144</v>
      </c>
      <c r="D54" s="46" t="s">
        <v>989</v>
      </c>
      <c r="E54" s="47" t="s">
        <v>188</v>
      </c>
      <c r="F54" s="48" t="s">
        <v>1145</v>
      </c>
      <c r="G54" s="45" t="s">
        <v>109</v>
      </c>
      <c r="H54" s="82">
        <v>7</v>
      </c>
      <c r="I54" s="49">
        <v>0</v>
      </c>
      <c r="J54" s="49" t="s">
        <v>36</v>
      </c>
      <c r="K54" s="49">
        <v>0</v>
      </c>
      <c r="L54" s="54"/>
      <c r="M54" s="54"/>
      <c r="N54" s="54"/>
      <c r="O54" s="54"/>
      <c r="P54" s="80" t="s">
        <v>36</v>
      </c>
      <c r="Q54" s="51">
        <f t="shared" si="0"/>
        <v>0.7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1049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" customHeight="1" x14ac:dyDescent="0.25">
      <c r="B55" s="44">
        <v>47</v>
      </c>
      <c r="C55" s="45" t="s">
        <v>1146</v>
      </c>
      <c r="D55" s="46" t="s">
        <v>237</v>
      </c>
      <c r="E55" s="47" t="s">
        <v>188</v>
      </c>
      <c r="F55" s="48" t="s">
        <v>1147</v>
      </c>
      <c r="G55" s="45" t="s">
        <v>117</v>
      </c>
      <c r="H55" s="82">
        <v>10</v>
      </c>
      <c r="I55" s="49">
        <v>7</v>
      </c>
      <c r="J55" s="49" t="s">
        <v>36</v>
      </c>
      <c r="K55" s="49">
        <v>7</v>
      </c>
      <c r="L55" s="54"/>
      <c r="M55" s="54"/>
      <c r="N55" s="54"/>
      <c r="O55" s="54"/>
      <c r="P55" s="80">
        <v>6</v>
      </c>
      <c r="Q55" s="51">
        <f t="shared" si="0"/>
        <v>6.8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1049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" customHeight="1" x14ac:dyDescent="0.25">
      <c r="B56" s="44">
        <v>48</v>
      </c>
      <c r="C56" s="45" t="s">
        <v>1148</v>
      </c>
      <c r="D56" s="46" t="s">
        <v>1149</v>
      </c>
      <c r="E56" s="47" t="s">
        <v>197</v>
      </c>
      <c r="F56" s="48" t="s">
        <v>235</v>
      </c>
      <c r="G56" s="45" t="s">
        <v>109</v>
      </c>
      <c r="H56" s="82">
        <v>9</v>
      </c>
      <c r="I56" s="49">
        <v>7</v>
      </c>
      <c r="J56" s="49" t="s">
        <v>36</v>
      </c>
      <c r="K56" s="49">
        <v>7</v>
      </c>
      <c r="L56" s="54"/>
      <c r="M56" s="54"/>
      <c r="N56" s="54"/>
      <c r="O56" s="54"/>
      <c r="P56" s="80">
        <v>6</v>
      </c>
      <c r="Q56" s="51">
        <f t="shared" si="0"/>
        <v>6.7</v>
      </c>
      <c r="R56" s="52" t="str">
        <f t="shared" si="3"/>
        <v>C+</v>
      </c>
      <c r="S56" s="53" t="str">
        <f t="shared" si="1"/>
        <v>Trung bình</v>
      </c>
      <c r="T56" s="41" t="str">
        <f t="shared" si="4"/>
        <v/>
      </c>
      <c r="U56" s="41" t="s">
        <v>1049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" customHeight="1" x14ac:dyDescent="0.25">
      <c r="B57" s="44">
        <v>49</v>
      </c>
      <c r="C57" s="45" t="s">
        <v>1150</v>
      </c>
      <c r="D57" s="46" t="s">
        <v>456</v>
      </c>
      <c r="E57" s="47" t="s">
        <v>201</v>
      </c>
      <c r="F57" s="48" t="s">
        <v>879</v>
      </c>
      <c r="G57" s="45" t="s">
        <v>109</v>
      </c>
      <c r="H57" s="82">
        <v>10</v>
      </c>
      <c r="I57" s="49">
        <v>4</v>
      </c>
      <c r="J57" s="49" t="s">
        <v>36</v>
      </c>
      <c r="K57" s="49">
        <v>6</v>
      </c>
      <c r="L57" s="54"/>
      <c r="M57" s="54"/>
      <c r="N57" s="54"/>
      <c r="O57" s="54"/>
      <c r="P57" s="80">
        <v>5</v>
      </c>
      <c r="Q57" s="51">
        <f t="shared" si="0"/>
        <v>5.5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1049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" customHeight="1" x14ac:dyDescent="0.25">
      <c r="B58" s="44">
        <v>50</v>
      </c>
      <c r="C58" s="45" t="s">
        <v>1151</v>
      </c>
      <c r="D58" s="46" t="s">
        <v>758</v>
      </c>
      <c r="E58" s="47" t="s">
        <v>205</v>
      </c>
      <c r="F58" s="48" t="s">
        <v>838</v>
      </c>
      <c r="G58" s="45" t="s">
        <v>109</v>
      </c>
      <c r="H58" s="82">
        <v>10</v>
      </c>
      <c r="I58" s="49">
        <v>3</v>
      </c>
      <c r="J58" s="49" t="s">
        <v>36</v>
      </c>
      <c r="K58" s="49">
        <v>6</v>
      </c>
      <c r="L58" s="54"/>
      <c r="M58" s="54"/>
      <c r="N58" s="54"/>
      <c r="O58" s="54"/>
      <c r="P58" s="80">
        <v>3</v>
      </c>
      <c r="Q58" s="51">
        <f t="shared" si="0"/>
        <v>4.3</v>
      </c>
      <c r="R58" s="52" t="str">
        <f t="shared" si="3"/>
        <v>D</v>
      </c>
      <c r="S58" s="53" t="str">
        <f t="shared" si="1"/>
        <v>Trung bình yếu</v>
      </c>
      <c r="T58" s="41" t="str">
        <f t="shared" si="4"/>
        <v/>
      </c>
      <c r="U58" s="41" t="s">
        <v>1049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" customHeight="1" x14ac:dyDescent="0.25">
      <c r="B59" s="44">
        <v>51</v>
      </c>
      <c r="C59" s="45" t="s">
        <v>1152</v>
      </c>
      <c r="D59" s="46" t="s">
        <v>63</v>
      </c>
      <c r="E59" s="47" t="s">
        <v>213</v>
      </c>
      <c r="F59" s="48" t="s">
        <v>1153</v>
      </c>
      <c r="G59" s="45" t="s">
        <v>80</v>
      </c>
      <c r="H59" s="82">
        <v>9</v>
      </c>
      <c r="I59" s="49">
        <v>2</v>
      </c>
      <c r="J59" s="49" t="s">
        <v>36</v>
      </c>
      <c r="K59" s="49">
        <v>5</v>
      </c>
      <c r="L59" s="54"/>
      <c r="M59" s="54"/>
      <c r="N59" s="54"/>
      <c r="O59" s="54"/>
      <c r="P59" s="80">
        <v>4</v>
      </c>
      <c r="Q59" s="51">
        <f t="shared" si="0"/>
        <v>4.3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1049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" customHeight="1" x14ac:dyDescent="0.25">
      <c r="B60" s="44">
        <v>52</v>
      </c>
      <c r="C60" s="45" t="s">
        <v>1154</v>
      </c>
      <c r="D60" s="46" t="s">
        <v>478</v>
      </c>
      <c r="E60" s="47" t="s">
        <v>1155</v>
      </c>
      <c r="F60" s="48" t="s">
        <v>1102</v>
      </c>
      <c r="G60" s="45" t="s">
        <v>117</v>
      </c>
      <c r="H60" s="82">
        <v>10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8</v>
      </c>
      <c r="Q60" s="51">
        <f t="shared" si="0"/>
        <v>7.8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1049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" customHeight="1" x14ac:dyDescent="0.25">
      <c r="B61" s="44">
        <v>53</v>
      </c>
      <c r="C61" s="45" t="s">
        <v>1156</v>
      </c>
      <c r="D61" s="46" t="s">
        <v>1157</v>
      </c>
      <c r="E61" s="47" t="s">
        <v>580</v>
      </c>
      <c r="F61" s="48" t="s">
        <v>712</v>
      </c>
      <c r="G61" s="45" t="s">
        <v>57</v>
      </c>
      <c r="H61" s="82">
        <v>10</v>
      </c>
      <c r="I61" s="49">
        <v>6</v>
      </c>
      <c r="J61" s="49" t="s">
        <v>36</v>
      </c>
      <c r="K61" s="49">
        <v>6</v>
      </c>
      <c r="L61" s="54"/>
      <c r="M61" s="54"/>
      <c r="N61" s="54"/>
      <c r="O61" s="54"/>
      <c r="P61" s="80">
        <v>5</v>
      </c>
      <c r="Q61" s="51">
        <f t="shared" si="0"/>
        <v>5.9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1049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" customHeight="1" x14ac:dyDescent="0.25">
      <c r="B62" s="44">
        <v>54</v>
      </c>
      <c r="C62" s="45" t="s">
        <v>1158</v>
      </c>
      <c r="D62" s="46" t="s">
        <v>579</v>
      </c>
      <c r="E62" s="47" t="s">
        <v>580</v>
      </c>
      <c r="F62" s="48" t="s">
        <v>1159</v>
      </c>
      <c r="G62" s="45" t="s">
        <v>57</v>
      </c>
      <c r="H62" s="82">
        <v>9</v>
      </c>
      <c r="I62" s="49">
        <v>7</v>
      </c>
      <c r="J62" s="49" t="s">
        <v>36</v>
      </c>
      <c r="K62" s="49">
        <v>7</v>
      </c>
      <c r="L62" s="54"/>
      <c r="M62" s="54"/>
      <c r="N62" s="54"/>
      <c r="O62" s="54"/>
      <c r="P62" s="80">
        <v>6</v>
      </c>
      <c r="Q62" s="51">
        <f t="shared" si="0"/>
        <v>6.7</v>
      </c>
      <c r="R62" s="52" t="str">
        <f t="shared" si="3"/>
        <v>C+</v>
      </c>
      <c r="S62" s="53" t="str">
        <f t="shared" si="1"/>
        <v>Trung bình</v>
      </c>
      <c r="T62" s="41" t="str">
        <f t="shared" si="4"/>
        <v/>
      </c>
      <c r="U62" s="41" t="s">
        <v>1049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" customHeight="1" x14ac:dyDescent="0.25">
      <c r="B63" s="44">
        <v>55</v>
      </c>
      <c r="C63" s="45" t="s">
        <v>1160</v>
      </c>
      <c r="D63" s="46" t="s">
        <v>82</v>
      </c>
      <c r="E63" s="47" t="s">
        <v>1161</v>
      </c>
      <c r="F63" s="48" t="s">
        <v>1162</v>
      </c>
      <c r="G63" s="45" t="s">
        <v>61</v>
      </c>
      <c r="H63" s="82">
        <v>10</v>
      </c>
      <c r="I63" s="49">
        <v>7</v>
      </c>
      <c r="J63" s="49" t="s">
        <v>36</v>
      </c>
      <c r="K63" s="49">
        <v>7</v>
      </c>
      <c r="L63" s="54"/>
      <c r="M63" s="54"/>
      <c r="N63" s="54"/>
      <c r="O63" s="54"/>
      <c r="P63" s="80">
        <v>7</v>
      </c>
      <c r="Q63" s="51">
        <f t="shared" si="0"/>
        <v>7.3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1049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" customHeight="1" x14ac:dyDescent="0.25">
      <c r="B64" s="44">
        <v>56</v>
      </c>
      <c r="C64" s="45" t="s">
        <v>1163</v>
      </c>
      <c r="D64" s="46" t="s">
        <v>1164</v>
      </c>
      <c r="E64" s="47" t="s">
        <v>425</v>
      </c>
      <c r="F64" s="48" t="s">
        <v>1165</v>
      </c>
      <c r="G64" s="45" t="s">
        <v>109</v>
      </c>
      <c r="H64" s="82">
        <v>10</v>
      </c>
      <c r="I64" s="49">
        <v>5</v>
      </c>
      <c r="J64" s="49" t="s">
        <v>36</v>
      </c>
      <c r="K64" s="49">
        <v>7</v>
      </c>
      <c r="L64" s="54"/>
      <c r="M64" s="54"/>
      <c r="N64" s="54"/>
      <c r="O64" s="54"/>
      <c r="P64" s="80">
        <v>4</v>
      </c>
      <c r="Q64" s="51">
        <f t="shared" si="0"/>
        <v>5.4</v>
      </c>
      <c r="R64" s="52" t="str">
        <f t="shared" si="3"/>
        <v>D+</v>
      </c>
      <c r="S64" s="53" t="str">
        <f t="shared" si="1"/>
        <v>Trung bình yếu</v>
      </c>
      <c r="T64" s="41" t="str">
        <f t="shared" si="4"/>
        <v/>
      </c>
      <c r="U64" s="41" t="s">
        <v>1049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" customHeight="1" x14ac:dyDescent="0.25">
      <c r="B65" s="44">
        <v>57</v>
      </c>
      <c r="C65" s="45" t="s">
        <v>1166</v>
      </c>
      <c r="D65" s="46" t="s">
        <v>1167</v>
      </c>
      <c r="E65" s="47" t="s">
        <v>234</v>
      </c>
      <c r="F65" s="48" t="s">
        <v>1168</v>
      </c>
      <c r="G65" s="45" t="s">
        <v>117</v>
      </c>
      <c r="H65" s="82">
        <v>10</v>
      </c>
      <c r="I65" s="49">
        <v>8</v>
      </c>
      <c r="J65" s="49" t="s">
        <v>36</v>
      </c>
      <c r="K65" s="49">
        <v>7</v>
      </c>
      <c r="L65" s="54"/>
      <c r="M65" s="54"/>
      <c r="N65" s="54"/>
      <c r="O65" s="54"/>
      <c r="P65" s="80">
        <v>7</v>
      </c>
      <c r="Q65" s="51">
        <f t="shared" si="0"/>
        <v>7.5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1049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" customHeight="1" x14ac:dyDescent="0.25">
      <c r="B66" s="44">
        <v>58</v>
      </c>
      <c r="C66" s="45" t="s">
        <v>1169</v>
      </c>
      <c r="D66" s="46" t="s">
        <v>544</v>
      </c>
      <c r="E66" s="47" t="s">
        <v>242</v>
      </c>
      <c r="F66" s="48" t="s">
        <v>1170</v>
      </c>
      <c r="G66" s="45" t="s">
        <v>53</v>
      </c>
      <c r="H66" s="82">
        <v>10</v>
      </c>
      <c r="I66" s="49">
        <v>6</v>
      </c>
      <c r="J66" s="49" t="s">
        <v>36</v>
      </c>
      <c r="K66" s="49">
        <v>6</v>
      </c>
      <c r="L66" s="54"/>
      <c r="M66" s="54"/>
      <c r="N66" s="54"/>
      <c r="O66" s="54"/>
      <c r="P66" s="80">
        <v>3</v>
      </c>
      <c r="Q66" s="51">
        <f t="shared" si="0"/>
        <v>4.9000000000000004</v>
      </c>
      <c r="R66" s="52" t="str">
        <f t="shared" si="3"/>
        <v>D</v>
      </c>
      <c r="S66" s="53" t="str">
        <f t="shared" si="1"/>
        <v>Trung bình yếu</v>
      </c>
      <c r="T66" s="41" t="str">
        <f t="shared" si="4"/>
        <v/>
      </c>
      <c r="U66" s="41" t="s">
        <v>1049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" customHeight="1" x14ac:dyDescent="0.25">
      <c r="B67" s="44">
        <v>59</v>
      </c>
      <c r="C67" s="45" t="s">
        <v>1171</v>
      </c>
      <c r="D67" s="46" t="s">
        <v>1172</v>
      </c>
      <c r="E67" s="47" t="s">
        <v>245</v>
      </c>
      <c r="F67" s="48" t="s">
        <v>1173</v>
      </c>
      <c r="G67" s="45" t="s">
        <v>338</v>
      </c>
      <c r="H67" s="82">
        <v>7</v>
      </c>
      <c r="I67" s="49">
        <v>2</v>
      </c>
      <c r="J67" s="49" t="s">
        <v>36</v>
      </c>
      <c r="K67" s="49">
        <v>5</v>
      </c>
      <c r="L67" s="54"/>
      <c r="M67" s="54"/>
      <c r="N67" s="54"/>
      <c r="O67" s="54"/>
      <c r="P67" s="80">
        <v>4</v>
      </c>
      <c r="Q67" s="51">
        <f t="shared" si="0"/>
        <v>4.0999999999999996</v>
      </c>
      <c r="R67" s="52" t="str">
        <f t="shared" si="3"/>
        <v>D</v>
      </c>
      <c r="S67" s="53" t="str">
        <f t="shared" si="1"/>
        <v>Trung bình yếu</v>
      </c>
      <c r="T67" s="41" t="str">
        <f t="shared" si="4"/>
        <v/>
      </c>
      <c r="U67" s="41" t="s">
        <v>1049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" customHeight="1" x14ac:dyDescent="0.25">
      <c r="B68" s="44">
        <v>60</v>
      </c>
      <c r="C68" s="45" t="s">
        <v>1174</v>
      </c>
      <c r="D68" s="46" t="s">
        <v>1175</v>
      </c>
      <c r="E68" s="47" t="s">
        <v>245</v>
      </c>
      <c r="F68" s="48" t="s">
        <v>522</v>
      </c>
      <c r="G68" s="45" t="s">
        <v>109</v>
      </c>
      <c r="H68" s="82">
        <v>10</v>
      </c>
      <c r="I68" s="49">
        <v>8</v>
      </c>
      <c r="J68" s="49" t="s">
        <v>36</v>
      </c>
      <c r="K68" s="49">
        <v>8</v>
      </c>
      <c r="L68" s="54"/>
      <c r="M68" s="54"/>
      <c r="N68" s="54"/>
      <c r="O68" s="54"/>
      <c r="P68" s="80">
        <v>8</v>
      </c>
      <c r="Q68" s="51">
        <f t="shared" si="0"/>
        <v>8.1999999999999993</v>
      </c>
      <c r="R68" s="52" t="str">
        <f t="shared" si="3"/>
        <v>B+</v>
      </c>
      <c r="S68" s="53" t="str">
        <f t="shared" si="1"/>
        <v>Khá</v>
      </c>
      <c r="T68" s="41" t="str">
        <f t="shared" si="4"/>
        <v/>
      </c>
      <c r="U68" s="41" t="s">
        <v>1049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7.5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x14ac:dyDescent="0.25">
      <c r="A70" s="61"/>
      <c r="B70" s="104" t="s">
        <v>37</v>
      </c>
      <c r="C70" s="104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40" ht="16.5" customHeight="1" x14ac:dyDescent="0.25">
      <c r="A71" s="61"/>
      <c r="B71" s="68" t="s">
        <v>38</v>
      </c>
      <c r="C71" s="68"/>
      <c r="D71" s="69">
        <f>+$AA$7</f>
        <v>60</v>
      </c>
      <c r="E71" s="70" t="s">
        <v>39</v>
      </c>
      <c r="F71" s="70"/>
      <c r="G71" s="105" t="s">
        <v>40</v>
      </c>
      <c r="H71" s="105"/>
      <c r="I71" s="105"/>
      <c r="J71" s="105"/>
      <c r="K71" s="105"/>
      <c r="L71" s="105"/>
      <c r="M71" s="105"/>
      <c r="N71" s="105"/>
      <c r="O71" s="105"/>
      <c r="P71" s="71">
        <f>$AA$7 -COUNTIF($T$8:$T$211,"Vắng") -COUNTIF($T$8:$T$211,"Vắng có phép") - COUNTIF($T$8:$T$211,"Đình chỉ thi") - COUNTIF($T$8:$T$211,"Không đủ ĐKDT")</f>
        <v>58</v>
      </c>
      <c r="Q71" s="71"/>
      <c r="R71" s="72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41</v>
      </c>
      <c r="C72" s="68"/>
      <c r="D72" s="69">
        <f>+$AL$7</f>
        <v>58</v>
      </c>
      <c r="E72" s="70" t="s">
        <v>39</v>
      </c>
      <c r="F72" s="70"/>
      <c r="G72" s="105" t="s">
        <v>42</v>
      </c>
      <c r="H72" s="105"/>
      <c r="I72" s="105"/>
      <c r="J72" s="105"/>
      <c r="K72" s="105"/>
      <c r="L72" s="105"/>
      <c r="M72" s="105"/>
      <c r="N72" s="105"/>
      <c r="O72" s="105"/>
      <c r="P72" s="74">
        <f>COUNTIF($T$8:$T$87,"Vắng")</f>
        <v>1</v>
      </c>
      <c r="Q72" s="74"/>
      <c r="R72" s="75"/>
      <c r="S72" s="73"/>
      <c r="T72" s="73" t="s">
        <v>39</v>
      </c>
      <c r="U72" s="73"/>
      <c r="V72" s="73"/>
      <c r="W72" s="4"/>
    </row>
    <row r="73" spans="1:40" ht="16.5" customHeight="1" x14ac:dyDescent="0.25">
      <c r="A73" s="61"/>
      <c r="B73" s="68" t="s">
        <v>43</v>
      </c>
      <c r="C73" s="68"/>
      <c r="D73" s="76">
        <f>COUNTIF(X9:X68,"Học lại")</f>
        <v>2</v>
      </c>
      <c r="E73" s="70" t="s">
        <v>39</v>
      </c>
      <c r="F73" s="70"/>
      <c r="G73" s="105" t="s">
        <v>44</v>
      </c>
      <c r="H73" s="105"/>
      <c r="I73" s="105"/>
      <c r="J73" s="105"/>
      <c r="K73" s="105"/>
      <c r="L73" s="105"/>
      <c r="M73" s="105"/>
      <c r="N73" s="105"/>
      <c r="O73" s="105"/>
      <c r="P73" s="71">
        <f>COUNTIF($T$8:$T$87,"Vắng có phép")</f>
        <v>0</v>
      </c>
      <c r="Q73" s="71"/>
      <c r="R73" s="72"/>
      <c r="S73" s="73"/>
      <c r="T73" s="73" t="s">
        <v>39</v>
      </c>
      <c r="U73" s="73"/>
      <c r="V73" s="73"/>
      <c r="W73" s="4"/>
    </row>
    <row r="74" spans="1:40" ht="3" customHeight="1" x14ac:dyDescent="0.25">
      <c r="A74" s="61"/>
      <c r="B74" s="62"/>
      <c r="C74" s="63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x14ac:dyDescent="0.25">
      <c r="B75" s="77" t="s">
        <v>45</v>
      </c>
      <c r="C75" s="77"/>
      <c r="D75" s="78">
        <f>COUNTIF(X9:X68,"Thi lại")</f>
        <v>0</v>
      </c>
      <c r="E75" s="79" t="s">
        <v>39</v>
      </c>
      <c r="F75" s="4"/>
      <c r="G75" s="4"/>
      <c r="H75" s="4"/>
      <c r="I75" s="4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97"/>
      <c r="V75" s="97"/>
      <c r="W75" s="4"/>
    </row>
    <row r="76" spans="1:40" x14ac:dyDescent="0.25">
      <c r="B76" s="77"/>
      <c r="C76" s="77"/>
      <c r="D76" s="78"/>
      <c r="E76" s="79"/>
      <c r="F76" s="4"/>
      <c r="G76" s="4"/>
      <c r="H76" s="4"/>
      <c r="I76" s="4"/>
      <c r="J76" s="107" t="s">
        <v>1374</v>
      </c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97"/>
      <c r="V76" s="97"/>
      <c r="W76" s="4"/>
    </row>
  </sheetData>
  <sheetProtection formatCells="0" formatColumns="0" formatRows="0" insertColumns="0" insertRows="0" insertHyperlinks="0" deleteColumns="0" deleteRows="0" sort="0" autoFilter="0" pivotTables="0"/>
  <autoFilter ref="A7:AN68">
    <filterColumn colId="3" showButton="0"/>
  </autoFilter>
  <mergeCells count="43">
    <mergeCell ref="H1:U1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  <mergeCell ref="G73:O73"/>
    <mergeCell ref="J75:T75"/>
    <mergeCell ref="J76:T7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S6:S7"/>
    <mergeCell ref="G72:O72"/>
    <mergeCell ref="M6:N6"/>
    <mergeCell ref="O6:O7"/>
    <mergeCell ref="P6:P7"/>
    <mergeCell ref="Q6:Q8"/>
    <mergeCell ref="B8:G8"/>
    <mergeCell ref="B70:C70"/>
    <mergeCell ref="G71:O71"/>
  </mergeCells>
  <conditionalFormatting sqref="H9:P68">
    <cfRule type="cellIs" dxfId="41" priority="8" operator="greaterThan">
      <formula>10</formula>
    </cfRule>
  </conditionalFormatting>
  <conditionalFormatting sqref="C1:C1048576">
    <cfRule type="duplicateValues" dxfId="40" priority="7"/>
  </conditionalFormatting>
  <conditionalFormatting sqref="P9:P68">
    <cfRule type="cellIs" dxfId="39" priority="4" operator="greaterThan">
      <formula>10</formula>
    </cfRule>
    <cfRule type="cellIs" dxfId="38" priority="5" operator="greaterThan">
      <formula>10</formula>
    </cfRule>
    <cfRule type="cellIs" dxfId="37" priority="6" operator="greaterThan">
      <formula>10</formula>
    </cfRule>
  </conditionalFormatting>
  <conditionalFormatting sqref="H9:K68">
    <cfRule type="cellIs" dxfId="3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3 Y3:AM7 Z2:AM2 Z9 X9:Y6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5" activePane="bottomLeft" state="frozen"/>
      <selection activeCell="T5" sqref="T1:T1048576"/>
      <selection pane="bottomLeft" activeCell="B80" sqref="A80:XFD89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1048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436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D14-124_06</v>
      </c>
      <c r="AA7" s="20">
        <f>+$AJ$7+$AL$7+$AH$7</f>
        <v>63</v>
      </c>
      <c r="AB7" s="7">
        <f>COUNTIF($S$8:$S$91,"Khiển trách")</f>
        <v>0</v>
      </c>
      <c r="AC7" s="7">
        <f>COUNTIF($S$8:$S$91,"Cảnh cáo")</f>
        <v>0</v>
      </c>
      <c r="AD7" s="7">
        <f>COUNTIF($S$8:$S$91,"Đình chỉ thi")</f>
        <v>0</v>
      </c>
      <c r="AE7" s="21">
        <f>+($AB$7+$AC$7+$AD$7)/$AA$7*100%</f>
        <v>0</v>
      </c>
      <c r="AF7" s="7">
        <f>SUM(COUNTIF($S$8:$S$89,"Vắng"),COUNTIF($S$8:$S$89,"Vắng có phép"))</f>
        <v>0</v>
      </c>
      <c r="AG7" s="22">
        <f>+$AF$7/$AA$7</f>
        <v>0</v>
      </c>
      <c r="AH7" s="23">
        <f>COUNTIF($X$8:$X$89,"Thi lại")</f>
        <v>0</v>
      </c>
      <c r="AI7" s="22">
        <f>+$AH$7/$AA$7</f>
        <v>0</v>
      </c>
      <c r="AJ7" s="23">
        <f>COUNTIF($X$8:$X$90,"Học lại")</f>
        <v>1</v>
      </c>
      <c r="AK7" s="22">
        <f>+$AJ$7/$AA$7</f>
        <v>1.5873015873015872E-2</v>
      </c>
      <c r="AL7" s="7">
        <f>COUNTIF($X$9:$X$90,"Đạt")</f>
        <v>62</v>
      </c>
      <c r="AM7" s="21">
        <f>+$AL$7/$AA$7</f>
        <v>0.98412698412698407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903</v>
      </c>
      <c r="D9" s="33" t="s">
        <v>904</v>
      </c>
      <c r="E9" s="34" t="s">
        <v>51</v>
      </c>
      <c r="F9" s="35" t="s">
        <v>591</v>
      </c>
      <c r="G9" s="32" t="s">
        <v>57</v>
      </c>
      <c r="H9" s="81">
        <v>9</v>
      </c>
      <c r="I9" s="36">
        <v>7</v>
      </c>
      <c r="J9" s="36" t="s">
        <v>36</v>
      </c>
      <c r="K9" s="36">
        <v>7</v>
      </c>
      <c r="L9" s="37"/>
      <c r="M9" s="37"/>
      <c r="N9" s="37"/>
      <c r="O9" s="37"/>
      <c r="P9" s="38">
        <v>4</v>
      </c>
      <c r="Q9" s="39">
        <f t="shared" ref="Q9:Q71" si="0">ROUND(SUMPRODUCT(H9:P9,$H$8:$P$8)/100,1)</f>
        <v>5.7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1049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905</v>
      </c>
      <c r="D10" s="46" t="s">
        <v>568</v>
      </c>
      <c r="E10" s="47" t="s">
        <v>51</v>
      </c>
      <c r="F10" s="48" t="s">
        <v>906</v>
      </c>
      <c r="G10" s="45" t="s">
        <v>283</v>
      </c>
      <c r="H10" s="82">
        <v>8</v>
      </c>
      <c r="I10" s="49">
        <v>8</v>
      </c>
      <c r="J10" s="49" t="s">
        <v>36</v>
      </c>
      <c r="K10" s="49">
        <v>8</v>
      </c>
      <c r="L10" s="50"/>
      <c r="M10" s="50"/>
      <c r="N10" s="50"/>
      <c r="O10" s="50"/>
      <c r="P10" s="80">
        <v>3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1049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907</v>
      </c>
      <c r="D11" s="46" t="s">
        <v>145</v>
      </c>
      <c r="E11" s="47" t="s">
        <v>51</v>
      </c>
      <c r="F11" s="48" t="s">
        <v>908</v>
      </c>
      <c r="G11" s="45" t="s">
        <v>80</v>
      </c>
      <c r="H11" s="82">
        <v>5</v>
      </c>
      <c r="I11" s="49">
        <v>7</v>
      </c>
      <c r="J11" s="49" t="s">
        <v>36</v>
      </c>
      <c r="K11" s="49">
        <v>7</v>
      </c>
      <c r="L11" s="54"/>
      <c r="M11" s="54"/>
      <c r="N11" s="54"/>
      <c r="O11" s="54"/>
      <c r="P11" s="80">
        <v>6</v>
      </c>
      <c r="Q11" s="51">
        <f t="shared" si="0"/>
        <v>6.3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71" si="4">+IF(OR($H11=0,$I11=0,$J11=0,$K11=0),"Không đủ ĐKDT",IF(AND(P11=0,Q11&gt;=4),"Không đạt",""))</f>
        <v/>
      </c>
      <c r="U11" s="41" t="s">
        <v>1049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909</v>
      </c>
      <c r="D12" s="46" t="s">
        <v>618</v>
      </c>
      <c r="E12" s="47" t="s">
        <v>51</v>
      </c>
      <c r="F12" s="48" t="s">
        <v>79</v>
      </c>
      <c r="G12" s="45" t="s">
        <v>85</v>
      </c>
      <c r="H12" s="82">
        <v>10</v>
      </c>
      <c r="I12" s="49">
        <v>8</v>
      </c>
      <c r="J12" s="49" t="s">
        <v>36</v>
      </c>
      <c r="K12" s="49">
        <v>8</v>
      </c>
      <c r="L12" s="54"/>
      <c r="M12" s="54"/>
      <c r="N12" s="54"/>
      <c r="O12" s="54"/>
      <c r="P12" s="80">
        <v>5</v>
      </c>
      <c r="Q12" s="51">
        <f t="shared" si="0"/>
        <v>6.7</v>
      </c>
      <c r="R12" s="52" t="str">
        <f t="shared" si="3"/>
        <v>C+</v>
      </c>
      <c r="S12" s="53" t="str">
        <f t="shared" si="1"/>
        <v>Trung bình</v>
      </c>
      <c r="T12" s="41" t="str">
        <f t="shared" si="4"/>
        <v/>
      </c>
      <c r="U12" s="41" t="s">
        <v>1049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910</v>
      </c>
      <c r="D13" s="46" t="s">
        <v>614</v>
      </c>
      <c r="E13" s="47" t="s">
        <v>256</v>
      </c>
      <c r="F13" s="48" t="s">
        <v>911</v>
      </c>
      <c r="G13" s="45" t="s">
        <v>80</v>
      </c>
      <c r="H13" s="82">
        <v>9</v>
      </c>
      <c r="I13" s="49">
        <v>7</v>
      </c>
      <c r="J13" s="49" t="s">
        <v>36</v>
      </c>
      <c r="K13" s="49">
        <v>7</v>
      </c>
      <c r="L13" s="54"/>
      <c r="M13" s="54"/>
      <c r="N13" s="54"/>
      <c r="O13" s="54"/>
      <c r="P13" s="80">
        <v>5</v>
      </c>
      <c r="Q13" s="51">
        <f t="shared" si="0"/>
        <v>6.2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1049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912</v>
      </c>
      <c r="D14" s="46" t="s">
        <v>475</v>
      </c>
      <c r="E14" s="47" t="s">
        <v>913</v>
      </c>
      <c r="F14" s="48" t="s">
        <v>914</v>
      </c>
      <c r="G14" s="45" t="s">
        <v>61</v>
      </c>
      <c r="H14" s="82">
        <v>9</v>
      </c>
      <c r="I14" s="49">
        <v>8</v>
      </c>
      <c r="J14" s="49" t="s">
        <v>36</v>
      </c>
      <c r="K14" s="49">
        <v>8</v>
      </c>
      <c r="L14" s="54"/>
      <c r="M14" s="54"/>
      <c r="N14" s="54"/>
      <c r="O14" s="54"/>
      <c r="P14" s="80">
        <v>6</v>
      </c>
      <c r="Q14" s="51">
        <f t="shared" si="0"/>
        <v>7.1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1049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915</v>
      </c>
      <c r="D15" s="46" t="s">
        <v>916</v>
      </c>
      <c r="E15" s="47" t="s">
        <v>917</v>
      </c>
      <c r="F15" s="48" t="s">
        <v>918</v>
      </c>
      <c r="G15" s="45" t="s">
        <v>117</v>
      </c>
      <c r="H15" s="82">
        <v>9</v>
      </c>
      <c r="I15" s="49">
        <v>8</v>
      </c>
      <c r="J15" s="49" t="s">
        <v>36</v>
      </c>
      <c r="K15" s="49">
        <v>8</v>
      </c>
      <c r="L15" s="54"/>
      <c r="M15" s="54"/>
      <c r="N15" s="54"/>
      <c r="O15" s="54"/>
      <c r="P15" s="80">
        <v>7</v>
      </c>
      <c r="Q15" s="51">
        <f t="shared" si="0"/>
        <v>7.6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1049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919</v>
      </c>
      <c r="D16" s="46" t="s">
        <v>920</v>
      </c>
      <c r="E16" s="47" t="s">
        <v>68</v>
      </c>
      <c r="F16" s="48" t="s">
        <v>491</v>
      </c>
      <c r="G16" s="45" t="s">
        <v>80</v>
      </c>
      <c r="H16" s="82">
        <v>9</v>
      </c>
      <c r="I16" s="49">
        <v>6</v>
      </c>
      <c r="J16" s="49" t="s">
        <v>36</v>
      </c>
      <c r="K16" s="49">
        <v>7</v>
      </c>
      <c r="L16" s="54"/>
      <c r="M16" s="54"/>
      <c r="N16" s="54"/>
      <c r="O16" s="54"/>
      <c r="P16" s="80">
        <v>6</v>
      </c>
      <c r="Q16" s="51">
        <f t="shared" si="0"/>
        <v>6.5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1049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921</v>
      </c>
      <c r="D17" s="46" t="s">
        <v>816</v>
      </c>
      <c r="E17" s="47" t="s">
        <v>275</v>
      </c>
      <c r="F17" s="48" t="s">
        <v>922</v>
      </c>
      <c r="G17" s="45" t="s">
        <v>57</v>
      </c>
      <c r="H17" s="82">
        <v>7</v>
      </c>
      <c r="I17" s="49">
        <v>6</v>
      </c>
      <c r="J17" s="49" t="s">
        <v>36</v>
      </c>
      <c r="K17" s="49">
        <v>6</v>
      </c>
      <c r="L17" s="54"/>
      <c r="M17" s="54"/>
      <c r="N17" s="54"/>
      <c r="O17" s="54"/>
      <c r="P17" s="80">
        <v>0</v>
      </c>
      <c r="Q17" s="51">
        <f t="shared" si="0"/>
        <v>3.1</v>
      </c>
      <c r="R17" s="52" t="str">
        <f t="shared" si="3"/>
        <v>F</v>
      </c>
      <c r="S17" s="53" t="str">
        <f t="shared" si="1"/>
        <v>Kém</v>
      </c>
      <c r="T17" s="41" t="s">
        <v>1373</v>
      </c>
      <c r="U17" s="41" t="s">
        <v>1049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923</v>
      </c>
      <c r="D18" s="46" t="s">
        <v>406</v>
      </c>
      <c r="E18" s="47" t="s">
        <v>275</v>
      </c>
      <c r="F18" s="48" t="s">
        <v>817</v>
      </c>
      <c r="G18" s="45" t="s">
        <v>76</v>
      </c>
      <c r="H18" s="82">
        <v>9</v>
      </c>
      <c r="I18" s="49">
        <v>7</v>
      </c>
      <c r="J18" s="49" t="s">
        <v>36</v>
      </c>
      <c r="K18" s="49">
        <v>7</v>
      </c>
      <c r="L18" s="54"/>
      <c r="M18" s="54"/>
      <c r="N18" s="54"/>
      <c r="O18" s="54"/>
      <c r="P18" s="80">
        <v>4</v>
      </c>
      <c r="Q18" s="51">
        <f t="shared" si="0"/>
        <v>5.7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1049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924</v>
      </c>
      <c r="D19" s="46" t="s">
        <v>233</v>
      </c>
      <c r="E19" s="47" t="s">
        <v>83</v>
      </c>
      <c r="F19" s="48" t="s">
        <v>925</v>
      </c>
      <c r="G19" s="45" t="s">
        <v>80</v>
      </c>
      <c r="H19" s="82">
        <v>8</v>
      </c>
      <c r="I19" s="49">
        <v>6</v>
      </c>
      <c r="J19" s="49" t="s">
        <v>36</v>
      </c>
      <c r="K19" s="49">
        <v>7</v>
      </c>
      <c r="L19" s="54"/>
      <c r="M19" s="54"/>
      <c r="N19" s="54"/>
      <c r="O19" s="54"/>
      <c r="P19" s="80">
        <v>7</v>
      </c>
      <c r="Q19" s="51">
        <f t="shared" si="0"/>
        <v>6.9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1049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926</v>
      </c>
      <c r="D20" s="46" t="s">
        <v>927</v>
      </c>
      <c r="E20" s="47" t="s">
        <v>83</v>
      </c>
      <c r="F20" s="48" t="s">
        <v>928</v>
      </c>
      <c r="G20" s="45" t="s">
        <v>57</v>
      </c>
      <c r="H20" s="82">
        <v>9</v>
      </c>
      <c r="I20" s="49">
        <v>7</v>
      </c>
      <c r="J20" s="49" t="s">
        <v>36</v>
      </c>
      <c r="K20" s="49">
        <v>8</v>
      </c>
      <c r="L20" s="54"/>
      <c r="M20" s="54"/>
      <c r="N20" s="54"/>
      <c r="O20" s="54"/>
      <c r="P20" s="80">
        <v>5</v>
      </c>
      <c r="Q20" s="51">
        <f t="shared" si="0"/>
        <v>6.4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1049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929</v>
      </c>
      <c r="D21" s="46" t="s">
        <v>930</v>
      </c>
      <c r="E21" s="47" t="s">
        <v>83</v>
      </c>
      <c r="F21" s="48" t="s">
        <v>931</v>
      </c>
      <c r="G21" s="45" t="s">
        <v>80</v>
      </c>
      <c r="H21" s="82">
        <v>10</v>
      </c>
      <c r="I21" s="49">
        <v>8</v>
      </c>
      <c r="J21" s="49" t="s">
        <v>36</v>
      </c>
      <c r="K21" s="49">
        <v>7</v>
      </c>
      <c r="L21" s="54"/>
      <c r="M21" s="54"/>
      <c r="N21" s="54"/>
      <c r="O21" s="54"/>
      <c r="P21" s="80">
        <v>5</v>
      </c>
      <c r="Q21" s="51">
        <f t="shared" si="0"/>
        <v>6.5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1049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932</v>
      </c>
      <c r="D22" s="46" t="s">
        <v>933</v>
      </c>
      <c r="E22" s="47" t="s">
        <v>83</v>
      </c>
      <c r="F22" s="48" t="s">
        <v>934</v>
      </c>
      <c r="G22" s="45" t="s">
        <v>80</v>
      </c>
      <c r="H22" s="82">
        <v>9</v>
      </c>
      <c r="I22" s="49">
        <v>6</v>
      </c>
      <c r="J22" s="49" t="s">
        <v>36</v>
      </c>
      <c r="K22" s="49">
        <v>6</v>
      </c>
      <c r="L22" s="54"/>
      <c r="M22" s="54"/>
      <c r="N22" s="54"/>
      <c r="O22" s="54"/>
      <c r="P22" s="80">
        <v>6</v>
      </c>
      <c r="Q22" s="51">
        <f t="shared" si="0"/>
        <v>6.3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1049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935</v>
      </c>
      <c r="D23" s="46" t="s">
        <v>936</v>
      </c>
      <c r="E23" s="47" t="s">
        <v>291</v>
      </c>
      <c r="F23" s="48" t="s">
        <v>139</v>
      </c>
      <c r="G23" s="45" t="s">
        <v>148</v>
      </c>
      <c r="H23" s="82">
        <v>10</v>
      </c>
      <c r="I23" s="49">
        <v>8</v>
      </c>
      <c r="J23" s="49" t="s">
        <v>36</v>
      </c>
      <c r="K23" s="49">
        <v>9</v>
      </c>
      <c r="L23" s="54"/>
      <c r="M23" s="54"/>
      <c r="N23" s="54"/>
      <c r="O23" s="54"/>
      <c r="P23" s="80">
        <v>8</v>
      </c>
      <c r="Q23" s="51">
        <f t="shared" si="0"/>
        <v>8.4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1049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937</v>
      </c>
      <c r="D24" s="46" t="s">
        <v>938</v>
      </c>
      <c r="E24" s="47" t="s">
        <v>939</v>
      </c>
      <c r="F24" s="48" t="s">
        <v>940</v>
      </c>
      <c r="G24" s="45" t="s">
        <v>61</v>
      </c>
      <c r="H24" s="82">
        <v>9</v>
      </c>
      <c r="I24" s="49">
        <v>8</v>
      </c>
      <c r="J24" s="49" t="s">
        <v>36</v>
      </c>
      <c r="K24" s="49">
        <v>7</v>
      </c>
      <c r="L24" s="54"/>
      <c r="M24" s="54"/>
      <c r="N24" s="54"/>
      <c r="O24" s="54"/>
      <c r="P24" s="80">
        <v>6</v>
      </c>
      <c r="Q24" s="51">
        <f t="shared" si="0"/>
        <v>6.9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1049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941</v>
      </c>
      <c r="D25" s="46" t="s">
        <v>137</v>
      </c>
      <c r="E25" s="47" t="s">
        <v>298</v>
      </c>
      <c r="F25" s="48" t="s">
        <v>942</v>
      </c>
      <c r="G25" s="45" t="s">
        <v>61</v>
      </c>
      <c r="H25" s="82">
        <v>8</v>
      </c>
      <c r="I25" s="49">
        <v>7</v>
      </c>
      <c r="J25" s="49" t="s">
        <v>36</v>
      </c>
      <c r="K25" s="49">
        <v>7</v>
      </c>
      <c r="L25" s="54"/>
      <c r="M25" s="54"/>
      <c r="N25" s="54"/>
      <c r="O25" s="54"/>
      <c r="P25" s="80">
        <v>5</v>
      </c>
      <c r="Q25" s="51">
        <f t="shared" si="0"/>
        <v>6.1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1049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943</v>
      </c>
      <c r="D26" s="46" t="s">
        <v>354</v>
      </c>
      <c r="E26" s="47" t="s">
        <v>302</v>
      </c>
      <c r="F26" s="48" t="s">
        <v>944</v>
      </c>
      <c r="G26" s="45" t="s">
        <v>80</v>
      </c>
      <c r="H26" s="82">
        <v>10</v>
      </c>
      <c r="I26" s="49">
        <v>6</v>
      </c>
      <c r="J26" s="49" t="s">
        <v>36</v>
      </c>
      <c r="K26" s="49">
        <v>7</v>
      </c>
      <c r="L26" s="54"/>
      <c r="M26" s="54"/>
      <c r="N26" s="54"/>
      <c r="O26" s="54"/>
      <c r="P26" s="80">
        <v>7</v>
      </c>
      <c r="Q26" s="51">
        <f t="shared" si="0"/>
        <v>7.1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1049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945</v>
      </c>
      <c r="D27" s="46" t="s">
        <v>946</v>
      </c>
      <c r="E27" s="47" t="s">
        <v>99</v>
      </c>
      <c r="F27" s="48" t="s">
        <v>575</v>
      </c>
      <c r="G27" s="45" t="s">
        <v>80</v>
      </c>
      <c r="H27" s="82">
        <v>10</v>
      </c>
      <c r="I27" s="49">
        <v>7</v>
      </c>
      <c r="J27" s="49" t="s">
        <v>36</v>
      </c>
      <c r="K27" s="49">
        <v>7</v>
      </c>
      <c r="L27" s="54"/>
      <c r="M27" s="54"/>
      <c r="N27" s="54"/>
      <c r="O27" s="54"/>
      <c r="P27" s="80">
        <v>4</v>
      </c>
      <c r="Q27" s="51">
        <f t="shared" si="0"/>
        <v>5.8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1049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947</v>
      </c>
      <c r="D28" s="46" t="s">
        <v>150</v>
      </c>
      <c r="E28" s="47" t="s">
        <v>948</v>
      </c>
      <c r="F28" s="48" t="s">
        <v>949</v>
      </c>
      <c r="G28" s="45" t="s">
        <v>85</v>
      </c>
      <c r="H28" s="82">
        <v>10</v>
      </c>
      <c r="I28" s="49">
        <v>8</v>
      </c>
      <c r="J28" s="49" t="s">
        <v>36</v>
      </c>
      <c r="K28" s="49">
        <v>9</v>
      </c>
      <c r="L28" s="54"/>
      <c r="M28" s="54"/>
      <c r="N28" s="54"/>
      <c r="O28" s="54"/>
      <c r="P28" s="80">
        <v>6</v>
      </c>
      <c r="Q28" s="51">
        <f t="shared" si="0"/>
        <v>7.4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1049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950</v>
      </c>
      <c r="D29" s="46" t="s">
        <v>951</v>
      </c>
      <c r="E29" s="47" t="s">
        <v>107</v>
      </c>
      <c r="F29" s="48" t="s">
        <v>320</v>
      </c>
      <c r="G29" s="45" t="s">
        <v>85</v>
      </c>
      <c r="H29" s="82">
        <v>10</v>
      </c>
      <c r="I29" s="49">
        <v>9</v>
      </c>
      <c r="J29" s="49" t="s">
        <v>36</v>
      </c>
      <c r="K29" s="49">
        <v>9</v>
      </c>
      <c r="L29" s="54"/>
      <c r="M29" s="54"/>
      <c r="N29" s="54"/>
      <c r="O29" s="54"/>
      <c r="P29" s="80">
        <v>7</v>
      </c>
      <c r="Q29" s="51">
        <f t="shared" si="0"/>
        <v>8.1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1049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952</v>
      </c>
      <c r="D30" s="46" t="s">
        <v>953</v>
      </c>
      <c r="E30" s="47" t="s">
        <v>326</v>
      </c>
      <c r="F30" s="48" t="s">
        <v>673</v>
      </c>
      <c r="G30" s="45" t="s">
        <v>80</v>
      </c>
      <c r="H30" s="82">
        <v>8</v>
      </c>
      <c r="I30" s="49">
        <v>7</v>
      </c>
      <c r="J30" s="49" t="s">
        <v>36</v>
      </c>
      <c r="K30" s="49">
        <v>7</v>
      </c>
      <c r="L30" s="54"/>
      <c r="M30" s="54"/>
      <c r="N30" s="54"/>
      <c r="O30" s="54"/>
      <c r="P30" s="80">
        <v>2</v>
      </c>
      <c r="Q30" s="51">
        <f t="shared" si="0"/>
        <v>4.5999999999999996</v>
      </c>
      <c r="R30" s="52" t="str">
        <f t="shared" si="3"/>
        <v>D</v>
      </c>
      <c r="S30" s="53" t="str">
        <f t="shared" si="1"/>
        <v>Trung bình yếu</v>
      </c>
      <c r="T30" s="41" t="str">
        <f t="shared" si="4"/>
        <v/>
      </c>
      <c r="U30" s="41" t="s">
        <v>1049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954</v>
      </c>
      <c r="D31" s="46" t="s">
        <v>150</v>
      </c>
      <c r="E31" s="47" t="s">
        <v>111</v>
      </c>
      <c r="F31" s="48" t="s">
        <v>955</v>
      </c>
      <c r="G31" s="45" t="s">
        <v>80</v>
      </c>
      <c r="H31" s="82">
        <v>9</v>
      </c>
      <c r="I31" s="49">
        <v>8</v>
      </c>
      <c r="J31" s="49" t="s">
        <v>36</v>
      </c>
      <c r="K31" s="49">
        <v>7</v>
      </c>
      <c r="L31" s="54"/>
      <c r="M31" s="54"/>
      <c r="N31" s="54"/>
      <c r="O31" s="54"/>
      <c r="P31" s="80">
        <v>7</v>
      </c>
      <c r="Q31" s="51">
        <f t="shared" si="0"/>
        <v>7.4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1049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956</v>
      </c>
      <c r="D32" s="46" t="s">
        <v>957</v>
      </c>
      <c r="E32" s="47" t="s">
        <v>111</v>
      </c>
      <c r="F32" s="48" t="s">
        <v>958</v>
      </c>
      <c r="G32" s="45" t="s">
        <v>80</v>
      </c>
      <c r="H32" s="82">
        <v>7</v>
      </c>
      <c r="I32" s="49">
        <v>6</v>
      </c>
      <c r="J32" s="49" t="s">
        <v>36</v>
      </c>
      <c r="K32" s="49">
        <v>7</v>
      </c>
      <c r="L32" s="54"/>
      <c r="M32" s="54"/>
      <c r="N32" s="54"/>
      <c r="O32" s="54"/>
      <c r="P32" s="80">
        <v>5</v>
      </c>
      <c r="Q32" s="51">
        <f t="shared" si="0"/>
        <v>5.8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1049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959</v>
      </c>
      <c r="D33" s="46" t="s">
        <v>960</v>
      </c>
      <c r="E33" s="47" t="s">
        <v>115</v>
      </c>
      <c r="F33" s="48" t="s">
        <v>961</v>
      </c>
      <c r="G33" s="45" t="s">
        <v>53</v>
      </c>
      <c r="H33" s="82">
        <v>8</v>
      </c>
      <c r="I33" s="49">
        <v>8</v>
      </c>
      <c r="J33" s="49" t="s">
        <v>36</v>
      </c>
      <c r="K33" s="49">
        <v>7</v>
      </c>
      <c r="L33" s="54"/>
      <c r="M33" s="54"/>
      <c r="N33" s="54"/>
      <c r="O33" s="54"/>
      <c r="P33" s="80">
        <v>6</v>
      </c>
      <c r="Q33" s="51">
        <f t="shared" si="0"/>
        <v>6.8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1049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962</v>
      </c>
      <c r="D34" s="46" t="s">
        <v>493</v>
      </c>
      <c r="E34" s="47" t="s">
        <v>115</v>
      </c>
      <c r="F34" s="48" t="s">
        <v>170</v>
      </c>
      <c r="G34" s="45" t="s">
        <v>80</v>
      </c>
      <c r="H34" s="82">
        <v>8</v>
      </c>
      <c r="I34" s="49">
        <v>6</v>
      </c>
      <c r="J34" s="49" t="s">
        <v>36</v>
      </c>
      <c r="K34" s="49">
        <v>6</v>
      </c>
      <c r="L34" s="54"/>
      <c r="M34" s="54"/>
      <c r="N34" s="54"/>
      <c r="O34" s="54"/>
      <c r="P34" s="80">
        <v>3</v>
      </c>
      <c r="Q34" s="51">
        <f t="shared" si="0"/>
        <v>4.7</v>
      </c>
      <c r="R34" s="52" t="str">
        <f t="shared" si="3"/>
        <v>D</v>
      </c>
      <c r="S34" s="53" t="str">
        <f t="shared" si="1"/>
        <v>Trung bình yếu</v>
      </c>
      <c r="T34" s="41" t="str">
        <f t="shared" si="4"/>
        <v/>
      </c>
      <c r="U34" s="41" t="s">
        <v>1049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963</v>
      </c>
      <c r="D35" s="46" t="s">
        <v>660</v>
      </c>
      <c r="E35" s="47" t="s">
        <v>330</v>
      </c>
      <c r="F35" s="48" t="s">
        <v>189</v>
      </c>
      <c r="G35" s="45" t="s">
        <v>85</v>
      </c>
      <c r="H35" s="82">
        <v>10</v>
      </c>
      <c r="I35" s="49">
        <v>8</v>
      </c>
      <c r="J35" s="49" t="s">
        <v>36</v>
      </c>
      <c r="K35" s="49">
        <v>8</v>
      </c>
      <c r="L35" s="54"/>
      <c r="M35" s="54"/>
      <c r="N35" s="54"/>
      <c r="O35" s="54"/>
      <c r="P35" s="80">
        <v>6</v>
      </c>
      <c r="Q35" s="51">
        <f t="shared" si="0"/>
        <v>7.2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1049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964</v>
      </c>
      <c r="D36" s="46" t="s">
        <v>150</v>
      </c>
      <c r="E36" s="47" t="s">
        <v>330</v>
      </c>
      <c r="F36" s="48" t="s">
        <v>965</v>
      </c>
      <c r="G36" s="45" t="s">
        <v>80</v>
      </c>
      <c r="H36" s="82">
        <v>9</v>
      </c>
      <c r="I36" s="49">
        <v>8</v>
      </c>
      <c r="J36" s="49" t="s">
        <v>36</v>
      </c>
      <c r="K36" s="49">
        <v>7</v>
      </c>
      <c r="L36" s="54"/>
      <c r="M36" s="54"/>
      <c r="N36" s="54"/>
      <c r="O36" s="54"/>
      <c r="P36" s="80">
        <v>6</v>
      </c>
      <c r="Q36" s="51">
        <f t="shared" si="0"/>
        <v>6.9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1049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966</v>
      </c>
      <c r="D37" s="46" t="s">
        <v>967</v>
      </c>
      <c r="E37" s="47" t="s">
        <v>130</v>
      </c>
      <c r="F37" s="48" t="s">
        <v>968</v>
      </c>
      <c r="G37" s="45" t="s">
        <v>80</v>
      </c>
      <c r="H37" s="82">
        <v>8</v>
      </c>
      <c r="I37" s="49">
        <v>8</v>
      </c>
      <c r="J37" s="49" t="s">
        <v>36</v>
      </c>
      <c r="K37" s="49">
        <v>8</v>
      </c>
      <c r="L37" s="54"/>
      <c r="M37" s="54"/>
      <c r="N37" s="54"/>
      <c r="O37" s="54"/>
      <c r="P37" s="80">
        <v>6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1049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969</v>
      </c>
      <c r="D38" s="46" t="s">
        <v>63</v>
      </c>
      <c r="E38" s="47" t="s">
        <v>358</v>
      </c>
      <c r="F38" s="48" t="s">
        <v>970</v>
      </c>
      <c r="G38" s="45" t="s">
        <v>53</v>
      </c>
      <c r="H38" s="82">
        <v>9</v>
      </c>
      <c r="I38" s="49">
        <v>6</v>
      </c>
      <c r="J38" s="49" t="s">
        <v>36</v>
      </c>
      <c r="K38" s="49">
        <v>7</v>
      </c>
      <c r="L38" s="54"/>
      <c r="M38" s="54"/>
      <c r="N38" s="54"/>
      <c r="O38" s="54"/>
      <c r="P38" s="80">
        <v>4</v>
      </c>
      <c r="Q38" s="51">
        <f t="shared" si="0"/>
        <v>5.5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1049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971</v>
      </c>
      <c r="D39" s="46" t="s">
        <v>972</v>
      </c>
      <c r="E39" s="47" t="s">
        <v>362</v>
      </c>
      <c r="F39" s="48" t="s">
        <v>865</v>
      </c>
      <c r="G39" s="45" t="s">
        <v>80</v>
      </c>
      <c r="H39" s="82">
        <v>9</v>
      </c>
      <c r="I39" s="49">
        <v>6</v>
      </c>
      <c r="J39" s="49" t="s">
        <v>36</v>
      </c>
      <c r="K39" s="49">
        <v>7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1049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973</v>
      </c>
      <c r="D40" s="46" t="s">
        <v>974</v>
      </c>
      <c r="E40" s="47" t="s">
        <v>521</v>
      </c>
      <c r="F40" s="48" t="s">
        <v>246</v>
      </c>
      <c r="G40" s="45" t="s">
        <v>148</v>
      </c>
      <c r="H40" s="82">
        <v>10</v>
      </c>
      <c r="I40" s="49">
        <v>6</v>
      </c>
      <c r="J40" s="49" t="s">
        <v>36</v>
      </c>
      <c r="K40" s="49">
        <v>7</v>
      </c>
      <c r="L40" s="54"/>
      <c r="M40" s="54"/>
      <c r="N40" s="54"/>
      <c r="O40" s="54"/>
      <c r="P40" s="80">
        <v>5</v>
      </c>
      <c r="Q40" s="51">
        <f t="shared" si="0"/>
        <v>6.1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1049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975</v>
      </c>
      <c r="D41" s="46" t="s">
        <v>976</v>
      </c>
      <c r="E41" s="47" t="s">
        <v>146</v>
      </c>
      <c r="F41" s="48" t="s">
        <v>977</v>
      </c>
      <c r="G41" s="45" t="s">
        <v>117</v>
      </c>
      <c r="H41" s="82">
        <v>10</v>
      </c>
      <c r="I41" s="49">
        <v>9</v>
      </c>
      <c r="J41" s="49" t="s">
        <v>36</v>
      </c>
      <c r="K41" s="49">
        <v>9</v>
      </c>
      <c r="L41" s="54"/>
      <c r="M41" s="54"/>
      <c r="N41" s="54"/>
      <c r="O41" s="54"/>
      <c r="P41" s="80">
        <v>9</v>
      </c>
      <c r="Q41" s="51">
        <f t="shared" si="0"/>
        <v>9.1</v>
      </c>
      <c r="R41" s="52" t="str">
        <f t="shared" si="3"/>
        <v>A+</v>
      </c>
      <c r="S41" s="53" t="str">
        <f t="shared" si="1"/>
        <v>Giỏi</v>
      </c>
      <c r="T41" s="41" t="str">
        <f t="shared" si="4"/>
        <v/>
      </c>
      <c r="U41" s="41" t="s">
        <v>1049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978</v>
      </c>
      <c r="D42" s="46" t="s">
        <v>979</v>
      </c>
      <c r="E42" s="47" t="s">
        <v>368</v>
      </c>
      <c r="F42" s="48" t="s">
        <v>980</v>
      </c>
      <c r="G42" s="45" t="s">
        <v>80</v>
      </c>
      <c r="H42" s="82">
        <v>8</v>
      </c>
      <c r="I42" s="49">
        <v>7</v>
      </c>
      <c r="J42" s="49" t="s">
        <v>36</v>
      </c>
      <c r="K42" s="49">
        <v>7</v>
      </c>
      <c r="L42" s="54"/>
      <c r="M42" s="54"/>
      <c r="N42" s="54"/>
      <c r="O42" s="54"/>
      <c r="P42" s="80">
        <v>3</v>
      </c>
      <c r="Q42" s="51">
        <f t="shared" si="0"/>
        <v>5.0999999999999996</v>
      </c>
      <c r="R42" s="52" t="str">
        <f t="shared" si="3"/>
        <v>D+</v>
      </c>
      <c r="S42" s="53" t="str">
        <f t="shared" si="1"/>
        <v>Trung bình yếu</v>
      </c>
      <c r="T42" s="41" t="str">
        <f t="shared" si="4"/>
        <v/>
      </c>
      <c r="U42" s="41" t="s">
        <v>1049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981</v>
      </c>
      <c r="D43" s="46" t="s">
        <v>982</v>
      </c>
      <c r="E43" s="47" t="s">
        <v>983</v>
      </c>
      <c r="F43" s="48" t="s">
        <v>984</v>
      </c>
      <c r="G43" s="45" t="s">
        <v>76</v>
      </c>
      <c r="H43" s="82">
        <v>8</v>
      </c>
      <c r="I43" s="49">
        <v>7</v>
      </c>
      <c r="J43" s="49" t="s">
        <v>36</v>
      </c>
      <c r="K43" s="49">
        <v>7</v>
      </c>
      <c r="L43" s="54"/>
      <c r="M43" s="54"/>
      <c r="N43" s="54"/>
      <c r="O43" s="54"/>
      <c r="P43" s="80">
        <v>3</v>
      </c>
      <c r="Q43" s="51">
        <f t="shared" si="0"/>
        <v>5.0999999999999996</v>
      </c>
      <c r="R43" s="52" t="str">
        <f t="shared" si="3"/>
        <v>D+</v>
      </c>
      <c r="S43" s="53" t="str">
        <f t="shared" si="1"/>
        <v>Trung bình yếu</v>
      </c>
      <c r="T43" s="41" t="str">
        <f t="shared" si="4"/>
        <v/>
      </c>
      <c r="U43" s="41" t="s">
        <v>1049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985</v>
      </c>
      <c r="D44" s="46" t="s">
        <v>986</v>
      </c>
      <c r="E44" s="47" t="s">
        <v>155</v>
      </c>
      <c r="F44" s="48" t="s">
        <v>987</v>
      </c>
      <c r="G44" s="45" t="s">
        <v>61</v>
      </c>
      <c r="H44" s="82">
        <v>8</v>
      </c>
      <c r="I44" s="49">
        <v>6</v>
      </c>
      <c r="J44" s="49" t="s">
        <v>36</v>
      </c>
      <c r="K44" s="49">
        <v>7</v>
      </c>
      <c r="L44" s="54"/>
      <c r="M44" s="54"/>
      <c r="N44" s="54"/>
      <c r="O44" s="54"/>
      <c r="P44" s="80">
        <v>4</v>
      </c>
      <c r="Q44" s="51">
        <f t="shared" si="0"/>
        <v>5.4</v>
      </c>
      <c r="R44" s="52" t="str">
        <f t="shared" si="3"/>
        <v>D+</v>
      </c>
      <c r="S44" s="53" t="str">
        <f t="shared" si="1"/>
        <v>Trung bình yếu</v>
      </c>
      <c r="T44" s="41" t="str">
        <f t="shared" si="4"/>
        <v/>
      </c>
      <c r="U44" s="41" t="s">
        <v>1049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988</v>
      </c>
      <c r="D45" s="46" t="s">
        <v>989</v>
      </c>
      <c r="E45" s="47" t="s">
        <v>155</v>
      </c>
      <c r="F45" s="48" t="s">
        <v>508</v>
      </c>
      <c r="G45" s="45" t="s">
        <v>80</v>
      </c>
      <c r="H45" s="82">
        <v>8</v>
      </c>
      <c r="I45" s="49">
        <v>7</v>
      </c>
      <c r="J45" s="49" t="s">
        <v>36</v>
      </c>
      <c r="K45" s="49">
        <v>7</v>
      </c>
      <c r="L45" s="54"/>
      <c r="M45" s="54"/>
      <c r="N45" s="54"/>
      <c r="O45" s="54"/>
      <c r="P45" s="80">
        <v>4</v>
      </c>
      <c r="Q45" s="51">
        <f t="shared" si="0"/>
        <v>5.6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1049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990</v>
      </c>
      <c r="D46" s="46" t="s">
        <v>991</v>
      </c>
      <c r="E46" s="47" t="s">
        <v>163</v>
      </c>
      <c r="F46" s="48" t="s">
        <v>147</v>
      </c>
      <c r="G46" s="45" t="s">
        <v>148</v>
      </c>
      <c r="H46" s="82">
        <v>10</v>
      </c>
      <c r="I46" s="49">
        <v>8</v>
      </c>
      <c r="J46" s="49" t="s">
        <v>36</v>
      </c>
      <c r="K46" s="49">
        <v>8</v>
      </c>
      <c r="L46" s="54"/>
      <c r="M46" s="54"/>
      <c r="N46" s="54"/>
      <c r="O46" s="54"/>
      <c r="P46" s="80">
        <v>7</v>
      </c>
      <c r="Q46" s="51">
        <f t="shared" si="0"/>
        <v>7.7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1049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992</v>
      </c>
      <c r="D47" s="46" t="s">
        <v>208</v>
      </c>
      <c r="E47" s="47" t="s">
        <v>837</v>
      </c>
      <c r="F47" s="48" t="s">
        <v>665</v>
      </c>
      <c r="G47" s="45" t="s">
        <v>53</v>
      </c>
      <c r="H47" s="82">
        <v>9</v>
      </c>
      <c r="I47" s="49">
        <v>8</v>
      </c>
      <c r="J47" s="49" t="s">
        <v>36</v>
      </c>
      <c r="K47" s="49">
        <v>8</v>
      </c>
      <c r="L47" s="54"/>
      <c r="M47" s="54"/>
      <c r="N47" s="54"/>
      <c r="O47" s="54"/>
      <c r="P47" s="80">
        <v>6</v>
      </c>
      <c r="Q47" s="51">
        <f t="shared" si="0"/>
        <v>7.1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1049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993</v>
      </c>
      <c r="D48" s="46" t="s">
        <v>315</v>
      </c>
      <c r="E48" s="47" t="s">
        <v>837</v>
      </c>
      <c r="F48" s="48" t="s">
        <v>60</v>
      </c>
      <c r="G48" s="45" t="s">
        <v>148</v>
      </c>
      <c r="H48" s="82">
        <v>9</v>
      </c>
      <c r="I48" s="49">
        <v>7</v>
      </c>
      <c r="J48" s="49" t="s">
        <v>36</v>
      </c>
      <c r="K48" s="49">
        <v>7</v>
      </c>
      <c r="L48" s="54"/>
      <c r="M48" s="54"/>
      <c r="N48" s="54"/>
      <c r="O48" s="54"/>
      <c r="P48" s="80">
        <v>4</v>
      </c>
      <c r="Q48" s="51">
        <f t="shared" si="0"/>
        <v>5.7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1049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994</v>
      </c>
      <c r="D49" s="46" t="s">
        <v>995</v>
      </c>
      <c r="E49" s="47" t="s">
        <v>381</v>
      </c>
      <c r="F49" s="48" t="s">
        <v>996</v>
      </c>
      <c r="G49" s="45" t="s">
        <v>61</v>
      </c>
      <c r="H49" s="82">
        <v>9</v>
      </c>
      <c r="I49" s="49">
        <v>8</v>
      </c>
      <c r="J49" s="49" t="s">
        <v>36</v>
      </c>
      <c r="K49" s="49">
        <v>8</v>
      </c>
      <c r="L49" s="54"/>
      <c r="M49" s="54"/>
      <c r="N49" s="54"/>
      <c r="O49" s="54"/>
      <c r="P49" s="80">
        <v>5</v>
      </c>
      <c r="Q49" s="51">
        <f t="shared" si="0"/>
        <v>6.6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1049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997</v>
      </c>
      <c r="D50" s="46" t="s">
        <v>667</v>
      </c>
      <c r="E50" s="47" t="s">
        <v>694</v>
      </c>
      <c r="F50" s="48" t="s">
        <v>965</v>
      </c>
      <c r="G50" s="45" t="s">
        <v>76</v>
      </c>
      <c r="H50" s="82">
        <v>9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5</v>
      </c>
      <c r="Q50" s="51">
        <f t="shared" si="0"/>
        <v>6.2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1049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998</v>
      </c>
      <c r="D51" s="46" t="s">
        <v>999</v>
      </c>
      <c r="E51" s="47" t="s">
        <v>169</v>
      </c>
      <c r="F51" s="48" t="s">
        <v>759</v>
      </c>
      <c r="G51" s="45" t="s">
        <v>61</v>
      </c>
      <c r="H51" s="82">
        <v>9</v>
      </c>
      <c r="I51" s="49">
        <v>6</v>
      </c>
      <c r="J51" s="49" t="s">
        <v>36</v>
      </c>
      <c r="K51" s="49">
        <v>7</v>
      </c>
      <c r="L51" s="54"/>
      <c r="M51" s="54"/>
      <c r="N51" s="54"/>
      <c r="O51" s="54"/>
      <c r="P51" s="80">
        <v>5</v>
      </c>
      <c r="Q51" s="51">
        <f t="shared" si="0"/>
        <v>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1049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1000</v>
      </c>
      <c r="D52" s="46" t="s">
        <v>63</v>
      </c>
      <c r="E52" s="47" t="s">
        <v>384</v>
      </c>
      <c r="F52" s="48" t="s">
        <v>1001</v>
      </c>
      <c r="G52" s="45" t="s">
        <v>80</v>
      </c>
      <c r="H52" s="82">
        <v>9</v>
      </c>
      <c r="I52" s="49">
        <v>6</v>
      </c>
      <c r="J52" s="49" t="s">
        <v>36</v>
      </c>
      <c r="K52" s="49">
        <v>6</v>
      </c>
      <c r="L52" s="54"/>
      <c r="M52" s="54"/>
      <c r="N52" s="54"/>
      <c r="O52" s="54"/>
      <c r="P52" s="80">
        <v>5</v>
      </c>
      <c r="Q52" s="51">
        <f t="shared" si="0"/>
        <v>5.8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1049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1002</v>
      </c>
      <c r="D53" s="46" t="s">
        <v>1003</v>
      </c>
      <c r="E53" s="47" t="s">
        <v>388</v>
      </c>
      <c r="F53" s="48" t="s">
        <v>1004</v>
      </c>
      <c r="G53" s="45" t="s">
        <v>80</v>
      </c>
      <c r="H53" s="82">
        <v>9</v>
      </c>
      <c r="I53" s="49">
        <v>8</v>
      </c>
      <c r="J53" s="49" t="s">
        <v>36</v>
      </c>
      <c r="K53" s="49">
        <v>7</v>
      </c>
      <c r="L53" s="54"/>
      <c r="M53" s="54"/>
      <c r="N53" s="54"/>
      <c r="O53" s="54"/>
      <c r="P53" s="80">
        <v>6</v>
      </c>
      <c r="Q53" s="51">
        <f t="shared" si="0"/>
        <v>6.9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1049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1005</v>
      </c>
      <c r="D54" s="46" t="s">
        <v>1006</v>
      </c>
      <c r="E54" s="47" t="s">
        <v>1007</v>
      </c>
      <c r="F54" s="48" t="s">
        <v>235</v>
      </c>
      <c r="G54" s="45" t="s">
        <v>80</v>
      </c>
      <c r="H54" s="82">
        <v>10</v>
      </c>
      <c r="I54" s="49">
        <v>6</v>
      </c>
      <c r="J54" s="49" t="s">
        <v>36</v>
      </c>
      <c r="K54" s="49">
        <v>7</v>
      </c>
      <c r="L54" s="54"/>
      <c r="M54" s="54"/>
      <c r="N54" s="54"/>
      <c r="O54" s="54"/>
      <c r="P54" s="80">
        <v>6</v>
      </c>
      <c r="Q54" s="51">
        <f t="shared" si="0"/>
        <v>6.6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1049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1008</v>
      </c>
      <c r="D55" s="46" t="s">
        <v>920</v>
      </c>
      <c r="E55" s="47" t="s">
        <v>188</v>
      </c>
      <c r="F55" s="48" t="s">
        <v>1009</v>
      </c>
      <c r="G55" s="45" t="s">
        <v>80</v>
      </c>
      <c r="H55" s="82">
        <v>10</v>
      </c>
      <c r="I55" s="49">
        <v>8</v>
      </c>
      <c r="J55" s="49" t="s">
        <v>36</v>
      </c>
      <c r="K55" s="49">
        <v>7</v>
      </c>
      <c r="L55" s="54"/>
      <c r="M55" s="54"/>
      <c r="N55" s="54"/>
      <c r="O55" s="54"/>
      <c r="P55" s="80">
        <v>8</v>
      </c>
      <c r="Q55" s="51">
        <f t="shared" si="0"/>
        <v>8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1049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1010</v>
      </c>
      <c r="D56" s="46" t="s">
        <v>1011</v>
      </c>
      <c r="E56" s="47" t="s">
        <v>188</v>
      </c>
      <c r="F56" s="48" t="s">
        <v>876</v>
      </c>
      <c r="G56" s="45" t="s">
        <v>80</v>
      </c>
      <c r="H56" s="82">
        <v>9</v>
      </c>
      <c r="I56" s="49">
        <v>6</v>
      </c>
      <c r="J56" s="49" t="s">
        <v>36</v>
      </c>
      <c r="K56" s="49">
        <v>6</v>
      </c>
      <c r="L56" s="54"/>
      <c r="M56" s="54"/>
      <c r="N56" s="54"/>
      <c r="O56" s="54"/>
      <c r="P56" s="80">
        <v>5</v>
      </c>
      <c r="Q56" s="51">
        <f t="shared" si="0"/>
        <v>5.8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1049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1012</v>
      </c>
      <c r="D57" s="46" t="s">
        <v>1013</v>
      </c>
      <c r="E57" s="47" t="s">
        <v>201</v>
      </c>
      <c r="F57" s="48" t="s">
        <v>1014</v>
      </c>
      <c r="G57" s="45" t="s">
        <v>61</v>
      </c>
      <c r="H57" s="82">
        <v>7</v>
      </c>
      <c r="I57" s="49">
        <v>6</v>
      </c>
      <c r="J57" s="49" t="s">
        <v>36</v>
      </c>
      <c r="K57" s="49">
        <v>7</v>
      </c>
      <c r="L57" s="54"/>
      <c r="M57" s="54"/>
      <c r="N57" s="54"/>
      <c r="O57" s="54"/>
      <c r="P57" s="80">
        <v>3</v>
      </c>
      <c r="Q57" s="51">
        <f t="shared" si="0"/>
        <v>4.8</v>
      </c>
      <c r="R57" s="52" t="str">
        <f t="shared" si="3"/>
        <v>D</v>
      </c>
      <c r="S57" s="53" t="str">
        <f t="shared" si="1"/>
        <v>Trung bình yếu</v>
      </c>
      <c r="T57" s="41" t="str">
        <f t="shared" si="4"/>
        <v/>
      </c>
      <c r="U57" s="41" t="s">
        <v>1049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1015</v>
      </c>
      <c r="D58" s="46" t="s">
        <v>63</v>
      </c>
      <c r="E58" s="47" t="s">
        <v>205</v>
      </c>
      <c r="F58" s="48" t="s">
        <v>599</v>
      </c>
      <c r="G58" s="45" t="s">
        <v>80</v>
      </c>
      <c r="H58" s="82">
        <v>8</v>
      </c>
      <c r="I58" s="49">
        <v>9</v>
      </c>
      <c r="J58" s="49" t="s">
        <v>36</v>
      </c>
      <c r="K58" s="49">
        <v>8</v>
      </c>
      <c r="L58" s="54"/>
      <c r="M58" s="54"/>
      <c r="N58" s="54"/>
      <c r="O58" s="54"/>
      <c r="P58" s="80">
        <v>8</v>
      </c>
      <c r="Q58" s="51">
        <f t="shared" si="0"/>
        <v>8.1999999999999993</v>
      </c>
      <c r="R58" s="52" t="str">
        <f t="shared" si="3"/>
        <v>B+</v>
      </c>
      <c r="S58" s="53" t="str">
        <f t="shared" si="1"/>
        <v>Khá</v>
      </c>
      <c r="T58" s="41" t="str">
        <f t="shared" si="4"/>
        <v/>
      </c>
      <c r="U58" s="41" t="s">
        <v>1049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1016</v>
      </c>
      <c r="D59" s="46" t="s">
        <v>1017</v>
      </c>
      <c r="E59" s="47" t="s">
        <v>1018</v>
      </c>
      <c r="F59" s="48" t="s">
        <v>1019</v>
      </c>
      <c r="G59" s="45" t="s">
        <v>53</v>
      </c>
      <c r="H59" s="82">
        <v>10</v>
      </c>
      <c r="I59" s="49">
        <v>8</v>
      </c>
      <c r="J59" s="49" t="s">
        <v>36</v>
      </c>
      <c r="K59" s="49">
        <v>7</v>
      </c>
      <c r="L59" s="54"/>
      <c r="M59" s="54"/>
      <c r="N59" s="54"/>
      <c r="O59" s="54"/>
      <c r="P59" s="80">
        <v>6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1049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1020</v>
      </c>
      <c r="D60" s="46" t="s">
        <v>456</v>
      </c>
      <c r="E60" s="47" t="s">
        <v>213</v>
      </c>
      <c r="F60" s="48" t="s">
        <v>174</v>
      </c>
      <c r="G60" s="45" t="s">
        <v>85</v>
      </c>
      <c r="H60" s="82">
        <v>9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6</v>
      </c>
      <c r="Q60" s="51">
        <f t="shared" si="0"/>
        <v>6.7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41" t="s">
        <v>1049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1021</v>
      </c>
      <c r="D61" s="46" t="s">
        <v>1022</v>
      </c>
      <c r="E61" s="47" t="s">
        <v>414</v>
      </c>
      <c r="F61" s="48" t="s">
        <v>131</v>
      </c>
      <c r="G61" s="45" t="s">
        <v>80</v>
      </c>
      <c r="H61" s="82">
        <v>8</v>
      </c>
      <c r="I61" s="49">
        <v>7</v>
      </c>
      <c r="J61" s="49" t="s">
        <v>36</v>
      </c>
      <c r="K61" s="49">
        <v>7</v>
      </c>
      <c r="L61" s="54"/>
      <c r="M61" s="54"/>
      <c r="N61" s="54"/>
      <c r="O61" s="54"/>
      <c r="P61" s="80">
        <v>7</v>
      </c>
      <c r="Q61" s="51">
        <f t="shared" si="0"/>
        <v>7.1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1049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1023</v>
      </c>
      <c r="D62" s="46" t="s">
        <v>1024</v>
      </c>
      <c r="E62" s="47" t="s">
        <v>881</v>
      </c>
      <c r="F62" s="48" t="s">
        <v>174</v>
      </c>
      <c r="G62" s="45" t="s">
        <v>80</v>
      </c>
      <c r="H62" s="82">
        <v>10</v>
      </c>
      <c r="I62" s="49">
        <v>7</v>
      </c>
      <c r="J62" s="49" t="s">
        <v>36</v>
      </c>
      <c r="K62" s="49">
        <v>7</v>
      </c>
      <c r="L62" s="54"/>
      <c r="M62" s="54"/>
      <c r="N62" s="54"/>
      <c r="O62" s="54"/>
      <c r="P62" s="80">
        <v>7</v>
      </c>
      <c r="Q62" s="51">
        <f t="shared" si="0"/>
        <v>7.3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1049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1025</v>
      </c>
      <c r="D63" s="46" t="s">
        <v>890</v>
      </c>
      <c r="E63" s="47" t="s">
        <v>580</v>
      </c>
      <c r="F63" s="48" t="s">
        <v>1026</v>
      </c>
      <c r="G63" s="45" t="s">
        <v>80</v>
      </c>
      <c r="H63" s="82">
        <v>10</v>
      </c>
      <c r="I63" s="49">
        <v>7</v>
      </c>
      <c r="J63" s="49" t="s">
        <v>36</v>
      </c>
      <c r="K63" s="49">
        <v>7</v>
      </c>
      <c r="L63" s="54"/>
      <c r="M63" s="54"/>
      <c r="N63" s="54"/>
      <c r="O63" s="54"/>
      <c r="P63" s="80">
        <v>6</v>
      </c>
      <c r="Q63" s="51">
        <f t="shared" si="0"/>
        <v>6.8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1049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1027</v>
      </c>
      <c r="D64" s="46" t="s">
        <v>1028</v>
      </c>
      <c r="E64" s="47" t="s">
        <v>1029</v>
      </c>
      <c r="F64" s="48" t="s">
        <v>683</v>
      </c>
      <c r="G64" s="45" t="s">
        <v>57</v>
      </c>
      <c r="H64" s="82">
        <v>10</v>
      </c>
      <c r="I64" s="49">
        <v>7</v>
      </c>
      <c r="J64" s="49" t="s">
        <v>36</v>
      </c>
      <c r="K64" s="49">
        <v>7</v>
      </c>
      <c r="L64" s="54"/>
      <c r="M64" s="54"/>
      <c r="N64" s="54"/>
      <c r="O64" s="54"/>
      <c r="P64" s="80">
        <v>5</v>
      </c>
      <c r="Q64" s="51">
        <f t="shared" si="0"/>
        <v>6.3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1049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1030</v>
      </c>
      <c r="D65" s="46" t="s">
        <v>1031</v>
      </c>
      <c r="E65" s="47" t="s">
        <v>234</v>
      </c>
      <c r="F65" s="48" t="s">
        <v>1032</v>
      </c>
      <c r="G65" s="45" t="s">
        <v>80</v>
      </c>
      <c r="H65" s="82">
        <v>9</v>
      </c>
      <c r="I65" s="49">
        <v>6</v>
      </c>
      <c r="J65" s="49" t="s">
        <v>36</v>
      </c>
      <c r="K65" s="49">
        <v>7</v>
      </c>
      <c r="L65" s="54"/>
      <c r="M65" s="54"/>
      <c r="N65" s="54"/>
      <c r="O65" s="54"/>
      <c r="P65" s="80">
        <v>5</v>
      </c>
      <c r="Q65" s="51">
        <f t="shared" si="0"/>
        <v>6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1049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1033</v>
      </c>
      <c r="D66" s="46" t="s">
        <v>1034</v>
      </c>
      <c r="E66" s="47" t="s">
        <v>242</v>
      </c>
      <c r="F66" s="48" t="s">
        <v>1035</v>
      </c>
      <c r="G66" s="45" t="s">
        <v>61</v>
      </c>
      <c r="H66" s="82">
        <v>9</v>
      </c>
      <c r="I66" s="49">
        <v>8</v>
      </c>
      <c r="J66" s="49" t="s">
        <v>36</v>
      </c>
      <c r="K66" s="49">
        <v>8</v>
      </c>
      <c r="L66" s="54"/>
      <c r="M66" s="54"/>
      <c r="N66" s="54"/>
      <c r="O66" s="54"/>
      <c r="P66" s="80">
        <v>6</v>
      </c>
      <c r="Q66" s="51">
        <f t="shared" si="0"/>
        <v>7.1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1049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1036</v>
      </c>
      <c r="D67" s="46" t="s">
        <v>1037</v>
      </c>
      <c r="E67" s="47" t="s">
        <v>1038</v>
      </c>
      <c r="F67" s="48" t="s">
        <v>303</v>
      </c>
      <c r="G67" s="45" t="s">
        <v>80</v>
      </c>
      <c r="H67" s="82">
        <v>9</v>
      </c>
      <c r="I67" s="49">
        <v>6</v>
      </c>
      <c r="J67" s="49" t="s">
        <v>36</v>
      </c>
      <c r="K67" s="49">
        <v>7</v>
      </c>
      <c r="L67" s="54"/>
      <c r="M67" s="54"/>
      <c r="N67" s="54"/>
      <c r="O67" s="54"/>
      <c r="P67" s="80">
        <v>5</v>
      </c>
      <c r="Q67" s="51">
        <f t="shared" si="0"/>
        <v>6</v>
      </c>
      <c r="R67" s="52" t="str">
        <f t="shared" si="3"/>
        <v>C</v>
      </c>
      <c r="S67" s="53" t="str">
        <f t="shared" si="1"/>
        <v>Trung bình</v>
      </c>
      <c r="T67" s="41" t="str">
        <f t="shared" si="4"/>
        <v/>
      </c>
      <c r="U67" s="41" t="s">
        <v>1049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1039</v>
      </c>
      <c r="D68" s="46" t="s">
        <v>1040</v>
      </c>
      <c r="E68" s="47" t="s">
        <v>594</v>
      </c>
      <c r="F68" s="48" t="s">
        <v>1041</v>
      </c>
      <c r="G68" s="45" t="s">
        <v>53</v>
      </c>
      <c r="H68" s="82">
        <v>9</v>
      </c>
      <c r="I68" s="49">
        <v>8</v>
      </c>
      <c r="J68" s="49" t="s">
        <v>36</v>
      </c>
      <c r="K68" s="49">
        <v>8</v>
      </c>
      <c r="L68" s="54"/>
      <c r="M68" s="54"/>
      <c r="N68" s="54"/>
      <c r="O68" s="54"/>
      <c r="P68" s="80">
        <v>7</v>
      </c>
      <c r="Q68" s="51">
        <f t="shared" si="0"/>
        <v>7.6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1049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1042</v>
      </c>
      <c r="D69" s="46" t="s">
        <v>498</v>
      </c>
      <c r="E69" s="47" t="s">
        <v>594</v>
      </c>
      <c r="F69" s="48" t="s">
        <v>1043</v>
      </c>
      <c r="G69" s="45" t="s">
        <v>148</v>
      </c>
      <c r="H69" s="82">
        <v>10</v>
      </c>
      <c r="I69" s="49">
        <v>8</v>
      </c>
      <c r="J69" s="49" t="s">
        <v>36</v>
      </c>
      <c r="K69" s="49">
        <v>8</v>
      </c>
      <c r="L69" s="54"/>
      <c r="M69" s="54"/>
      <c r="N69" s="54"/>
      <c r="O69" s="54"/>
      <c r="P69" s="80">
        <v>7</v>
      </c>
      <c r="Q69" s="51">
        <f t="shared" si="0"/>
        <v>7.7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1049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1044</v>
      </c>
      <c r="D70" s="46" t="s">
        <v>137</v>
      </c>
      <c r="E70" s="47" t="s">
        <v>1045</v>
      </c>
      <c r="F70" s="48" t="s">
        <v>1046</v>
      </c>
      <c r="G70" s="45" t="s">
        <v>109</v>
      </c>
      <c r="H70" s="82">
        <v>10</v>
      </c>
      <c r="I70" s="49">
        <v>7</v>
      </c>
      <c r="J70" s="49" t="s">
        <v>36</v>
      </c>
      <c r="K70" s="49">
        <v>7</v>
      </c>
      <c r="L70" s="54"/>
      <c r="M70" s="54"/>
      <c r="N70" s="54"/>
      <c r="O70" s="54"/>
      <c r="P70" s="80">
        <v>6</v>
      </c>
      <c r="Q70" s="51">
        <f t="shared" si="0"/>
        <v>6.8</v>
      </c>
      <c r="R70" s="52" t="str">
        <f t="shared" si="3"/>
        <v>C+</v>
      </c>
      <c r="S70" s="53" t="str">
        <f t="shared" si="1"/>
        <v>Trung bình</v>
      </c>
      <c r="T70" s="41" t="str">
        <f t="shared" si="4"/>
        <v/>
      </c>
      <c r="U70" s="41" t="s">
        <v>1049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1047</v>
      </c>
      <c r="D71" s="46" t="s">
        <v>498</v>
      </c>
      <c r="E71" s="47" t="s">
        <v>896</v>
      </c>
      <c r="F71" s="48" t="s">
        <v>426</v>
      </c>
      <c r="G71" s="45" t="s">
        <v>80</v>
      </c>
      <c r="H71" s="82">
        <v>8</v>
      </c>
      <c r="I71" s="49">
        <v>8</v>
      </c>
      <c r="J71" s="49" t="s">
        <v>36</v>
      </c>
      <c r="K71" s="49">
        <v>7</v>
      </c>
      <c r="L71" s="54"/>
      <c r="M71" s="54"/>
      <c r="N71" s="54"/>
      <c r="O71" s="54"/>
      <c r="P71" s="80">
        <v>5</v>
      </c>
      <c r="Q71" s="51">
        <f t="shared" si="0"/>
        <v>6.3</v>
      </c>
      <c r="R71" s="52" t="str">
        <f t="shared" si="3"/>
        <v>C</v>
      </c>
      <c r="S71" s="53" t="str">
        <f t="shared" si="1"/>
        <v>Trung bình</v>
      </c>
      <c r="T71" s="41" t="str">
        <f t="shared" si="4"/>
        <v/>
      </c>
      <c r="U71" s="41" t="s">
        <v>1049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04" t="s">
        <v>37</v>
      </c>
      <c r="C73" s="104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05" t="s">
        <v>40</v>
      </c>
      <c r="H74" s="105"/>
      <c r="I74" s="105"/>
      <c r="J74" s="105"/>
      <c r="K74" s="105"/>
      <c r="L74" s="105"/>
      <c r="M74" s="105"/>
      <c r="N74" s="105"/>
      <c r="O74" s="105"/>
      <c r="P74" s="71">
        <f>$AA$7 -COUNTIF($T$8:$T$221,"Vắng") -COUNTIF($T$8:$T$221,"Vắng có phép") - COUNTIF($T$8:$T$221,"Đình chỉ thi") - COUNTIF($T$8:$T$221,"Không đủ ĐKDT")</f>
        <v>62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62</v>
      </c>
      <c r="E75" s="70" t="s">
        <v>39</v>
      </c>
      <c r="F75" s="70"/>
      <c r="G75" s="105" t="s">
        <v>42</v>
      </c>
      <c r="H75" s="105"/>
      <c r="I75" s="105"/>
      <c r="J75" s="105"/>
      <c r="K75" s="105"/>
      <c r="L75" s="105"/>
      <c r="M75" s="105"/>
      <c r="N75" s="105"/>
      <c r="O75" s="105"/>
      <c r="P75" s="74">
        <f>COUNTIF($T$8:$T$97,"Vắng")</f>
        <v>1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1</v>
      </c>
      <c r="E76" s="70" t="s">
        <v>39</v>
      </c>
      <c r="F76" s="70"/>
      <c r="G76" s="105" t="s">
        <v>44</v>
      </c>
      <c r="H76" s="105"/>
      <c r="I76" s="105"/>
      <c r="J76" s="105"/>
      <c r="K76" s="105"/>
      <c r="L76" s="105"/>
      <c r="M76" s="105"/>
      <c r="N76" s="105"/>
      <c r="O76" s="105"/>
      <c r="P76" s="71">
        <f>COUNTIF($T$8:$T$97,"Vắng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97"/>
      <c r="V78" s="97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07" t="s">
        <v>1372</v>
      </c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97"/>
      <c r="V79" s="97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H1:U1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S6:S7"/>
    <mergeCell ref="G75:O75"/>
    <mergeCell ref="M6:N6"/>
    <mergeCell ref="O6:O7"/>
    <mergeCell ref="P6:P7"/>
    <mergeCell ref="Q6:Q8"/>
    <mergeCell ref="B8:G8"/>
    <mergeCell ref="B73:C73"/>
    <mergeCell ref="G74:O74"/>
  </mergeCells>
  <conditionalFormatting sqref="H9:P71">
    <cfRule type="cellIs" dxfId="35" priority="8" operator="greaterThan">
      <formula>10</formula>
    </cfRule>
  </conditionalFormatting>
  <conditionalFormatting sqref="C1:C1048576">
    <cfRule type="duplicateValues" dxfId="34" priority="7"/>
  </conditionalFormatting>
  <conditionalFormatting sqref="P9:P71">
    <cfRule type="cellIs" dxfId="33" priority="4" operator="greaterThan">
      <formula>10</formula>
    </cfRule>
    <cfRule type="cellIs" dxfId="32" priority="5" operator="greaterThan">
      <formula>10</formula>
    </cfRule>
    <cfRule type="cellIs" dxfId="31" priority="6" operator="greaterThan">
      <formula>10</formula>
    </cfRule>
  </conditionalFormatting>
  <conditionalFormatting sqref="H9:K71">
    <cfRule type="cellIs" dxfId="3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opLeftCell="B1" workbookViewId="0">
      <pane ySplit="2" topLeftCell="A70" activePane="bottomLeft" state="frozen"/>
      <selection activeCell="H1" sqref="H1:T1"/>
      <selection pane="bottomLeft" activeCell="B77" sqref="A77:XFD87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901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249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D14-123_05</v>
      </c>
      <c r="AA7" s="20">
        <f>+$AJ$7+$AL$7+$AH$7</f>
        <v>60</v>
      </c>
      <c r="AB7" s="7">
        <f>COUNTIF($S$8:$S$85,"Khiển trách")</f>
        <v>0</v>
      </c>
      <c r="AC7" s="7">
        <f>COUNTIF($S$8:$S$85,"Cảnh cáo")</f>
        <v>0</v>
      </c>
      <c r="AD7" s="7">
        <f>COUNTIF($S$8:$S$85,"Đình chỉ thi")</f>
        <v>0</v>
      </c>
      <c r="AE7" s="21">
        <f>+($AB$7+$AC$7+$AD$7)/$AA$7*100%</f>
        <v>0</v>
      </c>
      <c r="AF7" s="7">
        <f>SUM(COUNTIF($S$8:$S$83,"Vắng"),COUNTIF($S$8:$S$83,"Vắng có phép"))</f>
        <v>0</v>
      </c>
      <c r="AG7" s="22">
        <f>+$AF$7/$AA$7</f>
        <v>0</v>
      </c>
      <c r="AH7" s="23">
        <f>COUNTIF($X$8:$X$83,"Thi lại")</f>
        <v>1</v>
      </c>
      <c r="AI7" s="22">
        <f>+$AH$7/$AA$7</f>
        <v>1.6666666666666666E-2</v>
      </c>
      <c r="AJ7" s="23">
        <f>COUNTIF($X$8:$X$84,"Học lại")</f>
        <v>0</v>
      </c>
      <c r="AK7" s="22">
        <f>+$AJ$7/$AA$7</f>
        <v>0</v>
      </c>
      <c r="AL7" s="7">
        <f>COUNTIF($X$9:$X$84,"Đạt")</f>
        <v>59</v>
      </c>
      <c r="AM7" s="21">
        <f>+$AL$7/$AA$7</f>
        <v>0.98333333333333328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754</v>
      </c>
      <c r="D9" s="33" t="s">
        <v>129</v>
      </c>
      <c r="E9" s="34" t="s">
        <v>755</v>
      </c>
      <c r="F9" s="35" t="s">
        <v>756</v>
      </c>
      <c r="G9" s="32" t="s">
        <v>117</v>
      </c>
      <c r="H9" s="81">
        <v>10</v>
      </c>
      <c r="I9" s="36">
        <v>7</v>
      </c>
      <c r="J9" s="36" t="s">
        <v>36</v>
      </c>
      <c r="K9" s="36">
        <v>6</v>
      </c>
      <c r="L9" s="37"/>
      <c r="M9" s="37"/>
      <c r="N9" s="37"/>
      <c r="O9" s="37"/>
      <c r="P9" s="38">
        <v>6</v>
      </c>
      <c r="Q9" s="39">
        <f t="shared" ref="Q9:Q68" si="0">ROUND(SUMPRODUCT(H9:P9,$H$8:$P$8)/100,1)</f>
        <v>6.6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68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902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757</v>
      </c>
      <c r="D10" s="46" t="s">
        <v>758</v>
      </c>
      <c r="E10" s="47" t="s">
        <v>448</v>
      </c>
      <c r="F10" s="48" t="s">
        <v>759</v>
      </c>
      <c r="G10" s="45" t="s">
        <v>80</v>
      </c>
      <c r="H10" s="82">
        <v>9</v>
      </c>
      <c r="I10" s="49">
        <v>7</v>
      </c>
      <c r="J10" s="49" t="s">
        <v>36</v>
      </c>
      <c r="K10" s="49">
        <v>8</v>
      </c>
      <c r="L10" s="50"/>
      <c r="M10" s="50"/>
      <c r="N10" s="50"/>
      <c r="O10" s="50"/>
      <c r="P10" s="80">
        <v>7</v>
      </c>
      <c r="Q10" s="51">
        <f t="shared" si="0"/>
        <v>7.4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902</v>
      </c>
      <c r="V10" s="71"/>
      <c r="W10" s="4"/>
      <c r="X10" s="43" t="str">
        <f t="shared" ref="X10:X6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760</v>
      </c>
      <c r="D11" s="46" t="s">
        <v>761</v>
      </c>
      <c r="E11" s="47" t="s">
        <v>275</v>
      </c>
      <c r="F11" s="48" t="s">
        <v>762</v>
      </c>
      <c r="G11" s="45" t="s">
        <v>80</v>
      </c>
      <c r="H11" s="82">
        <v>10</v>
      </c>
      <c r="I11" s="49">
        <v>7</v>
      </c>
      <c r="J11" s="49" t="s">
        <v>36</v>
      </c>
      <c r="K11" s="49">
        <v>7</v>
      </c>
      <c r="L11" s="54"/>
      <c r="M11" s="54"/>
      <c r="N11" s="54"/>
      <c r="O11" s="54"/>
      <c r="P11" s="80">
        <v>6</v>
      </c>
      <c r="Q11" s="51">
        <f t="shared" si="0"/>
        <v>6.8</v>
      </c>
      <c r="R11" s="52" t="str">
        <f t="shared" ref="R11:R6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68" si="4">+IF(OR($H11=0,$I11=0,$J11=0,$K11=0),"Không đủ ĐKDT",IF(AND(P11=0,Q11&gt;=4),"Không đạt",""))</f>
        <v/>
      </c>
      <c r="U11" s="41" t="s">
        <v>902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763</v>
      </c>
      <c r="D12" s="46" t="s">
        <v>764</v>
      </c>
      <c r="E12" s="47" t="s">
        <v>74</v>
      </c>
      <c r="F12" s="48" t="s">
        <v>765</v>
      </c>
      <c r="G12" s="45" t="s">
        <v>61</v>
      </c>
      <c r="H12" s="82">
        <v>7</v>
      </c>
      <c r="I12" s="49">
        <v>6</v>
      </c>
      <c r="J12" s="49" t="s">
        <v>36</v>
      </c>
      <c r="K12" s="49">
        <v>7</v>
      </c>
      <c r="L12" s="54"/>
      <c r="M12" s="54"/>
      <c r="N12" s="54"/>
      <c r="O12" s="54"/>
      <c r="P12" s="80">
        <v>5</v>
      </c>
      <c r="Q12" s="51">
        <f t="shared" si="0"/>
        <v>5.8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902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766</v>
      </c>
      <c r="D13" s="46" t="s">
        <v>767</v>
      </c>
      <c r="E13" s="47" t="s">
        <v>74</v>
      </c>
      <c r="F13" s="48" t="s">
        <v>768</v>
      </c>
      <c r="G13" s="45" t="s">
        <v>109</v>
      </c>
      <c r="H13" s="82">
        <v>8</v>
      </c>
      <c r="I13" s="49">
        <v>7</v>
      </c>
      <c r="J13" s="49" t="s">
        <v>36</v>
      </c>
      <c r="K13" s="49">
        <v>7</v>
      </c>
      <c r="L13" s="54"/>
      <c r="M13" s="54"/>
      <c r="N13" s="54"/>
      <c r="O13" s="54"/>
      <c r="P13" s="80">
        <v>6</v>
      </c>
      <c r="Q13" s="51">
        <f t="shared" si="0"/>
        <v>6.6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902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769</v>
      </c>
      <c r="D14" s="46" t="s">
        <v>351</v>
      </c>
      <c r="E14" s="47" t="s">
        <v>74</v>
      </c>
      <c r="F14" s="48" t="s">
        <v>770</v>
      </c>
      <c r="G14" s="45" t="s">
        <v>117</v>
      </c>
      <c r="H14" s="82">
        <v>8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6</v>
      </c>
      <c r="Q14" s="51">
        <f t="shared" si="0"/>
        <v>6.6</v>
      </c>
      <c r="R14" s="52" t="str">
        <f t="shared" si="3"/>
        <v>C+</v>
      </c>
      <c r="S14" s="53" t="str">
        <f t="shared" si="1"/>
        <v>Trung bình</v>
      </c>
      <c r="T14" s="41" t="str">
        <f t="shared" si="4"/>
        <v/>
      </c>
      <c r="U14" s="41" t="s">
        <v>902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771</v>
      </c>
      <c r="D15" s="46" t="s">
        <v>237</v>
      </c>
      <c r="E15" s="47" t="s">
        <v>302</v>
      </c>
      <c r="F15" s="48" t="s">
        <v>286</v>
      </c>
      <c r="G15" s="45" t="s">
        <v>61</v>
      </c>
      <c r="H15" s="82">
        <v>10</v>
      </c>
      <c r="I15" s="49">
        <v>7</v>
      </c>
      <c r="J15" s="49" t="s">
        <v>36</v>
      </c>
      <c r="K15" s="49">
        <v>7</v>
      </c>
      <c r="L15" s="54"/>
      <c r="M15" s="54"/>
      <c r="N15" s="54"/>
      <c r="O15" s="54"/>
      <c r="P15" s="80">
        <v>6</v>
      </c>
      <c r="Q15" s="51">
        <f t="shared" si="0"/>
        <v>6.8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902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772</v>
      </c>
      <c r="D16" s="46" t="s">
        <v>773</v>
      </c>
      <c r="E16" s="47" t="s">
        <v>302</v>
      </c>
      <c r="F16" s="48" t="s">
        <v>774</v>
      </c>
      <c r="G16" s="45" t="s">
        <v>57</v>
      </c>
      <c r="H16" s="82">
        <v>5</v>
      </c>
      <c r="I16" s="49">
        <v>7</v>
      </c>
      <c r="J16" s="49" t="s">
        <v>36</v>
      </c>
      <c r="K16" s="49">
        <v>8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902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775</v>
      </c>
      <c r="D17" s="46" t="s">
        <v>776</v>
      </c>
      <c r="E17" s="47" t="s">
        <v>99</v>
      </c>
      <c r="F17" s="48" t="s">
        <v>359</v>
      </c>
      <c r="G17" s="45" t="s">
        <v>148</v>
      </c>
      <c r="H17" s="82">
        <v>7</v>
      </c>
      <c r="I17" s="49">
        <v>7</v>
      </c>
      <c r="J17" s="49" t="s">
        <v>36</v>
      </c>
      <c r="K17" s="49">
        <v>6</v>
      </c>
      <c r="L17" s="54"/>
      <c r="M17" s="54"/>
      <c r="N17" s="54"/>
      <c r="O17" s="54"/>
      <c r="P17" s="80">
        <v>4</v>
      </c>
      <c r="Q17" s="51">
        <f t="shared" si="0"/>
        <v>5.3</v>
      </c>
      <c r="R17" s="52" t="str">
        <f t="shared" si="3"/>
        <v>D+</v>
      </c>
      <c r="S17" s="53" t="str">
        <f t="shared" si="1"/>
        <v>Trung bình yếu</v>
      </c>
      <c r="T17" s="41" t="str">
        <f t="shared" si="4"/>
        <v/>
      </c>
      <c r="U17" s="41" t="s">
        <v>902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777</v>
      </c>
      <c r="D18" s="46" t="s">
        <v>82</v>
      </c>
      <c r="E18" s="47" t="s">
        <v>467</v>
      </c>
      <c r="F18" s="48" t="s">
        <v>84</v>
      </c>
      <c r="G18" s="45" t="s">
        <v>109</v>
      </c>
      <c r="H18" s="82">
        <v>9</v>
      </c>
      <c r="I18" s="49">
        <v>8</v>
      </c>
      <c r="J18" s="49" t="s">
        <v>36</v>
      </c>
      <c r="K18" s="49">
        <v>8</v>
      </c>
      <c r="L18" s="54"/>
      <c r="M18" s="54"/>
      <c r="N18" s="54"/>
      <c r="O18" s="54"/>
      <c r="P18" s="80">
        <v>6</v>
      </c>
      <c r="Q18" s="51">
        <f t="shared" si="0"/>
        <v>7.1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902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778</v>
      </c>
      <c r="D19" s="46" t="s">
        <v>779</v>
      </c>
      <c r="E19" s="47" t="s">
        <v>640</v>
      </c>
      <c r="F19" s="48" t="s">
        <v>780</v>
      </c>
      <c r="G19" s="45" t="s">
        <v>117</v>
      </c>
      <c r="H19" s="82">
        <v>8</v>
      </c>
      <c r="I19" s="49">
        <v>8</v>
      </c>
      <c r="J19" s="49" t="s">
        <v>36</v>
      </c>
      <c r="K19" s="49">
        <v>7</v>
      </c>
      <c r="L19" s="54"/>
      <c r="M19" s="54"/>
      <c r="N19" s="54"/>
      <c r="O19" s="54"/>
      <c r="P19" s="80">
        <v>5</v>
      </c>
      <c r="Q19" s="51">
        <f t="shared" si="0"/>
        <v>6.3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902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781</v>
      </c>
      <c r="D20" s="46" t="s">
        <v>782</v>
      </c>
      <c r="E20" s="47" t="s">
        <v>783</v>
      </c>
      <c r="F20" s="48" t="s">
        <v>404</v>
      </c>
      <c r="G20" s="45" t="s">
        <v>117</v>
      </c>
      <c r="H20" s="82">
        <v>10</v>
      </c>
      <c r="I20" s="49">
        <v>8</v>
      </c>
      <c r="J20" s="49" t="s">
        <v>36</v>
      </c>
      <c r="K20" s="49">
        <v>9</v>
      </c>
      <c r="L20" s="54"/>
      <c r="M20" s="54"/>
      <c r="N20" s="54"/>
      <c r="O20" s="54"/>
      <c r="P20" s="80">
        <v>7</v>
      </c>
      <c r="Q20" s="51">
        <f t="shared" si="0"/>
        <v>7.9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902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784</v>
      </c>
      <c r="D21" s="46" t="s">
        <v>785</v>
      </c>
      <c r="E21" s="47" t="s">
        <v>326</v>
      </c>
      <c r="F21" s="48" t="s">
        <v>786</v>
      </c>
      <c r="G21" s="45" t="s">
        <v>109</v>
      </c>
      <c r="H21" s="82">
        <v>10</v>
      </c>
      <c r="I21" s="49">
        <v>8</v>
      </c>
      <c r="J21" s="49" t="s">
        <v>36</v>
      </c>
      <c r="K21" s="49">
        <v>9</v>
      </c>
      <c r="L21" s="54"/>
      <c r="M21" s="54"/>
      <c r="N21" s="54"/>
      <c r="O21" s="54"/>
      <c r="P21" s="80">
        <v>7</v>
      </c>
      <c r="Q21" s="51">
        <f t="shared" si="0"/>
        <v>7.9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902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787</v>
      </c>
      <c r="D22" s="46" t="s">
        <v>150</v>
      </c>
      <c r="E22" s="47" t="s">
        <v>788</v>
      </c>
      <c r="F22" s="48" t="s">
        <v>288</v>
      </c>
      <c r="G22" s="45" t="s">
        <v>109</v>
      </c>
      <c r="H22" s="82">
        <v>9</v>
      </c>
      <c r="I22" s="49">
        <v>6</v>
      </c>
      <c r="J22" s="49" t="s">
        <v>36</v>
      </c>
      <c r="K22" s="49">
        <v>8</v>
      </c>
      <c r="L22" s="54"/>
      <c r="M22" s="54"/>
      <c r="N22" s="54"/>
      <c r="O22" s="54"/>
      <c r="P22" s="80">
        <v>6</v>
      </c>
      <c r="Q22" s="51">
        <f t="shared" si="0"/>
        <v>6.7</v>
      </c>
      <c r="R22" s="52" t="str">
        <f t="shared" si="3"/>
        <v>C+</v>
      </c>
      <c r="S22" s="53" t="str">
        <f t="shared" si="1"/>
        <v>Trung bình</v>
      </c>
      <c r="T22" s="41" t="str">
        <f t="shared" si="4"/>
        <v/>
      </c>
      <c r="U22" s="41" t="s">
        <v>902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789</v>
      </c>
      <c r="D23" s="46" t="s">
        <v>481</v>
      </c>
      <c r="E23" s="47" t="s">
        <v>790</v>
      </c>
      <c r="F23" s="48" t="s">
        <v>791</v>
      </c>
      <c r="G23" s="45" t="s">
        <v>76</v>
      </c>
      <c r="H23" s="82">
        <v>10</v>
      </c>
      <c r="I23" s="49">
        <v>8</v>
      </c>
      <c r="J23" s="49" t="s">
        <v>36</v>
      </c>
      <c r="K23" s="49">
        <v>7</v>
      </c>
      <c r="L23" s="54"/>
      <c r="M23" s="54"/>
      <c r="N23" s="54"/>
      <c r="O23" s="54"/>
      <c r="P23" s="80">
        <v>5</v>
      </c>
      <c r="Q23" s="51">
        <f t="shared" si="0"/>
        <v>6.5</v>
      </c>
      <c r="R23" s="52" t="str">
        <f t="shared" si="3"/>
        <v>C+</v>
      </c>
      <c r="S23" s="53" t="str">
        <f t="shared" si="1"/>
        <v>Trung bình</v>
      </c>
      <c r="T23" s="41" t="str">
        <f t="shared" si="4"/>
        <v/>
      </c>
      <c r="U23" s="41" t="s">
        <v>902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792</v>
      </c>
      <c r="D24" s="46" t="s">
        <v>568</v>
      </c>
      <c r="E24" s="47" t="s">
        <v>115</v>
      </c>
      <c r="F24" s="48" t="s">
        <v>369</v>
      </c>
      <c r="G24" s="45" t="s">
        <v>109</v>
      </c>
      <c r="H24" s="82">
        <v>10</v>
      </c>
      <c r="I24" s="49">
        <v>7</v>
      </c>
      <c r="J24" s="49" t="s">
        <v>36</v>
      </c>
      <c r="K24" s="49">
        <v>7</v>
      </c>
      <c r="L24" s="54"/>
      <c r="M24" s="54"/>
      <c r="N24" s="54"/>
      <c r="O24" s="54"/>
      <c r="P24" s="80">
        <v>5</v>
      </c>
      <c r="Q24" s="51">
        <f t="shared" si="0"/>
        <v>6.3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902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793</v>
      </c>
      <c r="D25" s="46" t="s">
        <v>794</v>
      </c>
      <c r="E25" s="47" t="s">
        <v>115</v>
      </c>
      <c r="F25" s="48" t="s">
        <v>770</v>
      </c>
      <c r="G25" s="45" t="s">
        <v>85</v>
      </c>
      <c r="H25" s="82">
        <v>10</v>
      </c>
      <c r="I25" s="49">
        <v>8</v>
      </c>
      <c r="J25" s="49" t="s">
        <v>36</v>
      </c>
      <c r="K25" s="49">
        <v>8</v>
      </c>
      <c r="L25" s="54"/>
      <c r="M25" s="54"/>
      <c r="N25" s="54"/>
      <c r="O25" s="54"/>
      <c r="P25" s="80">
        <v>7</v>
      </c>
      <c r="Q25" s="51">
        <f t="shared" si="0"/>
        <v>7.7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902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795</v>
      </c>
      <c r="D26" s="46" t="s">
        <v>796</v>
      </c>
      <c r="E26" s="47" t="s">
        <v>123</v>
      </c>
      <c r="F26" s="48" t="s">
        <v>797</v>
      </c>
      <c r="G26" s="45" t="s">
        <v>57</v>
      </c>
      <c r="H26" s="82">
        <v>9</v>
      </c>
      <c r="I26" s="49">
        <v>7</v>
      </c>
      <c r="J26" s="49" t="s">
        <v>36</v>
      </c>
      <c r="K26" s="49">
        <v>7</v>
      </c>
      <c r="L26" s="54"/>
      <c r="M26" s="54"/>
      <c r="N26" s="54"/>
      <c r="O26" s="54"/>
      <c r="P26" s="80">
        <v>5</v>
      </c>
      <c r="Q26" s="51">
        <f t="shared" si="0"/>
        <v>6.2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902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798</v>
      </c>
      <c r="D27" s="46" t="s">
        <v>799</v>
      </c>
      <c r="E27" s="47" t="s">
        <v>123</v>
      </c>
      <c r="F27" s="48" t="s">
        <v>131</v>
      </c>
      <c r="G27" s="45" t="s">
        <v>117</v>
      </c>
      <c r="H27" s="82">
        <v>10</v>
      </c>
      <c r="I27" s="49">
        <v>8</v>
      </c>
      <c r="J27" s="49" t="s">
        <v>36</v>
      </c>
      <c r="K27" s="49">
        <v>8</v>
      </c>
      <c r="L27" s="54"/>
      <c r="M27" s="54"/>
      <c r="N27" s="54"/>
      <c r="O27" s="54"/>
      <c r="P27" s="80">
        <v>6</v>
      </c>
      <c r="Q27" s="51">
        <f t="shared" si="0"/>
        <v>7.2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902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800</v>
      </c>
      <c r="D28" s="46" t="s">
        <v>208</v>
      </c>
      <c r="E28" s="47" t="s">
        <v>123</v>
      </c>
      <c r="F28" s="48" t="s">
        <v>673</v>
      </c>
      <c r="G28" s="45" t="s">
        <v>117</v>
      </c>
      <c r="H28" s="82">
        <v>10</v>
      </c>
      <c r="I28" s="49">
        <v>8</v>
      </c>
      <c r="J28" s="49" t="s">
        <v>36</v>
      </c>
      <c r="K28" s="49">
        <v>8</v>
      </c>
      <c r="L28" s="54"/>
      <c r="M28" s="54"/>
      <c r="N28" s="54"/>
      <c r="O28" s="54"/>
      <c r="P28" s="80">
        <v>6</v>
      </c>
      <c r="Q28" s="51">
        <f t="shared" si="0"/>
        <v>7.2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902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801</v>
      </c>
      <c r="D29" s="46" t="s">
        <v>802</v>
      </c>
      <c r="E29" s="47" t="s">
        <v>330</v>
      </c>
      <c r="F29" s="48" t="s">
        <v>752</v>
      </c>
      <c r="G29" s="45" t="s">
        <v>109</v>
      </c>
      <c r="H29" s="82">
        <v>10</v>
      </c>
      <c r="I29" s="49">
        <v>8</v>
      </c>
      <c r="J29" s="49" t="s">
        <v>36</v>
      </c>
      <c r="K29" s="49">
        <v>8</v>
      </c>
      <c r="L29" s="54"/>
      <c r="M29" s="54"/>
      <c r="N29" s="54"/>
      <c r="O29" s="54"/>
      <c r="P29" s="80">
        <v>8</v>
      </c>
      <c r="Q29" s="51">
        <f t="shared" si="0"/>
        <v>8.1999999999999993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902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803</v>
      </c>
      <c r="D30" s="46" t="s">
        <v>208</v>
      </c>
      <c r="E30" s="47" t="s">
        <v>341</v>
      </c>
      <c r="F30" s="48" t="s">
        <v>292</v>
      </c>
      <c r="G30" s="45" t="s">
        <v>76</v>
      </c>
      <c r="H30" s="82">
        <v>8</v>
      </c>
      <c r="I30" s="49">
        <v>7</v>
      </c>
      <c r="J30" s="49" t="s">
        <v>36</v>
      </c>
      <c r="K30" s="49">
        <v>8</v>
      </c>
      <c r="L30" s="54"/>
      <c r="M30" s="54"/>
      <c r="N30" s="54"/>
      <c r="O30" s="54"/>
      <c r="P30" s="80">
        <v>6</v>
      </c>
      <c r="Q30" s="51">
        <f t="shared" si="0"/>
        <v>6.8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902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804</v>
      </c>
      <c r="D31" s="46" t="s">
        <v>285</v>
      </c>
      <c r="E31" s="47" t="s">
        <v>805</v>
      </c>
      <c r="F31" s="48" t="s">
        <v>774</v>
      </c>
      <c r="G31" s="45" t="s">
        <v>148</v>
      </c>
      <c r="H31" s="82">
        <v>8</v>
      </c>
      <c r="I31" s="49">
        <v>7</v>
      </c>
      <c r="J31" s="49" t="s">
        <v>36</v>
      </c>
      <c r="K31" s="49">
        <v>7</v>
      </c>
      <c r="L31" s="54"/>
      <c r="M31" s="54"/>
      <c r="N31" s="54"/>
      <c r="O31" s="54"/>
      <c r="P31" s="80">
        <v>5</v>
      </c>
      <c r="Q31" s="51">
        <f t="shared" si="0"/>
        <v>6.1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902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806</v>
      </c>
      <c r="D32" s="46" t="s">
        <v>583</v>
      </c>
      <c r="E32" s="47" t="s">
        <v>130</v>
      </c>
      <c r="F32" s="48" t="s">
        <v>807</v>
      </c>
      <c r="G32" s="45" t="s">
        <v>109</v>
      </c>
      <c r="H32" s="82">
        <v>8</v>
      </c>
      <c r="I32" s="49">
        <v>6</v>
      </c>
      <c r="J32" s="49" t="s">
        <v>36</v>
      </c>
      <c r="K32" s="49">
        <v>8</v>
      </c>
      <c r="L32" s="54"/>
      <c r="M32" s="54"/>
      <c r="N32" s="54"/>
      <c r="O32" s="54"/>
      <c r="P32" s="80">
        <v>6</v>
      </c>
      <c r="Q32" s="51">
        <f t="shared" si="0"/>
        <v>6.6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902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808</v>
      </c>
      <c r="D33" s="46" t="s">
        <v>809</v>
      </c>
      <c r="E33" s="47" t="s">
        <v>358</v>
      </c>
      <c r="F33" s="48" t="s">
        <v>810</v>
      </c>
      <c r="G33" s="45" t="s">
        <v>109</v>
      </c>
      <c r="H33" s="82">
        <v>8</v>
      </c>
      <c r="I33" s="49">
        <v>7</v>
      </c>
      <c r="J33" s="49" t="s">
        <v>36</v>
      </c>
      <c r="K33" s="49">
        <v>8</v>
      </c>
      <c r="L33" s="54"/>
      <c r="M33" s="54"/>
      <c r="N33" s="54"/>
      <c r="O33" s="54"/>
      <c r="P33" s="80">
        <v>6</v>
      </c>
      <c r="Q33" s="51">
        <f t="shared" si="0"/>
        <v>6.8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902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811</v>
      </c>
      <c r="D34" s="46" t="s">
        <v>579</v>
      </c>
      <c r="E34" s="47" t="s">
        <v>812</v>
      </c>
      <c r="F34" s="48" t="s">
        <v>206</v>
      </c>
      <c r="G34" s="45" t="s">
        <v>76</v>
      </c>
      <c r="H34" s="82">
        <v>9</v>
      </c>
      <c r="I34" s="49">
        <v>8</v>
      </c>
      <c r="J34" s="49" t="s">
        <v>36</v>
      </c>
      <c r="K34" s="49">
        <v>9</v>
      </c>
      <c r="L34" s="54"/>
      <c r="M34" s="54"/>
      <c r="N34" s="54"/>
      <c r="O34" s="54"/>
      <c r="P34" s="80">
        <v>6</v>
      </c>
      <c r="Q34" s="51">
        <f t="shared" si="0"/>
        <v>7.3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902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813</v>
      </c>
      <c r="D35" s="46" t="s">
        <v>814</v>
      </c>
      <c r="E35" s="47" t="s">
        <v>510</v>
      </c>
      <c r="F35" s="48" t="s">
        <v>92</v>
      </c>
      <c r="G35" s="45" t="s">
        <v>148</v>
      </c>
      <c r="H35" s="82">
        <v>10</v>
      </c>
      <c r="I35" s="49">
        <v>7</v>
      </c>
      <c r="J35" s="49" t="s">
        <v>36</v>
      </c>
      <c r="K35" s="49">
        <v>7</v>
      </c>
      <c r="L35" s="54"/>
      <c r="M35" s="54"/>
      <c r="N35" s="54"/>
      <c r="O35" s="54"/>
      <c r="P35" s="80">
        <v>5</v>
      </c>
      <c r="Q35" s="51">
        <f t="shared" si="0"/>
        <v>6.3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902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815</v>
      </c>
      <c r="D36" s="46" t="s">
        <v>816</v>
      </c>
      <c r="E36" s="47" t="s">
        <v>510</v>
      </c>
      <c r="F36" s="48" t="s">
        <v>817</v>
      </c>
      <c r="G36" s="45" t="s">
        <v>53</v>
      </c>
      <c r="H36" s="82">
        <v>5</v>
      </c>
      <c r="I36" s="49">
        <v>6</v>
      </c>
      <c r="J36" s="49" t="s">
        <v>36</v>
      </c>
      <c r="K36" s="49">
        <v>6</v>
      </c>
      <c r="L36" s="54"/>
      <c r="M36" s="54"/>
      <c r="N36" s="54"/>
      <c r="O36" s="54"/>
      <c r="P36" s="80">
        <v>5</v>
      </c>
      <c r="Q36" s="51">
        <f t="shared" si="0"/>
        <v>5.4</v>
      </c>
      <c r="R36" s="52" t="str">
        <f t="shared" si="3"/>
        <v>D+</v>
      </c>
      <c r="S36" s="53" t="str">
        <f t="shared" si="1"/>
        <v>Trung bình yếu</v>
      </c>
      <c r="T36" s="41" t="str">
        <f t="shared" si="4"/>
        <v/>
      </c>
      <c r="U36" s="41" t="s">
        <v>902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818</v>
      </c>
      <c r="D37" s="46" t="s">
        <v>819</v>
      </c>
      <c r="E37" s="47" t="s">
        <v>362</v>
      </c>
      <c r="F37" s="48" t="s">
        <v>820</v>
      </c>
      <c r="G37" s="45" t="s">
        <v>109</v>
      </c>
      <c r="H37" s="82">
        <v>10</v>
      </c>
      <c r="I37" s="49">
        <v>8</v>
      </c>
      <c r="J37" s="49" t="s">
        <v>36</v>
      </c>
      <c r="K37" s="49">
        <v>7</v>
      </c>
      <c r="L37" s="54"/>
      <c r="M37" s="54"/>
      <c r="N37" s="54"/>
      <c r="O37" s="54"/>
      <c r="P37" s="80">
        <v>6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902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821</v>
      </c>
      <c r="D38" s="46" t="s">
        <v>527</v>
      </c>
      <c r="E38" s="47" t="s">
        <v>528</v>
      </c>
      <c r="F38" s="48" t="s">
        <v>164</v>
      </c>
      <c r="G38" s="45" t="s">
        <v>148</v>
      </c>
      <c r="H38" s="82">
        <v>10</v>
      </c>
      <c r="I38" s="49">
        <v>7</v>
      </c>
      <c r="J38" s="49" t="s">
        <v>36</v>
      </c>
      <c r="K38" s="49">
        <v>7</v>
      </c>
      <c r="L38" s="54"/>
      <c r="M38" s="54"/>
      <c r="N38" s="54"/>
      <c r="O38" s="54"/>
      <c r="P38" s="80">
        <v>5</v>
      </c>
      <c r="Q38" s="51">
        <f t="shared" si="0"/>
        <v>6.3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902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822</v>
      </c>
      <c r="D39" s="46" t="s">
        <v>823</v>
      </c>
      <c r="E39" s="47" t="s">
        <v>528</v>
      </c>
      <c r="F39" s="48" t="s">
        <v>824</v>
      </c>
      <c r="G39" s="45" t="s">
        <v>85</v>
      </c>
      <c r="H39" s="82">
        <v>10</v>
      </c>
      <c r="I39" s="49">
        <v>8</v>
      </c>
      <c r="J39" s="49" t="s">
        <v>36</v>
      </c>
      <c r="K39" s="49">
        <v>7</v>
      </c>
      <c r="L39" s="54"/>
      <c r="M39" s="54"/>
      <c r="N39" s="54"/>
      <c r="O39" s="54"/>
      <c r="P39" s="80">
        <v>6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902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825</v>
      </c>
      <c r="D40" s="46" t="s">
        <v>826</v>
      </c>
      <c r="E40" s="47" t="s">
        <v>155</v>
      </c>
      <c r="F40" s="48" t="s">
        <v>827</v>
      </c>
      <c r="G40" s="45" t="s">
        <v>148</v>
      </c>
      <c r="H40" s="82">
        <v>9</v>
      </c>
      <c r="I40" s="49">
        <v>8</v>
      </c>
      <c r="J40" s="49" t="s">
        <v>36</v>
      </c>
      <c r="K40" s="49">
        <v>8</v>
      </c>
      <c r="L40" s="54"/>
      <c r="M40" s="54"/>
      <c r="N40" s="54"/>
      <c r="O40" s="54"/>
      <c r="P40" s="80">
        <v>6</v>
      </c>
      <c r="Q40" s="51">
        <f t="shared" si="0"/>
        <v>7.1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902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828</v>
      </c>
      <c r="D41" s="46" t="s">
        <v>829</v>
      </c>
      <c r="E41" s="47" t="s">
        <v>155</v>
      </c>
      <c r="F41" s="48" t="s">
        <v>830</v>
      </c>
      <c r="G41" s="45" t="s">
        <v>148</v>
      </c>
      <c r="H41" s="82">
        <v>10</v>
      </c>
      <c r="I41" s="49">
        <v>8</v>
      </c>
      <c r="J41" s="49" t="s">
        <v>36</v>
      </c>
      <c r="K41" s="49">
        <v>8</v>
      </c>
      <c r="L41" s="54"/>
      <c r="M41" s="54"/>
      <c r="N41" s="54"/>
      <c r="O41" s="54"/>
      <c r="P41" s="80">
        <v>6</v>
      </c>
      <c r="Q41" s="51">
        <f t="shared" si="0"/>
        <v>7.2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902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831</v>
      </c>
      <c r="D42" s="46" t="s">
        <v>281</v>
      </c>
      <c r="E42" s="47" t="s">
        <v>163</v>
      </c>
      <c r="F42" s="48" t="s">
        <v>832</v>
      </c>
      <c r="G42" s="45" t="s">
        <v>148</v>
      </c>
      <c r="H42" s="82">
        <v>9</v>
      </c>
      <c r="I42" s="49">
        <v>7</v>
      </c>
      <c r="J42" s="49" t="s">
        <v>36</v>
      </c>
      <c r="K42" s="49">
        <v>8</v>
      </c>
      <c r="L42" s="54"/>
      <c r="M42" s="54"/>
      <c r="N42" s="54"/>
      <c r="O42" s="54"/>
      <c r="P42" s="80">
        <v>7</v>
      </c>
      <c r="Q42" s="51">
        <f t="shared" si="0"/>
        <v>7.4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902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833</v>
      </c>
      <c r="D43" s="46" t="s">
        <v>87</v>
      </c>
      <c r="E43" s="47" t="s">
        <v>163</v>
      </c>
      <c r="F43" s="48" t="s">
        <v>834</v>
      </c>
      <c r="G43" s="45" t="s">
        <v>148</v>
      </c>
      <c r="H43" s="82">
        <v>8</v>
      </c>
      <c r="I43" s="49">
        <v>8</v>
      </c>
      <c r="J43" s="49" t="s">
        <v>36</v>
      </c>
      <c r="K43" s="49">
        <v>9</v>
      </c>
      <c r="L43" s="54"/>
      <c r="M43" s="54"/>
      <c r="N43" s="54"/>
      <c r="O43" s="54"/>
      <c r="P43" s="80">
        <v>7</v>
      </c>
      <c r="Q43" s="51">
        <f t="shared" si="0"/>
        <v>7.7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902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835</v>
      </c>
      <c r="D44" s="46" t="s">
        <v>836</v>
      </c>
      <c r="E44" s="47" t="s">
        <v>837</v>
      </c>
      <c r="F44" s="48" t="s">
        <v>838</v>
      </c>
      <c r="G44" s="45" t="s">
        <v>117</v>
      </c>
      <c r="H44" s="82">
        <v>9</v>
      </c>
      <c r="I44" s="49">
        <v>7</v>
      </c>
      <c r="J44" s="49" t="s">
        <v>36</v>
      </c>
      <c r="K44" s="49">
        <v>6</v>
      </c>
      <c r="L44" s="54"/>
      <c r="M44" s="54"/>
      <c r="N44" s="54"/>
      <c r="O44" s="54"/>
      <c r="P44" s="80">
        <v>5</v>
      </c>
      <c r="Q44" s="51">
        <f t="shared" si="0"/>
        <v>6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902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839</v>
      </c>
      <c r="D45" s="46" t="s">
        <v>840</v>
      </c>
      <c r="E45" s="47" t="s">
        <v>381</v>
      </c>
      <c r="F45" s="48" t="s">
        <v>649</v>
      </c>
      <c r="G45" s="45" t="s">
        <v>109</v>
      </c>
      <c r="H45" s="82">
        <v>10</v>
      </c>
      <c r="I45" s="49">
        <v>9</v>
      </c>
      <c r="J45" s="49" t="s">
        <v>36</v>
      </c>
      <c r="K45" s="49">
        <v>10</v>
      </c>
      <c r="L45" s="54"/>
      <c r="M45" s="54"/>
      <c r="N45" s="54"/>
      <c r="O45" s="54"/>
      <c r="P45" s="80">
        <v>9</v>
      </c>
      <c r="Q45" s="51">
        <f t="shared" si="0"/>
        <v>9.3000000000000007</v>
      </c>
      <c r="R45" s="52" t="str">
        <f t="shared" si="3"/>
        <v>A+</v>
      </c>
      <c r="S45" s="53" t="str">
        <f t="shared" si="1"/>
        <v>Giỏi</v>
      </c>
      <c r="T45" s="41" t="str">
        <f t="shared" si="4"/>
        <v/>
      </c>
      <c r="U45" s="41" t="s">
        <v>902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841</v>
      </c>
      <c r="D46" s="46" t="s">
        <v>208</v>
      </c>
      <c r="E46" s="47" t="s">
        <v>685</v>
      </c>
      <c r="F46" s="48" t="s">
        <v>127</v>
      </c>
      <c r="G46" s="45" t="s">
        <v>76</v>
      </c>
      <c r="H46" s="82">
        <v>9</v>
      </c>
      <c r="I46" s="49">
        <v>9</v>
      </c>
      <c r="J46" s="49" t="s">
        <v>36</v>
      </c>
      <c r="K46" s="49">
        <v>9</v>
      </c>
      <c r="L46" s="54"/>
      <c r="M46" s="54"/>
      <c r="N46" s="54"/>
      <c r="O46" s="54"/>
      <c r="P46" s="80">
        <v>8</v>
      </c>
      <c r="Q46" s="51">
        <f t="shared" si="0"/>
        <v>8.5</v>
      </c>
      <c r="R46" s="52" t="str">
        <f t="shared" si="3"/>
        <v>A</v>
      </c>
      <c r="S46" s="53" t="str">
        <f t="shared" si="1"/>
        <v>Giỏi</v>
      </c>
      <c r="T46" s="41" t="str">
        <f t="shared" si="4"/>
        <v/>
      </c>
      <c r="U46" s="41" t="s">
        <v>902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842</v>
      </c>
      <c r="D47" s="46" t="s">
        <v>843</v>
      </c>
      <c r="E47" s="47" t="s">
        <v>685</v>
      </c>
      <c r="F47" s="48" t="s">
        <v>844</v>
      </c>
      <c r="G47" s="45" t="s">
        <v>109</v>
      </c>
      <c r="H47" s="82">
        <v>9</v>
      </c>
      <c r="I47" s="49">
        <v>7</v>
      </c>
      <c r="J47" s="49" t="s">
        <v>36</v>
      </c>
      <c r="K47" s="49">
        <v>7</v>
      </c>
      <c r="L47" s="54"/>
      <c r="M47" s="54"/>
      <c r="N47" s="54"/>
      <c r="O47" s="54"/>
      <c r="P47" s="80">
        <v>5</v>
      </c>
      <c r="Q47" s="51">
        <f t="shared" si="0"/>
        <v>6.2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902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845</v>
      </c>
      <c r="D48" s="46" t="s">
        <v>846</v>
      </c>
      <c r="E48" s="47" t="s">
        <v>539</v>
      </c>
      <c r="F48" s="48" t="s">
        <v>847</v>
      </c>
      <c r="G48" s="45" t="s">
        <v>117</v>
      </c>
      <c r="H48" s="82">
        <v>10</v>
      </c>
      <c r="I48" s="49">
        <v>8</v>
      </c>
      <c r="J48" s="49" t="s">
        <v>36</v>
      </c>
      <c r="K48" s="49">
        <v>8</v>
      </c>
      <c r="L48" s="54"/>
      <c r="M48" s="54"/>
      <c r="N48" s="54"/>
      <c r="O48" s="54"/>
      <c r="P48" s="80">
        <v>6</v>
      </c>
      <c r="Q48" s="51">
        <f t="shared" si="0"/>
        <v>7.2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902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848</v>
      </c>
      <c r="D49" s="46" t="s">
        <v>849</v>
      </c>
      <c r="E49" s="47" t="s">
        <v>850</v>
      </c>
      <c r="F49" s="48" t="s">
        <v>851</v>
      </c>
      <c r="G49" s="45" t="s">
        <v>61</v>
      </c>
      <c r="H49" s="82">
        <v>8</v>
      </c>
      <c r="I49" s="49">
        <v>6</v>
      </c>
      <c r="J49" s="49" t="s">
        <v>36</v>
      </c>
      <c r="K49" s="49">
        <v>6</v>
      </c>
      <c r="L49" s="54"/>
      <c r="M49" s="54"/>
      <c r="N49" s="54"/>
      <c r="O49" s="54"/>
      <c r="P49" s="80">
        <v>6</v>
      </c>
      <c r="Q49" s="51">
        <f t="shared" si="0"/>
        <v>6.2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902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852</v>
      </c>
      <c r="D50" s="46" t="s">
        <v>853</v>
      </c>
      <c r="E50" s="47" t="s">
        <v>694</v>
      </c>
      <c r="F50" s="48" t="s">
        <v>854</v>
      </c>
      <c r="G50" s="45" t="s">
        <v>117</v>
      </c>
      <c r="H50" s="82">
        <v>10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6</v>
      </c>
      <c r="Q50" s="51">
        <f t="shared" si="0"/>
        <v>6.8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902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855</v>
      </c>
      <c r="D51" s="46" t="s">
        <v>856</v>
      </c>
      <c r="E51" s="47" t="s">
        <v>857</v>
      </c>
      <c r="F51" s="48" t="s">
        <v>71</v>
      </c>
      <c r="G51" s="45" t="s">
        <v>57</v>
      </c>
      <c r="H51" s="82">
        <v>10</v>
      </c>
      <c r="I51" s="49">
        <v>7</v>
      </c>
      <c r="J51" s="49" t="s">
        <v>36</v>
      </c>
      <c r="K51" s="49">
        <v>8</v>
      </c>
      <c r="L51" s="54"/>
      <c r="M51" s="54"/>
      <c r="N51" s="54"/>
      <c r="O51" s="54"/>
      <c r="P51" s="80">
        <v>7</v>
      </c>
      <c r="Q51" s="51">
        <f t="shared" si="0"/>
        <v>7.5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902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858</v>
      </c>
      <c r="D52" s="46" t="s">
        <v>859</v>
      </c>
      <c r="E52" s="47" t="s">
        <v>860</v>
      </c>
      <c r="F52" s="48" t="s">
        <v>861</v>
      </c>
      <c r="G52" s="45" t="s">
        <v>148</v>
      </c>
      <c r="H52" s="82">
        <v>10</v>
      </c>
      <c r="I52" s="49">
        <v>7</v>
      </c>
      <c r="J52" s="49" t="s">
        <v>36</v>
      </c>
      <c r="K52" s="49">
        <v>7</v>
      </c>
      <c r="L52" s="54"/>
      <c r="M52" s="54"/>
      <c r="N52" s="54"/>
      <c r="O52" s="54"/>
      <c r="P52" s="80">
        <v>5</v>
      </c>
      <c r="Q52" s="51">
        <f t="shared" si="0"/>
        <v>6.3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902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862</v>
      </c>
      <c r="D53" s="46" t="s">
        <v>63</v>
      </c>
      <c r="E53" s="47" t="s">
        <v>169</v>
      </c>
      <c r="F53" s="48" t="s">
        <v>334</v>
      </c>
      <c r="G53" s="45" t="s">
        <v>148</v>
      </c>
      <c r="H53" s="82">
        <v>10</v>
      </c>
      <c r="I53" s="49">
        <v>7</v>
      </c>
      <c r="J53" s="49" t="s">
        <v>36</v>
      </c>
      <c r="K53" s="49">
        <v>7</v>
      </c>
      <c r="L53" s="54"/>
      <c r="M53" s="54"/>
      <c r="N53" s="54"/>
      <c r="O53" s="54"/>
      <c r="P53" s="80">
        <v>5</v>
      </c>
      <c r="Q53" s="51">
        <f t="shared" si="0"/>
        <v>6.3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902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863</v>
      </c>
      <c r="D54" s="46" t="s">
        <v>864</v>
      </c>
      <c r="E54" s="47" t="s">
        <v>177</v>
      </c>
      <c r="F54" s="48" t="s">
        <v>865</v>
      </c>
      <c r="G54" s="45" t="s">
        <v>76</v>
      </c>
      <c r="H54" s="82">
        <v>8</v>
      </c>
      <c r="I54" s="49">
        <v>7</v>
      </c>
      <c r="J54" s="49" t="s">
        <v>36</v>
      </c>
      <c r="K54" s="49">
        <v>7</v>
      </c>
      <c r="L54" s="54"/>
      <c r="M54" s="54"/>
      <c r="N54" s="54"/>
      <c r="O54" s="54"/>
      <c r="P54" s="80">
        <v>4</v>
      </c>
      <c r="Q54" s="51">
        <f t="shared" si="0"/>
        <v>5.6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902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866</v>
      </c>
      <c r="D55" s="46" t="s">
        <v>867</v>
      </c>
      <c r="E55" s="47" t="s">
        <v>546</v>
      </c>
      <c r="F55" s="48" t="s">
        <v>868</v>
      </c>
      <c r="G55" s="45" t="s">
        <v>57</v>
      </c>
      <c r="H55" s="82">
        <v>10</v>
      </c>
      <c r="I55" s="49">
        <v>8</v>
      </c>
      <c r="J55" s="49" t="s">
        <v>36</v>
      </c>
      <c r="K55" s="49">
        <v>7</v>
      </c>
      <c r="L55" s="54"/>
      <c r="M55" s="54"/>
      <c r="N55" s="54"/>
      <c r="O55" s="54"/>
      <c r="P55" s="80">
        <v>5</v>
      </c>
      <c r="Q55" s="51">
        <f t="shared" si="0"/>
        <v>6.5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902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869</v>
      </c>
      <c r="D56" s="46" t="s">
        <v>208</v>
      </c>
      <c r="E56" s="47" t="s">
        <v>546</v>
      </c>
      <c r="F56" s="48" t="s">
        <v>870</v>
      </c>
      <c r="G56" s="45" t="s">
        <v>117</v>
      </c>
      <c r="H56" s="82">
        <v>9</v>
      </c>
      <c r="I56" s="49">
        <v>7</v>
      </c>
      <c r="J56" s="49" t="s">
        <v>36</v>
      </c>
      <c r="K56" s="49">
        <v>6</v>
      </c>
      <c r="L56" s="54"/>
      <c r="M56" s="54"/>
      <c r="N56" s="54"/>
      <c r="O56" s="54"/>
      <c r="P56" s="80">
        <v>5</v>
      </c>
      <c r="Q56" s="51">
        <f t="shared" si="0"/>
        <v>6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902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871</v>
      </c>
      <c r="D57" s="46" t="s">
        <v>63</v>
      </c>
      <c r="E57" s="47" t="s">
        <v>197</v>
      </c>
      <c r="F57" s="48" t="s">
        <v>872</v>
      </c>
      <c r="G57" s="45" t="s">
        <v>109</v>
      </c>
      <c r="H57" s="82">
        <v>9</v>
      </c>
      <c r="I57" s="49">
        <v>7</v>
      </c>
      <c r="J57" s="49" t="s">
        <v>36</v>
      </c>
      <c r="K57" s="49">
        <v>8</v>
      </c>
      <c r="L57" s="54"/>
      <c r="M57" s="54"/>
      <c r="N57" s="54"/>
      <c r="O57" s="54"/>
      <c r="P57" s="80">
        <v>6</v>
      </c>
      <c r="Q57" s="51">
        <f t="shared" si="0"/>
        <v>6.9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902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873</v>
      </c>
      <c r="D58" s="46" t="s">
        <v>568</v>
      </c>
      <c r="E58" s="47" t="s">
        <v>205</v>
      </c>
      <c r="F58" s="48" t="s">
        <v>874</v>
      </c>
      <c r="G58" s="45" t="s">
        <v>85</v>
      </c>
      <c r="H58" s="82">
        <v>9</v>
      </c>
      <c r="I58" s="49">
        <v>8</v>
      </c>
      <c r="J58" s="49" t="s">
        <v>36</v>
      </c>
      <c r="K58" s="49">
        <v>8</v>
      </c>
      <c r="L58" s="54"/>
      <c r="M58" s="54"/>
      <c r="N58" s="54"/>
      <c r="O58" s="54"/>
      <c r="P58" s="80">
        <v>7</v>
      </c>
      <c r="Q58" s="51">
        <f t="shared" si="0"/>
        <v>7.6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902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875</v>
      </c>
      <c r="D59" s="46" t="s">
        <v>204</v>
      </c>
      <c r="E59" s="47" t="s">
        <v>205</v>
      </c>
      <c r="F59" s="48" t="s">
        <v>876</v>
      </c>
      <c r="G59" s="45" t="s">
        <v>117</v>
      </c>
      <c r="H59" s="82">
        <v>7</v>
      </c>
      <c r="I59" s="49">
        <v>7</v>
      </c>
      <c r="J59" s="49" t="s">
        <v>36</v>
      </c>
      <c r="K59" s="49">
        <v>7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902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877</v>
      </c>
      <c r="D60" s="46" t="s">
        <v>878</v>
      </c>
      <c r="E60" s="47" t="s">
        <v>217</v>
      </c>
      <c r="F60" s="48" t="s">
        <v>879</v>
      </c>
      <c r="G60" s="45" t="s">
        <v>148</v>
      </c>
      <c r="H60" s="82">
        <v>6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6</v>
      </c>
      <c r="Q60" s="51">
        <f t="shared" si="0"/>
        <v>6.4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902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880</v>
      </c>
      <c r="D61" s="46" t="s">
        <v>208</v>
      </c>
      <c r="E61" s="47" t="s">
        <v>881</v>
      </c>
      <c r="F61" s="48" t="s">
        <v>882</v>
      </c>
      <c r="G61" s="45" t="s">
        <v>80</v>
      </c>
      <c r="H61" s="82">
        <v>9</v>
      </c>
      <c r="I61" s="49">
        <v>7</v>
      </c>
      <c r="J61" s="49" t="s">
        <v>36</v>
      </c>
      <c r="K61" s="49">
        <v>7</v>
      </c>
      <c r="L61" s="54"/>
      <c r="M61" s="54"/>
      <c r="N61" s="54"/>
      <c r="O61" s="54"/>
      <c r="P61" s="80">
        <v>5</v>
      </c>
      <c r="Q61" s="51">
        <f t="shared" si="0"/>
        <v>6.2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902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883</v>
      </c>
      <c r="D62" s="46" t="s">
        <v>884</v>
      </c>
      <c r="E62" s="47" t="s">
        <v>734</v>
      </c>
      <c r="F62" s="48" t="s">
        <v>885</v>
      </c>
      <c r="G62" s="45" t="s">
        <v>61</v>
      </c>
      <c r="H62" s="82">
        <v>10</v>
      </c>
      <c r="I62" s="49">
        <v>6</v>
      </c>
      <c r="J62" s="49" t="s">
        <v>36</v>
      </c>
      <c r="K62" s="49">
        <v>7</v>
      </c>
      <c r="L62" s="54"/>
      <c r="M62" s="54"/>
      <c r="N62" s="54"/>
      <c r="O62" s="54"/>
      <c r="P62" s="80">
        <v>5</v>
      </c>
      <c r="Q62" s="51">
        <f t="shared" si="0"/>
        <v>6.1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902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886</v>
      </c>
      <c r="D63" s="46" t="s">
        <v>106</v>
      </c>
      <c r="E63" s="47" t="s">
        <v>887</v>
      </c>
      <c r="F63" s="48" t="s">
        <v>888</v>
      </c>
      <c r="G63" s="45" t="s">
        <v>148</v>
      </c>
      <c r="H63" s="82">
        <v>8</v>
      </c>
      <c r="I63" s="49">
        <v>7</v>
      </c>
      <c r="J63" s="49" t="s">
        <v>36</v>
      </c>
      <c r="K63" s="49">
        <v>7</v>
      </c>
      <c r="L63" s="54"/>
      <c r="M63" s="54"/>
      <c r="N63" s="54"/>
      <c r="O63" s="54"/>
      <c r="P63" s="80">
        <v>5</v>
      </c>
      <c r="Q63" s="51">
        <f t="shared" si="0"/>
        <v>6.1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902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889</v>
      </c>
      <c r="D64" s="46" t="s">
        <v>890</v>
      </c>
      <c r="E64" s="47" t="s">
        <v>580</v>
      </c>
      <c r="F64" s="48" t="s">
        <v>449</v>
      </c>
      <c r="G64" s="45" t="s">
        <v>117</v>
      </c>
      <c r="H64" s="82">
        <v>10</v>
      </c>
      <c r="I64" s="49">
        <v>7</v>
      </c>
      <c r="J64" s="49" t="s">
        <v>36</v>
      </c>
      <c r="K64" s="49">
        <v>6</v>
      </c>
      <c r="L64" s="54"/>
      <c r="M64" s="54"/>
      <c r="N64" s="54"/>
      <c r="O64" s="54"/>
      <c r="P64" s="80">
        <v>5</v>
      </c>
      <c r="Q64" s="51">
        <f t="shared" si="0"/>
        <v>6.1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902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891</v>
      </c>
      <c r="D65" s="46" t="s">
        <v>892</v>
      </c>
      <c r="E65" s="47" t="s">
        <v>893</v>
      </c>
      <c r="F65" s="48" t="s">
        <v>392</v>
      </c>
      <c r="G65" s="45" t="s">
        <v>148</v>
      </c>
      <c r="H65" s="82">
        <v>9</v>
      </c>
      <c r="I65" s="49">
        <v>7</v>
      </c>
      <c r="J65" s="49" t="s">
        <v>36</v>
      </c>
      <c r="K65" s="49">
        <v>7</v>
      </c>
      <c r="L65" s="54"/>
      <c r="M65" s="54"/>
      <c r="N65" s="54"/>
      <c r="O65" s="54"/>
      <c r="P65" s="80">
        <v>0</v>
      </c>
      <c r="Q65" s="51">
        <f t="shared" si="0"/>
        <v>3.7</v>
      </c>
      <c r="R65" s="52" t="str">
        <f t="shared" si="3"/>
        <v>F</v>
      </c>
      <c r="S65" s="53" t="str">
        <f t="shared" si="1"/>
        <v>Kém</v>
      </c>
      <c r="T65" s="41" t="s">
        <v>1368</v>
      </c>
      <c r="U65" s="41" t="s">
        <v>902</v>
      </c>
      <c r="V65" s="71"/>
      <c r="W65" s="4"/>
      <c r="X65" s="43" t="str">
        <f t="shared" si="2"/>
        <v>Thi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894</v>
      </c>
      <c r="D66" s="46" t="s">
        <v>119</v>
      </c>
      <c r="E66" s="47" t="s">
        <v>893</v>
      </c>
      <c r="F66" s="48" t="s">
        <v>569</v>
      </c>
      <c r="G66" s="45" t="s">
        <v>85</v>
      </c>
      <c r="H66" s="82">
        <v>5</v>
      </c>
      <c r="I66" s="49">
        <v>7</v>
      </c>
      <c r="J66" s="49" t="s">
        <v>36</v>
      </c>
      <c r="K66" s="49">
        <v>7</v>
      </c>
      <c r="L66" s="54"/>
      <c r="M66" s="54"/>
      <c r="N66" s="54"/>
      <c r="O66" s="54"/>
      <c r="P66" s="80">
        <v>4</v>
      </c>
      <c r="Q66" s="51">
        <f t="shared" si="0"/>
        <v>5.3</v>
      </c>
      <c r="R66" s="52" t="str">
        <f t="shared" si="3"/>
        <v>D+</v>
      </c>
      <c r="S66" s="53" t="str">
        <f t="shared" si="1"/>
        <v>Trung bình yếu</v>
      </c>
      <c r="T66" s="41" t="str">
        <f t="shared" si="4"/>
        <v/>
      </c>
      <c r="U66" s="41" t="s">
        <v>902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895</v>
      </c>
      <c r="D67" s="46" t="s">
        <v>281</v>
      </c>
      <c r="E67" s="47" t="s">
        <v>896</v>
      </c>
      <c r="F67" s="48" t="s">
        <v>897</v>
      </c>
      <c r="G67" s="45" t="s">
        <v>148</v>
      </c>
      <c r="H67" s="82">
        <v>10</v>
      </c>
      <c r="I67" s="49">
        <v>8</v>
      </c>
      <c r="J67" s="49" t="s">
        <v>36</v>
      </c>
      <c r="K67" s="49">
        <v>9</v>
      </c>
      <c r="L67" s="54"/>
      <c r="M67" s="54"/>
      <c r="N67" s="54"/>
      <c r="O67" s="54"/>
      <c r="P67" s="80">
        <v>8</v>
      </c>
      <c r="Q67" s="51">
        <f t="shared" si="0"/>
        <v>8.4</v>
      </c>
      <c r="R67" s="52" t="str">
        <f t="shared" si="3"/>
        <v>B+</v>
      </c>
      <c r="S67" s="53" t="str">
        <f t="shared" si="1"/>
        <v>Khá</v>
      </c>
      <c r="T67" s="41" t="str">
        <f t="shared" si="4"/>
        <v/>
      </c>
      <c r="U67" s="41" t="s">
        <v>902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898</v>
      </c>
      <c r="D68" s="46" t="s">
        <v>899</v>
      </c>
      <c r="E68" s="47" t="s">
        <v>900</v>
      </c>
      <c r="F68" s="48" t="s">
        <v>649</v>
      </c>
      <c r="G68" s="45" t="s">
        <v>85</v>
      </c>
      <c r="H68" s="82">
        <v>9</v>
      </c>
      <c r="I68" s="49">
        <v>7</v>
      </c>
      <c r="J68" s="49" t="s">
        <v>36</v>
      </c>
      <c r="K68" s="49">
        <v>7</v>
      </c>
      <c r="L68" s="54"/>
      <c r="M68" s="54"/>
      <c r="N68" s="54"/>
      <c r="O68" s="54"/>
      <c r="P68" s="80">
        <v>6</v>
      </c>
      <c r="Q68" s="51">
        <f t="shared" si="0"/>
        <v>6.7</v>
      </c>
      <c r="R68" s="52" t="str">
        <f t="shared" si="3"/>
        <v>C+</v>
      </c>
      <c r="S68" s="53" t="str">
        <f t="shared" si="1"/>
        <v>Trung bình</v>
      </c>
      <c r="T68" s="41" t="str">
        <f t="shared" si="4"/>
        <v/>
      </c>
      <c r="U68" s="41" t="s">
        <v>902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7.5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x14ac:dyDescent="0.25">
      <c r="A70" s="61"/>
      <c r="B70" s="104" t="s">
        <v>37</v>
      </c>
      <c r="C70" s="104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40" ht="16.5" customHeight="1" x14ac:dyDescent="0.25">
      <c r="A71" s="61"/>
      <c r="B71" s="68" t="s">
        <v>38</v>
      </c>
      <c r="C71" s="68"/>
      <c r="D71" s="69">
        <f>+$AA$7</f>
        <v>60</v>
      </c>
      <c r="E71" s="70" t="s">
        <v>39</v>
      </c>
      <c r="F71" s="70"/>
      <c r="G71" s="105" t="s">
        <v>40</v>
      </c>
      <c r="H71" s="105"/>
      <c r="I71" s="105"/>
      <c r="J71" s="105"/>
      <c r="K71" s="105"/>
      <c r="L71" s="105"/>
      <c r="M71" s="105"/>
      <c r="N71" s="105"/>
      <c r="O71" s="105"/>
      <c r="P71" s="71">
        <f>$AA$7 -COUNTIF($T$8:$T$215,"Vắng") -COUNTIF($T$8:$T$215,"Vắng có phép") - COUNTIF($T$8:$T$215,"Đình chỉ thi") - COUNTIF($T$8:$T$215,"Không đủ ĐKDT")</f>
        <v>59</v>
      </c>
      <c r="Q71" s="71"/>
      <c r="R71" s="72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41</v>
      </c>
      <c r="C72" s="68"/>
      <c r="D72" s="69">
        <f>+$AL$7</f>
        <v>59</v>
      </c>
      <c r="E72" s="70" t="s">
        <v>39</v>
      </c>
      <c r="F72" s="70"/>
      <c r="G72" s="105" t="s">
        <v>42</v>
      </c>
      <c r="H72" s="105"/>
      <c r="I72" s="105"/>
      <c r="J72" s="105"/>
      <c r="K72" s="105"/>
      <c r="L72" s="105"/>
      <c r="M72" s="105"/>
      <c r="N72" s="105"/>
      <c r="O72" s="105"/>
      <c r="P72" s="74">
        <f>COUNTIF($T$8:$T$91,"Vắng")</f>
        <v>0</v>
      </c>
      <c r="Q72" s="74"/>
      <c r="R72" s="75"/>
      <c r="S72" s="73"/>
      <c r="T72" s="73" t="s">
        <v>39</v>
      </c>
      <c r="U72" s="73"/>
      <c r="V72" s="73"/>
      <c r="W72" s="4"/>
    </row>
    <row r="73" spans="1:40" ht="16.5" customHeight="1" x14ac:dyDescent="0.25">
      <c r="A73" s="61"/>
      <c r="B73" s="68" t="s">
        <v>43</v>
      </c>
      <c r="C73" s="68"/>
      <c r="D73" s="76">
        <f>COUNTIF(X9:X68,"Học lại")</f>
        <v>0</v>
      </c>
      <c r="E73" s="70" t="s">
        <v>39</v>
      </c>
      <c r="F73" s="70"/>
      <c r="G73" s="105" t="s">
        <v>44</v>
      </c>
      <c r="H73" s="105"/>
      <c r="I73" s="105"/>
      <c r="J73" s="105"/>
      <c r="K73" s="105"/>
      <c r="L73" s="105"/>
      <c r="M73" s="105"/>
      <c r="N73" s="105"/>
      <c r="O73" s="105"/>
      <c r="P73" s="71">
        <f>COUNTIF($T$8:$T$91,"Vắng có phép")</f>
        <v>1</v>
      </c>
      <c r="Q73" s="71"/>
      <c r="R73" s="72"/>
      <c r="S73" s="73"/>
      <c r="T73" s="73" t="s">
        <v>39</v>
      </c>
      <c r="U73" s="73"/>
      <c r="V73" s="73"/>
      <c r="W73" s="4"/>
    </row>
    <row r="74" spans="1:40" ht="3" customHeight="1" x14ac:dyDescent="0.25">
      <c r="A74" s="61"/>
      <c r="B74" s="62"/>
      <c r="C74" s="63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x14ac:dyDescent="0.25">
      <c r="B75" s="77" t="s">
        <v>45</v>
      </c>
      <c r="C75" s="77"/>
      <c r="D75" s="78">
        <f>COUNTIF(X9:X68,"Thi lại")</f>
        <v>1</v>
      </c>
      <c r="E75" s="79" t="s">
        <v>39</v>
      </c>
      <c r="F75" s="4"/>
      <c r="G75" s="4"/>
      <c r="H75" s="4"/>
      <c r="I75" s="4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97"/>
      <c r="V75" s="97"/>
      <c r="W75" s="4"/>
    </row>
    <row r="76" spans="1:40" x14ac:dyDescent="0.25">
      <c r="B76" s="77"/>
      <c r="C76" s="77"/>
      <c r="D76" s="78"/>
      <c r="E76" s="79"/>
      <c r="F76" s="4"/>
      <c r="G76" s="4"/>
      <c r="H76" s="4"/>
      <c r="I76" s="4"/>
      <c r="J76" s="107" t="s">
        <v>1372</v>
      </c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97"/>
      <c r="V76" s="97"/>
      <c r="W76" s="4"/>
    </row>
  </sheetData>
  <sheetProtection formatCells="0" formatColumns="0" formatRows="0" insertColumns="0" insertRows="0" insertHyperlinks="0" deleteColumns="0" deleteRows="0" sort="0" autoFilter="0" pivotTables="0"/>
  <autoFilter ref="A7:AN68">
    <filterColumn colId="3" showButton="0"/>
  </autoFilter>
  <mergeCells count="43">
    <mergeCell ref="H1:U1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  <mergeCell ref="G73:O73"/>
    <mergeCell ref="J75:T75"/>
    <mergeCell ref="J76:T7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S6:S7"/>
    <mergeCell ref="G72:O72"/>
    <mergeCell ref="M6:N6"/>
    <mergeCell ref="O6:O7"/>
    <mergeCell ref="P6:P7"/>
    <mergeCell ref="Q6:Q8"/>
    <mergeCell ref="B8:G8"/>
    <mergeCell ref="B70:C70"/>
    <mergeCell ref="G71:O71"/>
  </mergeCells>
  <conditionalFormatting sqref="H9:P68">
    <cfRule type="cellIs" dxfId="29" priority="8" operator="greaterThan">
      <formula>10</formula>
    </cfRule>
  </conditionalFormatting>
  <conditionalFormatting sqref="C1:C1048576">
    <cfRule type="duplicateValues" dxfId="28" priority="7"/>
  </conditionalFormatting>
  <conditionalFormatting sqref="P9:P68">
    <cfRule type="cellIs" dxfId="27" priority="4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</conditionalFormatting>
  <conditionalFormatting sqref="H9:K68">
    <cfRule type="cellIs" dxfId="24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3 Y3:AM7 Z2:AM2 Z9 X9:Y6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workbookViewId="0">
      <pane ySplit="2" topLeftCell="A65" activePane="bottomLeft" state="frozen"/>
      <selection activeCell="T5" sqref="T1:T1048576"/>
      <selection pane="bottomLeft" activeCell="A73" sqref="A73:XFD8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2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753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607</v>
      </c>
      <c r="H4" s="110"/>
      <c r="I4" s="110"/>
      <c r="J4" s="110"/>
      <c r="K4" s="110"/>
      <c r="L4" s="110"/>
      <c r="M4" s="110"/>
      <c r="N4" s="110"/>
      <c r="O4" s="110"/>
      <c r="P4" s="110" t="s">
        <v>436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D14-122_04</v>
      </c>
      <c r="AA7" s="20">
        <f>+$AJ$7+$AL$7+$AH$7</f>
        <v>56</v>
      </c>
      <c r="AB7" s="7">
        <f>COUNTIF($S$8:$S$79,"Khiển trách")</f>
        <v>0</v>
      </c>
      <c r="AC7" s="7">
        <f>COUNTIF($S$8:$S$79,"Cảnh cáo")</f>
        <v>0</v>
      </c>
      <c r="AD7" s="7">
        <f>COUNTIF($S$8:$S$79,"Đình chỉ thi")</f>
        <v>0</v>
      </c>
      <c r="AE7" s="21">
        <f>+($AB$7+$AC$7+$AD$7)/$AA$7*100%</f>
        <v>0</v>
      </c>
      <c r="AF7" s="7">
        <f>SUM(COUNTIF($S$8:$S$77,"Vắng"),COUNTIF($S$8:$S$77,"Vắng có phép"))</f>
        <v>0</v>
      </c>
      <c r="AG7" s="22">
        <f>+$AF$7/$AA$7</f>
        <v>0</v>
      </c>
      <c r="AH7" s="23">
        <f>COUNTIF($X$8:$X$77,"Thi lại")</f>
        <v>0</v>
      </c>
      <c r="AI7" s="22">
        <f>+$AH$7/$AA$7</f>
        <v>0</v>
      </c>
      <c r="AJ7" s="23">
        <f>COUNTIF($X$8:$X$78,"Học lại")</f>
        <v>14</v>
      </c>
      <c r="AK7" s="22">
        <f>+$AJ$7/$AA$7</f>
        <v>0.25</v>
      </c>
      <c r="AL7" s="7">
        <f>COUNTIF($X$9:$X$78,"Đạt")</f>
        <v>42</v>
      </c>
      <c r="AM7" s="21">
        <f>+$AL$7/$AA$7</f>
        <v>0.75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609</v>
      </c>
      <c r="D9" s="33" t="s">
        <v>610</v>
      </c>
      <c r="E9" s="34" t="s">
        <v>611</v>
      </c>
      <c r="F9" s="35" t="s">
        <v>612</v>
      </c>
      <c r="G9" s="32" t="s">
        <v>117</v>
      </c>
      <c r="H9" s="81">
        <v>6</v>
      </c>
      <c r="I9" s="36">
        <v>7.5</v>
      </c>
      <c r="J9" s="36" t="s">
        <v>36</v>
      </c>
      <c r="K9" s="36">
        <v>8</v>
      </c>
      <c r="L9" s="37"/>
      <c r="M9" s="37"/>
      <c r="N9" s="37"/>
      <c r="O9" s="37"/>
      <c r="P9" s="38">
        <v>1</v>
      </c>
      <c r="Q9" s="39">
        <f t="shared" ref="Q9:Q64" si="0">ROUND(SUMPRODUCT(H9:P9,$H$8:$P$8)/100,1)</f>
        <v>4.2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64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608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613</v>
      </c>
      <c r="D10" s="46" t="s">
        <v>614</v>
      </c>
      <c r="E10" s="47" t="s">
        <v>51</v>
      </c>
      <c r="F10" s="48" t="s">
        <v>615</v>
      </c>
      <c r="G10" s="45" t="s">
        <v>53</v>
      </c>
      <c r="H10" s="82">
        <v>9</v>
      </c>
      <c r="I10" s="49">
        <v>7.5</v>
      </c>
      <c r="J10" s="49" t="s">
        <v>36</v>
      </c>
      <c r="K10" s="49">
        <v>7.5</v>
      </c>
      <c r="L10" s="50"/>
      <c r="M10" s="50"/>
      <c r="N10" s="50"/>
      <c r="O10" s="50"/>
      <c r="P10" s="80">
        <v>2.5</v>
      </c>
      <c r="Q10" s="51">
        <f t="shared" si="0"/>
        <v>5.2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608</v>
      </c>
      <c r="V10" s="71"/>
      <c r="W10" s="4"/>
      <c r="X10" s="43" t="str">
        <f t="shared" ref="X10:X64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616</v>
      </c>
      <c r="D11" s="46" t="s">
        <v>59</v>
      </c>
      <c r="E11" s="47" t="s">
        <v>51</v>
      </c>
      <c r="F11" s="48" t="s">
        <v>485</v>
      </c>
      <c r="G11" s="45" t="s">
        <v>117</v>
      </c>
      <c r="H11" s="82">
        <v>5</v>
      </c>
      <c r="I11" s="49">
        <v>5.5</v>
      </c>
      <c r="J11" s="49" t="s">
        <v>36</v>
      </c>
      <c r="K11" s="49">
        <v>4</v>
      </c>
      <c r="L11" s="54"/>
      <c r="M11" s="54"/>
      <c r="N11" s="54"/>
      <c r="O11" s="54"/>
      <c r="P11" s="80">
        <v>0</v>
      </c>
      <c r="Q11" s="51">
        <f t="shared" si="0"/>
        <v>2.4</v>
      </c>
      <c r="R11" s="52" t="str">
        <f t="shared" ref="R11:R6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64" si="4">+IF(OR($H11=0,$I11=0,$J11=0,$K11=0),"Không đủ ĐKDT",IF(AND(P11=0,Q11&gt;=4),"Không đạt",""))</f>
        <v/>
      </c>
      <c r="U11" s="41" t="s">
        <v>608</v>
      </c>
      <c r="V11" s="71"/>
      <c r="W11" s="4"/>
      <c r="X11" s="43" t="str">
        <f t="shared" si="2"/>
        <v>Học lại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617</v>
      </c>
      <c r="D12" s="46" t="s">
        <v>618</v>
      </c>
      <c r="E12" s="47" t="s">
        <v>51</v>
      </c>
      <c r="F12" s="48" t="s">
        <v>619</v>
      </c>
      <c r="G12" s="45" t="s">
        <v>53</v>
      </c>
      <c r="H12" s="82">
        <v>5</v>
      </c>
      <c r="I12" s="49">
        <v>7</v>
      </c>
      <c r="J12" s="49" t="s">
        <v>36</v>
      </c>
      <c r="K12" s="49">
        <v>7</v>
      </c>
      <c r="L12" s="54"/>
      <c r="M12" s="54"/>
      <c r="N12" s="54"/>
      <c r="O12" s="54"/>
      <c r="P12" s="80">
        <v>1.5</v>
      </c>
      <c r="Q12" s="51">
        <f t="shared" si="0"/>
        <v>4.0999999999999996</v>
      </c>
      <c r="R12" s="52" t="str">
        <f t="shared" si="3"/>
        <v>D</v>
      </c>
      <c r="S12" s="53" t="str">
        <f t="shared" si="1"/>
        <v>Trung bình yếu</v>
      </c>
      <c r="T12" s="41" t="str">
        <f t="shared" si="4"/>
        <v/>
      </c>
      <c r="U12" s="41" t="s">
        <v>608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620</v>
      </c>
      <c r="D13" s="46" t="s">
        <v>478</v>
      </c>
      <c r="E13" s="47" t="s">
        <v>51</v>
      </c>
      <c r="F13" s="48" t="s">
        <v>89</v>
      </c>
      <c r="G13" s="45" t="s">
        <v>80</v>
      </c>
      <c r="H13" s="82">
        <v>6</v>
      </c>
      <c r="I13" s="49">
        <v>6</v>
      </c>
      <c r="J13" s="49" t="s">
        <v>36</v>
      </c>
      <c r="K13" s="49">
        <v>5</v>
      </c>
      <c r="L13" s="54"/>
      <c r="M13" s="54"/>
      <c r="N13" s="54"/>
      <c r="O13" s="54"/>
      <c r="P13" s="80">
        <v>1</v>
      </c>
      <c r="Q13" s="51">
        <f t="shared" si="0"/>
        <v>3.3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608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621</v>
      </c>
      <c r="D14" s="46" t="s">
        <v>208</v>
      </c>
      <c r="E14" s="47" t="s">
        <v>622</v>
      </c>
      <c r="F14" s="48" t="s">
        <v>441</v>
      </c>
      <c r="G14" s="45" t="s">
        <v>80</v>
      </c>
      <c r="H14" s="82">
        <v>7</v>
      </c>
      <c r="I14" s="49">
        <v>7</v>
      </c>
      <c r="J14" s="49" t="s">
        <v>36</v>
      </c>
      <c r="K14" s="49">
        <v>8</v>
      </c>
      <c r="L14" s="54"/>
      <c r="M14" s="54"/>
      <c r="N14" s="54"/>
      <c r="O14" s="54"/>
      <c r="P14" s="80">
        <v>2</v>
      </c>
      <c r="Q14" s="51">
        <f t="shared" si="0"/>
        <v>4.7</v>
      </c>
      <c r="R14" s="52" t="str">
        <f t="shared" si="3"/>
        <v>D</v>
      </c>
      <c r="S14" s="53" t="str">
        <f t="shared" si="1"/>
        <v>Trung bình yếu</v>
      </c>
      <c r="T14" s="41" t="str">
        <f t="shared" si="4"/>
        <v/>
      </c>
      <c r="U14" s="41" t="s">
        <v>608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623</v>
      </c>
      <c r="D15" s="46" t="s">
        <v>624</v>
      </c>
      <c r="E15" s="47" t="s">
        <v>88</v>
      </c>
      <c r="F15" s="48" t="s">
        <v>625</v>
      </c>
      <c r="G15" s="45" t="s">
        <v>85</v>
      </c>
      <c r="H15" s="82">
        <v>6</v>
      </c>
      <c r="I15" s="49">
        <v>4.5</v>
      </c>
      <c r="J15" s="49" t="s">
        <v>36</v>
      </c>
      <c r="K15" s="49">
        <v>2</v>
      </c>
      <c r="L15" s="54"/>
      <c r="M15" s="54"/>
      <c r="N15" s="54"/>
      <c r="O15" s="54"/>
      <c r="P15" s="80">
        <v>0</v>
      </c>
      <c r="Q15" s="51">
        <f t="shared" si="0"/>
        <v>1.9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608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626</v>
      </c>
      <c r="D16" s="46" t="s">
        <v>150</v>
      </c>
      <c r="E16" s="47" t="s">
        <v>88</v>
      </c>
      <c r="F16" s="48" t="s">
        <v>491</v>
      </c>
      <c r="G16" s="45" t="s">
        <v>53</v>
      </c>
      <c r="H16" s="82">
        <v>5</v>
      </c>
      <c r="I16" s="49">
        <v>7.5</v>
      </c>
      <c r="J16" s="49" t="s">
        <v>36</v>
      </c>
      <c r="K16" s="49">
        <v>8</v>
      </c>
      <c r="L16" s="54"/>
      <c r="M16" s="54"/>
      <c r="N16" s="54"/>
      <c r="O16" s="54"/>
      <c r="P16" s="80">
        <v>3</v>
      </c>
      <c r="Q16" s="51">
        <f t="shared" si="0"/>
        <v>5.0999999999999996</v>
      </c>
      <c r="R16" s="52" t="str">
        <f t="shared" si="3"/>
        <v>D+</v>
      </c>
      <c r="S16" s="53" t="str">
        <f t="shared" si="1"/>
        <v>Trung bình yếu</v>
      </c>
      <c r="T16" s="41" t="str">
        <f t="shared" si="4"/>
        <v/>
      </c>
      <c r="U16" s="41" t="s">
        <v>608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627</v>
      </c>
      <c r="D17" s="46" t="s">
        <v>628</v>
      </c>
      <c r="E17" s="47" t="s">
        <v>629</v>
      </c>
      <c r="F17" s="48" t="s">
        <v>630</v>
      </c>
      <c r="G17" s="45" t="s">
        <v>109</v>
      </c>
      <c r="H17" s="82">
        <v>9</v>
      </c>
      <c r="I17" s="49">
        <v>7.5</v>
      </c>
      <c r="J17" s="49" t="s">
        <v>36</v>
      </c>
      <c r="K17" s="49">
        <v>8</v>
      </c>
      <c r="L17" s="54"/>
      <c r="M17" s="54"/>
      <c r="N17" s="54"/>
      <c r="O17" s="54"/>
      <c r="P17" s="80">
        <v>9</v>
      </c>
      <c r="Q17" s="51">
        <f t="shared" si="0"/>
        <v>8.5</v>
      </c>
      <c r="R17" s="52" t="str">
        <f t="shared" si="3"/>
        <v>A</v>
      </c>
      <c r="S17" s="53" t="str">
        <f t="shared" si="1"/>
        <v>Giỏi</v>
      </c>
      <c r="T17" s="41" t="str">
        <f t="shared" si="4"/>
        <v/>
      </c>
      <c r="U17" s="41" t="s">
        <v>608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631</v>
      </c>
      <c r="D18" s="46" t="s">
        <v>632</v>
      </c>
      <c r="E18" s="47" t="s">
        <v>302</v>
      </c>
      <c r="F18" s="48" t="s">
        <v>346</v>
      </c>
      <c r="G18" s="45" t="s">
        <v>80</v>
      </c>
      <c r="H18" s="82">
        <v>6</v>
      </c>
      <c r="I18" s="49">
        <v>7</v>
      </c>
      <c r="J18" s="49" t="s">
        <v>36</v>
      </c>
      <c r="K18" s="49">
        <v>6</v>
      </c>
      <c r="L18" s="54"/>
      <c r="M18" s="54"/>
      <c r="N18" s="54"/>
      <c r="O18" s="54"/>
      <c r="P18" s="80">
        <v>2.5</v>
      </c>
      <c r="Q18" s="51">
        <f t="shared" si="0"/>
        <v>4.5</v>
      </c>
      <c r="R18" s="52" t="str">
        <f t="shared" si="3"/>
        <v>D</v>
      </c>
      <c r="S18" s="53" t="str">
        <f t="shared" si="1"/>
        <v>Trung bình yếu</v>
      </c>
      <c r="T18" s="41" t="str">
        <f t="shared" si="4"/>
        <v/>
      </c>
      <c r="U18" s="41" t="s">
        <v>608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633</v>
      </c>
      <c r="D19" s="46" t="s">
        <v>634</v>
      </c>
      <c r="E19" s="47" t="s">
        <v>312</v>
      </c>
      <c r="F19" s="48" t="s">
        <v>635</v>
      </c>
      <c r="G19" s="45" t="s">
        <v>53</v>
      </c>
      <c r="H19" s="82">
        <v>4</v>
      </c>
      <c r="I19" s="49">
        <v>7.5</v>
      </c>
      <c r="J19" s="49" t="s">
        <v>36</v>
      </c>
      <c r="K19" s="49">
        <v>7</v>
      </c>
      <c r="L19" s="54"/>
      <c r="M19" s="54"/>
      <c r="N19" s="54"/>
      <c r="O19" s="54"/>
      <c r="P19" s="80">
        <v>1</v>
      </c>
      <c r="Q19" s="51">
        <f t="shared" si="0"/>
        <v>3.8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608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636</v>
      </c>
      <c r="D20" s="46" t="s">
        <v>637</v>
      </c>
      <c r="E20" s="47" t="s">
        <v>312</v>
      </c>
      <c r="F20" s="48" t="s">
        <v>638</v>
      </c>
      <c r="G20" s="45" t="s">
        <v>61</v>
      </c>
      <c r="H20" s="82">
        <v>9</v>
      </c>
      <c r="I20" s="49">
        <v>7.5</v>
      </c>
      <c r="J20" s="49" t="s">
        <v>36</v>
      </c>
      <c r="K20" s="49">
        <v>7.5</v>
      </c>
      <c r="L20" s="54"/>
      <c r="M20" s="54"/>
      <c r="N20" s="54"/>
      <c r="O20" s="54"/>
      <c r="P20" s="80">
        <v>3</v>
      </c>
      <c r="Q20" s="51">
        <f t="shared" si="0"/>
        <v>5.4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608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639</v>
      </c>
      <c r="D21" s="46" t="s">
        <v>208</v>
      </c>
      <c r="E21" s="47" t="s">
        <v>640</v>
      </c>
      <c r="F21" s="48" t="s">
        <v>641</v>
      </c>
      <c r="G21" s="45" t="s">
        <v>53</v>
      </c>
      <c r="H21" s="82">
        <v>5</v>
      </c>
      <c r="I21" s="49">
        <v>5.5</v>
      </c>
      <c r="J21" s="49" t="s">
        <v>36</v>
      </c>
      <c r="K21" s="49">
        <v>3</v>
      </c>
      <c r="L21" s="54"/>
      <c r="M21" s="54"/>
      <c r="N21" s="54"/>
      <c r="O21" s="54"/>
      <c r="P21" s="80">
        <v>1.5</v>
      </c>
      <c r="Q21" s="51">
        <f t="shared" si="0"/>
        <v>3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608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642</v>
      </c>
      <c r="D22" s="46" t="s">
        <v>315</v>
      </c>
      <c r="E22" s="47" t="s">
        <v>640</v>
      </c>
      <c r="F22" s="48" t="s">
        <v>591</v>
      </c>
      <c r="G22" s="45" t="s">
        <v>61</v>
      </c>
      <c r="H22" s="82">
        <v>6</v>
      </c>
      <c r="I22" s="49">
        <v>7</v>
      </c>
      <c r="J22" s="49" t="s">
        <v>36</v>
      </c>
      <c r="K22" s="49">
        <v>7</v>
      </c>
      <c r="L22" s="54"/>
      <c r="M22" s="54"/>
      <c r="N22" s="54"/>
      <c r="O22" s="54"/>
      <c r="P22" s="80">
        <v>3.5</v>
      </c>
      <c r="Q22" s="51">
        <f t="shared" si="0"/>
        <v>5.2</v>
      </c>
      <c r="R22" s="52" t="str">
        <f t="shared" si="3"/>
        <v>D+</v>
      </c>
      <c r="S22" s="53" t="str">
        <f t="shared" si="1"/>
        <v>Trung bình yếu</v>
      </c>
      <c r="T22" s="41" t="str">
        <f t="shared" si="4"/>
        <v/>
      </c>
      <c r="U22" s="41" t="s">
        <v>608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643</v>
      </c>
      <c r="D23" s="46" t="s">
        <v>141</v>
      </c>
      <c r="E23" s="47" t="s">
        <v>644</v>
      </c>
      <c r="F23" s="48" t="s">
        <v>645</v>
      </c>
      <c r="G23" s="45" t="s">
        <v>57</v>
      </c>
      <c r="H23" s="82">
        <v>6</v>
      </c>
      <c r="I23" s="49">
        <v>6</v>
      </c>
      <c r="J23" s="49" t="s">
        <v>36</v>
      </c>
      <c r="K23" s="49">
        <v>5</v>
      </c>
      <c r="L23" s="54"/>
      <c r="M23" s="54"/>
      <c r="N23" s="54"/>
      <c r="O23" s="54"/>
      <c r="P23" s="80">
        <v>2.5</v>
      </c>
      <c r="Q23" s="51">
        <f t="shared" si="0"/>
        <v>4.0999999999999996</v>
      </c>
      <c r="R23" s="52" t="str">
        <f t="shared" si="3"/>
        <v>D</v>
      </c>
      <c r="S23" s="53" t="str">
        <f t="shared" si="1"/>
        <v>Trung bình yếu</v>
      </c>
      <c r="T23" s="41" t="str">
        <f t="shared" si="4"/>
        <v/>
      </c>
      <c r="U23" s="41" t="s">
        <v>608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646</v>
      </c>
      <c r="D24" s="46" t="s">
        <v>114</v>
      </c>
      <c r="E24" s="47" t="s">
        <v>115</v>
      </c>
      <c r="F24" s="48" t="s">
        <v>647</v>
      </c>
      <c r="G24" s="45" t="s">
        <v>117</v>
      </c>
      <c r="H24" s="82">
        <v>6</v>
      </c>
      <c r="I24" s="49">
        <v>7.5</v>
      </c>
      <c r="J24" s="49" t="s">
        <v>36</v>
      </c>
      <c r="K24" s="49">
        <v>7</v>
      </c>
      <c r="L24" s="54"/>
      <c r="M24" s="54"/>
      <c r="N24" s="54"/>
      <c r="O24" s="54"/>
      <c r="P24" s="80">
        <v>4.5</v>
      </c>
      <c r="Q24" s="51">
        <f t="shared" si="0"/>
        <v>5.8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608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648</v>
      </c>
      <c r="D25" s="46" t="s">
        <v>336</v>
      </c>
      <c r="E25" s="47" t="s">
        <v>115</v>
      </c>
      <c r="F25" s="48" t="s">
        <v>649</v>
      </c>
      <c r="G25" s="45" t="s">
        <v>53</v>
      </c>
      <c r="H25" s="82">
        <v>7</v>
      </c>
      <c r="I25" s="49">
        <v>7</v>
      </c>
      <c r="J25" s="49" t="s">
        <v>36</v>
      </c>
      <c r="K25" s="49">
        <v>6.5</v>
      </c>
      <c r="L25" s="54"/>
      <c r="M25" s="54"/>
      <c r="N25" s="54"/>
      <c r="O25" s="54"/>
      <c r="P25" s="80">
        <v>4.5</v>
      </c>
      <c r="Q25" s="51">
        <f t="shared" si="0"/>
        <v>5.7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608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650</v>
      </c>
      <c r="D26" s="46" t="s">
        <v>357</v>
      </c>
      <c r="E26" s="47" t="s">
        <v>330</v>
      </c>
      <c r="F26" s="48" t="s">
        <v>651</v>
      </c>
      <c r="G26" s="45" t="s">
        <v>85</v>
      </c>
      <c r="H26" s="82">
        <v>9</v>
      </c>
      <c r="I26" s="49">
        <v>8</v>
      </c>
      <c r="J26" s="49" t="s">
        <v>36</v>
      </c>
      <c r="K26" s="49">
        <v>7.5</v>
      </c>
      <c r="L26" s="54"/>
      <c r="M26" s="54"/>
      <c r="N26" s="54"/>
      <c r="O26" s="54"/>
      <c r="P26" s="80">
        <v>5</v>
      </c>
      <c r="Q26" s="51">
        <f t="shared" si="0"/>
        <v>6.5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608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652</v>
      </c>
      <c r="D27" s="46" t="s">
        <v>137</v>
      </c>
      <c r="E27" s="47" t="s">
        <v>653</v>
      </c>
      <c r="F27" s="48" t="s">
        <v>654</v>
      </c>
      <c r="G27" s="45" t="s">
        <v>61</v>
      </c>
      <c r="H27" s="82">
        <v>6</v>
      </c>
      <c r="I27" s="49">
        <v>7.5</v>
      </c>
      <c r="J27" s="49" t="s">
        <v>36</v>
      </c>
      <c r="K27" s="49">
        <v>8</v>
      </c>
      <c r="L27" s="54"/>
      <c r="M27" s="54"/>
      <c r="N27" s="54"/>
      <c r="O27" s="54"/>
      <c r="P27" s="80">
        <v>4</v>
      </c>
      <c r="Q27" s="51">
        <f t="shared" si="0"/>
        <v>5.7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608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655</v>
      </c>
      <c r="D28" s="46" t="s">
        <v>656</v>
      </c>
      <c r="E28" s="47" t="s">
        <v>657</v>
      </c>
      <c r="F28" s="48" t="s">
        <v>658</v>
      </c>
      <c r="G28" s="45" t="s">
        <v>148</v>
      </c>
      <c r="H28" s="82">
        <v>7</v>
      </c>
      <c r="I28" s="49">
        <v>7.5</v>
      </c>
      <c r="J28" s="49" t="s">
        <v>36</v>
      </c>
      <c r="K28" s="49">
        <v>7</v>
      </c>
      <c r="L28" s="54"/>
      <c r="M28" s="54"/>
      <c r="N28" s="54"/>
      <c r="O28" s="54"/>
      <c r="P28" s="80">
        <v>4.5</v>
      </c>
      <c r="Q28" s="51">
        <f t="shared" si="0"/>
        <v>5.9</v>
      </c>
      <c r="R28" s="52" t="str">
        <f t="shared" si="3"/>
        <v>C</v>
      </c>
      <c r="S28" s="53" t="str">
        <f t="shared" si="1"/>
        <v>Trung bình</v>
      </c>
      <c r="T28" s="41" t="str">
        <f t="shared" si="4"/>
        <v/>
      </c>
      <c r="U28" s="41" t="s">
        <v>608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659</v>
      </c>
      <c r="D29" s="46" t="s">
        <v>660</v>
      </c>
      <c r="E29" s="47" t="s">
        <v>130</v>
      </c>
      <c r="F29" s="48" t="s">
        <v>491</v>
      </c>
      <c r="G29" s="45" t="s">
        <v>53</v>
      </c>
      <c r="H29" s="82">
        <v>6</v>
      </c>
      <c r="I29" s="49">
        <v>4.5</v>
      </c>
      <c r="J29" s="49" t="s">
        <v>36</v>
      </c>
      <c r="K29" s="49">
        <v>1</v>
      </c>
      <c r="L29" s="54"/>
      <c r="M29" s="54"/>
      <c r="N29" s="54"/>
      <c r="O29" s="54"/>
      <c r="P29" s="80">
        <v>0</v>
      </c>
      <c r="Q29" s="51">
        <f t="shared" si="0"/>
        <v>1.7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608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661</v>
      </c>
      <c r="D30" s="46" t="s">
        <v>274</v>
      </c>
      <c r="E30" s="47" t="s">
        <v>358</v>
      </c>
      <c r="F30" s="48" t="s">
        <v>349</v>
      </c>
      <c r="G30" s="45" t="s">
        <v>109</v>
      </c>
      <c r="H30" s="82">
        <v>8</v>
      </c>
      <c r="I30" s="49">
        <v>7.5</v>
      </c>
      <c r="J30" s="49" t="s">
        <v>36</v>
      </c>
      <c r="K30" s="49">
        <v>8</v>
      </c>
      <c r="L30" s="54"/>
      <c r="M30" s="54"/>
      <c r="N30" s="54"/>
      <c r="O30" s="54"/>
      <c r="P30" s="80">
        <v>6.5</v>
      </c>
      <c r="Q30" s="51">
        <f t="shared" si="0"/>
        <v>7.2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608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662</v>
      </c>
      <c r="D31" s="46" t="s">
        <v>663</v>
      </c>
      <c r="E31" s="47" t="s">
        <v>664</v>
      </c>
      <c r="F31" s="48" t="s">
        <v>665</v>
      </c>
      <c r="G31" s="45" t="s">
        <v>85</v>
      </c>
      <c r="H31" s="82">
        <v>6</v>
      </c>
      <c r="I31" s="49">
        <v>5</v>
      </c>
      <c r="J31" s="49" t="s">
        <v>36</v>
      </c>
      <c r="K31" s="49">
        <v>3</v>
      </c>
      <c r="L31" s="54"/>
      <c r="M31" s="54"/>
      <c r="N31" s="54"/>
      <c r="O31" s="54"/>
      <c r="P31" s="80">
        <v>1</v>
      </c>
      <c r="Q31" s="51">
        <f t="shared" si="0"/>
        <v>2.7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608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666</v>
      </c>
      <c r="D32" s="46" t="s">
        <v>667</v>
      </c>
      <c r="E32" s="47" t="s">
        <v>664</v>
      </c>
      <c r="F32" s="48" t="s">
        <v>668</v>
      </c>
      <c r="G32" s="45" t="s">
        <v>117</v>
      </c>
      <c r="H32" s="82">
        <v>6</v>
      </c>
      <c r="I32" s="49">
        <v>7</v>
      </c>
      <c r="J32" s="49" t="s">
        <v>36</v>
      </c>
      <c r="K32" s="49">
        <v>7</v>
      </c>
      <c r="L32" s="54"/>
      <c r="M32" s="54"/>
      <c r="N32" s="54"/>
      <c r="O32" s="54"/>
      <c r="P32" s="80">
        <v>7</v>
      </c>
      <c r="Q32" s="51">
        <f t="shared" si="0"/>
        <v>6.9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608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669</v>
      </c>
      <c r="D33" s="46" t="s">
        <v>281</v>
      </c>
      <c r="E33" s="47" t="s">
        <v>146</v>
      </c>
      <c r="F33" s="48" t="s">
        <v>670</v>
      </c>
      <c r="G33" s="45" t="s">
        <v>53</v>
      </c>
      <c r="H33" s="82">
        <v>5</v>
      </c>
      <c r="I33" s="49">
        <v>8</v>
      </c>
      <c r="J33" s="49" t="s">
        <v>36</v>
      </c>
      <c r="K33" s="49">
        <v>7.5</v>
      </c>
      <c r="L33" s="54"/>
      <c r="M33" s="54"/>
      <c r="N33" s="54"/>
      <c r="O33" s="54"/>
      <c r="P33" s="80">
        <v>1.5</v>
      </c>
      <c r="Q33" s="51">
        <f t="shared" si="0"/>
        <v>4.4000000000000004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608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671</v>
      </c>
      <c r="D34" s="46" t="s">
        <v>672</v>
      </c>
      <c r="E34" s="47" t="s">
        <v>151</v>
      </c>
      <c r="F34" s="48" t="s">
        <v>673</v>
      </c>
      <c r="G34" s="45" t="s">
        <v>57</v>
      </c>
      <c r="H34" s="82">
        <v>5</v>
      </c>
      <c r="I34" s="49">
        <v>6.5</v>
      </c>
      <c r="J34" s="49" t="s">
        <v>36</v>
      </c>
      <c r="K34" s="49">
        <v>6</v>
      </c>
      <c r="L34" s="54"/>
      <c r="M34" s="54"/>
      <c r="N34" s="54"/>
      <c r="O34" s="54"/>
      <c r="P34" s="80">
        <v>4.5</v>
      </c>
      <c r="Q34" s="51">
        <f t="shared" si="0"/>
        <v>5.3</v>
      </c>
      <c r="R34" s="52" t="str">
        <f t="shared" si="3"/>
        <v>D+</v>
      </c>
      <c r="S34" s="53" t="str">
        <f t="shared" si="1"/>
        <v>Trung bình yếu</v>
      </c>
      <c r="T34" s="41" t="str">
        <f t="shared" si="4"/>
        <v/>
      </c>
      <c r="U34" s="41" t="s">
        <v>608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674</v>
      </c>
      <c r="D35" s="46" t="s">
        <v>675</v>
      </c>
      <c r="E35" s="47" t="s">
        <v>155</v>
      </c>
      <c r="F35" s="48" t="s">
        <v>676</v>
      </c>
      <c r="G35" s="45" t="s">
        <v>53</v>
      </c>
      <c r="H35" s="82">
        <v>6</v>
      </c>
      <c r="I35" s="49">
        <v>8</v>
      </c>
      <c r="J35" s="49" t="s">
        <v>36</v>
      </c>
      <c r="K35" s="49">
        <v>7.5</v>
      </c>
      <c r="L35" s="54"/>
      <c r="M35" s="54"/>
      <c r="N35" s="54"/>
      <c r="O35" s="54"/>
      <c r="P35" s="80">
        <v>1.5</v>
      </c>
      <c r="Q35" s="51">
        <f t="shared" si="0"/>
        <v>4.5</v>
      </c>
      <c r="R35" s="52" t="str">
        <f t="shared" si="3"/>
        <v>D</v>
      </c>
      <c r="S35" s="53" t="str">
        <f t="shared" si="1"/>
        <v>Trung bình yếu</v>
      </c>
      <c r="T35" s="41" t="str">
        <f t="shared" si="4"/>
        <v/>
      </c>
      <c r="U35" s="41" t="s">
        <v>608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677</v>
      </c>
      <c r="D36" s="46" t="s">
        <v>285</v>
      </c>
      <c r="E36" s="47" t="s">
        <v>163</v>
      </c>
      <c r="F36" s="48" t="s">
        <v>630</v>
      </c>
      <c r="G36" s="45" t="s">
        <v>61</v>
      </c>
      <c r="H36" s="82">
        <v>7</v>
      </c>
      <c r="I36" s="49">
        <v>7.5</v>
      </c>
      <c r="J36" s="49" t="s">
        <v>36</v>
      </c>
      <c r="K36" s="49">
        <v>7.5</v>
      </c>
      <c r="L36" s="54"/>
      <c r="M36" s="54"/>
      <c r="N36" s="54"/>
      <c r="O36" s="54"/>
      <c r="P36" s="80">
        <v>1.5</v>
      </c>
      <c r="Q36" s="51">
        <f t="shared" si="0"/>
        <v>4.5</v>
      </c>
      <c r="R36" s="52" t="str">
        <f t="shared" si="3"/>
        <v>D</v>
      </c>
      <c r="S36" s="53" t="str">
        <f t="shared" si="1"/>
        <v>Trung bình yếu</v>
      </c>
      <c r="T36" s="41" t="str">
        <f t="shared" si="4"/>
        <v/>
      </c>
      <c r="U36" s="41" t="s">
        <v>608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678</v>
      </c>
      <c r="D37" s="46" t="s">
        <v>679</v>
      </c>
      <c r="E37" s="47" t="s">
        <v>163</v>
      </c>
      <c r="F37" s="48" t="s">
        <v>680</v>
      </c>
      <c r="G37" s="45" t="s">
        <v>117</v>
      </c>
      <c r="H37" s="82">
        <v>7</v>
      </c>
      <c r="I37" s="49">
        <v>8</v>
      </c>
      <c r="J37" s="49" t="s">
        <v>36</v>
      </c>
      <c r="K37" s="49">
        <v>8</v>
      </c>
      <c r="L37" s="54"/>
      <c r="M37" s="54"/>
      <c r="N37" s="54"/>
      <c r="O37" s="54"/>
      <c r="P37" s="80">
        <v>2</v>
      </c>
      <c r="Q37" s="51">
        <f t="shared" si="0"/>
        <v>4.9000000000000004</v>
      </c>
      <c r="R37" s="52" t="str">
        <f t="shared" si="3"/>
        <v>D</v>
      </c>
      <c r="S37" s="53" t="str">
        <f t="shared" si="1"/>
        <v>Trung bình yếu</v>
      </c>
      <c r="T37" s="41" t="str">
        <f t="shared" si="4"/>
        <v/>
      </c>
      <c r="U37" s="41" t="s">
        <v>608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681</v>
      </c>
      <c r="D38" s="46" t="s">
        <v>208</v>
      </c>
      <c r="E38" s="47" t="s">
        <v>682</v>
      </c>
      <c r="F38" s="48" t="s">
        <v>683</v>
      </c>
      <c r="G38" s="45" t="s">
        <v>85</v>
      </c>
      <c r="H38" s="82">
        <v>5</v>
      </c>
      <c r="I38" s="49">
        <v>5.5</v>
      </c>
      <c r="J38" s="49" t="s">
        <v>36</v>
      </c>
      <c r="K38" s="49">
        <v>2</v>
      </c>
      <c r="L38" s="54"/>
      <c r="M38" s="54"/>
      <c r="N38" s="54"/>
      <c r="O38" s="54"/>
      <c r="P38" s="80">
        <v>3</v>
      </c>
      <c r="Q38" s="51">
        <f t="shared" si="0"/>
        <v>3.5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608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684</v>
      </c>
      <c r="D39" s="46" t="s">
        <v>150</v>
      </c>
      <c r="E39" s="47" t="s">
        <v>685</v>
      </c>
      <c r="F39" s="48" t="s">
        <v>686</v>
      </c>
      <c r="G39" s="45" t="s">
        <v>61</v>
      </c>
      <c r="H39" s="82">
        <v>6</v>
      </c>
      <c r="I39" s="49">
        <v>6</v>
      </c>
      <c r="J39" s="49" t="s">
        <v>36</v>
      </c>
      <c r="K39" s="49">
        <v>4</v>
      </c>
      <c r="L39" s="54"/>
      <c r="M39" s="54"/>
      <c r="N39" s="54"/>
      <c r="O39" s="54"/>
      <c r="P39" s="80">
        <v>3</v>
      </c>
      <c r="Q39" s="51">
        <f t="shared" si="0"/>
        <v>4.0999999999999996</v>
      </c>
      <c r="R39" s="52" t="str">
        <f t="shared" si="3"/>
        <v>D</v>
      </c>
      <c r="S39" s="53" t="str">
        <f t="shared" si="1"/>
        <v>Trung bình yếu</v>
      </c>
      <c r="T39" s="41" t="str">
        <f t="shared" si="4"/>
        <v/>
      </c>
      <c r="U39" s="41" t="s">
        <v>608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687</v>
      </c>
      <c r="D40" s="46" t="s">
        <v>141</v>
      </c>
      <c r="E40" s="47" t="s">
        <v>688</v>
      </c>
      <c r="F40" s="48" t="s">
        <v>673</v>
      </c>
      <c r="G40" s="45" t="s">
        <v>80</v>
      </c>
      <c r="H40" s="82">
        <v>5</v>
      </c>
      <c r="I40" s="49">
        <v>6.5</v>
      </c>
      <c r="J40" s="49" t="s">
        <v>36</v>
      </c>
      <c r="K40" s="49">
        <v>7</v>
      </c>
      <c r="L40" s="54"/>
      <c r="M40" s="54"/>
      <c r="N40" s="54"/>
      <c r="O40" s="54"/>
      <c r="P40" s="80">
        <v>2</v>
      </c>
      <c r="Q40" s="51">
        <f t="shared" si="0"/>
        <v>4.2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608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689</v>
      </c>
      <c r="D41" s="46" t="s">
        <v>481</v>
      </c>
      <c r="E41" s="47" t="s">
        <v>542</v>
      </c>
      <c r="F41" s="48" t="s">
        <v>690</v>
      </c>
      <c r="G41" s="45" t="s">
        <v>85</v>
      </c>
      <c r="H41" s="82">
        <v>6</v>
      </c>
      <c r="I41" s="49">
        <v>7</v>
      </c>
      <c r="J41" s="49" t="s">
        <v>36</v>
      </c>
      <c r="K41" s="49">
        <v>5</v>
      </c>
      <c r="L41" s="54"/>
      <c r="M41" s="54"/>
      <c r="N41" s="54"/>
      <c r="O41" s="54"/>
      <c r="P41" s="80">
        <v>4</v>
      </c>
      <c r="Q41" s="51">
        <f t="shared" si="0"/>
        <v>5</v>
      </c>
      <c r="R41" s="52" t="str">
        <f t="shared" si="3"/>
        <v>D+</v>
      </c>
      <c r="S41" s="53" t="str">
        <f t="shared" si="1"/>
        <v>Trung bình yếu</v>
      </c>
      <c r="T41" s="41" t="str">
        <f t="shared" si="4"/>
        <v/>
      </c>
      <c r="U41" s="41" t="s">
        <v>608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691</v>
      </c>
      <c r="D42" s="46" t="s">
        <v>618</v>
      </c>
      <c r="E42" s="47" t="s">
        <v>692</v>
      </c>
      <c r="F42" s="48" t="s">
        <v>645</v>
      </c>
      <c r="G42" s="45" t="s">
        <v>80</v>
      </c>
      <c r="H42" s="82">
        <v>6</v>
      </c>
      <c r="I42" s="49">
        <v>7</v>
      </c>
      <c r="J42" s="49" t="s">
        <v>36</v>
      </c>
      <c r="K42" s="49">
        <v>7.5</v>
      </c>
      <c r="L42" s="54"/>
      <c r="M42" s="54"/>
      <c r="N42" s="54"/>
      <c r="O42" s="54"/>
      <c r="P42" s="80">
        <v>2</v>
      </c>
      <c r="Q42" s="51">
        <f t="shared" si="0"/>
        <v>4.5</v>
      </c>
      <c r="R42" s="52" t="str">
        <f t="shared" si="3"/>
        <v>D</v>
      </c>
      <c r="S42" s="53" t="str">
        <f t="shared" si="1"/>
        <v>Trung bình yếu</v>
      </c>
      <c r="T42" s="41" t="str">
        <f t="shared" si="4"/>
        <v/>
      </c>
      <c r="U42" s="41" t="s">
        <v>608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693</v>
      </c>
      <c r="D43" s="46" t="s">
        <v>601</v>
      </c>
      <c r="E43" s="47" t="s">
        <v>694</v>
      </c>
      <c r="F43" s="48" t="s">
        <v>695</v>
      </c>
      <c r="G43" s="45" t="s">
        <v>80</v>
      </c>
      <c r="H43" s="82">
        <v>7</v>
      </c>
      <c r="I43" s="49">
        <v>5</v>
      </c>
      <c r="J43" s="49" t="s">
        <v>36</v>
      </c>
      <c r="K43" s="49">
        <v>3</v>
      </c>
      <c r="L43" s="54"/>
      <c r="M43" s="54"/>
      <c r="N43" s="54"/>
      <c r="O43" s="54"/>
      <c r="P43" s="80">
        <v>2</v>
      </c>
      <c r="Q43" s="51">
        <f t="shared" si="0"/>
        <v>3.3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608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696</v>
      </c>
      <c r="D44" s="46" t="s">
        <v>697</v>
      </c>
      <c r="E44" s="47" t="s">
        <v>698</v>
      </c>
      <c r="F44" s="48" t="s">
        <v>699</v>
      </c>
      <c r="G44" s="45" t="s">
        <v>117</v>
      </c>
      <c r="H44" s="82">
        <v>5</v>
      </c>
      <c r="I44" s="49">
        <v>0</v>
      </c>
      <c r="J44" s="49" t="s">
        <v>36</v>
      </c>
      <c r="K44" s="49">
        <v>0</v>
      </c>
      <c r="L44" s="54"/>
      <c r="M44" s="54"/>
      <c r="N44" s="54"/>
      <c r="O44" s="54"/>
      <c r="P44" s="80" t="s">
        <v>36</v>
      </c>
      <c r="Q44" s="51">
        <f t="shared" si="0"/>
        <v>0.5</v>
      </c>
      <c r="R44" s="52" t="str">
        <f t="shared" si="3"/>
        <v>F</v>
      </c>
      <c r="S44" s="53" t="str">
        <f t="shared" si="1"/>
        <v>Kém</v>
      </c>
      <c r="T44" s="41" t="str">
        <f t="shared" si="4"/>
        <v>Không đủ ĐKDT</v>
      </c>
      <c r="U44" s="41" t="s">
        <v>608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700</v>
      </c>
      <c r="D45" s="46" t="s">
        <v>701</v>
      </c>
      <c r="E45" s="47" t="s">
        <v>702</v>
      </c>
      <c r="F45" s="48" t="s">
        <v>703</v>
      </c>
      <c r="G45" s="45" t="s">
        <v>61</v>
      </c>
      <c r="H45" s="82">
        <v>8</v>
      </c>
      <c r="I45" s="49">
        <v>8</v>
      </c>
      <c r="J45" s="49" t="s">
        <v>36</v>
      </c>
      <c r="K45" s="49">
        <v>7</v>
      </c>
      <c r="L45" s="54"/>
      <c r="M45" s="54"/>
      <c r="N45" s="54"/>
      <c r="O45" s="54"/>
      <c r="P45" s="80">
        <v>9</v>
      </c>
      <c r="Q45" s="51">
        <f t="shared" si="0"/>
        <v>8.3000000000000007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608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704</v>
      </c>
      <c r="D46" s="46" t="s">
        <v>141</v>
      </c>
      <c r="E46" s="47" t="s">
        <v>702</v>
      </c>
      <c r="F46" s="48" t="s">
        <v>705</v>
      </c>
      <c r="G46" s="45" t="s">
        <v>57</v>
      </c>
      <c r="H46" s="82">
        <v>5</v>
      </c>
      <c r="I46" s="49">
        <v>4</v>
      </c>
      <c r="J46" s="49" t="s">
        <v>36</v>
      </c>
      <c r="K46" s="49">
        <v>2</v>
      </c>
      <c r="L46" s="54"/>
      <c r="M46" s="54"/>
      <c r="N46" s="54"/>
      <c r="O46" s="54"/>
      <c r="P46" s="80">
        <v>1</v>
      </c>
      <c r="Q46" s="51">
        <f t="shared" si="0"/>
        <v>2.2000000000000002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608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706</v>
      </c>
      <c r="D47" s="46" t="s">
        <v>707</v>
      </c>
      <c r="E47" s="47" t="s">
        <v>708</v>
      </c>
      <c r="F47" s="48" t="s">
        <v>709</v>
      </c>
      <c r="G47" s="45" t="s">
        <v>148</v>
      </c>
      <c r="H47" s="82">
        <v>6</v>
      </c>
      <c r="I47" s="49">
        <v>7</v>
      </c>
      <c r="J47" s="49" t="s">
        <v>36</v>
      </c>
      <c r="K47" s="49">
        <v>6.5</v>
      </c>
      <c r="L47" s="54"/>
      <c r="M47" s="54"/>
      <c r="N47" s="54"/>
      <c r="O47" s="54"/>
      <c r="P47" s="80">
        <v>4.5</v>
      </c>
      <c r="Q47" s="51">
        <f t="shared" si="0"/>
        <v>5.6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608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710</v>
      </c>
      <c r="D48" s="46" t="s">
        <v>711</v>
      </c>
      <c r="E48" s="47" t="s">
        <v>384</v>
      </c>
      <c r="F48" s="48" t="s">
        <v>712</v>
      </c>
      <c r="G48" s="45" t="s">
        <v>53</v>
      </c>
      <c r="H48" s="82">
        <v>10</v>
      </c>
      <c r="I48" s="49">
        <v>8.5</v>
      </c>
      <c r="J48" s="49" t="s">
        <v>36</v>
      </c>
      <c r="K48" s="49">
        <v>7.5</v>
      </c>
      <c r="L48" s="54"/>
      <c r="M48" s="54"/>
      <c r="N48" s="54"/>
      <c r="O48" s="54"/>
      <c r="P48" s="80">
        <v>5</v>
      </c>
      <c r="Q48" s="51">
        <f t="shared" si="0"/>
        <v>6.7</v>
      </c>
      <c r="R48" s="52" t="str">
        <f t="shared" si="3"/>
        <v>C+</v>
      </c>
      <c r="S48" s="53" t="str">
        <f t="shared" si="1"/>
        <v>Trung bình</v>
      </c>
      <c r="T48" s="41" t="str">
        <f t="shared" si="4"/>
        <v/>
      </c>
      <c r="U48" s="41" t="s">
        <v>608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713</v>
      </c>
      <c r="D49" s="46" t="s">
        <v>714</v>
      </c>
      <c r="E49" s="47" t="s">
        <v>188</v>
      </c>
      <c r="F49" s="48" t="s">
        <v>715</v>
      </c>
      <c r="G49" s="45" t="s">
        <v>53</v>
      </c>
      <c r="H49" s="82">
        <v>6</v>
      </c>
      <c r="I49" s="49">
        <v>7.5</v>
      </c>
      <c r="J49" s="49" t="s">
        <v>36</v>
      </c>
      <c r="K49" s="49">
        <v>7.5</v>
      </c>
      <c r="L49" s="54"/>
      <c r="M49" s="54"/>
      <c r="N49" s="54"/>
      <c r="O49" s="54"/>
      <c r="P49" s="80">
        <v>2</v>
      </c>
      <c r="Q49" s="51">
        <f t="shared" si="0"/>
        <v>4.5999999999999996</v>
      </c>
      <c r="R49" s="52" t="str">
        <f t="shared" si="3"/>
        <v>D</v>
      </c>
      <c r="S49" s="53" t="str">
        <f t="shared" si="1"/>
        <v>Trung bình yếu</v>
      </c>
      <c r="T49" s="41" t="str">
        <f t="shared" si="4"/>
        <v/>
      </c>
      <c r="U49" s="41" t="s">
        <v>608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716</v>
      </c>
      <c r="D50" s="46" t="s">
        <v>717</v>
      </c>
      <c r="E50" s="47" t="s">
        <v>205</v>
      </c>
      <c r="F50" s="48" t="s">
        <v>718</v>
      </c>
      <c r="G50" s="45" t="s">
        <v>117</v>
      </c>
      <c r="H50" s="82">
        <v>7</v>
      </c>
      <c r="I50" s="49">
        <v>7.5</v>
      </c>
      <c r="J50" s="49" t="s">
        <v>36</v>
      </c>
      <c r="K50" s="49">
        <v>8</v>
      </c>
      <c r="L50" s="54"/>
      <c r="M50" s="54"/>
      <c r="N50" s="54"/>
      <c r="O50" s="54"/>
      <c r="P50" s="80">
        <v>6.5</v>
      </c>
      <c r="Q50" s="51">
        <f t="shared" si="0"/>
        <v>7.1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608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719</v>
      </c>
      <c r="D51" s="46" t="s">
        <v>720</v>
      </c>
      <c r="E51" s="47" t="s">
        <v>205</v>
      </c>
      <c r="F51" s="48" t="s">
        <v>246</v>
      </c>
      <c r="G51" s="45" t="s">
        <v>117</v>
      </c>
      <c r="H51" s="82">
        <v>9</v>
      </c>
      <c r="I51" s="49">
        <v>7.5</v>
      </c>
      <c r="J51" s="49" t="s">
        <v>36</v>
      </c>
      <c r="K51" s="49">
        <v>8</v>
      </c>
      <c r="L51" s="54"/>
      <c r="M51" s="54"/>
      <c r="N51" s="54"/>
      <c r="O51" s="54"/>
      <c r="P51" s="80">
        <v>9</v>
      </c>
      <c r="Q51" s="51">
        <f t="shared" si="0"/>
        <v>8.5</v>
      </c>
      <c r="R51" s="52" t="str">
        <f t="shared" si="3"/>
        <v>A</v>
      </c>
      <c r="S51" s="53" t="str">
        <f t="shared" si="1"/>
        <v>Giỏi</v>
      </c>
      <c r="T51" s="41" t="str">
        <f t="shared" si="4"/>
        <v/>
      </c>
      <c r="U51" s="41" t="s">
        <v>608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721</v>
      </c>
      <c r="D52" s="46" t="s">
        <v>722</v>
      </c>
      <c r="E52" s="47" t="s">
        <v>209</v>
      </c>
      <c r="F52" s="48" t="s">
        <v>419</v>
      </c>
      <c r="G52" s="45" t="s">
        <v>80</v>
      </c>
      <c r="H52" s="82">
        <v>6</v>
      </c>
      <c r="I52" s="49">
        <v>7</v>
      </c>
      <c r="J52" s="49" t="s">
        <v>36</v>
      </c>
      <c r="K52" s="49">
        <v>8</v>
      </c>
      <c r="L52" s="54"/>
      <c r="M52" s="54"/>
      <c r="N52" s="54"/>
      <c r="O52" s="54"/>
      <c r="P52" s="80">
        <v>4.5</v>
      </c>
      <c r="Q52" s="51">
        <f t="shared" si="0"/>
        <v>5.9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608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723</v>
      </c>
      <c r="D53" s="46" t="s">
        <v>724</v>
      </c>
      <c r="E53" s="47" t="s">
        <v>213</v>
      </c>
      <c r="F53" s="48" t="s">
        <v>725</v>
      </c>
      <c r="G53" s="45" t="s">
        <v>61</v>
      </c>
      <c r="H53" s="82">
        <v>8</v>
      </c>
      <c r="I53" s="49">
        <v>7</v>
      </c>
      <c r="J53" s="49" t="s">
        <v>36</v>
      </c>
      <c r="K53" s="49">
        <v>6.5</v>
      </c>
      <c r="L53" s="54"/>
      <c r="M53" s="54"/>
      <c r="N53" s="54"/>
      <c r="O53" s="54"/>
      <c r="P53" s="80">
        <v>3.5</v>
      </c>
      <c r="Q53" s="51">
        <f t="shared" si="0"/>
        <v>5.3</v>
      </c>
      <c r="R53" s="52" t="str">
        <f t="shared" si="3"/>
        <v>D+</v>
      </c>
      <c r="S53" s="53" t="str">
        <f t="shared" si="1"/>
        <v>Trung bình yếu</v>
      </c>
      <c r="T53" s="41" t="str">
        <f t="shared" si="4"/>
        <v/>
      </c>
      <c r="U53" s="41" t="s">
        <v>608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726</v>
      </c>
      <c r="D54" s="46" t="s">
        <v>711</v>
      </c>
      <c r="E54" s="47" t="s">
        <v>574</v>
      </c>
      <c r="F54" s="48" t="s">
        <v>727</v>
      </c>
      <c r="G54" s="45" t="s">
        <v>61</v>
      </c>
      <c r="H54" s="82">
        <v>5</v>
      </c>
      <c r="I54" s="49">
        <v>8</v>
      </c>
      <c r="J54" s="49" t="s">
        <v>36</v>
      </c>
      <c r="K54" s="49">
        <v>7.5</v>
      </c>
      <c r="L54" s="54"/>
      <c r="M54" s="54"/>
      <c r="N54" s="54"/>
      <c r="O54" s="54"/>
      <c r="P54" s="80">
        <v>2</v>
      </c>
      <c r="Q54" s="51">
        <f t="shared" si="0"/>
        <v>4.5999999999999996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608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728</v>
      </c>
      <c r="D55" s="46" t="s">
        <v>318</v>
      </c>
      <c r="E55" s="47" t="s">
        <v>229</v>
      </c>
      <c r="F55" s="48" t="s">
        <v>729</v>
      </c>
      <c r="G55" s="45" t="s">
        <v>148</v>
      </c>
      <c r="H55" s="82">
        <v>5</v>
      </c>
      <c r="I55" s="49">
        <v>7</v>
      </c>
      <c r="J55" s="49" t="s">
        <v>36</v>
      </c>
      <c r="K55" s="49">
        <v>6.5</v>
      </c>
      <c r="L55" s="54"/>
      <c r="M55" s="54"/>
      <c r="N55" s="54"/>
      <c r="O55" s="54"/>
      <c r="P55" s="80">
        <v>3</v>
      </c>
      <c r="Q55" s="51">
        <f t="shared" si="0"/>
        <v>4.7</v>
      </c>
      <c r="R55" s="52" t="str">
        <f t="shared" si="3"/>
        <v>D</v>
      </c>
      <c r="S55" s="53" t="str">
        <f t="shared" si="1"/>
        <v>Trung bình yếu</v>
      </c>
      <c r="T55" s="41" t="str">
        <f t="shared" si="4"/>
        <v/>
      </c>
      <c r="U55" s="41" t="s">
        <v>608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730</v>
      </c>
      <c r="D56" s="46" t="s">
        <v>549</v>
      </c>
      <c r="E56" s="47" t="s">
        <v>418</v>
      </c>
      <c r="F56" s="48" t="s">
        <v>731</v>
      </c>
      <c r="G56" s="45" t="s">
        <v>85</v>
      </c>
      <c r="H56" s="82">
        <v>9</v>
      </c>
      <c r="I56" s="49">
        <v>8</v>
      </c>
      <c r="J56" s="49" t="s">
        <v>36</v>
      </c>
      <c r="K56" s="49">
        <v>7</v>
      </c>
      <c r="L56" s="54"/>
      <c r="M56" s="54"/>
      <c r="N56" s="54"/>
      <c r="O56" s="54"/>
      <c r="P56" s="80">
        <v>6.5</v>
      </c>
      <c r="Q56" s="51">
        <f t="shared" si="0"/>
        <v>7.2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608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732</v>
      </c>
      <c r="D57" s="46" t="s">
        <v>733</v>
      </c>
      <c r="E57" s="47" t="s">
        <v>734</v>
      </c>
      <c r="F57" s="48" t="s">
        <v>735</v>
      </c>
      <c r="G57" s="45" t="s">
        <v>53</v>
      </c>
      <c r="H57" s="82">
        <v>7</v>
      </c>
      <c r="I57" s="49">
        <v>7.5</v>
      </c>
      <c r="J57" s="49" t="s">
        <v>36</v>
      </c>
      <c r="K57" s="49">
        <v>7</v>
      </c>
      <c r="L57" s="54"/>
      <c r="M57" s="54"/>
      <c r="N57" s="54"/>
      <c r="O57" s="54"/>
      <c r="P57" s="80">
        <v>3</v>
      </c>
      <c r="Q57" s="51">
        <f t="shared" si="0"/>
        <v>5.0999999999999996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608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736</v>
      </c>
      <c r="D58" s="46" t="s">
        <v>129</v>
      </c>
      <c r="E58" s="47" t="s">
        <v>425</v>
      </c>
      <c r="F58" s="48" t="s">
        <v>488</v>
      </c>
      <c r="G58" s="45" t="s">
        <v>61</v>
      </c>
      <c r="H58" s="82">
        <v>7</v>
      </c>
      <c r="I58" s="49">
        <v>5.5</v>
      </c>
      <c r="J58" s="49" t="s">
        <v>36</v>
      </c>
      <c r="K58" s="49">
        <v>4</v>
      </c>
      <c r="L58" s="54"/>
      <c r="M58" s="54"/>
      <c r="N58" s="54"/>
      <c r="O58" s="54"/>
      <c r="P58" s="80">
        <v>2</v>
      </c>
      <c r="Q58" s="51">
        <f t="shared" si="0"/>
        <v>3.6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608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737</v>
      </c>
      <c r="D59" s="46" t="s">
        <v>738</v>
      </c>
      <c r="E59" s="47" t="s">
        <v>425</v>
      </c>
      <c r="F59" s="48" t="s">
        <v>739</v>
      </c>
      <c r="G59" s="45" t="s">
        <v>57</v>
      </c>
      <c r="H59" s="82">
        <v>6</v>
      </c>
      <c r="I59" s="49">
        <v>5</v>
      </c>
      <c r="J59" s="49" t="s">
        <v>36</v>
      </c>
      <c r="K59" s="49">
        <v>3</v>
      </c>
      <c r="L59" s="54"/>
      <c r="M59" s="54"/>
      <c r="N59" s="54"/>
      <c r="O59" s="54"/>
      <c r="P59" s="80">
        <v>0</v>
      </c>
      <c r="Q59" s="51">
        <f t="shared" si="0"/>
        <v>2.2000000000000002</v>
      </c>
      <c r="R59" s="52" t="str">
        <f t="shared" si="3"/>
        <v>F</v>
      </c>
      <c r="S59" s="53" t="str">
        <f t="shared" si="1"/>
        <v>Kém</v>
      </c>
      <c r="T59" s="41" t="s">
        <v>1373</v>
      </c>
      <c r="U59" s="41" t="s">
        <v>608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740</v>
      </c>
      <c r="D60" s="46" t="s">
        <v>237</v>
      </c>
      <c r="E60" s="47" t="s">
        <v>242</v>
      </c>
      <c r="F60" s="48" t="s">
        <v>741</v>
      </c>
      <c r="G60" s="45" t="s">
        <v>76</v>
      </c>
      <c r="H60" s="82">
        <v>7</v>
      </c>
      <c r="I60" s="49">
        <v>0</v>
      </c>
      <c r="J60" s="49" t="s">
        <v>36</v>
      </c>
      <c r="K60" s="49">
        <v>0</v>
      </c>
      <c r="L60" s="54"/>
      <c r="M60" s="54"/>
      <c r="N60" s="54"/>
      <c r="O60" s="54"/>
      <c r="P60" s="80" t="s">
        <v>36</v>
      </c>
      <c r="Q60" s="51">
        <f t="shared" si="0"/>
        <v>0.7</v>
      </c>
      <c r="R60" s="52" t="str">
        <f t="shared" si="3"/>
        <v>F</v>
      </c>
      <c r="S60" s="53" t="str">
        <f t="shared" si="1"/>
        <v>Kém</v>
      </c>
      <c r="T60" s="41" t="str">
        <f t="shared" si="4"/>
        <v>Không đủ ĐKDT</v>
      </c>
      <c r="U60" s="41" t="s">
        <v>608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742</v>
      </c>
      <c r="D61" s="46" t="s">
        <v>743</v>
      </c>
      <c r="E61" s="47" t="s">
        <v>242</v>
      </c>
      <c r="F61" s="48" t="s">
        <v>744</v>
      </c>
      <c r="G61" s="45" t="s">
        <v>61</v>
      </c>
      <c r="H61" s="82">
        <v>9</v>
      </c>
      <c r="I61" s="49">
        <v>7.5</v>
      </c>
      <c r="J61" s="49" t="s">
        <v>36</v>
      </c>
      <c r="K61" s="49">
        <v>8</v>
      </c>
      <c r="L61" s="54"/>
      <c r="M61" s="54"/>
      <c r="N61" s="54"/>
      <c r="O61" s="54"/>
      <c r="P61" s="80">
        <v>7.5</v>
      </c>
      <c r="Q61" s="51">
        <f t="shared" si="0"/>
        <v>7.8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608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745</v>
      </c>
      <c r="D62" s="46" t="s">
        <v>746</v>
      </c>
      <c r="E62" s="47" t="s">
        <v>245</v>
      </c>
      <c r="F62" s="48" t="s">
        <v>464</v>
      </c>
      <c r="G62" s="45" t="s">
        <v>76</v>
      </c>
      <c r="H62" s="82">
        <v>10</v>
      </c>
      <c r="I62" s="49">
        <v>9</v>
      </c>
      <c r="J62" s="49" t="s">
        <v>36</v>
      </c>
      <c r="K62" s="49">
        <v>7.5</v>
      </c>
      <c r="L62" s="54"/>
      <c r="M62" s="54"/>
      <c r="N62" s="54"/>
      <c r="O62" s="54"/>
      <c r="P62" s="80">
        <v>9.5</v>
      </c>
      <c r="Q62" s="51">
        <f t="shared" si="0"/>
        <v>9.1</v>
      </c>
      <c r="R62" s="52" t="str">
        <f t="shared" si="3"/>
        <v>A+</v>
      </c>
      <c r="S62" s="53" t="str">
        <f t="shared" si="1"/>
        <v>Giỏi</v>
      </c>
      <c r="T62" s="41" t="str">
        <f t="shared" si="4"/>
        <v/>
      </c>
      <c r="U62" s="41" t="s">
        <v>608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747</v>
      </c>
      <c r="D63" s="46" t="s">
        <v>748</v>
      </c>
      <c r="E63" s="47" t="s">
        <v>245</v>
      </c>
      <c r="F63" s="48" t="s">
        <v>749</v>
      </c>
      <c r="G63" s="45" t="s">
        <v>61</v>
      </c>
      <c r="H63" s="82">
        <v>7</v>
      </c>
      <c r="I63" s="49">
        <v>7.5</v>
      </c>
      <c r="J63" s="49" t="s">
        <v>36</v>
      </c>
      <c r="K63" s="49">
        <v>7.5</v>
      </c>
      <c r="L63" s="54"/>
      <c r="M63" s="54"/>
      <c r="N63" s="54"/>
      <c r="O63" s="54"/>
      <c r="P63" s="80">
        <v>4</v>
      </c>
      <c r="Q63" s="51">
        <f t="shared" si="0"/>
        <v>5.7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608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750</v>
      </c>
      <c r="D64" s="46" t="s">
        <v>82</v>
      </c>
      <c r="E64" s="47" t="s">
        <v>751</v>
      </c>
      <c r="F64" s="48" t="s">
        <v>752</v>
      </c>
      <c r="G64" s="45" t="s">
        <v>85</v>
      </c>
      <c r="H64" s="82">
        <v>8</v>
      </c>
      <c r="I64" s="49">
        <v>6.5</v>
      </c>
      <c r="J64" s="49" t="s">
        <v>36</v>
      </c>
      <c r="K64" s="49">
        <v>5</v>
      </c>
      <c r="L64" s="54"/>
      <c r="M64" s="54"/>
      <c r="N64" s="54"/>
      <c r="O64" s="54"/>
      <c r="P64" s="80">
        <v>4</v>
      </c>
      <c r="Q64" s="51">
        <f t="shared" si="0"/>
        <v>5.0999999999999996</v>
      </c>
      <c r="R64" s="52" t="str">
        <f t="shared" si="3"/>
        <v>D+</v>
      </c>
      <c r="S64" s="53" t="str">
        <f t="shared" si="1"/>
        <v>Trung bình yếu</v>
      </c>
      <c r="T64" s="41" t="str">
        <f t="shared" si="4"/>
        <v/>
      </c>
      <c r="U64" s="41" t="s">
        <v>608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23" ht="7.5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ht="16.5" x14ac:dyDescent="0.25">
      <c r="A66" s="61"/>
      <c r="B66" s="104" t="s">
        <v>37</v>
      </c>
      <c r="C66" s="104"/>
      <c r="D66" s="63"/>
      <c r="E66" s="64"/>
      <c r="F66" s="64"/>
      <c r="G66" s="64"/>
      <c r="H66" s="65"/>
      <c r="I66" s="66"/>
      <c r="J66" s="66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4"/>
    </row>
    <row r="67" spans="1:23" ht="16.5" customHeight="1" x14ac:dyDescent="0.25">
      <c r="A67" s="61"/>
      <c r="B67" s="68" t="s">
        <v>38</v>
      </c>
      <c r="C67" s="68"/>
      <c r="D67" s="69">
        <f>+$AA$7</f>
        <v>56</v>
      </c>
      <c r="E67" s="70" t="s">
        <v>39</v>
      </c>
      <c r="F67" s="70"/>
      <c r="G67" s="105" t="s">
        <v>40</v>
      </c>
      <c r="H67" s="105"/>
      <c r="I67" s="105"/>
      <c r="J67" s="105"/>
      <c r="K67" s="105"/>
      <c r="L67" s="105"/>
      <c r="M67" s="105"/>
      <c r="N67" s="105"/>
      <c r="O67" s="105"/>
      <c r="P67" s="71">
        <f>$AA$7 -COUNTIF($T$8:$T$209,"Vắng") -COUNTIF($T$8:$T$209,"Vắng có phép") - COUNTIF($T$8:$T$209,"Đình chỉ thi") - COUNTIF($T$8:$T$209,"Không đủ ĐKDT")</f>
        <v>53</v>
      </c>
      <c r="Q67" s="71"/>
      <c r="R67" s="72"/>
      <c r="S67" s="73"/>
      <c r="T67" s="73" t="s">
        <v>39</v>
      </c>
      <c r="U67" s="73"/>
      <c r="V67" s="73"/>
      <c r="W67" s="4"/>
    </row>
    <row r="68" spans="1:23" ht="16.5" customHeight="1" x14ac:dyDescent="0.25">
      <c r="A68" s="61"/>
      <c r="B68" s="68" t="s">
        <v>41</v>
      </c>
      <c r="C68" s="68"/>
      <c r="D68" s="69">
        <f>+$AL$7</f>
        <v>42</v>
      </c>
      <c r="E68" s="70" t="s">
        <v>39</v>
      </c>
      <c r="F68" s="70"/>
      <c r="G68" s="105" t="s">
        <v>42</v>
      </c>
      <c r="H68" s="105"/>
      <c r="I68" s="105"/>
      <c r="J68" s="105"/>
      <c r="K68" s="105"/>
      <c r="L68" s="105"/>
      <c r="M68" s="105"/>
      <c r="N68" s="105"/>
      <c r="O68" s="105"/>
      <c r="P68" s="74">
        <f>COUNTIF($T$8:$T$85,"Vắng")</f>
        <v>1</v>
      </c>
      <c r="Q68" s="74"/>
      <c r="R68" s="75"/>
      <c r="S68" s="73"/>
      <c r="T68" s="73" t="s">
        <v>39</v>
      </c>
      <c r="U68" s="73"/>
      <c r="V68" s="73"/>
      <c r="W68" s="4"/>
    </row>
    <row r="69" spans="1:23" ht="16.5" customHeight="1" x14ac:dyDescent="0.25">
      <c r="A69" s="61"/>
      <c r="B69" s="68" t="s">
        <v>43</v>
      </c>
      <c r="C69" s="68"/>
      <c r="D69" s="76">
        <f>COUNTIF(X9:X64,"Học lại")</f>
        <v>14</v>
      </c>
      <c r="E69" s="70" t="s">
        <v>39</v>
      </c>
      <c r="F69" s="70"/>
      <c r="G69" s="105" t="s">
        <v>44</v>
      </c>
      <c r="H69" s="105"/>
      <c r="I69" s="105"/>
      <c r="J69" s="105"/>
      <c r="K69" s="105"/>
      <c r="L69" s="105"/>
      <c r="M69" s="105"/>
      <c r="N69" s="105"/>
      <c r="O69" s="105"/>
      <c r="P69" s="71">
        <f>COUNTIF($T$8:$T$85,"Vắng có phép")</f>
        <v>0</v>
      </c>
      <c r="Q69" s="71"/>
      <c r="R69" s="72"/>
      <c r="S69" s="73"/>
      <c r="T69" s="73" t="s">
        <v>39</v>
      </c>
      <c r="U69" s="73"/>
      <c r="V69" s="73"/>
      <c r="W69" s="4"/>
    </row>
    <row r="70" spans="1:23" ht="3" customHeight="1" x14ac:dyDescent="0.25">
      <c r="A70" s="61"/>
      <c r="B70" s="62"/>
      <c r="C70" s="63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23" x14ac:dyDescent="0.25">
      <c r="B71" s="77" t="s">
        <v>45</v>
      </c>
      <c r="C71" s="77"/>
      <c r="D71" s="78">
        <f>COUNTIF(X9:X64,"Thi lại")</f>
        <v>0</v>
      </c>
      <c r="E71" s="79" t="s">
        <v>39</v>
      </c>
      <c r="F71" s="4"/>
      <c r="G71" s="4"/>
      <c r="H71" s="4"/>
      <c r="I71" s="4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97"/>
      <c r="V71" s="97"/>
      <c r="W71" s="4"/>
    </row>
    <row r="72" spans="1:23" x14ac:dyDescent="0.25">
      <c r="B72" s="77"/>
      <c r="C72" s="77"/>
      <c r="D72" s="78"/>
      <c r="E72" s="79"/>
      <c r="F72" s="4"/>
      <c r="G72" s="4"/>
      <c r="H72" s="4"/>
      <c r="I72" s="4"/>
      <c r="J72" s="107" t="s">
        <v>1374</v>
      </c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97"/>
      <c r="V72" s="97"/>
      <c r="W72" s="4"/>
    </row>
  </sheetData>
  <sheetProtection formatCells="0" formatColumns="0" formatRows="0" insertColumns="0" insertRows="0" insertHyperlinks="0" deleteColumns="0" deleteRows="0" sort="0" autoFilter="0" pivotTables="0"/>
  <autoFilter ref="A7:AN64">
    <filterColumn colId="3" showButton="0"/>
  </autoFilter>
  <mergeCells count="43"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G69:O69"/>
    <mergeCell ref="J71:T71"/>
    <mergeCell ref="J72:T72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68:O68"/>
    <mergeCell ref="M6:N6"/>
    <mergeCell ref="O6:O7"/>
    <mergeCell ref="P6:P7"/>
    <mergeCell ref="Q6:Q8"/>
    <mergeCell ref="U6:U8"/>
    <mergeCell ref="B8:G8"/>
    <mergeCell ref="B66:C66"/>
    <mergeCell ref="G67:O67"/>
    <mergeCell ref="R6:R7"/>
    <mergeCell ref="S6:S7"/>
  </mergeCells>
  <conditionalFormatting sqref="H9:P64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64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64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9 Y3:AM7 Z2:AM2 Z9 X9:Y64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topLeftCell="B1" workbookViewId="0">
      <pane ySplit="2" topLeftCell="A65" activePane="bottomLeft" state="frozen"/>
      <selection activeCell="T5" sqref="T1:T1048576"/>
      <selection pane="bottomLeft" activeCell="B72" sqref="A72:XFD8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2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606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607</v>
      </c>
      <c r="H4" s="110"/>
      <c r="I4" s="110"/>
      <c r="J4" s="110"/>
      <c r="K4" s="110"/>
      <c r="L4" s="110"/>
      <c r="M4" s="110"/>
      <c r="N4" s="110"/>
      <c r="O4" s="110"/>
      <c r="P4" s="110" t="s">
        <v>249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D14-121_03</v>
      </c>
      <c r="AA7" s="20">
        <f>+$AJ$7+$AL$7+$AH$7</f>
        <v>55</v>
      </c>
      <c r="AB7" s="7">
        <f>COUNTIF($S$8:$S$76,"Khiển trách")</f>
        <v>0</v>
      </c>
      <c r="AC7" s="7">
        <f>COUNTIF($S$8:$S$76,"Cảnh cáo")</f>
        <v>0</v>
      </c>
      <c r="AD7" s="7">
        <f>COUNTIF($S$8:$S$76,"Đình chỉ thi")</f>
        <v>0</v>
      </c>
      <c r="AE7" s="21">
        <f>+($AB$7+$AC$7+$AD$7)/$AA$7*100%</f>
        <v>0</v>
      </c>
      <c r="AF7" s="7">
        <f>SUM(COUNTIF($S$8:$S$74,"Vắng"),COUNTIF($S$8:$S$74,"Vắng có phép"))</f>
        <v>0</v>
      </c>
      <c r="AG7" s="22">
        <f>+$AF$7/$AA$7</f>
        <v>0</v>
      </c>
      <c r="AH7" s="23">
        <f>COUNTIF($X$8:$X$74,"Thi lại")</f>
        <v>0</v>
      </c>
      <c r="AI7" s="22">
        <f>+$AH$7/$AA$7</f>
        <v>0</v>
      </c>
      <c r="AJ7" s="23">
        <f>COUNTIF($X$8:$X$75,"Học lại")</f>
        <v>14</v>
      </c>
      <c r="AK7" s="22">
        <f>+$AJ$7/$AA$7</f>
        <v>0.25454545454545452</v>
      </c>
      <c r="AL7" s="7">
        <f>COUNTIF($X$9:$X$75,"Đạt")</f>
        <v>41</v>
      </c>
      <c r="AM7" s="21">
        <f>+$AL$7/$AA$7</f>
        <v>0.74545454545454548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437</v>
      </c>
      <c r="D9" s="33" t="s">
        <v>438</v>
      </c>
      <c r="E9" s="34" t="s">
        <v>51</v>
      </c>
      <c r="F9" s="35" t="s">
        <v>439</v>
      </c>
      <c r="G9" s="32" t="s">
        <v>57</v>
      </c>
      <c r="H9" s="81">
        <v>10</v>
      </c>
      <c r="I9" s="36">
        <v>9</v>
      </c>
      <c r="J9" s="36" t="s">
        <v>36</v>
      </c>
      <c r="K9" s="36">
        <v>9</v>
      </c>
      <c r="L9" s="37"/>
      <c r="M9" s="37"/>
      <c r="N9" s="37"/>
      <c r="O9" s="37"/>
      <c r="P9" s="38">
        <v>9.5</v>
      </c>
      <c r="Q9" s="39">
        <f t="shared" ref="Q9:Q63" si="0">ROUND(SUMPRODUCT(H9:P9,$H$8:$P$8)/100,1)</f>
        <v>9.4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A+</v>
      </c>
      <c r="S9" s="40" t="str">
        <f t="shared" ref="S9:S63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0" t="s">
        <v>608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440</v>
      </c>
      <c r="D10" s="46" t="s">
        <v>59</v>
      </c>
      <c r="E10" s="47" t="s">
        <v>51</v>
      </c>
      <c r="F10" s="48" t="s">
        <v>441</v>
      </c>
      <c r="G10" s="45" t="s">
        <v>117</v>
      </c>
      <c r="H10" s="82">
        <v>7</v>
      </c>
      <c r="I10" s="49">
        <v>7</v>
      </c>
      <c r="J10" s="49" t="s">
        <v>36</v>
      </c>
      <c r="K10" s="49">
        <v>5.5</v>
      </c>
      <c r="L10" s="50"/>
      <c r="M10" s="50"/>
      <c r="N10" s="50"/>
      <c r="O10" s="50"/>
      <c r="P10" s="80">
        <v>4.5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608</v>
      </c>
      <c r="V10" s="71"/>
      <c r="W10" s="4"/>
      <c r="X10" s="43" t="str">
        <f t="shared" ref="X10:X6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442</v>
      </c>
      <c r="D11" s="46" t="s">
        <v>443</v>
      </c>
      <c r="E11" s="47" t="s">
        <v>444</v>
      </c>
      <c r="F11" s="48" t="s">
        <v>445</v>
      </c>
      <c r="G11" s="45" t="s">
        <v>76</v>
      </c>
      <c r="H11" s="82">
        <v>7</v>
      </c>
      <c r="I11" s="49">
        <v>6.5</v>
      </c>
      <c r="J11" s="49" t="s">
        <v>36</v>
      </c>
      <c r="K11" s="49">
        <v>5</v>
      </c>
      <c r="L11" s="54"/>
      <c r="M11" s="54"/>
      <c r="N11" s="54"/>
      <c r="O11" s="54"/>
      <c r="P11" s="80">
        <v>1</v>
      </c>
      <c r="Q11" s="51">
        <f t="shared" si="0"/>
        <v>3.5</v>
      </c>
      <c r="R11" s="52" t="str">
        <f t="shared" ref="R11:R6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63" si="4">+IF(OR($H11=0,$I11=0,$J11=0,$K11=0),"Không đủ ĐKDT",IF(AND(P11=0,Q11&gt;=4),"Không đạt",""))</f>
        <v/>
      </c>
      <c r="U11" s="41" t="s">
        <v>608</v>
      </c>
      <c r="V11" s="71"/>
      <c r="W11" s="4"/>
      <c r="X11" s="43" t="str">
        <f t="shared" si="2"/>
        <v>Học lại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446</v>
      </c>
      <c r="D12" s="46" t="s">
        <v>447</v>
      </c>
      <c r="E12" s="47" t="s">
        <v>448</v>
      </c>
      <c r="F12" s="48" t="s">
        <v>449</v>
      </c>
      <c r="G12" s="45" t="s">
        <v>85</v>
      </c>
      <c r="H12" s="82">
        <v>6</v>
      </c>
      <c r="I12" s="49">
        <v>8</v>
      </c>
      <c r="J12" s="49" t="s">
        <v>36</v>
      </c>
      <c r="K12" s="49">
        <v>8</v>
      </c>
      <c r="L12" s="54"/>
      <c r="M12" s="54"/>
      <c r="N12" s="54"/>
      <c r="O12" s="54"/>
      <c r="P12" s="80">
        <v>3</v>
      </c>
      <c r="Q12" s="51">
        <f t="shared" si="0"/>
        <v>5.3</v>
      </c>
      <c r="R12" s="52" t="str">
        <f t="shared" si="3"/>
        <v>D+</v>
      </c>
      <c r="S12" s="53" t="str">
        <f t="shared" si="1"/>
        <v>Trung bình yếu</v>
      </c>
      <c r="T12" s="41" t="str">
        <f t="shared" si="4"/>
        <v/>
      </c>
      <c r="U12" s="41" t="s">
        <v>608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450</v>
      </c>
      <c r="D13" s="46" t="s">
        <v>451</v>
      </c>
      <c r="E13" s="47" t="s">
        <v>275</v>
      </c>
      <c r="F13" s="48" t="s">
        <v>309</v>
      </c>
      <c r="G13" s="45" t="s">
        <v>85</v>
      </c>
      <c r="H13" s="82">
        <v>7</v>
      </c>
      <c r="I13" s="49">
        <v>7.5</v>
      </c>
      <c r="J13" s="49" t="s">
        <v>36</v>
      </c>
      <c r="K13" s="49">
        <v>7</v>
      </c>
      <c r="L13" s="54"/>
      <c r="M13" s="54"/>
      <c r="N13" s="54"/>
      <c r="O13" s="54"/>
      <c r="P13" s="80">
        <v>1.5</v>
      </c>
      <c r="Q13" s="51">
        <f t="shared" si="0"/>
        <v>4.4000000000000004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608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452</v>
      </c>
      <c r="D14" s="46" t="s">
        <v>453</v>
      </c>
      <c r="E14" s="47" t="s">
        <v>298</v>
      </c>
      <c r="F14" s="48" t="s">
        <v>454</v>
      </c>
      <c r="G14" s="45" t="s">
        <v>61</v>
      </c>
      <c r="H14" s="82">
        <v>5</v>
      </c>
      <c r="I14" s="49">
        <v>5.5</v>
      </c>
      <c r="J14" s="49" t="s">
        <v>36</v>
      </c>
      <c r="K14" s="49">
        <v>4</v>
      </c>
      <c r="L14" s="54"/>
      <c r="M14" s="54"/>
      <c r="N14" s="54"/>
      <c r="O14" s="54"/>
      <c r="P14" s="80">
        <v>0</v>
      </c>
      <c r="Q14" s="51">
        <f t="shared" si="0"/>
        <v>2.4</v>
      </c>
      <c r="R14" s="52" t="str">
        <f t="shared" si="3"/>
        <v>F</v>
      </c>
      <c r="S14" s="53" t="str">
        <f t="shared" si="1"/>
        <v>Kém</v>
      </c>
      <c r="T14" s="41" t="s">
        <v>1373</v>
      </c>
      <c r="U14" s="41" t="s">
        <v>608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455</v>
      </c>
      <c r="D15" s="46" t="s">
        <v>456</v>
      </c>
      <c r="E15" s="47" t="s">
        <v>457</v>
      </c>
      <c r="F15" s="48" t="s">
        <v>458</v>
      </c>
      <c r="G15" s="45" t="s">
        <v>85</v>
      </c>
      <c r="H15" s="82">
        <v>10</v>
      </c>
      <c r="I15" s="49">
        <v>8</v>
      </c>
      <c r="J15" s="49" t="s">
        <v>36</v>
      </c>
      <c r="K15" s="49">
        <v>8</v>
      </c>
      <c r="L15" s="54"/>
      <c r="M15" s="54"/>
      <c r="N15" s="54"/>
      <c r="O15" s="54"/>
      <c r="P15" s="80">
        <v>7</v>
      </c>
      <c r="Q15" s="51">
        <f t="shared" si="0"/>
        <v>7.7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608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459</v>
      </c>
      <c r="D16" s="46" t="s">
        <v>460</v>
      </c>
      <c r="E16" s="47" t="s">
        <v>312</v>
      </c>
      <c r="F16" s="48" t="s">
        <v>461</v>
      </c>
      <c r="G16" s="45" t="s">
        <v>53</v>
      </c>
      <c r="H16" s="82">
        <v>6</v>
      </c>
      <c r="I16" s="49">
        <v>4</v>
      </c>
      <c r="J16" s="49" t="s">
        <v>36</v>
      </c>
      <c r="K16" s="49">
        <v>1</v>
      </c>
      <c r="L16" s="54"/>
      <c r="M16" s="54"/>
      <c r="N16" s="54"/>
      <c r="O16" s="54"/>
      <c r="P16" s="80">
        <v>1</v>
      </c>
      <c r="Q16" s="51">
        <f t="shared" si="0"/>
        <v>2.1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608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462</v>
      </c>
      <c r="D17" s="46" t="s">
        <v>463</v>
      </c>
      <c r="E17" s="47" t="s">
        <v>99</v>
      </c>
      <c r="F17" s="48" t="s">
        <v>464</v>
      </c>
      <c r="G17" s="45" t="s">
        <v>148</v>
      </c>
      <c r="H17" s="82">
        <v>7</v>
      </c>
      <c r="I17" s="49">
        <v>8</v>
      </c>
      <c r="J17" s="49" t="s">
        <v>36</v>
      </c>
      <c r="K17" s="49">
        <v>7.5</v>
      </c>
      <c r="L17" s="54"/>
      <c r="M17" s="54"/>
      <c r="N17" s="54"/>
      <c r="O17" s="54"/>
      <c r="P17" s="80">
        <v>1</v>
      </c>
      <c r="Q17" s="51">
        <f t="shared" si="0"/>
        <v>4.3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608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465</v>
      </c>
      <c r="D18" s="46" t="s">
        <v>466</v>
      </c>
      <c r="E18" s="47" t="s">
        <v>467</v>
      </c>
      <c r="F18" s="48" t="s">
        <v>299</v>
      </c>
      <c r="G18" s="45" t="s">
        <v>80</v>
      </c>
      <c r="H18" s="82">
        <v>9</v>
      </c>
      <c r="I18" s="49">
        <v>8.5</v>
      </c>
      <c r="J18" s="49" t="s">
        <v>36</v>
      </c>
      <c r="K18" s="49">
        <v>9</v>
      </c>
      <c r="L18" s="54"/>
      <c r="M18" s="54"/>
      <c r="N18" s="54"/>
      <c r="O18" s="54"/>
      <c r="P18" s="80">
        <v>8.5</v>
      </c>
      <c r="Q18" s="51">
        <f t="shared" si="0"/>
        <v>8.6999999999999993</v>
      </c>
      <c r="R18" s="52" t="str">
        <f t="shared" si="3"/>
        <v>A</v>
      </c>
      <c r="S18" s="53" t="str">
        <f t="shared" si="1"/>
        <v>Giỏi</v>
      </c>
      <c r="T18" s="41" t="str">
        <f t="shared" si="4"/>
        <v/>
      </c>
      <c r="U18" s="41" t="s">
        <v>608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468</v>
      </c>
      <c r="D19" s="46" t="s">
        <v>469</v>
      </c>
      <c r="E19" s="47" t="s">
        <v>467</v>
      </c>
      <c r="F19" s="48" t="s">
        <v>470</v>
      </c>
      <c r="G19" s="45" t="s">
        <v>85</v>
      </c>
      <c r="H19" s="82">
        <v>0</v>
      </c>
      <c r="I19" s="49">
        <v>0</v>
      </c>
      <c r="J19" s="49" t="s">
        <v>36</v>
      </c>
      <c r="K19" s="49">
        <v>0</v>
      </c>
      <c r="L19" s="54"/>
      <c r="M19" s="54"/>
      <c r="N19" s="54"/>
      <c r="O19" s="54"/>
      <c r="P19" s="80" t="s">
        <v>36</v>
      </c>
      <c r="Q19" s="51">
        <f t="shared" si="0"/>
        <v>0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608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471</v>
      </c>
      <c r="D20" s="46" t="s">
        <v>472</v>
      </c>
      <c r="E20" s="47" t="s">
        <v>107</v>
      </c>
      <c r="F20" s="48" t="s">
        <v>473</v>
      </c>
      <c r="G20" s="45" t="s">
        <v>85</v>
      </c>
      <c r="H20" s="82">
        <v>8</v>
      </c>
      <c r="I20" s="49">
        <v>8</v>
      </c>
      <c r="J20" s="49" t="s">
        <v>36</v>
      </c>
      <c r="K20" s="49">
        <v>8</v>
      </c>
      <c r="L20" s="54"/>
      <c r="M20" s="54"/>
      <c r="N20" s="54"/>
      <c r="O20" s="54"/>
      <c r="P20" s="80">
        <v>2</v>
      </c>
      <c r="Q20" s="51">
        <f t="shared" si="0"/>
        <v>5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608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474</v>
      </c>
      <c r="D21" s="46" t="s">
        <v>475</v>
      </c>
      <c r="E21" s="47" t="s">
        <v>319</v>
      </c>
      <c r="F21" s="48" t="s">
        <v>476</v>
      </c>
      <c r="G21" s="45" t="s">
        <v>57</v>
      </c>
      <c r="H21" s="82">
        <v>10</v>
      </c>
      <c r="I21" s="49">
        <v>9</v>
      </c>
      <c r="J21" s="49" t="s">
        <v>36</v>
      </c>
      <c r="K21" s="49">
        <v>9</v>
      </c>
      <c r="L21" s="54"/>
      <c r="M21" s="54"/>
      <c r="N21" s="54"/>
      <c r="O21" s="54"/>
      <c r="P21" s="80">
        <v>8</v>
      </c>
      <c r="Q21" s="51">
        <f t="shared" si="0"/>
        <v>8.6</v>
      </c>
      <c r="R21" s="52" t="str">
        <f t="shared" si="3"/>
        <v>A</v>
      </c>
      <c r="S21" s="53" t="str">
        <f t="shared" si="1"/>
        <v>Giỏi</v>
      </c>
      <c r="T21" s="41" t="str">
        <f t="shared" si="4"/>
        <v/>
      </c>
      <c r="U21" s="41" t="s">
        <v>608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477</v>
      </c>
      <c r="D22" s="46" t="s">
        <v>478</v>
      </c>
      <c r="E22" s="47" t="s">
        <v>319</v>
      </c>
      <c r="F22" s="48" t="s">
        <v>479</v>
      </c>
      <c r="G22" s="45" t="s">
        <v>57</v>
      </c>
      <c r="H22" s="82">
        <v>7</v>
      </c>
      <c r="I22" s="49">
        <v>7.5</v>
      </c>
      <c r="J22" s="49" t="s">
        <v>36</v>
      </c>
      <c r="K22" s="49">
        <v>7.5</v>
      </c>
      <c r="L22" s="54"/>
      <c r="M22" s="54"/>
      <c r="N22" s="54"/>
      <c r="O22" s="54"/>
      <c r="P22" s="80">
        <v>2.5</v>
      </c>
      <c r="Q22" s="51">
        <f t="shared" si="0"/>
        <v>5</v>
      </c>
      <c r="R22" s="52" t="str">
        <f t="shared" si="3"/>
        <v>D+</v>
      </c>
      <c r="S22" s="53" t="str">
        <f t="shared" si="1"/>
        <v>Trung bình yếu</v>
      </c>
      <c r="T22" s="41" t="str">
        <f t="shared" si="4"/>
        <v/>
      </c>
      <c r="U22" s="41" t="s">
        <v>608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480</v>
      </c>
      <c r="D23" s="46" t="s">
        <v>481</v>
      </c>
      <c r="E23" s="47" t="s">
        <v>482</v>
      </c>
      <c r="F23" s="48" t="s">
        <v>235</v>
      </c>
      <c r="G23" s="45" t="s">
        <v>148</v>
      </c>
      <c r="H23" s="82">
        <v>9</v>
      </c>
      <c r="I23" s="49">
        <v>8</v>
      </c>
      <c r="J23" s="49" t="s">
        <v>36</v>
      </c>
      <c r="K23" s="49">
        <v>7.5</v>
      </c>
      <c r="L23" s="54"/>
      <c r="M23" s="54"/>
      <c r="N23" s="54"/>
      <c r="O23" s="54"/>
      <c r="P23" s="80">
        <v>4</v>
      </c>
      <c r="Q23" s="51">
        <f t="shared" si="0"/>
        <v>6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608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483</v>
      </c>
      <c r="D24" s="46" t="s">
        <v>208</v>
      </c>
      <c r="E24" s="47" t="s">
        <v>484</v>
      </c>
      <c r="F24" s="48" t="s">
        <v>485</v>
      </c>
      <c r="G24" s="45" t="s">
        <v>148</v>
      </c>
      <c r="H24" s="82">
        <v>9</v>
      </c>
      <c r="I24" s="49">
        <v>8</v>
      </c>
      <c r="J24" s="49" t="s">
        <v>36</v>
      </c>
      <c r="K24" s="49">
        <v>7.5</v>
      </c>
      <c r="L24" s="54"/>
      <c r="M24" s="54"/>
      <c r="N24" s="54"/>
      <c r="O24" s="54"/>
      <c r="P24" s="80">
        <v>4</v>
      </c>
      <c r="Q24" s="51">
        <f t="shared" si="0"/>
        <v>6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608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486</v>
      </c>
      <c r="D25" s="46" t="s">
        <v>141</v>
      </c>
      <c r="E25" s="47" t="s">
        <v>487</v>
      </c>
      <c r="F25" s="48" t="s">
        <v>488</v>
      </c>
      <c r="G25" s="45" t="s">
        <v>57</v>
      </c>
      <c r="H25" s="82">
        <v>6</v>
      </c>
      <c r="I25" s="49">
        <v>7.5</v>
      </c>
      <c r="J25" s="49" t="s">
        <v>36</v>
      </c>
      <c r="K25" s="49">
        <v>7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608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489</v>
      </c>
      <c r="D26" s="46" t="s">
        <v>490</v>
      </c>
      <c r="E26" s="47" t="s">
        <v>111</v>
      </c>
      <c r="F26" s="48" t="s">
        <v>491</v>
      </c>
      <c r="G26" s="45" t="s">
        <v>76</v>
      </c>
      <c r="H26" s="82">
        <v>6</v>
      </c>
      <c r="I26" s="49">
        <v>4</v>
      </c>
      <c r="J26" s="49" t="s">
        <v>36</v>
      </c>
      <c r="K26" s="49">
        <v>0</v>
      </c>
      <c r="L26" s="54"/>
      <c r="M26" s="54"/>
      <c r="N26" s="54"/>
      <c r="O26" s="54"/>
      <c r="P26" s="80" t="s">
        <v>36</v>
      </c>
      <c r="Q26" s="51">
        <f t="shared" si="0"/>
        <v>1.4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608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492</v>
      </c>
      <c r="D27" s="46" t="s">
        <v>493</v>
      </c>
      <c r="E27" s="47" t="s">
        <v>115</v>
      </c>
      <c r="F27" s="48" t="s">
        <v>449</v>
      </c>
      <c r="G27" s="45" t="s">
        <v>80</v>
      </c>
      <c r="H27" s="82">
        <v>7</v>
      </c>
      <c r="I27" s="49">
        <v>8.5</v>
      </c>
      <c r="J27" s="49" t="s">
        <v>36</v>
      </c>
      <c r="K27" s="49">
        <v>9</v>
      </c>
      <c r="L27" s="54"/>
      <c r="M27" s="54"/>
      <c r="N27" s="54"/>
      <c r="O27" s="54"/>
      <c r="P27" s="80">
        <v>4.5</v>
      </c>
      <c r="Q27" s="51">
        <f t="shared" si="0"/>
        <v>6.5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608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494</v>
      </c>
      <c r="D28" s="46" t="s">
        <v>495</v>
      </c>
      <c r="E28" s="47" t="s">
        <v>496</v>
      </c>
      <c r="F28" s="48" t="s">
        <v>69</v>
      </c>
      <c r="G28" s="45" t="s">
        <v>57</v>
      </c>
      <c r="H28" s="82">
        <v>9</v>
      </c>
      <c r="I28" s="49">
        <v>8</v>
      </c>
      <c r="J28" s="49" t="s">
        <v>36</v>
      </c>
      <c r="K28" s="49">
        <v>8.5</v>
      </c>
      <c r="L28" s="54"/>
      <c r="M28" s="54"/>
      <c r="N28" s="54"/>
      <c r="O28" s="54"/>
      <c r="P28" s="80">
        <v>4.5</v>
      </c>
      <c r="Q28" s="51">
        <f t="shared" si="0"/>
        <v>6.5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608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497</v>
      </c>
      <c r="D29" s="46" t="s">
        <v>498</v>
      </c>
      <c r="E29" s="47" t="s">
        <v>499</v>
      </c>
      <c r="F29" s="48" t="s">
        <v>500</v>
      </c>
      <c r="G29" s="45" t="s">
        <v>76</v>
      </c>
      <c r="H29" s="82">
        <v>0</v>
      </c>
      <c r="I29" s="49">
        <v>0</v>
      </c>
      <c r="J29" s="49" t="s">
        <v>36</v>
      </c>
      <c r="K29" s="49">
        <v>0</v>
      </c>
      <c r="L29" s="54"/>
      <c r="M29" s="54"/>
      <c r="N29" s="54"/>
      <c r="O29" s="54"/>
      <c r="P29" s="80" t="s">
        <v>36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608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501</v>
      </c>
      <c r="D30" s="46" t="s">
        <v>502</v>
      </c>
      <c r="E30" s="47" t="s">
        <v>503</v>
      </c>
      <c r="F30" s="48" t="s">
        <v>504</v>
      </c>
      <c r="G30" s="45" t="s">
        <v>117</v>
      </c>
      <c r="H30" s="82">
        <v>7</v>
      </c>
      <c r="I30" s="49">
        <v>7</v>
      </c>
      <c r="J30" s="49" t="s">
        <v>36</v>
      </c>
      <c r="K30" s="49">
        <v>6.5</v>
      </c>
      <c r="L30" s="54"/>
      <c r="M30" s="54"/>
      <c r="N30" s="54"/>
      <c r="O30" s="54"/>
      <c r="P30" s="80">
        <v>1.5</v>
      </c>
      <c r="Q30" s="51">
        <f t="shared" si="0"/>
        <v>4.2</v>
      </c>
      <c r="R30" s="52" t="str">
        <f t="shared" si="3"/>
        <v>D</v>
      </c>
      <c r="S30" s="53" t="str">
        <f t="shared" si="1"/>
        <v>Trung bình yếu</v>
      </c>
      <c r="T30" s="41" t="str">
        <f t="shared" si="4"/>
        <v/>
      </c>
      <c r="U30" s="41" t="s">
        <v>608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505</v>
      </c>
      <c r="D31" s="46" t="s">
        <v>506</v>
      </c>
      <c r="E31" s="47" t="s">
        <v>507</v>
      </c>
      <c r="F31" s="48" t="s">
        <v>508</v>
      </c>
      <c r="G31" s="45" t="s">
        <v>57</v>
      </c>
      <c r="H31" s="82">
        <v>6.5</v>
      </c>
      <c r="I31" s="49">
        <v>7.5</v>
      </c>
      <c r="J31" s="49" t="s">
        <v>36</v>
      </c>
      <c r="K31" s="49">
        <v>7</v>
      </c>
      <c r="L31" s="54"/>
      <c r="M31" s="54"/>
      <c r="N31" s="54"/>
      <c r="O31" s="54"/>
      <c r="P31" s="80">
        <v>1</v>
      </c>
      <c r="Q31" s="51">
        <f t="shared" si="0"/>
        <v>4.0999999999999996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608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509</v>
      </c>
      <c r="D32" s="46" t="s">
        <v>87</v>
      </c>
      <c r="E32" s="47" t="s">
        <v>510</v>
      </c>
      <c r="F32" s="48" t="s">
        <v>511</v>
      </c>
      <c r="G32" s="45" t="s">
        <v>109</v>
      </c>
      <c r="H32" s="82">
        <v>7</v>
      </c>
      <c r="I32" s="49">
        <v>8</v>
      </c>
      <c r="J32" s="49" t="s">
        <v>36</v>
      </c>
      <c r="K32" s="49">
        <v>8.5</v>
      </c>
      <c r="L32" s="54"/>
      <c r="M32" s="54"/>
      <c r="N32" s="54"/>
      <c r="O32" s="54"/>
      <c r="P32" s="80">
        <v>3</v>
      </c>
      <c r="Q32" s="51">
        <f t="shared" si="0"/>
        <v>5.5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608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512</v>
      </c>
      <c r="D33" s="46" t="s">
        <v>513</v>
      </c>
      <c r="E33" s="47" t="s">
        <v>362</v>
      </c>
      <c r="F33" s="48" t="s">
        <v>514</v>
      </c>
      <c r="G33" s="45" t="s">
        <v>57</v>
      </c>
      <c r="H33" s="82">
        <v>8</v>
      </c>
      <c r="I33" s="49">
        <v>8</v>
      </c>
      <c r="J33" s="49" t="s">
        <v>36</v>
      </c>
      <c r="K33" s="49">
        <v>8.5</v>
      </c>
      <c r="L33" s="54"/>
      <c r="M33" s="54"/>
      <c r="N33" s="54"/>
      <c r="O33" s="54"/>
      <c r="P33" s="80">
        <v>3</v>
      </c>
      <c r="Q33" s="51">
        <f t="shared" si="0"/>
        <v>5.6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608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515</v>
      </c>
      <c r="D34" s="46" t="s">
        <v>137</v>
      </c>
      <c r="E34" s="47" t="s">
        <v>362</v>
      </c>
      <c r="F34" s="48" t="s">
        <v>516</v>
      </c>
      <c r="G34" s="45" t="s">
        <v>57</v>
      </c>
      <c r="H34" s="82">
        <v>8</v>
      </c>
      <c r="I34" s="49">
        <v>7.5</v>
      </c>
      <c r="J34" s="49" t="s">
        <v>36</v>
      </c>
      <c r="K34" s="49">
        <v>6.5</v>
      </c>
      <c r="L34" s="54"/>
      <c r="M34" s="54"/>
      <c r="N34" s="54"/>
      <c r="O34" s="54"/>
      <c r="P34" s="80">
        <v>5.5</v>
      </c>
      <c r="Q34" s="51">
        <f t="shared" si="0"/>
        <v>6.4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608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517</v>
      </c>
      <c r="D35" s="46" t="s">
        <v>518</v>
      </c>
      <c r="E35" s="47" t="s">
        <v>362</v>
      </c>
      <c r="F35" s="48" t="s">
        <v>519</v>
      </c>
      <c r="G35" s="45" t="s">
        <v>76</v>
      </c>
      <c r="H35" s="82">
        <v>7</v>
      </c>
      <c r="I35" s="49">
        <v>7.5</v>
      </c>
      <c r="J35" s="49" t="s">
        <v>36</v>
      </c>
      <c r="K35" s="49">
        <v>7.5</v>
      </c>
      <c r="L35" s="54"/>
      <c r="M35" s="54"/>
      <c r="N35" s="54"/>
      <c r="O35" s="54"/>
      <c r="P35" s="80">
        <v>1.5</v>
      </c>
      <c r="Q35" s="51">
        <f t="shared" si="0"/>
        <v>4.5</v>
      </c>
      <c r="R35" s="52" t="str">
        <f t="shared" si="3"/>
        <v>D</v>
      </c>
      <c r="S35" s="53" t="str">
        <f t="shared" si="1"/>
        <v>Trung bình yếu</v>
      </c>
      <c r="T35" s="41" t="str">
        <f t="shared" si="4"/>
        <v/>
      </c>
      <c r="U35" s="41" t="s">
        <v>608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520</v>
      </c>
      <c r="D36" s="46" t="s">
        <v>208</v>
      </c>
      <c r="E36" s="47" t="s">
        <v>521</v>
      </c>
      <c r="F36" s="48" t="s">
        <v>522</v>
      </c>
      <c r="G36" s="45" t="s">
        <v>148</v>
      </c>
      <c r="H36" s="82">
        <v>10</v>
      </c>
      <c r="I36" s="49">
        <v>8</v>
      </c>
      <c r="J36" s="49" t="s">
        <v>36</v>
      </c>
      <c r="K36" s="49">
        <v>7.5</v>
      </c>
      <c r="L36" s="54"/>
      <c r="M36" s="54"/>
      <c r="N36" s="54"/>
      <c r="O36" s="54"/>
      <c r="P36" s="80">
        <v>8</v>
      </c>
      <c r="Q36" s="51">
        <f t="shared" si="0"/>
        <v>8.1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608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523</v>
      </c>
      <c r="D37" s="46" t="s">
        <v>524</v>
      </c>
      <c r="E37" s="47" t="s">
        <v>521</v>
      </c>
      <c r="F37" s="48" t="s">
        <v>525</v>
      </c>
      <c r="G37" s="45" t="s">
        <v>76</v>
      </c>
      <c r="H37" s="82">
        <v>6</v>
      </c>
      <c r="I37" s="49">
        <v>8</v>
      </c>
      <c r="J37" s="49" t="s">
        <v>36</v>
      </c>
      <c r="K37" s="49">
        <v>8.5</v>
      </c>
      <c r="L37" s="54"/>
      <c r="M37" s="54"/>
      <c r="N37" s="54"/>
      <c r="O37" s="54"/>
      <c r="P37" s="80">
        <v>9.5</v>
      </c>
      <c r="Q37" s="51">
        <f t="shared" si="0"/>
        <v>8.6999999999999993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608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526</v>
      </c>
      <c r="D38" s="46" t="s">
        <v>527</v>
      </c>
      <c r="E38" s="47" t="s">
        <v>528</v>
      </c>
      <c r="F38" s="48" t="s">
        <v>529</v>
      </c>
      <c r="G38" s="45" t="s">
        <v>85</v>
      </c>
      <c r="H38" s="82">
        <v>6</v>
      </c>
      <c r="I38" s="49">
        <v>7.5</v>
      </c>
      <c r="J38" s="49" t="s">
        <v>36</v>
      </c>
      <c r="K38" s="49">
        <v>7</v>
      </c>
      <c r="L38" s="54"/>
      <c r="M38" s="54"/>
      <c r="N38" s="54"/>
      <c r="O38" s="54"/>
      <c r="P38" s="80">
        <v>1.5</v>
      </c>
      <c r="Q38" s="51">
        <f t="shared" si="0"/>
        <v>4.3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608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530</v>
      </c>
      <c r="D39" s="46" t="s">
        <v>463</v>
      </c>
      <c r="E39" s="47" t="s">
        <v>528</v>
      </c>
      <c r="F39" s="48" t="s">
        <v>531</v>
      </c>
      <c r="G39" s="45" t="s">
        <v>57</v>
      </c>
      <c r="H39" s="82">
        <v>6</v>
      </c>
      <c r="I39" s="49">
        <v>7.5</v>
      </c>
      <c r="J39" s="49" t="s">
        <v>36</v>
      </c>
      <c r="K39" s="49">
        <v>7</v>
      </c>
      <c r="L39" s="54"/>
      <c r="M39" s="54"/>
      <c r="N39" s="54"/>
      <c r="O39" s="54"/>
      <c r="P39" s="80">
        <v>2</v>
      </c>
      <c r="Q39" s="51">
        <f t="shared" si="0"/>
        <v>4.5</v>
      </c>
      <c r="R39" s="52" t="str">
        <f t="shared" si="3"/>
        <v>D</v>
      </c>
      <c r="S39" s="53" t="str">
        <f t="shared" si="1"/>
        <v>Trung bình yếu</v>
      </c>
      <c r="T39" s="41" t="str">
        <f t="shared" si="4"/>
        <v/>
      </c>
      <c r="U39" s="41" t="s">
        <v>608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532</v>
      </c>
      <c r="D40" s="46" t="s">
        <v>533</v>
      </c>
      <c r="E40" s="47" t="s">
        <v>155</v>
      </c>
      <c r="F40" s="48" t="s">
        <v>534</v>
      </c>
      <c r="G40" s="45" t="s">
        <v>85</v>
      </c>
      <c r="H40" s="82">
        <v>6</v>
      </c>
      <c r="I40" s="49">
        <v>4.5</v>
      </c>
      <c r="J40" s="49" t="s">
        <v>36</v>
      </c>
      <c r="K40" s="49">
        <v>1</v>
      </c>
      <c r="L40" s="54"/>
      <c r="M40" s="54"/>
      <c r="N40" s="54"/>
      <c r="O40" s="54"/>
      <c r="P40" s="80">
        <v>0</v>
      </c>
      <c r="Q40" s="51">
        <f t="shared" si="0"/>
        <v>1.7</v>
      </c>
      <c r="R40" s="52" t="str">
        <f t="shared" si="3"/>
        <v>F</v>
      </c>
      <c r="S40" s="53" t="str">
        <f t="shared" si="1"/>
        <v>Kém</v>
      </c>
      <c r="T40" s="41" t="s">
        <v>1373</v>
      </c>
      <c r="U40" s="41" t="s">
        <v>608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535</v>
      </c>
      <c r="D41" s="46" t="s">
        <v>472</v>
      </c>
      <c r="E41" s="47" t="s">
        <v>163</v>
      </c>
      <c r="F41" s="48" t="s">
        <v>536</v>
      </c>
      <c r="G41" s="45" t="s">
        <v>283</v>
      </c>
      <c r="H41" s="82">
        <v>4</v>
      </c>
      <c r="I41" s="49">
        <v>2.5</v>
      </c>
      <c r="J41" s="49" t="s">
        <v>36</v>
      </c>
      <c r="K41" s="49">
        <v>2.5</v>
      </c>
      <c r="L41" s="54"/>
      <c r="M41" s="54"/>
      <c r="N41" s="54"/>
      <c r="O41" s="54"/>
      <c r="P41" s="80">
        <v>1</v>
      </c>
      <c r="Q41" s="51">
        <f t="shared" si="0"/>
        <v>1.9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608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537</v>
      </c>
      <c r="D42" s="46" t="s">
        <v>538</v>
      </c>
      <c r="E42" s="47" t="s">
        <v>539</v>
      </c>
      <c r="F42" s="48" t="s">
        <v>540</v>
      </c>
      <c r="G42" s="45" t="s">
        <v>76</v>
      </c>
      <c r="H42" s="82">
        <v>6</v>
      </c>
      <c r="I42" s="49">
        <v>8</v>
      </c>
      <c r="J42" s="49" t="s">
        <v>36</v>
      </c>
      <c r="K42" s="49">
        <v>7</v>
      </c>
      <c r="L42" s="54"/>
      <c r="M42" s="54"/>
      <c r="N42" s="54"/>
      <c r="O42" s="54"/>
      <c r="P42" s="80">
        <v>6</v>
      </c>
      <c r="Q42" s="51">
        <f t="shared" si="0"/>
        <v>6.6</v>
      </c>
      <c r="R42" s="52" t="str">
        <f t="shared" si="3"/>
        <v>C+</v>
      </c>
      <c r="S42" s="53" t="str">
        <f t="shared" si="1"/>
        <v>Trung bình</v>
      </c>
      <c r="T42" s="41" t="str">
        <f t="shared" si="4"/>
        <v/>
      </c>
      <c r="U42" s="41" t="s">
        <v>608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541</v>
      </c>
      <c r="D43" s="46" t="s">
        <v>506</v>
      </c>
      <c r="E43" s="47" t="s">
        <v>542</v>
      </c>
      <c r="F43" s="48" t="s">
        <v>441</v>
      </c>
      <c r="G43" s="45" t="s">
        <v>148</v>
      </c>
      <c r="H43" s="82">
        <v>9</v>
      </c>
      <c r="I43" s="49">
        <v>7</v>
      </c>
      <c r="J43" s="49" t="s">
        <v>36</v>
      </c>
      <c r="K43" s="49">
        <v>6.5</v>
      </c>
      <c r="L43" s="54"/>
      <c r="M43" s="54"/>
      <c r="N43" s="54"/>
      <c r="O43" s="54"/>
      <c r="P43" s="80">
        <v>6</v>
      </c>
      <c r="Q43" s="51">
        <f t="shared" si="0"/>
        <v>6.6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608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543</v>
      </c>
      <c r="D44" s="46" t="s">
        <v>544</v>
      </c>
      <c r="E44" s="47" t="s">
        <v>177</v>
      </c>
      <c r="F44" s="48" t="s">
        <v>299</v>
      </c>
      <c r="G44" s="45" t="s">
        <v>109</v>
      </c>
      <c r="H44" s="82">
        <v>7</v>
      </c>
      <c r="I44" s="49">
        <v>8</v>
      </c>
      <c r="J44" s="49" t="s">
        <v>36</v>
      </c>
      <c r="K44" s="49">
        <v>8.5</v>
      </c>
      <c r="L44" s="54"/>
      <c r="M44" s="54"/>
      <c r="N44" s="54"/>
      <c r="O44" s="54"/>
      <c r="P44" s="80">
        <v>4.5</v>
      </c>
      <c r="Q44" s="51">
        <f t="shared" si="0"/>
        <v>6.3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608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545</v>
      </c>
      <c r="D45" s="46" t="s">
        <v>208</v>
      </c>
      <c r="E45" s="47" t="s">
        <v>546</v>
      </c>
      <c r="F45" s="48" t="s">
        <v>547</v>
      </c>
      <c r="G45" s="45" t="s">
        <v>85</v>
      </c>
      <c r="H45" s="82">
        <v>7</v>
      </c>
      <c r="I45" s="49">
        <v>8</v>
      </c>
      <c r="J45" s="49" t="s">
        <v>36</v>
      </c>
      <c r="K45" s="49">
        <v>8</v>
      </c>
      <c r="L45" s="54"/>
      <c r="M45" s="54"/>
      <c r="N45" s="54"/>
      <c r="O45" s="54"/>
      <c r="P45" s="80">
        <v>1</v>
      </c>
      <c r="Q45" s="51">
        <f t="shared" si="0"/>
        <v>4.4000000000000004</v>
      </c>
      <c r="R45" s="52" t="str">
        <f t="shared" si="3"/>
        <v>D</v>
      </c>
      <c r="S45" s="53" t="str">
        <f t="shared" si="1"/>
        <v>Trung bình yếu</v>
      </c>
      <c r="T45" s="41" t="str">
        <f t="shared" si="4"/>
        <v/>
      </c>
      <c r="U45" s="41" t="s">
        <v>608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548</v>
      </c>
      <c r="D46" s="46" t="s">
        <v>549</v>
      </c>
      <c r="E46" s="47" t="s">
        <v>546</v>
      </c>
      <c r="F46" s="48" t="s">
        <v>550</v>
      </c>
      <c r="G46" s="45" t="s">
        <v>61</v>
      </c>
      <c r="H46" s="82">
        <v>7</v>
      </c>
      <c r="I46" s="49">
        <v>5.5</v>
      </c>
      <c r="J46" s="49" t="s">
        <v>36</v>
      </c>
      <c r="K46" s="49">
        <v>4</v>
      </c>
      <c r="L46" s="54"/>
      <c r="M46" s="54"/>
      <c r="N46" s="54"/>
      <c r="O46" s="54"/>
      <c r="P46" s="80">
        <v>2</v>
      </c>
      <c r="Q46" s="51">
        <f t="shared" si="0"/>
        <v>3.6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608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551</v>
      </c>
      <c r="D47" s="46" t="s">
        <v>552</v>
      </c>
      <c r="E47" s="47" t="s">
        <v>553</v>
      </c>
      <c r="F47" s="48" t="s">
        <v>488</v>
      </c>
      <c r="G47" s="45" t="s">
        <v>80</v>
      </c>
      <c r="H47" s="82">
        <v>8</v>
      </c>
      <c r="I47" s="49">
        <v>8.5</v>
      </c>
      <c r="J47" s="49" t="s">
        <v>36</v>
      </c>
      <c r="K47" s="49">
        <v>8.5</v>
      </c>
      <c r="L47" s="54"/>
      <c r="M47" s="54"/>
      <c r="N47" s="54"/>
      <c r="O47" s="54"/>
      <c r="P47" s="80">
        <v>4</v>
      </c>
      <c r="Q47" s="51">
        <f t="shared" si="0"/>
        <v>6.2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608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554</v>
      </c>
      <c r="D48" s="46" t="s">
        <v>555</v>
      </c>
      <c r="E48" s="47" t="s">
        <v>188</v>
      </c>
      <c r="F48" s="48" t="s">
        <v>556</v>
      </c>
      <c r="G48" s="45" t="s">
        <v>57</v>
      </c>
      <c r="H48" s="82">
        <v>5</v>
      </c>
      <c r="I48" s="49">
        <v>4.5</v>
      </c>
      <c r="J48" s="49" t="s">
        <v>36</v>
      </c>
      <c r="K48" s="49">
        <v>1</v>
      </c>
      <c r="L48" s="54"/>
      <c r="M48" s="54"/>
      <c r="N48" s="54"/>
      <c r="O48" s="54"/>
      <c r="P48" s="80">
        <v>0</v>
      </c>
      <c r="Q48" s="51">
        <f t="shared" si="0"/>
        <v>1.6</v>
      </c>
      <c r="R48" s="52" t="str">
        <f t="shared" si="3"/>
        <v>F</v>
      </c>
      <c r="S48" s="53" t="str">
        <f t="shared" si="1"/>
        <v>Kém</v>
      </c>
      <c r="T48" s="41" t="s">
        <v>1373</v>
      </c>
      <c r="U48" s="41" t="s">
        <v>608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557</v>
      </c>
      <c r="D49" s="46" t="s">
        <v>558</v>
      </c>
      <c r="E49" s="47" t="s">
        <v>559</v>
      </c>
      <c r="F49" s="48" t="s">
        <v>560</v>
      </c>
      <c r="G49" s="45" t="s">
        <v>561</v>
      </c>
      <c r="H49" s="82">
        <v>6</v>
      </c>
      <c r="I49" s="49">
        <v>7</v>
      </c>
      <c r="J49" s="49" t="s">
        <v>36</v>
      </c>
      <c r="K49" s="49">
        <v>6.5</v>
      </c>
      <c r="L49" s="54"/>
      <c r="M49" s="54"/>
      <c r="N49" s="54"/>
      <c r="O49" s="54"/>
      <c r="P49" s="80">
        <v>5</v>
      </c>
      <c r="Q49" s="51">
        <f t="shared" si="0"/>
        <v>5.8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608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562</v>
      </c>
      <c r="D50" s="46" t="s">
        <v>336</v>
      </c>
      <c r="E50" s="47" t="s">
        <v>397</v>
      </c>
      <c r="F50" s="48" t="s">
        <v>563</v>
      </c>
      <c r="G50" s="45" t="s">
        <v>57</v>
      </c>
      <c r="H50" s="82">
        <v>9</v>
      </c>
      <c r="I50" s="49">
        <v>8</v>
      </c>
      <c r="J50" s="49" t="s">
        <v>36</v>
      </c>
      <c r="K50" s="49">
        <v>7.5</v>
      </c>
      <c r="L50" s="54"/>
      <c r="M50" s="54"/>
      <c r="N50" s="54"/>
      <c r="O50" s="54"/>
      <c r="P50" s="80">
        <v>4</v>
      </c>
      <c r="Q50" s="51">
        <f t="shared" si="0"/>
        <v>6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608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564</v>
      </c>
      <c r="D51" s="46" t="s">
        <v>565</v>
      </c>
      <c r="E51" s="47" t="s">
        <v>209</v>
      </c>
      <c r="F51" s="48" t="s">
        <v>566</v>
      </c>
      <c r="G51" s="45" t="s">
        <v>117</v>
      </c>
      <c r="H51" s="82">
        <v>6</v>
      </c>
      <c r="I51" s="49">
        <v>7.5</v>
      </c>
      <c r="J51" s="49" t="s">
        <v>36</v>
      </c>
      <c r="K51" s="49">
        <v>7</v>
      </c>
      <c r="L51" s="54"/>
      <c r="M51" s="54"/>
      <c r="N51" s="54"/>
      <c r="O51" s="54"/>
      <c r="P51" s="80">
        <v>1.5</v>
      </c>
      <c r="Q51" s="51">
        <f t="shared" si="0"/>
        <v>4.3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608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567</v>
      </c>
      <c r="D52" s="46" t="s">
        <v>568</v>
      </c>
      <c r="E52" s="47" t="s">
        <v>213</v>
      </c>
      <c r="F52" s="48" t="s">
        <v>569</v>
      </c>
      <c r="G52" s="45" t="s">
        <v>53</v>
      </c>
      <c r="H52" s="82">
        <v>9</v>
      </c>
      <c r="I52" s="49">
        <v>7.5</v>
      </c>
      <c r="J52" s="49" t="s">
        <v>36</v>
      </c>
      <c r="K52" s="49">
        <v>8</v>
      </c>
      <c r="L52" s="54"/>
      <c r="M52" s="54"/>
      <c r="N52" s="54"/>
      <c r="O52" s="54"/>
      <c r="P52" s="80">
        <v>5</v>
      </c>
      <c r="Q52" s="51">
        <f t="shared" si="0"/>
        <v>6.5</v>
      </c>
      <c r="R52" s="52" t="str">
        <f t="shared" si="3"/>
        <v>C+</v>
      </c>
      <c r="S52" s="53" t="str">
        <f t="shared" si="1"/>
        <v>Trung bình</v>
      </c>
      <c r="T52" s="41" t="str">
        <f t="shared" si="4"/>
        <v/>
      </c>
      <c r="U52" s="41" t="s">
        <v>608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570</v>
      </c>
      <c r="D53" s="46" t="s">
        <v>285</v>
      </c>
      <c r="E53" s="47" t="s">
        <v>213</v>
      </c>
      <c r="F53" s="48" t="s">
        <v>571</v>
      </c>
      <c r="G53" s="45" t="s">
        <v>57</v>
      </c>
      <c r="H53" s="82">
        <v>9</v>
      </c>
      <c r="I53" s="49">
        <v>8</v>
      </c>
      <c r="J53" s="49" t="s">
        <v>36</v>
      </c>
      <c r="K53" s="49">
        <v>8.5</v>
      </c>
      <c r="L53" s="54"/>
      <c r="M53" s="54"/>
      <c r="N53" s="54"/>
      <c r="O53" s="54"/>
      <c r="P53" s="80">
        <v>4</v>
      </c>
      <c r="Q53" s="51">
        <f t="shared" si="0"/>
        <v>6.2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608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572</v>
      </c>
      <c r="D54" s="46" t="s">
        <v>573</v>
      </c>
      <c r="E54" s="47" t="s">
        <v>574</v>
      </c>
      <c r="F54" s="48" t="s">
        <v>575</v>
      </c>
      <c r="G54" s="45" t="s">
        <v>109</v>
      </c>
      <c r="H54" s="82">
        <v>6</v>
      </c>
      <c r="I54" s="49">
        <v>7.5</v>
      </c>
      <c r="J54" s="49" t="s">
        <v>36</v>
      </c>
      <c r="K54" s="49">
        <v>7</v>
      </c>
      <c r="L54" s="54"/>
      <c r="M54" s="54"/>
      <c r="N54" s="54"/>
      <c r="O54" s="54"/>
      <c r="P54" s="80">
        <v>1</v>
      </c>
      <c r="Q54" s="51">
        <f t="shared" si="0"/>
        <v>4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608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576</v>
      </c>
      <c r="D55" s="46" t="s">
        <v>340</v>
      </c>
      <c r="E55" s="47" t="s">
        <v>421</v>
      </c>
      <c r="F55" s="48" t="s">
        <v>577</v>
      </c>
      <c r="G55" s="45" t="s">
        <v>57</v>
      </c>
      <c r="H55" s="82">
        <v>7</v>
      </c>
      <c r="I55" s="49">
        <v>7</v>
      </c>
      <c r="J55" s="49" t="s">
        <v>36</v>
      </c>
      <c r="K55" s="49">
        <v>5.5</v>
      </c>
      <c r="L55" s="54"/>
      <c r="M55" s="54"/>
      <c r="N55" s="54"/>
      <c r="O55" s="54"/>
      <c r="P55" s="80">
        <v>2</v>
      </c>
      <c r="Q55" s="51">
        <f t="shared" si="0"/>
        <v>4.2</v>
      </c>
      <c r="R55" s="52" t="str">
        <f t="shared" si="3"/>
        <v>D</v>
      </c>
      <c r="S55" s="53" t="str">
        <f t="shared" si="1"/>
        <v>Trung bình yếu</v>
      </c>
      <c r="T55" s="41" t="str">
        <f t="shared" si="4"/>
        <v/>
      </c>
      <c r="U55" s="41" t="s">
        <v>608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578</v>
      </c>
      <c r="D56" s="46" t="s">
        <v>579</v>
      </c>
      <c r="E56" s="47" t="s">
        <v>580</v>
      </c>
      <c r="F56" s="48" t="s">
        <v>581</v>
      </c>
      <c r="G56" s="45" t="s">
        <v>61</v>
      </c>
      <c r="H56" s="82">
        <v>6</v>
      </c>
      <c r="I56" s="49">
        <v>4</v>
      </c>
      <c r="J56" s="49" t="s">
        <v>36</v>
      </c>
      <c r="K56" s="49">
        <v>1</v>
      </c>
      <c r="L56" s="54"/>
      <c r="M56" s="54"/>
      <c r="N56" s="54"/>
      <c r="O56" s="54"/>
      <c r="P56" s="80">
        <v>1</v>
      </c>
      <c r="Q56" s="51">
        <f t="shared" si="0"/>
        <v>2.1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608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582</v>
      </c>
      <c r="D57" s="46" t="s">
        <v>583</v>
      </c>
      <c r="E57" s="47" t="s">
        <v>234</v>
      </c>
      <c r="F57" s="48" t="s">
        <v>584</v>
      </c>
      <c r="G57" s="45" t="s">
        <v>109</v>
      </c>
      <c r="H57" s="82">
        <v>8</v>
      </c>
      <c r="I57" s="49">
        <v>8</v>
      </c>
      <c r="J57" s="49" t="s">
        <v>36</v>
      </c>
      <c r="K57" s="49">
        <v>7.5</v>
      </c>
      <c r="L57" s="54"/>
      <c r="M57" s="54"/>
      <c r="N57" s="54"/>
      <c r="O57" s="54"/>
      <c r="P57" s="80">
        <v>8.5</v>
      </c>
      <c r="Q57" s="51">
        <f t="shared" si="0"/>
        <v>8.1999999999999993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608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585</v>
      </c>
      <c r="D58" s="46" t="s">
        <v>586</v>
      </c>
      <c r="E58" s="47" t="s">
        <v>242</v>
      </c>
      <c r="F58" s="48" t="s">
        <v>587</v>
      </c>
      <c r="G58" s="45" t="s">
        <v>561</v>
      </c>
      <c r="H58" s="82">
        <v>6</v>
      </c>
      <c r="I58" s="49">
        <v>0</v>
      </c>
      <c r="J58" s="49" t="s">
        <v>36</v>
      </c>
      <c r="K58" s="49">
        <v>0</v>
      </c>
      <c r="L58" s="54"/>
      <c r="M58" s="54"/>
      <c r="N58" s="54"/>
      <c r="O58" s="54"/>
      <c r="P58" s="80" t="s">
        <v>36</v>
      </c>
      <c r="Q58" s="51">
        <f t="shared" si="0"/>
        <v>0.6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608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588</v>
      </c>
      <c r="D59" s="46" t="s">
        <v>589</v>
      </c>
      <c r="E59" s="47" t="s">
        <v>590</v>
      </c>
      <c r="F59" s="48" t="s">
        <v>591</v>
      </c>
      <c r="G59" s="45" t="s">
        <v>57</v>
      </c>
      <c r="H59" s="82">
        <v>7</v>
      </c>
      <c r="I59" s="49">
        <v>6.5</v>
      </c>
      <c r="J59" s="49" t="s">
        <v>36</v>
      </c>
      <c r="K59" s="49">
        <v>5.5</v>
      </c>
      <c r="L59" s="54"/>
      <c r="M59" s="54"/>
      <c r="N59" s="54"/>
      <c r="O59" s="54"/>
      <c r="P59" s="80">
        <v>1</v>
      </c>
      <c r="Q59" s="51">
        <f t="shared" si="0"/>
        <v>3.6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608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592</v>
      </c>
      <c r="D60" s="46" t="s">
        <v>593</v>
      </c>
      <c r="E60" s="47" t="s">
        <v>594</v>
      </c>
      <c r="F60" s="48" t="s">
        <v>595</v>
      </c>
      <c r="G60" s="45" t="s">
        <v>80</v>
      </c>
      <c r="H60" s="82">
        <v>7</v>
      </c>
      <c r="I60" s="49">
        <v>7.5</v>
      </c>
      <c r="J60" s="49" t="s">
        <v>36</v>
      </c>
      <c r="K60" s="49">
        <v>7</v>
      </c>
      <c r="L60" s="54"/>
      <c r="M60" s="54"/>
      <c r="N60" s="54"/>
      <c r="O60" s="54"/>
      <c r="P60" s="80">
        <v>5.5</v>
      </c>
      <c r="Q60" s="51">
        <f t="shared" si="0"/>
        <v>6.4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608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18.75" customHeight="1" x14ac:dyDescent="0.25">
      <c r="B61" s="44">
        <v>53</v>
      </c>
      <c r="C61" s="45" t="s">
        <v>596</v>
      </c>
      <c r="D61" s="46" t="s">
        <v>597</v>
      </c>
      <c r="E61" s="47" t="s">
        <v>598</v>
      </c>
      <c r="F61" s="48" t="s">
        <v>599</v>
      </c>
      <c r="G61" s="45" t="s">
        <v>80</v>
      </c>
      <c r="H61" s="82">
        <v>7</v>
      </c>
      <c r="I61" s="49">
        <v>7</v>
      </c>
      <c r="J61" s="49" t="s">
        <v>36</v>
      </c>
      <c r="K61" s="49">
        <v>6</v>
      </c>
      <c r="L61" s="54"/>
      <c r="M61" s="54"/>
      <c r="N61" s="54"/>
      <c r="O61" s="54"/>
      <c r="P61" s="80">
        <v>1</v>
      </c>
      <c r="Q61" s="51">
        <f t="shared" si="0"/>
        <v>3.8</v>
      </c>
      <c r="R61" s="52" t="str">
        <f t="shared" si="3"/>
        <v>F</v>
      </c>
      <c r="S61" s="53" t="str">
        <f t="shared" si="1"/>
        <v>Kém</v>
      </c>
      <c r="T61" s="41" t="str">
        <f t="shared" si="4"/>
        <v/>
      </c>
      <c r="U61" s="41" t="s">
        <v>608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18.75" customHeight="1" x14ac:dyDescent="0.25">
      <c r="B62" s="44">
        <v>54</v>
      </c>
      <c r="C62" s="45" t="s">
        <v>600</v>
      </c>
      <c r="D62" s="46" t="s">
        <v>601</v>
      </c>
      <c r="E62" s="47" t="s">
        <v>598</v>
      </c>
      <c r="F62" s="48" t="s">
        <v>563</v>
      </c>
      <c r="G62" s="45" t="s">
        <v>57</v>
      </c>
      <c r="H62" s="82">
        <v>9</v>
      </c>
      <c r="I62" s="49">
        <v>8</v>
      </c>
      <c r="J62" s="49" t="s">
        <v>36</v>
      </c>
      <c r="K62" s="49">
        <v>8.5</v>
      </c>
      <c r="L62" s="54"/>
      <c r="M62" s="54"/>
      <c r="N62" s="54"/>
      <c r="O62" s="54"/>
      <c r="P62" s="80">
        <v>9</v>
      </c>
      <c r="Q62" s="51">
        <f t="shared" si="0"/>
        <v>8.6999999999999993</v>
      </c>
      <c r="R62" s="52" t="str">
        <f t="shared" si="3"/>
        <v>A</v>
      </c>
      <c r="S62" s="53" t="str">
        <f t="shared" si="1"/>
        <v>Giỏi</v>
      </c>
      <c r="T62" s="41" t="str">
        <f t="shared" si="4"/>
        <v/>
      </c>
      <c r="U62" s="41" t="s">
        <v>608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18.75" customHeight="1" x14ac:dyDescent="0.25">
      <c r="B63" s="44">
        <v>55</v>
      </c>
      <c r="C63" s="45" t="s">
        <v>602</v>
      </c>
      <c r="D63" s="46" t="s">
        <v>603</v>
      </c>
      <c r="E63" s="47" t="s">
        <v>604</v>
      </c>
      <c r="F63" s="48" t="s">
        <v>605</v>
      </c>
      <c r="G63" s="45" t="s">
        <v>85</v>
      </c>
      <c r="H63" s="82">
        <v>7</v>
      </c>
      <c r="I63" s="49">
        <v>5.5</v>
      </c>
      <c r="J63" s="49" t="s">
        <v>36</v>
      </c>
      <c r="K63" s="49">
        <v>3</v>
      </c>
      <c r="L63" s="54"/>
      <c r="M63" s="54"/>
      <c r="N63" s="54"/>
      <c r="O63" s="54"/>
      <c r="P63" s="80">
        <v>6</v>
      </c>
      <c r="Q63" s="51">
        <f t="shared" si="0"/>
        <v>5.4</v>
      </c>
      <c r="R63" s="52" t="str">
        <f t="shared" si="3"/>
        <v>D+</v>
      </c>
      <c r="S63" s="53" t="str">
        <f t="shared" si="1"/>
        <v>Trung bình yếu</v>
      </c>
      <c r="T63" s="41" t="str">
        <f t="shared" si="4"/>
        <v/>
      </c>
      <c r="U63" s="41" t="s">
        <v>608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1:40" ht="7.5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x14ac:dyDescent="0.25">
      <c r="A65" s="61"/>
      <c r="B65" s="104" t="s">
        <v>37</v>
      </c>
      <c r="C65" s="104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ht="16.5" customHeight="1" x14ac:dyDescent="0.25">
      <c r="A66" s="61"/>
      <c r="B66" s="68" t="s">
        <v>38</v>
      </c>
      <c r="C66" s="68"/>
      <c r="D66" s="69">
        <f>+$AA$7</f>
        <v>55</v>
      </c>
      <c r="E66" s="70" t="s">
        <v>39</v>
      </c>
      <c r="F66" s="70"/>
      <c r="G66" s="105" t="s">
        <v>40</v>
      </c>
      <c r="H66" s="105"/>
      <c r="I66" s="105"/>
      <c r="J66" s="105"/>
      <c r="K66" s="105"/>
      <c r="L66" s="105"/>
      <c r="M66" s="105"/>
      <c r="N66" s="105"/>
      <c r="O66" s="105"/>
      <c r="P66" s="71">
        <f>$AA$7 -COUNTIF($T$8:$T$206,"Vắng") -COUNTIF($T$8:$T$206,"Vắng có phép") - COUNTIF($T$8:$T$206,"Đình chỉ thi") - COUNTIF($T$8:$T$206,"Không đủ ĐKDT")</f>
        <v>48</v>
      </c>
      <c r="Q66" s="71"/>
      <c r="R66" s="72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41</v>
      </c>
      <c r="C67" s="68"/>
      <c r="D67" s="69">
        <f>+$AL$7</f>
        <v>41</v>
      </c>
      <c r="E67" s="70" t="s">
        <v>39</v>
      </c>
      <c r="F67" s="70"/>
      <c r="G67" s="105" t="s">
        <v>42</v>
      </c>
      <c r="H67" s="105"/>
      <c r="I67" s="105"/>
      <c r="J67" s="105"/>
      <c r="K67" s="105"/>
      <c r="L67" s="105"/>
      <c r="M67" s="105"/>
      <c r="N67" s="105"/>
      <c r="O67" s="105"/>
      <c r="P67" s="74">
        <f>COUNTIF($T$8:$T$82,"Vắng")</f>
        <v>3</v>
      </c>
      <c r="Q67" s="74"/>
      <c r="R67" s="75"/>
      <c r="S67" s="73"/>
      <c r="T67" s="73" t="s">
        <v>39</v>
      </c>
      <c r="U67" s="73"/>
      <c r="V67" s="73"/>
      <c r="W67" s="4"/>
    </row>
    <row r="68" spans="1:23" ht="16.5" customHeight="1" x14ac:dyDescent="0.25">
      <c r="A68" s="61"/>
      <c r="B68" s="68" t="s">
        <v>43</v>
      </c>
      <c r="C68" s="68"/>
      <c r="D68" s="76">
        <f>COUNTIF(X9:X63,"Học lại")</f>
        <v>14</v>
      </c>
      <c r="E68" s="70" t="s">
        <v>39</v>
      </c>
      <c r="F68" s="70"/>
      <c r="G68" s="105" t="s">
        <v>44</v>
      </c>
      <c r="H68" s="105"/>
      <c r="I68" s="105"/>
      <c r="J68" s="105"/>
      <c r="K68" s="105"/>
      <c r="L68" s="105"/>
      <c r="M68" s="105"/>
      <c r="N68" s="105"/>
      <c r="O68" s="105"/>
      <c r="P68" s="71">
        <f>COUNTIF($T$8:$T$82,"Vắng có phép")</f>
        <v>0</v>
      </c>
      <c r="Q68" s="71"/>
      <c r="R68" s="72"/>
      <c r="S68" s="73"/>
      <c r="T68" s="73" t="s">
        <v>39</v>
      </c>
      <c r="U68" s="73"/>
      <c r="V68" s="73"/>
      <c r="W68" s="4"/>
    </row>
    <row r="69" spans="1:23" ht="3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23" x14ac:dyDescent="0.25">
      <c r="B70" s="77" t="s">
        <v>45</v>
      </c>
      <c r="C70" s="77"/>
      <c r="D70" s="78">
        <f>COUNTIF(X9:X63,"Thi lại")</f>
        <v>0</v>
      </c>
      <c r="E70" s="79" t="s">
        <v>39</v>
      </c>
      <c r="F70" s="4"/>
      <c r="G70" s="4"/>
      <c r="H70" s="4"/>
      <c r="I70" s="4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97"/>
      <c r="V70" s="97"/>
      <c r="W70" s="4"/>
    </row>
    <row r="71" spans="1:23" x14ac:dyDescent="0.25">
      <c r="B71" s="77"/>
      <c r="C71" s="77"/>
      <c r="D71" s="78"/>
      <c r="E71" s="79"/>
      <c r="F71" s="4"/>
      <c r="G71" s="4"/>
      <c r="H71" s="4"/>
      <c r="I71" s="4"/>
      <c r="J71" s="107" t="s">
        <v>1374</v>
      </c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97"/>
      <c r="V71" s="97"/>
      <c r="W71" s="4"/>
    </row>
  </sheetData>
  <sheetProtection formatCells="0" formatColumns="0" formatRows="0" insertColumns="0" insertRows="0" insertHyperlinks="0" deleteColumns="0" deleteRows="0" sort="0" autoFilter="0" pivotTables="0"/>
  <autoFilter ref="A7:AN63">
    <filterColumn colId="3" showButton="0"/>
  </autoFilter>
  <mergeCells count="43"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G68:O68"/>
    <mergeCell ref="J70:T70"/>
    <mergeCell ref="J71:T71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67:O67"/>
    <mergeCell ref="M6:N6"/>
    <mergeCell ref="O6:O7"/>
    <mergeCell ref="P6:P7"/>
    <mergeCell ref="Q6:Q8"/>
    <mergeCell ref="U6:U8"/>
    <mergeCell ref="B8:G8"/>
    <mergeCell ref="B65:C65"/>
    <mergeCell ref="G66:O66"/>
    <mergeCell ref="R6:R7"/>
    <mergeCell ref="S6:S7"/>
  </mergeCells>
  <conditionalFormatting sqref="H9:P63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63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63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8 Y3:AM7 Z2:AM2 Z9 X9:Y63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opLeftCell="B1" workbookViewId="0">
      <pane ySplit="2" topLeftCell="A66" activePane="bottomLeft" state="frozen"/>
      <selection activeCell="T5" sqref="T1:T1048576"/>
      <selection pane="bottomLeft" activeCell="B71" sqref="A71:XFD82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2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8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435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436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91" t="s">
        <v>33</v>
      </c>
      <c r="N7" s="91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D14-120_02</v>
      </c>
      <c r="AA7" s="20">
        <f>+$AJ$7+$AL$7+$AH$7</f>
        <v>54</v>
      </c>
      <c r="AB7" s="7">
        <f>COUNTIF($S$8:$S$78,"Khiển trách")</f>
        <v>0</v>
      </c>
      <c r="AC7" s="7">
        <f>COUNTIF($S$8:$S$78,"Cảnh cáo")</f>
        <v>0</v>
      </c>
      <c r="AD7" s="7">
        <f>COUNTIF($S$8:$S$78,"Đình chỉ thi")</f>
        <v>0</v>
      </c>
      <c r="AE7" s="21">
        <f>+($AB$7+$AC$7+$AD$7)/$AA$7*100%</f>
        <v>0</v>
      </c>
      <c r="AF7" s="7">
        <f>SUM(COUNTIF($S$8:$S$76,"Vắng"),COUNTIF($S$8:$S$76,"Vắng có phép"))</f>
        <v>0</v>
      </c>
      <c r="AG7" s="22">
        <f>+$AF$7/$AA$7</f>
        <v>0</v>
      </c>
      <c r="AH7" s="23">
        <f>COUNTIF($X$8:$X$76,"Thi lại")</f>
        <v>0</v>
      </c>
      <c r="AI7" s="22">
        <f>+$AH$7/$AA$7</f>
        <v>0</v>
      </c>
      <c r="AJ7" s="23">
        <f>COUNTIF($X$8:$X$77,"Học lại")</f>
        <v>15</v>
      </c>
      <c r="AK7" s="22">
        <f>+$AJ$7/$AA$7</f>
        <v>0.27777777777777779</v>
      </c>
      <c r="AL7" s="7">
        <f>COUNTIF($X$9:$X$77,"Đạt")</f>
        <v>39</v>
      </c>
      <c r="AM7" s="21">
        <f>+$AL$7/$AA$7</f>
        <v>0.72222222222222221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251</v>
      </c>
      <c r="D9" s="33" t="s">
        <v>252</v>
      </c>
      <c r="E9" s="34" t="s">
        <v>51</v>
      </c>
      <c r="F9" s="35" t="s">
        <v>253</v>
      </c>
      <c r="G9" s="32" t="s">
        <v>85</v>
      </c>
      <c r="H9" s="81">
        <v>6</v>
      </c>
      <c r="I9" s="36">
        <v>4.5</v>
      </c>
      <c r="J9" s="36" t="s">
        <v>36</v>
      </c>
      <c r="K9" s="36">
        <v>3</v>
      </c>
      <c r="L9" s="37"/>
      <c r="M9" s="37"/>
      <c r="N9" s="37"/>
      <c r="O9" s="37"/>
      <c r="P9" s="38">
        <v>2.5</v>
      </c>
      <c r="Q9" s="39">
        <f t="shared" ref="Q9:Q62" si="0">ROUND(SUMPRODUCT(H9:P9,$H$8:$P$8)/100,1)</f>
        <v>3.4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62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0" t="s">
        <v>250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254</v>
      </c>
      <c r="D10" s="46" t="s">
        <v>255</v>
      </c>
      <c r="E10" s="47" t="s">
        <v>256</v>
      </c>
      <c r="F10" s="48" t="s">
        <v>257</v>
      </c>
      <c r="G10" s="45" t="s">
        <v>76</v>
      </c>
      <c r="H10" s="82">
        <v>9</v>
      </c>
      <c r="I10" s="49">
        <v>8</v>
      </c>
      <c r="J10" s="49" t="s">
        <v>36</v>
      </c>
      <c r="K10" s="49">
        <v>7.5</v>
      </c>
      <c r="L10" s="50"/>
      <c r="M10" s="50"/>
      <c r="N10" s="50"/>
      <c r="O10" s="50"/>
      <c r="P10" s="80">
        <v>6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250</v>
      </c>
      <c r="V10" s="71"/>
      <c r="W10" s="4"/>
      <c r="X10" s="43" t="str">
        <f t="shared" ref="X10:X6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258</v>
      </c>
      <c r="D11" s="46" t="s">
        <v>259</v>
      </c>
      <c r="E11" s="47" t="s">
        <v>256</v>
      </c>
      <c r="F11" s="48" t="s">
        <v>260</v>
      </c>
      <c r="G11" s="45" t="s">
        <v>261</v>
      </c>
      <c r="H11" s="82">
        <v>5</v>
      </c>
      <c r="I11" s="49">
        <v>7</v>
      </c>
      <c r="J11" s="49" t="s">
        <v>36</v>
      </c>
      <c r="K11" s="49">
        <v>6.5</v>
      </c>
      <c r="L11" s="54"/>
      <c r="M11" s="54"/>
      <c r="N11" s="54"/>
      <c r="O11" s="54"/>
      <c r="P11" s="80">
        <v>2</v>
      </c>
      <c r="Q11" s="51">
        <f t="shared" si="0"/>
        <v>4.2</v>
      </c>
      <c r="R11" s="52" t="str">
        <f t="shared" ref="R11:R6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D</v>
      </c>
      <c r="S11" s="53" t="str">
        <f t="shared" si="1"/>
        <v>Trung bình yếu</v>
      </c>
      <c r="T11" s="41" t="str">
        <f t="shared" ref="T11:T62" si="4">+IF(OR($H11=0,$I11=0,$J11=0,$K11=0),"Không đủ ĐKDT",IF(AND(P11=0,Q11&gt;=4),"Không đạt",""))</f>
        <v/>
      </c>
      <c r="U11" s="41" t="s">
        <v>250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262</v>
      </c>
      <c r="D12" s="46" t="s">
        <v>263</v>
      </c>
      <c r="E12" s="47" t="s">
        <v>264</v>
      </c>
      <c r="F12" s="48" t="s">
        <v>265</v>
      </c>
      <c r="G12" s="45" t="s">
        <v>109</v>
      </c>
      <c r="H12" s="82">
        <v>6</v>
      </c>
      <c r="I12" s="49">
        <v>8</v>
      </c>
      <c r="J12" s="49" t="s">
        <v>36</v>
      </c>
      <c r="K12" s="49">
        <v>8</v>
      </c>
      <c r="L12" s="54"/>
      <c r="M12" s="54"/>
      <c r="N12" s="54"/>
      <c r="O12" s="54"/>
      <c r="P12" s="80">
        <v>4</v>
      </c>
      <c r="Q12" s="51">
        <f t="shared" si="0"/>
        <v>5.8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250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266</v>
      </c>
      <c r="D13" s="46" t="s">
        <v>267</v>
      </c>
      <c r="E13" s="47" t="s">
        <v>68</v>
      </c>
      <c r="F13" s="48" t="s">
        <v>268</v>
      </c>
      <c r="G13" s="45" t="s">
        <v>109</v>
      </c>
      <c r="H13" s="82">
        <v>9</v>
      </c>
      <c r="I13" s="49">
        <v>8.5</v>
      </c>
      <c r="J13" s="49" t="s">
        <v>36</v>
      </c>
      <c r="K13" s="49">
        <v>9</v>
      </c>
      <c r="L13" s="54"/>
      <c r="M13" s="54"/>
      <c r="N13" s="54"/>
      <c r="O13" s="54"/>
      <c r="P13" s="80">
        <v>9.5</v>
      </c>
      <c r="Q13" s="51">
        <f t="shared" si="0"/>
        <v>9.1999999999999993</v>
      </c>
      <c r="R13" s="52" t="str">
        <f t="shared" si="3"/>
        <v>A+</v>
      </c>
      <c r="S13" s="53" t="str">
        <f t="shared" si="1"/>
        <v>Giỏi</v>
      </c>
      <c r="T13" s="41" t="str">
        <f t="shared" si="4"/>
        <v/>
      </c>
      <c r="U13" s="41" t="s">
        <v>250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269</v>
      </c>
      <c r="D14" s="46" t="s">
        <v>270</v>
      </c>
      <c r="E14" s="47" t="s">
        <v>271</v>
      </c>
      <c r="F14" s="48" t="s">
        <v>272</v>
      </c>
      <c r="G14" s="45" t="s">
        <v>117</v>
      </c>
      <c r="H14" s="82">
        <v>9</v>
      </c>
      <c r="I14" s="49">
        <v>7.5</v>
      </c>
      <c r="J14" s="49" t="s">
        <v>36</v>
      </c>
      <c r="K14" s="49">
        <v>7.5</v>
      </c>
      <c r="L14" s="54"/>
      <c r="M14" s="54"/>
      <c r="N14" s="54"/>
      <c r="O14" s="54"/>
      <c r="P14" s="80">
        <v>4</v>
      </c>
      <c r="Q14" s="51">
        <f t="shared" si="0"/>
        <v>5.9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250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273</v>
      </c>
      <c r="D15" s="46" t="s">
        <v>274</v>
      </c>
      <c r="E15" s="47" t="s">
        <v>275</v>
      </c>
      <c r="F15" s="48" t="s">
        <v>276</v>
      </c>
      <c r="G15" s="45" t="s">
        <v>76</v>
      </c>
      <c r="H15" s="82">
        <v>9</v>
      </c>
      <c r="I15" s="49">
        <v>8</v>
      </c>
      <c r="J15" s="49" t="s">
        <v>36</v>
      </c>
      <c r="K15" s="49">
        <v>7.5</v>
      </c>
      <c r="L15" s="54"/>
      <c r="M15" s="54"/>
      <c r="N15" s="54"/>
      <c r="O15" s="54"/>
      <c r="P15" s="80">
        <v>6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250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277</v>
      </c>
      <c r="D16" s="46" t="s">
        <v>278</v>
      </c>
      <c r="E16" s="47" t="s">
        <v>275</v>
      </c>
      <c r="F16" s="48" t="s">
        <v>279</v>
      </c>
      <c r="G16" s="45" t="s">
        <v>61</v>
      </c>
      <c r="H16" s="82">
        <v>6</v>
      </c>
      <c r="I16" s="49">
        <v>7</v>
      </c>
      <c r="J16" s="49" t="s">
        <v>36</v>
      </c>
      <c r="K16" s="49">
        <v>7</v>
      </c>
      <c r="L16" s="54"/>
      <c r="M16" s="54"/>
      <c r="N16" s="54"/>
      <c r="O16" s="54"/>
      <c r="P16" s="80">
        <v>4</v>
      </c>
      <c r="Q16" s="51">
        <f t="shared" si="0"/>
        <v>5.4</v>
      </c>
      <c r="R16" s="52" t="str">
        <f t="shared" si="3"/>
        <v>D+</v>
      </c>
      <c r="S16" s="53" t="str">
        <f t="shared" si="1"/>
        <v>Trung bình yếu</v>
      </c>
      <c r="T16" s="41" t="str">
        <f t="shared" si="4"/>
        <v/>
      </c>
      <c r="U16" s="41" t="s">
        <v>250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280</v>
      </c>
      <c r="D17" s="46" t="s">
        <v>281</v>
      </c>
      <c r="E17" s="47" t="s">
        <v>275</v>
      </c>
      <c r="F17" s="48" t="s">
        <v>282</v>
      </c>
      <c r="G17" s="45" t="s">
        <v>283</v>
      </c>
      <c r="H17" s="82">
        <v>2</v>
      </c>
      <c r="I17" s="49">
        <v>2</v>
      </c>
      <c r="J17" s="49" t="s">
        <v>36</v>
      </c>
      <c r="K17" s="49">
        <v>2</v>
      </c>
      <c r="L17" s="54"/>
      <c r="M17" s="54"/>
      <c r="N17" s="54"/>
      <c r="O17" s="54"/>
      <c r="P17" s="80">
        <v>0</v>
      </c>
      <c r="Q17" s="51">
        <f t="shared" si="0"/>
        <v>1</v>
      </c>
      <c r="R17" s="52" t="str">
        <f t="shared" si="3"/>
        <v>F</v>
      </c>
      <c r="S17" s="53" t="str">
        <f t="shared" si="1"/>
        <v>Kém</v>
      </c>
      <c r="T17" s="41" t="s">
        <v>1373</v>
      </c>
      <c r="U17" s="41" t="s">
        <v>250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284</v>
      </c>
      <c r="D18" s="46" t="s">
        <v>285</v>
      </c>
      <c r="E18" s="47" t="s">
        <v>83</v>
      </c>
      <c r="F18" s="48" t="s">
        <v>286</v>
      </c>
      <c r="G18" s="45" t="s">
        <v>109</v>
      </c>
      <c r="H18" s="82">
        <v>5</v>
      </c>
      <c r="I18" s="49">
        <v>4.5</v>
      </c>
      <c r="J18" s="49" t="s">
        <v>36</v>
      </c>
      <c r="K18" s="49">
        <v>1</v>
      </c>
      <c r="L18" s="54"/>
      <c r="M18" s="54"/>
      <c r="N18" s="54"/>
      <c r="O18" s="54"/>
      <c r="P18" s="80">
        <v>0</v>
      </c>
      <c r="Q18" s="51">
        <f t="shared" si="0"/>
        <v>1.6</v>
      </c>
      <c r="R18" s="52" t="str">
        <f t="shared" si="3"/>
        <v>F</v>
      </c>
      <c r="S18" s="53" t="str">
        <f t="shared" si="1"/>
        <v>Kém</v>
      </c>
      <c r="T18" s="41" t="s">
        <v>1373</v>
      </c>
      <c r="U18" s="41" t="s">
        <v>250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287</v>
      </c>
      <c r="D19" s="46" t="s">
        <v>150</v>
      </c>
      <c r="E19" s="47" t="s">
        <v>83</v>
      </c>
      <c r="F19" s="48" t="s">
        <v>288</v>
      </c>
      <c r="G19" s="45" t="s">
        <v>117</v>
      </c>
      <c r="H19" s="82">
        <v>7</v>
      </c>
      <c r="I19" s="49">
        <v>7</v>
      </c>
      <c r="J19" s="49" t="s">
        <v>36</v>
      </c>
      <c r="K19" s="49">
        <v>6</v>
      </c>
      <c r="L19" s="54"/>
      <c r="M19" s="54"/>
      <c r="N19" s="54"/>
      <c r="O19" s="54"/>
      <c r="P19" s="80">
        <v>2.5</v>
      </c>
      <c r="Q19" s="51">
        <f t="shared" si="0"/>
        <v>4.5999999999999996</v>
      </c>
      <c r="R19" s="52" t="str">
        <f t="shared" si="3"/>
        <v>D</v>
      </c>
      <c r="S19" s="53" t="str">
        <f t="shared" si="1"/>
        <v>Trung bình yếu</v>
      </c>
      <c r="T19" s="41" t="str">
        <f t="shared" si="4"/>
        <v/>
      </c>
      <c r="U19" s="41" t="s">
        <v>250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289</v>
      </c>
      <c r="D20" s="46" t="s">
        <v>290</v>
      </c>
      <c r="E20" s="47" t="s">
        <v>291</v>
      </c>
      <c r="F20" s="48" t="s">
        <v>292</v>
      </c>
      <c r="G20" s="45" t="s">
        <v>76</v>
      </c>
      <c r="H20" s="82">
        <v>10</v>
      </c>
      <c r="I20" s="49">
        <v>7.5</v>
      </c>
      <c r="J20" s="49" t="s">
        <v>36</v>
      </c>
      <c r="K20" s="49">
        <v>7</v>
      </c>
      <c r="L20" s="54"/>
      <c r="M20" s="54"/>
      <c r="N20" s="54"/>
      <c r="O20" s="54"/>
      <c r="P20" s="80">
        <v>3</v>
      </c>
      <c r="Q20" s="51">
        <f t="shared" si="0"/>
        <v>5.4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250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293</v>
      </c>
      <c r="D21" s="46" t="s">
        <v>150</v>
      </c>
      <c r="E21" s="47" t="s">
        <v>294</v>
      </c>
      <c r="F21" s="48" t="s">
        <v>295</v>
      </c>
      <c r="G21" s="45" t="s">
        <v>117</v>
      </c>
      <c r="H21" s="82">
        <v>7</v>
      </c>
      <c r="I21" s="49">
        <v>4.5</v>
      </c>
      <c r="J21" s="49" t="s">
        <v>36</v>
      </c>
      <c r="K21" s="49">
        <v>1</v>
      </c>
      <c r="L21" s="54"/>
      <c r="M21" s="54"/>
      <c r="N21" s="54"/>
      <c r="O21" s="54"/>
      <c r="P21" s="80">
        <v>0</v>
      </c>
      <c r="Q21" s="51">
        <f t="shared" si="0"/>
        <v>1.8</v>
      </c>
      <c r="R21" s="52" t="str">
        <f t="shared" si="3"/>
        <v>F</v>
      </c>
      <c r="S21" s="53" t="str">
        <f t="shared" si="1"/>
        <v>Kém</v>
      </c>
      <c r="T21" s="41" t="s">
        <v>1373</v>
      </c>
      <c r="U21" s="41" t="s">
        <v>250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296</v>
      </c>
      <c r="D22" s="46" t="s">
        <v>297</v>
      </c>
      <c r="E22" s="47" t="s">
        <v>298</v>
      </c>
      <c r="F22" s="48" t="s">
        <v>299</v>
      </c>
      <c r="G22" s="45" t="s">
        <v>148</v>
      </c>
      <c r="H22" s="82">
        <v>10</v>
      </c>
      <c r="I22" s="49">
        <v>9.5</v>
      </c>
      <c r="J22" s="49" t="s">
        <v>36</v>
      </c>
      <c r="K22" s="49">
        <v>9</v>
      </c>
      <c r="L22" s="54"/>
      <c r="M22" s="54"/>
      <c r="N22" s="54"/>
      <c r="O22" s="54"/>
      <c r="P22" s="80">
        <v>8</v>
      </c>
      <c r="Q22" s="51">
        <f t="shared" si="0"/>
        <v>8.6999999999999993</v>
      </c>
      <c r="R22" s="52" t="str">
        <f t="shared" si="3"/>
        <v>A</v>
      </c>
      <c r="S22" s="53" t="str">
        <f t="shared" si="1"/>
        <v>Giỏi</v>
      </c>
      <c r="T22" s="41" t="str">
        <f t="shared" si="4"/>
        <v/>
      </c>
      <c r="U22" s="41" t="s">
        <v>250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300</v>
      </c>
      <c r="D23" s="46" t="s">
        <v>301</v>
      </c>
      <c r="E23" s="47" t="s">
        <v>302</v>
      </c>
      <c r="F23" s="48" t="s">
        <v>303</v>
      </c>
      <c r="G23" s="45" t="s">
        <v>85</v>
      </c>
      <c r="H23" s="82">
        <v>2</v>
      </c>
      <c r="I23" s="49">
        <v>3</v>
      </c>
      <c r="J23" s="49" t="s">
        <v>36</v>
      </c>
      <c r="K23" s="49">
        <v>0</v>
      </c>
      <c r="L23" s="54"/>
      <c r="M23" s="54"/>
      <c r="N23" s="54"/>
      <c r="O23" s="54"/>
      <c r="P23" s="80" t="s">
        <v>36</v>
      </c>
      <c r="Q23" s="51">
        <f t="shared" si="0"/>
        <v>0.8</v>
      </c>
      <c r="R23" s="52" t="str">
        <f t="shared" si="3"/>
        <v>F</v>
      </c>
      <c r="S23" s="53" t="str">
        <f t="shared" si="1"/>
        <v>Kém</v>
      </c>
      <c r="T23" s="41" t="str">
        <f t="shared" si="4"/>
        <v>Không đủ ĐKDT</v>
      </c>
      <c r="U23" s="41" t="s">
        <v>250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304</v>
      </c>
      <c r="D24" s="46" t="s">
        <v>305</v>
      </c>
      <c r="E24" s="47" t="s">
        <v>302</v>
      </c>
      <c r="F24" s="48" t="s">
        <v>306</v>
      </c>
      <c r="G24" s="45" t="s">
        <v>76</v>
      </c>
      <c r="H24" s="82">
        <v>6</v>
      </c>
      <c r="I24" s="49">
        <v>8</v>
      </c>
      <c r="J24" s="49" t="s">
        <v>36</v>
      </c>
      <c r="K24" s="49">
        <v>7.5</v>
      </c>
      <c r="L24" s="54"/>
      <c r="M24" s="54"/>
      <c r="N24" s="54"/>
      <c r="O24" s="54"/>
      <c r="P24" s="80">
        <v>6</v>
      </c>
      <c r="Q24" s="51">
        <f t="shared" si="0"/>
        <v>6.7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250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307</v>
      </c>
      <c r="D25" s="46" t="s">
        <v>308</v>
      </c>
      <c r="E25" s="47" t="s">
        <v>302</v>
      </c>
      <c r="F25" s="48" t="s">
        <v>309</v>
      </c>
      <c r="G25" s="45" t="s">
        <v>109</v>
      </c>
      <c r="H25" s="82">
        <v>7</v>
      </c>
      <c r="I25" s="49">
        <v>8.5</v>
      </c>
      <c r="J25" s="49" t="s">
        <v>36</v>
      </c>
      <c r="K25" s="49">
        <v>9</v>
      </c>
      <c r="L25" s="54"/>
      <c r="M25" s="54"/>
      <c r="N25" s="54"/>
      <c r="O25" s="54"/>
      <c r="P25" s="80">
        <v>7.5</v>
      </c>
      <c r="Q25" s="51">
        <f t="shared" si="0"/>
        <v>8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250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310</v>
      </c>
      <c r="D26" s="46" t="s">
        <v>311</v>
      </c>
      <c r="E26" s="47" t="s">
        <v>312</v>
      </c>
      <c r="F26" s="48" t="s">
        <v>313</v>
      </c>
      <c r="G26" s="45" t="s">
        <v>85</v>
      </c>
      <c r="H26" s="82">
        <v>6</v>
      </c>
      <c r="I26" s="49">
        <v>7</v>
      </c>
      <c r="J26" s="49" t="s">
        <v>36</v>
      </c>
      <c r="K26" s="49">
        <v>5</v>
      </c>
      <c r="L26" s="54"/>
      <c r="M26" s="54"/>
      <c r="N26" s="54"/>
      <c r="O26" s="54"/>
      <c r="P26" s="80">
        <v>1</v>
      </c>
      <c r="Q26" s="51">
        <f t="shared" si="0"/>
        <v>3.5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250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314</v>
      </c>
      <c r="D27" s="46" t="s">
        <v>315</v>
      </c>
      <c r="E27" s="47" t="s">
        <v>99</v>
      </c>
      <c r="F27" s="48" t="s">
        <v>316</v>
      </c>
      <c r="G27" s="45" t="s">
        <v>57</v>
      </c>
      <c r="H27" s="82">
        <v>7</v>
      </c>
      <c r="I27" s="49">
        <v>6</v>
      </c>
      <c r="J27" s="49" t="s">
        <v>36</v>
      </c>
      <c r="K27" s="49">
        <v>3</v>
      </c>
      <c r="L27" s="54"/>
      <c r="M27" s="54"/>
      <c r="N27" s="54"/>
      <c r="O27" s="54"/>
      <c r="P27" s="80">
        <v>4.5</v>
      </c>
      <c r="Q27" s="51">
        <f t="shared" si="0"/>
        <v>4.8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250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317</v>
      </c>
      <c r="D28" s="46" t="s">
        <v>318</v>
      </c>
      <c r="E28" s="47" t="s">
        <v>319</v>
      </c>
      <c r="F28" s="48" t="s">
        <v>320</v>
      </c>
      <c r="G28" s="45" t="s">
        <v>76</v>
      </c>
      <c r="H28" s="82">
        <v>8</v>
      </c>
      <c r="I28" s="49">
        <v>8</v>
      </c>
      <c r="J28" s="49" t="s">
        <v>36</v>
      </c>
      <c r="K28" s="49">
        <v>7.5</v>
      </c>
      <c r="L28" s="54"/>
      <c r="M28" s="54"/>
      <c r="N28" s="54"/>
      <c r="O28" s="54"/>
      <c r="P28" s="80">
        <v>7.5</v>
      </c>
      <c r="Q28" s="51">
        <f t="shared" si="0"/>
        <v>7.7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250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321</v>
      </c>
      <c r="D29" s="46" t="s">
        <v>322</v>
      </c>
      <c r="E29" s="47" t="s">
        <v>319</v>
      </c>
      <c r="F29" s="48" t="s">
        <v>323</v>
      </c>
      <c r="G29" s="45" t="s">
        <v>85</v>
      </c>
      <c r="H29" s="82">
        <v>8</v>
      </c>
      <c r="I29" s="49">
        <v>8</v>
      </c>
      <c r="J29" s="49" t="s">
        <v>36</v>
      </c>
      <c r="K29" s="49">
        <v>7</v>
      </c>
      <c r="L29" s="54"/>
      <c r="M29" s="54"/>
      <c r="N29" s="54"/>
      <c r="O29" s="54"/>
      <c r="P29" s="80">
        <v>5</v>
      </c>
      <c r="Q29" s="51">
        <f t="shared" si="0"/>
        <v>6.3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250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324</v>
      </c>
      <c r="D30" s="46" t="s">
        <v>325</v>
      </c>
      <c r="E30" s="47" t="s">
        <v>326</v>
      </c>
      <c r="F30" s="48" t="s">
        <v>327</v>
      </c>
      <c r="G30" s="45" t="s">
        <v>109</v>
      </c>
      <c r="H30" s="82">
        <v>5</v>
      </c>
      <c r="I30" s="49">
        <v>7.5</v>
      </c>
      <c r="J30" s="49" t="s">
        <v>36</v>
      </c>
      <c r="K30" s="49">
        <v>7</v>
      </c>
      <c r="L30" s="54"/>
      <c r="M30" s="54"/>
      <c r="N30" s="54"/>
      <c r="O30" s="54"/>
      <c r="P30" s="80">
        <v>1.5</v>
      </c>
      <c r="Q30" s="51">
        <f t="shared" si="0"/>
        <v>4.2</v>
      </c>
      <c r="R30" s="52" t="str">
        <f t="shared" si="3"/>
        <v>D</v>
      </c>
      <c r="S30" s="53" t="str">
        <f t="shared" si="1"/>
        <v>Trung bình yếu</v>
      </c>
      <c r="T30" s="41" t="str">
        <f t="shared" si="4"/>
        <v/>
      </c>
      <c r="U30" s="41" t="s">
        <v>250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328</v>
      </c>
      <c r="D31" s="46" t="s">
        <v>329</v>
      </c>
      <c r="E31" s="47" t="s">
        <v>330</v>
      </c>
      <c r="F31" s="48" t="s">
        <v>331</v>
      </c>
      <c r="G31" s="45" t="s">
        <v>76</v>
      </c>
      <c r="H31" s="82">
        <v>6</v>
      </c>
      <c r="I31" s="49">
        <v>8</v>
      </c>
      <c r="J31" s="49" t="s">
        <v>36</v>
      </c>
      <c r="K31" s="49">
        <v>7.5</v>
      </c>
      <c r="L31" s="54"/>
      <c r="M31" s="54"/>
      <c r="N31" s="54"/>
      <c r="O31" s="54"/>
      <c r="P31" s="80">
        <v>4.5</v>
      </c>
      <c r="Q31" s="51">
        <f t="shared" si="0"/>
        <v>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250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332</v>
      </c>
      <c r="D32" s="46" t="s">
        <v>333</v>
      </c>
      <c r="E32" s="47" t="s">
        <v>330</v>
      </c>
      <c r="F32" s="48" t="s">
        <v>334</v>
      </c>
      <c r="G32" s="45" t="s">
        <v>76</v>
      </c>
      <c r="H32" s="82">
        <v>7</v>
      </c>
      <c r="I32" s="49">
        <v>8</v>
      </c>
      <c r="J32" s="49" t="s">
        <v>36</v>
      </c>
      <c r="K32" s="49">
        <v>7.5</v>
      </c>
      <c r="L32" s="54"/>
      <c r="M32" s="54"/>
      <c r="N32" s="54"/>
      <c r="O32" s="54"/>
      <c r="P32" s="80">
        <v>7</v>
      </c>
      <c r="Q32" s="51">
        <f t="shared" si="0"/>
        <v>7.3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250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335</v>
      </c>
      <c r="D33" s="46" t="s">
        <v>336</v>
      </c>
      <c r="E33" s="47" t="s">
        <v>330</v>
      </c>
      <c r="F33" s="48" t="s">
        <v>337</v>
      </c>
      <c r="G33" s="45" t="s">
        <v>338</v>
      </c>
      <c r="H33" s="82">
        <v>7</v>
      </c>
      <c r="I33" s="49">
        <v>4.5</v>
      </c>
      <c r="J33" s="49" t="s">
        <v>36</v>
      </c>
      <c r="K33" s="49">
        <v>2</v>
      </c>
      <c r="L33" s="54"/>
      <c r="M33" s="54"/>
      <c r="N33" s="54"/>
      <c r="O33" s="54"/>
      <c r="P33" s="80">
        <v>0</v>
      </c>
      <c r="Q33" s="51">
        <f t="shared" si="0"/>
        <v>2</v>
      </c>
      <c r="R33" s="52" t="str">
        <f t="shared" si="3"/>
        <v>F</v>
      </c>
      <c r="S33" s="53" t="str">
        <f t="shared" si="1"/>
        <v>Kém</v>
      </c>
      <c r="T33" s="41" t="s">
        <v>1373</v>
      </c>
      <c r="U33" s="41" t="s">
        <v>250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339</v>
      </c>
      <c r="D34" s="46" t="s">
        <v>340</v>
      </c>
      <c r="E34" s="47" t="s">
        <v>341</v>
      </c>
      <c r="F34" s="48" t="s">
        <v>342</v>
      </c>
      <c r="G34" s="45" t="s">
        <v>117</v>
      </c>
      <c r="H34" s="82">
        <v>6</v>
      </c>
      <c r="I34" s="49">
        <v>6</v>
      </c>
      <c r="J34" s="49" t="s">
        <v>36</v>
      </c>
      <c r="K34" s="49">
        <v>4</v>
      </c>
      <c r="L34" s="54"/>
      <c r="M34" s="54"/>
      <c r="N34" s="54"/>
      <c r="O34" s="54"/>
      <c r="P34" s="80">
        <v>1.5</v>
      </c>
      <c r="Q34" s="51">
        <f t="shared" si="0"/>
        <v>3.4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250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343</v>
      </c>
      <c r="D35" s="46" t="s">
        <v>344</v>
      </c>
      <c r="E35" s="47" t="s">
        <v>345</v>
      </c>
      <c r="F35" s="48" t="s">
        <v>346</v>
      </c>
      <c r="G35" s="45" t="s">
        <v>76</v>
      </c>
      <c r="H35" s="82">
        <v>7</v>
      </c>
      <c r="I35" s="49">
        <v>8</v>
      </c>
      <c r="J35" s="49" t="s">
        <v>36</v>
      </c>
      <c r="K35" s="49">
        <v>7.5</v>
      </c>
      <c r="L35" s="54"/>
      <c r="M35" s="54"/>
      <c r="N35" s="54"/>
      <c r="O35" s="54"/>
      <c r="P35" s="80">
        <v>7</v>
      </c>
      <c r="Q35" s="51">
        <f t="shared" si="0"/>
        <v>7.3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250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347</v>
      </c>
      <c r="D36" s="46" t="s">
        <v>114</v>
      </c>
      <c r="E36" s="47" t="s">
        <v>348</v>
      </c>
      <c r="F36" s="48" t="s">
        <v>349</v>
      </c>
      <c r="G36" s="45" t="s">
        <v>148</v>
      </c>
      <c r="H36" s="82">
        <v>0</v>
      </c>
      <c r="I36" s="49">
        <v>3</v>
      </c>
      <c r="J36" s="49" t="s">
        <v>36</v>
      </c>
      <c r="K36" s="49">
        <v>0</v>
      </c>
      <c r="L36" s="54"/>
      <c r="M36" s="54"/>
      <c r="N36" s="54"/>
      <c r="O36" s="54"/>
      <c r="P36" s="80" t="s">
        <v>36</v>
      </c>
      <c r="Q36" s="51">
        <f t="shared" si="0"/>
        <v>0.6</v>
      </c>
      <c r="R36" s="52" t="str">
        <f t="shared" si="3"/>
        <v>F</v>
      </c>
      <c r="S36" s="53" t="str">
        <f t="shared" si="1"/>
        <v>Kém</v>
      </c>
      <c r="T36" s="41" t="str">
        <f t="shared" si="4"/>
        <v>Không đủ ĐKDT</v>
      </c>
      <c r="U36" s="41" t="s">
        <v>250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350</v>
      </c>
      <c r="D37" s="46" t="s">
        <v>351</v>
      </c>
      <c r="E37" s="47" t="s">
        <v>130</v>
      </c>
      <c r="F37" s="48" t="s">
        <v>352</v>
      </c>
      <c r="G37" s="45" t="s">
        <v>85</v>
      </c>
      <c r="H37" s="82">
        <v>4</v>
      </c>
      <c r="I37" s="49">
        <v>3</v>
      </c>
      <c r="J37" s="49" t="s">
        <v>36</v>
      </c>
      <c r="K37" s="49">
        <v>0</v>
      </c>
      <c r="L37" s="54"/>
      <c r="M37" s="54"/>
      <c r="N37" s="54"/>
      <c r="O37" s="54"/>
      <c r="P37" s="80" t="s">
        <v>36</v>
      </c>
      <c r="Q37" s="51">
        <f t="shared" si="0"/>
        <v>1</v>
      </c>
      <c r="R37" s="52" t="str">
        <f t="shared" si="3"/>
        <v>F</v>
      </c>
      <c r="S37" s="53" t="str">
        <f t="shared" si="1"/>
        <v>Kém</v>
      </c>
      <c r="T37" s="41" t="str">
        <f t="shared" si="4"/>
        <v>Không đủ ĐKDT</v>
      </c>
      <c r="U37" s="41" t="s">
        <v>250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353</v>
      </c>
      <c r="D38" s="46" t="s">
        <v>354</v>
      </c>
      <c r="E38" s="47" t="s">
        <v>130</v>
      </c>
      <c r="F38" s="48" t="s">
        <v>355</v>
      </c>
      <c r="G38" s="45" t="s">
        <v>76</v>
      </c>
      <c r="H38" s="82">
        <v>7</v>
      </c>
      <c r="I38" s="49">
        <v>8</v>
      </c>
      <c r="J38" s="49" t="s">
        <v>36</v>
      </c>
      <c r="K38" s="49">
        <v>7.5</v>
      </c>
      <c r="L38" s="54"/>
      <c r="M38" s="54"/>
      <c r="N38" s="54"/>
      <c r="O38" s="54"/>
      <c r="P38" s="80">
        <v>7</v>
      </c>
      <c r="Q38" s="51">
        <f t="shared" si="0"/>
        <v>7.3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250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356</v>
      </c>
      <c r="D39" s="46" t="s">
        <v>357</v>
      </c>
      <c r="E39" s="47" t="s">
        <v>358</v>
      </c>
      <c r="F39" s="48" t="s">
        <v>359</v>
      </c>
      <c r="G39" s="45" t="s">
        <v>76</v>
      </c>
      <c r="H39" s="82">
        <v>9</v>
      </c>
      <c r="I39" s="49">
        <v>8</v>
      </c>
      <c r="J39" s="49" t="s">
        <v>36</v>
      </c>
      <c r="K39" s="49">
        <v>7.5</v>
      </c>
      <c r="L39" s="54"/>
      <c r="M39" s="54"/>
      <c r="N39" s="54"/>
      <c r="O39" s="54"/>
      <c r="P39" s="80">
        <v>10</v>
      </c>
      <c r="Q39" s="51">
        <f t="shared" si="0"/>
        <v>9</v>
      </c>
      <c r="R39" s="52" t="str">
        <f t="shared" si="3"/>
        <v>A+</v>
      </c>
      <c r="S39" s="53" t="str">
        <f t="shared" si="1"/>
        <v>Giỏi</v>
      </c>
      <c r="T39" s="41" t="str">
        <f t="shared" si="4"/>
        <v/>
      </c>
      <c r="U39" s="41" t="s">
        <v>250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360</v>
      </c>
      <c r="D40" s="46" t="s">
        <v>361</v>
      </c>
      <c r="E40" s="47" t="s">
        <v>362</v>
      </c>
      <c r="F40" s="48" t="s">
        <v>363</v>
      </c>
      <c r="G40" s="45" t="s">
        <v>109</v>
      </c>
      <c r="H40" s="82">
        <v>5</v>
      </c>
      <c r="I40" s="49">
        <v>7.5</v>
      </c>
      <c r="J40" s="49" t="s">
        <v>36</v>
      </c>
      <c r="K40" s="49">
        <v>7</v>
      </c>
      <c r="L40" s="54"/>
      <c r="M40" s="54"/>
      <c r="N40" s="54"/>
      <c r="O40" s="54"/>
      <c r="P40" s="80">
        <v>1.5</v>
      </c>
      <c r="Q40" s="51">
        <f t="shared" si="0"/>
        <v>4.2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250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364</v>
      </c>
      <c r="D41" s="46" t="s">
        <v>82</v>
      </c>
      <c r="E41" s="47" t="s">
        <v>146</v>
      </c>
      <c r="F41" s="48" t="s">
        <v>365</v>
      </c>
      <c r="G41" s="45" t="s">
        <v>148</v>
      </c>
      <c r="H41" s="82">
        <v>7</v>
      </c>
      <c r="I41" s="49">
        <v>6.5</v>
      </c>
      <c r="J41" s="49" t="s">
        <v>36</v>
      </c>
      <c r="K41" s="49">
        <v>6</v>
      </c>
      <c r="L41" s="54"/>
      <c r="M41" s="54"/>
      <c r="N41" s="54"/>
      <c r="O41" s="54"/>
      <c r="P41" s="80">
        <v>3</v>
      </c>
      <c r="Q41" s="51">
        <f t="shared" si="0"/>
        <v>4.7</v>
      </c>
      <c r="R41" s="52" t="str">
        <f t="shared" si="3"/>
        <v>D</v>
      </c>
      <c r="S41" s="53" t="str">
        <f t="shared" si="1"/>
        <v>Trung bình yếu</v>
      </c>
      <c r="T41" s="41" t="str">
        <f t="shared" si="4"/>
        <v/>
      </c>
      <c r="U41" s="41" t="s">
        <v>250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366</v>
      </c>
      <c r="D42" s="46" t="s">
        <v>367</v>
      </c>
      <c r="E42" s="47" t="s">
        <v>368</v>
      </c>
      <c r="F42" s="48" t="s">
        <v>369</v>
      </c>
      <c r="G42" s="45" t="s">
        <v>109</v>
      </c>
      <c r="H42" s="82">
        <v>9</v>
      </c>
      <c r="I42" s="49">
        <v>7.5</v>
      </c>
      <c r="J42" s="49" t="s">
        <v>36</v>
      </c>
      <c r="K42" s="49">
        <v>7</v>
      </c>
      <c r="L42" s="54"/>
      <c r="M42" s="54"/>
      <c r="N42" s="54"/>
      <c r="O42" s="54"/>
      <c r="P42" s="80">
        <v>4</v>
      </c>
      <c r="Q42" s="51">
        <f t="shared" si="0"/>
        <v>5.8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250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370</v>
      </c>
      <c r="D43" s="46" t="s">
        <v>150</v>
      </c>
      <c r="E43" s="47" t="s">
        <v>371</v>
      </c>
      <c r="F43" s="48" t="s">
        <v>372</v>
      </c>
      <c r="G43" s="45" t="s">
        <v>148</v>
      </c>
      <c r="H43" s="82">
        <v>6</v>
      </c>
      <c r="I43" s="49">
        <v>5</v>
      </c>
      <c r="J43" s="49" t="s">
        <v>36</v>
      </c>
      <c r="K43" s="49">
        <v>3</v>
      </c>
      <c r="L43" s="54"/>
      <c r="M43" s="54"/>
      <c r="N43" s="54"/>
      <c r="O43" s="54"/>
      <c r="P43" s="80">
        <v>4</v>
      </c>
      <c r="Q43" s="51">
        <f t="shared" si="0"/>
        <v>4.2</v>
      </c>
      <c r="R43" s="52" t="str">
        <f t="shared" si="3"/>
        <v>D</v>
      </c>
      <c r="S43" s="53" t="str">
        <f t="shared" si="1"/>
        <v>Trung bình yếu</v>
      </c>
      <c r="T43" s="41" t="str">
        <f t="shared" si="4"/>
        <v/>
      </c>
      <c r="U43" s="41" t="s">
        <v>250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373</v>
      </c>
      <c r="D44" s="46" t="s">
        <v>374</v>
      </c>
      <c r="E44" s="47" t="s">
        <v>163</v>
      </c>
      <c r="F44" s="48" t="s">
        <v>375</v>
      </c>
      <c r="G44" s="45" t="s">
        <v>148</v>
      </c>
      <c r="H44" s="82">
        <v>10</v>
      </c>
      <c r="I44" s="49">
        <v>8.5</v>
      </c>
      <c r="J44" s="49" t="s">
        <v>36</v>
      </c>
      <c r="K44" s="49">
        <v>8.5</v>
      </c>
      <c r="L44" s="54"/>
      <c r="M44" s="54"/>
      <c r="N44" s="54"/>
      <c r="O44" s="54"/>
      <c r="P44" s="80">
        <v>7.5</v>
      </c>
      <c r="Q44" s="51">
        <f t="shared" si="0"/>
        <v>8.1999999999999993</v>
      </c>
      <c r="R44" s="52" t="str">
        <f t="shared" si="3"/>
        <v>B+</v>
      </c>
      <c r="S44" s="53" t="str">
        <f t="shared" si="1"/>
        <v>Khá</v>
      </c>
      <c r="T44" s="41" t="str">
        <f t="shared" si="4"/>
        <v/>
      </c>
      <c r="U44" s="41" t="s">
        <v>250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376</v>
      </c>
      <c r="D45" s="46" t="s">
        <v>377</v>
      </c>
      <c r="E45" s="47" t="s">
        <v>163</v>
      </c>
      <c r="F45" s="48" t="s">
        <v>378</v>
      </c>
      <c r="G45" s="45" t="s">
        <v>85</v>
      </c>
      <c r="H45" s="82">
        <v>8</v>
      </c>
      <c r="I45" s="49">
        <v>8</v>
      </c>
      <c r="J45" s="49" t="s">
        <v>36</v>
      </c>
      <c r="K45" s="49">
        <v>7.5</v>
      </c>
      <c r="L45" s="54"/>
      <c r="M45" s="54"/>
      <c r="N45" s="54"/>
      <c r="O45" s="54"/>
      <c r="P45" s="80">
        <v>2</v>
      </c>
      <c r="Q45" s="51">
        <f t="shared" si="0"/>
        <v>4.9000000000000004</v>
      </c>
      <c r="R45" s="52" t="str">
        <f t="shared" si="3"/>
        <v>D</v>
      </c>
      <c r="S45" s="53" t="str">
        <f t="shared" si="1"/>
        <v>Trung bình yếu</v>
      </c>
      <c r="T45" s="41" t="str">
        <f t="shared" si="4"/>
        <v/>
      </c>
      <c r="U45" s="41" t="s">
        <v>250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379</v>
      </c>
      <c r="D46" s="46" t="s">
        <v>380</v>
      </c>
      <c r="E46" s="47" t="s">
        <v>381</v>
      </c>
      <c r="F46" s="48" t="s">
        <v>104</v>
      </c>
      <c r="G46" s="45" t="s">
        <v>148</v>
      </c>
      <c r="H46" s="82">
        <v>6</v>
      </c>
      <c r="I46" s="49">
        <v>7</v>
      </c>
      <c r="J46" s="49" t="s">
        <v>36</v>
      </c>
      <c r="K46" s="49">
        <v>7</v>
      </c>
      <c r="L46" s="54"/>
      <c r="M46" s="54"/>
      <c r="N46" s="54"/>
      <c r="O46" s="54"/>
      <c r="P46" s="80">
        <v>4</v>
      </c>
      <c r="Q46" s="51">
        <f t="shared" si="0"/>
        <v>5.4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250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382</v>
      </c>
      <c r="D47" s="46" t="s">
        <v>383</v>
      </c>
      <c r="E47" s="47" t="s">
        <v>384</v>
      </c>
      <c r="F47" s="48" t="s">
        <v>385</v>
      </c>
      <c r="G47" s="45" t="s">
        <v>109</v>
      </c>
      <c r="H47" s="82">
        <v>6</v>
      </c>
      <c r="I47" s="49">
        <v>5.5</v>
      </c>
      <c r="J47" s="49" t="s">
        <v>36</v>
      </c>
      <c r="K47" s="49">
        <v>4</v>
      </c>
      <c r="L47" s="54"/>
      <c r="M47" s="54"/>
      <c r="N47" s="54"/>
      <c r="O47" s="54"/>
      <c r="P47" s="80">
        <v>4</v>
      </c>
      <c r="Q47" s="51">
        <f t="shared" si="0"/>
        <v>4.5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250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386</v>
      </c>
      <c r="D48" s="46" t="s">
        <v>387</v>
      </c>
      <c r="E48" s="47" t="s">
        <v>388</v>
      </c>
      <c r="F48" s="48" t="s">
        <v>389</v>
      </c>
      <c r="G48" s="45" t="s">
        <v>109</v>
      </c>
      <c r="H48" s="82">
        <v>6</v>
      </c>
      <c r="I48" s="49">
        <v>7.5</v>
      </c>
      <c r="J48" s="49" t="s">
        <v>36</v>
      </c>
      <c r="K48" s="49">
        <v>7.5</v>
      </c>
      <c r="L48" s="54"/>
      <c r="M48" s="54"/>
      <c r="N48" s="54"/>
      <c r="O48" s="54"/>
      <c r="P48" s="80">
        <v>4</v>
      </c>
      <c r="Q48" s="51">
        <f t="shared" si="0"/>
        <v>5.6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250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390</v>
      </c>
      <c r="D49" s="46" t="s">
        <v>82</v>
      </c>
      <c r="E49" s="47" t="s">
        <v>391</v>
      </c>
      <c r="F49" s="48" t="s">
        <v>392</v>
      </c>
      <c r="G49" s="45" t="s">
        <v>76</v>
      </c>
      <c r="H49" s="82">
        <v>0</v>
      </c>
      <c r="I49" s="49">
        <v>0</v>
      </c>
      <c r="J49" s="49" t="s">
        <v>36</v>
      </c>
      <c r="K49" s="49">
        <v>0</v>
      </c>
      <c r="L49" s="54"/>
      <c r="M49" s="54"/>
      <c r="N49" s="54"/>
      <c r="O49" s="54"/>
      <c r="P49" s="80" t="s">
        <v>36</v>
      </c>
      <c r="Q49" s="51">
        <f t="shared" si="0"/>
        <v>0</v>
      </c>
      <c r="R49" s="52" t="str">
        <f t="shared" si="3"/>
        <v>F</v>
      </c>
      <c r="S49" s="53" t="str">
        <f t="shared" si="1"/>
        <v>Kém</v>
      </c>
      <c r="T49" s="41" t="str">
        <f t="shared" si="4"/>
        <v>Không đủ ĐKDT</v>
      </c>
      <c r="U49" s="41" t="s">
        <v>250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393</v>
      </c>
      <c r="D50" s="46" t="s">
        <v>281</v>
      </c>
      <c r="E50" s="47" t="s">
        <v>201</v>
      </c>
      <c r="F50" s="48" t="s">
        <v>394</v>
      </c>
      <c r="G50" s="45" t="s">
        <v>61</v>
      </c>
      <c r="H50" s="82">
        <v>6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4</v>
      </c>
      <c r="Q50" s="51">
        <f t="shared" si="0"/>
        <v>5.4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250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395</v>
      </c>
      <c r="D51" s="46" t="s">
        <v>396</v>
      </c>
      <c r="E51" s="47" t="s">
        <v>397</v>
      </c>
      <c r="F51" s="48" t="s">
        <v>398</v>
      </c>
      <c r="G51" s="45" t="s">
        <v>57</v>
      </c>
      <c r="H51" s="82">
        <v>6</v>
      </c>
      <c r="I51" s="49">
        <v>8</v>
      </c>
      <c r="J51" s="49" t="s">
        <v>36</v>
      </c>
      <c r="K51" s="49">
        <v>7.5</v>
      </c>
      <c r="L51" s="54"/>
      <c r="M51" s="54"/>
      <c r="N51" s="54"/>
      <c r="O51" s="54"/>
      <c r="P51" s="80">
        <v>4</v>
      </c>
      <c r="Q51" s="51">
        <f t="shared" si="0"/>
        <v>5.7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250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399</v>
      </c>
      <c r="D52" s="46" t="s">
        <v>400</v>
      </c>
      <c r="E52" s="47" t="s">
        <v>397</v>
      </c>
      <c r="F52" s="48" t="s">
        <v>401</v>
      </c>
      <c r="G52" s="45" t="s">
        <v>223</v>
      </c>
      <c r="H52" s="82">
        <v>6</v>
      </c>
      <c r="I52" s="49">
        <v>1.5</v>
      </c>
      <c r="J52" s="49" t="s">
        <v>36</v>
      </c>
      <c r="K52" s="49">
        <v>3</v>
      </c>
      <c r="L52" s="54"/>
      <c r="M52" s="54"/>
      <c r="N52" s="54"/>
      <c r="O52" s="54"/>
      <c r="P52" s="80">
        <v>2</v>
      </c>
      <c r="Q52" s="51">
        <f t="shared" si="0"/>
        <v>2.5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250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402</v>
      </c>
      <c r="D53" s="46" t="s">
        <v>403</v>
      </c>
      <c r="E53" s="47" t="s">
        <v>205</v>
      </c>
      <c r="F53" s="48" t="s">
        <v>404</v>
      </c>
      <c r="G53" s="45" t="s">
        <v>85</v>
      </c>
      <c r="H53" s="82">
        <v>8</v>
      </c>
      <c r="I53" s="49">
        <v>8</v>
      </c>
      <c r="J53" s="49" t="s">
        <v>36</v>
      </c>
      <c r="K53" s="49">
        <v>7.5</v>
      </c>
      <c r="L53" s="54"/>
      <c r="M53" s="54"/>
      <c r="N53" s="54"/>
      <c r="O53" s="54"/>
      <c r="P53" s="80">
        <v>4.5</v>
      </c>
      <c r="Q53" s="51">
        <f t="shared" si="0"/>
        <v>6.2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250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405</v>
      </c>
      <c r="D54" s="46" t="s">
        <v>406</v>
      </c>
      <c r="E54" s="47" t="s">
        <v>407</v>
      </c>
      <c r="F54" s="48" t="s">
        <v>408</v>
      </c>
      <c r="G54" s="45" t="s">
        <v>109</v>
      </c>
      <c r="H54" s="82">
        <v>10</v>
      </c>
      <c r="I54" s="49">
        <v>10</v>
      </c>
      <c r="J54" s="49" t="s">
        <v>36</v>
      </c>
      <c r="K54" s="49">
        <v>9</v>
      </c>
      <c r="L54" s="54"/>
      <c r="M54" s="54"/>
      <c r="N54" s="54"/>
      <c r="O54" s="54"/>
      <c r="P54" s="80">
        <v>6</v>
      </c>
      <c r="Q54" s="51">
        <f t="shared" si="0"/>
        <v>7.8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250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409</v>
      </c>
      <c r="D55" s="46" t="s">
        <v>410</v>
      </c>
      <c r="E55" s="47" t="s">
        <v>411</v>
      </c>
      <c r="F55" s="48" t="s">
        <v>167</v>
      </c>
      <c r="G55" s="45" t="s">
        <v>57</v>
      </c>
      <c r="H55" s="82">
        <v>5</v>
      </c>
      <c r="I55" s="49">
        <v>7</v>
      </c>
      <c r="J55" s="49" t="s">
        <v>36</v>
      </c>
      <c r="K55" s="49">
        <v>5</v>
      </c>
      <c r="L55" s="54"/>
      <c r="M55" s="54"/>
      <c r="N55" s="54"/>
      <c r="O55" s="54"/>
      <c r="P55" s="80">
        <v>1</v>
      </c>
      <c r="Q55" s="51">
        <f t="shared" si="0"/>
        <v>3.4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250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412</v>
      </c>
      <c r="D56" s="46" t="s">
        <v>413</v>
      </c>
      <c r="E56" s="47" t="s">
        <v>414</v>
      </c>
      <c r="F56" s="48" t="s">
        <v>415</v>
      </c>
      <c r="G56" s="45" t="s">
        <v>109</v>
      </c>
      <c r="H56" s="82">
        <v>6</v>
      </c>
      <c r="I56" s="49">
        <v>5</v>
      </c>
      <c r="J56" s="49" t="s">
        <v>36</v>
      </c>
      <c r="K56" s="49">
        <v>3</v>
      </c>
      <c r="L56" s="54"/>
      <c r="M56" s="54"/>
      <c r="N56" s="54"/>
      <c r="O56" s="54"/>
      <c r="P56" s="80">
        <v>0</v>
      </c>
      <c r="Q56" s="51">
        <f t="shared" si="0"/>
        <v>2.2000000000000002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250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416</v>
      </c>
      <c r="D57" s="46" t="s">
        <v>417</v>
      </c>
      <c r="E57" s="47" t="s">
        <v>418</v>
      </c>
      <c r="F57" s="48" t="s">
        <v>419</v>
      </c>
      <c r="G57" s="45" t="s">
        <v>76</v>
      </c>
      <c r="H57" s="82">
        <v>6</v>
      </c>
      <c r="I57" s="49">
        <v>8.5</v>
      </c>
      <c r="J57" s="49" t="s">
        <v>36</v>
      </c>
      <c r="K57" s="49">
        <v>8.5</v>
      </c>
      <c r="L57" s="54"/>
      <c r="M57" s="54"/>
      <c r="N57" s="54"/>
      <c r="O57" s="54"/>
      <c r="P57" s="80">
        <v>5.5</v>
      </c>
      <c r="Q57" s="51">
        <f t="shared" si="0"/>
        <v>6.8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250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420</v>
      </c>
      <c r="D58" s="46" t="s">
        <v>208</v>
      </c>
      <c r="E58" s="47" t="s">
        <v>421</v>
      </c>
      <c r="F58" s="48" t="s">
        <v>422</v>
      </c>
      <c r="G58" s="45" t="s">
        <v>109</v>
      </c>
      <c r="H58" s="82">
        <v>8</v>
      </c>
      <c r="I58" s="49">
        <v>7.5</v>
      </c>
      <c r="J58" s="49" t="s">
        <v>36</v>
      </c>
      <c r="K58" s="49">
        <v>7</v>
      </c>
      <c r="L58" s="54"/>
      <c r="M58" s="54"/>
      <c r="N58" s="54"/>
      <c r="O58" s="54"/>
      <c r="P58" s="80">
        <v>5</v>
      </c>
      <c r="Q58" s="51">
        <f t="shared" si="0"/>
        <v>6.2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250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423</v>
      </c>
      <c r="D59" s="46" t="s">
        <v>424</v>
      </c>
      <c r="E59" s="47" t="s">
        <v>425</v>
      </c>
      <c r="F59" s="48" t="s">
        <v>426</v>
      </c>
      <c r="G59" s="45" t="s">
        <v>57</v>
      </c>
      <c r="H59" s="82">
        <v>4</v>
      </c>
      <c r="I59" s="49">
        <v>4.5</v>
      </c>
      <c r="J59" s="49" t="s">
        <v>36</v>
      </c>
      <c r="K59" s="49">
        <v>0</v>
      </c>
      <c r="L59" s="54"/>
      <c r="M59" s="54"/>
      <c r="N59" s="54"/>
      <c r="O59" s="54"/>
      <c r="P59" s="80" t="s">
        <v>36</v>
      </c>
      <c r="Q59" s="51">
        <f t="shared" si="0"/>
        <v>1.3</v>
      </c>
      <c r="R59" s="52" t="str">
        <f t="shared" si="3"/>
        <v>F</v>
      </c>
      <c r="S59" s="53" t="str">
        <f t="shared" si="1"/>
        <v>Kém</v>
      </c>
      <c r="T59" s="41" t="str">
        <f t="shared" si="4"/>
        <v>Không đủ ĐKDT</v>
      </c>
      <c r="U59" s="41" t="s">
        <v>250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427</v>
      </c>
      <c r="D60" s="46" t="s">
        <v>285</v>
      </c>
      <c r="E60" s="47" t="s">
        <v>234</v>
      </c>
      <c r="F60" s="48" t="s">
        <v>428</v>
      </c>
      <c r="G60" s="45" t="s">
        <v>117</v>
      </c>
      <c r="H60" s="82">
        <v>9</v>
      </c>
      <c r="I60" s="49">
        <v>8</v>
      </c>
      <c r="J60" s="49" t="s">
        <v>36</v>
      </c>
      <c r="K60" s="49">
        <v>8</v>
      </c>
      <c r="L60" s="54"/>
      <c r="M60" s="54"/>
      <c r="N60" s="54"/>
      <c r="O60" s="54"/>
      <c r="P60" s="80">
        <v>7</v>
      </c>
      <c r="Q60" s="51">
        <f t="shared" si="0"/>
        <v>7.6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250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18.75" customHeight="1" x14ac:dyDescent="0.25">
      <c r="B61" s="44">
        <v>53</v>
      </c>
      <c r="C61" s="45" t="s">
        <v>429</v>
      </c>
      <c r="D61" s="46" t="s">
        <v>430</v>
      </c>
      <c r="E61" s="47" t="s">
        <v>242</v>
      </c>
      <c r="F61" s="48" t="s">
        <v>431</v>
      </c>
      <c r="G61" s="45" t="s">
        <v>57</v>
      </c>
      <c r="H61" s="82">
        <v>8</v>
      </c>
      <c r="I61" s="49">
        <v>7</v>
      </c>
      <c r="J61" s="49" t="s">
        <v>36</v>
      </c>
      <c r="K61" s="49">
        <v>5</v>
      </c>
      <c r="L61" s="54"/>
      <c r="M61" s="54"/>
      <c r="N61" s="54"/>
      <c r="O61" s="54"/>
      <c r="P61" s="80">
        <v>4</v>
      </c>
      <c r="Q61" s="51">
        <f t="shared" si="0"/>
        <v>5.2</v>
      </c>
      <c r="R61" s="52" t="str">
        <f t="shared" si="3"/>
        <v>D+</v>
      </c>
      <c r="S61" s="53" t="str">
        <f t="shared" si="1"/>
        <v>Trung bình yếu</v>
      </c>
      <c r="T61" s="41" t="str">
        <f t="shared" si="4"/>
        <v/>
      </c>
      <c r="U61" s="41" t="s">
        <v>250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18.75" customHeight="1" x14ac:dyDescent="0.25">
      <c r="B62" s="44">
        <v>54</v>
      </c>
      <c r="C62" s="45" t="s">
        <v>432</v>
      </c>
      <c r="D62" s="46" t="s">
        <v>433</v>
      </c>
      <c r="E62" s="47" t="s">
        <v>245</v>
      </c>
      <c r="F62" s="48" t="s">
        <v>434</v>
      </c>
      <c r="G62" s="45" t="s">
        <v>117</v>
      </c>
      <c r="H62" s="82">
        <v>10</v>
      </c>
      <c r="I62" s="49">
        <v>8.5</v>
      </c>
      <c r="J62" s="49" t="s">
        <v>36</v>
      </c>
      <c r="K62" s="49">
        <v>8</v>
      </c>
      <c r="L62" s="54"/>
      <c r="M62" s="54"/>
      <c r="N62" s="54"/>
      <c r="O62" s="54"/>
      <c r="P62" s="80">
        <v>7</v>
      </c>
      <c r="Q62" s="51">
        <f t="shared" si="0"/>
        <v>7.8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250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7.5" customHeight="1" x14ac:dyDescent="0.25">
      <c r="A63" s="61"/>
      <c r="B63" s="62"/>
      <c r="C63" s="63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x14ac:dyDescent="0.25">
      <c r="A64" s="61"/>
      <c r="B64" s="104" t="s">
        <v>37</v>
      </c>
      <c r="C64" s="104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customHeight="1" x14ac:dyDescent="0.25">
      <c r="A65" s="61"/>
      <c r="B65" s="68" t="s">
        <v>38</v>
      </c>
      <c r="C65" s="68"/>
      <c r="D65" s="69">
        <f>+$AA$7</f>
        <v>54</v>
      </c>
      <c r="E65" s="70" t="s">
        <v>39</v>
      </c>
      <c r="F65" s="70"/>
      <c r="G65" s="105" t="s">
        <v>40</v>
      </c>
      <c r="H65" s="105"/>
      <c r="I65" s="105"/>
      <c r="J65" s="105"/>
      <c r="K65" s="105"/>
      <c r="L65" s="105"/>
      <c r="M65" s="105"/>
      <c r="N65" s="105"/>
      <c r="O65" s="105"/>
      <c r="P65" s="71">
        <f>$AA$7 -COUNTIF($T$8:$T$208,"Vắng") -COUNTIF($T$8:$T$208,"Vắng có phép") - COUNTIF($T$8:$T$208,"Đình chỉ thi") - COUNTIF($T$8:$T$208,"Không đủ ĐKDT")</f>
        <v>45</v>
      </c>
      <c r="Q65" s="71"/>
      <c r="R65" s="72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41</v>
      </c>
      <c r="C66" s="68"/>
      <c r="D66" s="69">
        <f>+$AL$7</f>
        <v>39</v>
      </c>
      <c r="E66" s="70" t="s">
        <v>39</v>
      </c>
      <c r="F66" s="70"/>
      <c r="G66" s="105" t="s">
        <v>42</v>
      </c>
      <c r="H66" s="105"/>
      <c r="I66" s="105"/>
      <c r="J66" s="105"/>
      <c r="K66" s="105"/>
      <c r="L66" s="105"/>
      <c r="M66" s="105"/>
      <c r="N66" s="105"/>
      <c r="O66" s="105"/>
      <c r="P66" s="74">
        <f>COUNTIF($T$8:$T$84,"Vắng")</f>
        <v>4</v>
      </c>
      <c r="Q66" s="74"/>
      <c r="R66" s="75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43</v>
      </c>
      <c r="C67" s="68"/>
      <c r="D67" s="76">
        <f>COUNTIF(X9:X62,"Học lại")</f>
        <v>15</v>
      </c>
      <c r="E67" s="70" t="s">
        <v>39</v>
      </c>
      <c r="F67" s="70"/>
      <c r="G67" s="105" t="s">
        <v>44</v>
      </c>
      <c r="H67" s="105"/>
      <c r="I67" s="105"/>
      <c r="J67" s="105"/>
      <c r="K67" s="105"/>
      <c r="L67" s="105"/>
      <c r="M67" s="105"/>
      <c r="N67" s="105"/>
      <c r="O67" s="105"/>
      <c r="P67" s="71">
        <f>COUNTIF($T$8:$T$84,"Vắng có phép")</f>
        <v>0</v>
      </c>
      <c r="Q67" s="71"/>
      <c r="R67" s="72"/>
      <c r="S67" s="73"/>
      <c r="T67" s="73" t="s">
        <v>39</v>
      </c>
      <c r="U67" s="73"/>
      <c r="V67" s="73"/>
      <c r="W67" s="4"/>
    </row>
    <row r="68" spans="1:23" ht="3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23" x14ac:dyDescent="0.25">
      <c r="B69" s="77" t="s">
        <v>45</v>
      </c>
      <c r="C69" s="77"/>
      <c r="D69" s="78">
        <f>COUNTIF(X9:X62,"Thi lại")</f>
        <v>0</v>
      </c>
      <c r="E69" s="79" t="s">
        <v>39</v>
      </c>
      <c r="F69" s="4"/>
      <c r="G69" s="4"/>
      <c r="H69" s="4"/>
      <c r="I69" s="4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97"/>
      <c r="V69" s="97"/>
      <c r="W69" s="4"/>
    </row>
    <row r="70" spans="1:23" x14ac:dyDescent="0.25">
      <c r="B70" s="77"/>
      <c r="C70" s="77"/>
      <c r="D70" s="78"/>
      <c r="E70" s="79"/>
      <c r="F70" s="4"/>
      <c r="G70" s="4"/>
      <c r="H70" s="4"/>
      <c r="I70" s="4"/>
      <c r="J70" s="107" t="s">
        <v>1374</v>
      </c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97"/>
      <c r="V70" s="97"/>
      <c r="W70" s="4"/>
    </row>
  </sheetData>
  <sheetProtection formatCells="0" formatColumns="0" formatRows="0" insertColumns="0" insertRows="0" insertHyperlinks="0" deleteColumns="0" deleteRows="0" sort="0" autoFilter="0" pivotTables="0"/>
  <autoFilter ref="A7:AN62">
    <filterColumn colId="3" showButton="0"/>
  </autoFilter>
  <mergeCells count="43"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G67:O67"/>
    <mergeCell ref="J69:T69"/>
    <mergeCell ref="J70:T70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66:O66"/>
    <mergeCell ref="M6:N6"/>
    <mergeCell ref="O6:O7"/>
    <mergeCell ref="P6:P7"/>
    <mergeCell ref="Q6:Q8"/>
    <mergeCell ref="U6:U8"/>
    <mergeCell ref="B8:G8"/>
    <mergeCell ref="B64:C64"/>
    <mergeCell ref="G65:O65"/>
    <mergeCell ref="R6:R7"/>
    <mergeCell ref="S6:S7"/>
  </mergeCells>
  <conditionalFormatting sqref="H9:P62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62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62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7 Y3:AM7 Z2:AM2 Z9 X9:Y6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opLeftCell="B1" workbookViewId="0">
      <pane ySplit="2" topLeftCell="A69" activePane="bottomLeft" state="frozen"/>
      <selection activeCell="T5" sqref="T1:T1048576"/>
      <selection pane="bottomLeft" activeCell="B69" sqref="A69:XFD86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875" style="1" customWidth="1"/>
    <col min="5" max="5" width="10.875" style="1" customWidth="1"/>
    <col min="6" max="6" width="9.375" style="1" hidden="1" customWidth="1"/>
    <col min="7" max="7" width="12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7.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1371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84"/>
      <c r="V1" s="8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85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247</v>
      </c>
      <c r="Q3" s="124"/>
      <c r="R3" s="124"/>
      <c r="S3" s="124"/>
      <c r="T3" s="124"/>
      <c r="U3" s="124"/>
      <c r="V3" s="86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248</v>
      </c>
      <c r="H4" s="110"/>
      <c r="I4" s="110"/>
      <c r="J4" s="110"/>
      <c r="K4" s="110"/>
      <c r="L4" s="110"/>
      <c r="M4" s="110"/>
      <c r="N4" s="110"/>
      <c r="O4" s="110"/>
      <c r="P4" s="110" t="s">
        <v>249</v>
      </c>
      <c r="Q4" s="110"/>
      <c r="R4" s="110"/>
      <c r="S4" s="110"/>
      <c r="T4" s="110"/>
      <c r="U4" s="110"/>
      <c r="V4" s="87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8" t="s">
        <v>12</v>
      </c>
      <c r="C6" s="111" t="s">
        <v>13</v>
      </c>
      <c r="D6" s="113" t="s">
        <v>14</v>
      </c>
      <c r="E6" s="114"/>
      <c r="F6" s="98" t="s">
        <v>15</v>
      </c>
      <c r="G6" s="98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106" t="s">
        <v>20</v>
      </c>
      <c r="M6" s="101" t="s">
        <v>21</v>
      </c>
      <c r="N6" s="103"/>
      <c r="O6" s="106" t="s">
        <v>22</v>
      </c>
      <c r="P6" s="106" t="s">
        <v>23</v>
      </c>
      <c r="Q6" s="98" t="s">
        <v>24</v>
      </c>
      <c r="R6" s="106" t="s">
        <v>25</v>
      </c>
      <c r="S6" s="98" t="s">
        <v>26</v>
      </c>
      <c r="T6" s="98" t="s">
        <v>27</v>
      </c>
      <c r="U6" s="98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106"/>
      <c r="M7" s="16" t="s">
        <v>33</v>
      </c>
      <c r="N7" s="16" t="s">
        <v>34</v>
      </c>
      <c r="O7" s="106"/>
      <c r="P7" s="106"/>
      <c r="Q7" s="99"/>
      <c r="R7" s="106"/>
      <c r="S7" s="100"/>
      <c r="T7" s="99"/>
      <c r="U7" s="99"/>
      <c r="V7" s="88"/>
      <c r="X7" s="17"/>
      <c r="Y7" s="18" t="str">
        <f>+D3</f>
        <v>Phát triển ứng dụng cho các thiết bị di động</v>
      </c>
      <c r="Z7" s="19" t="str">
        <f>+P3</f>
        <v>Nhóm: D14-119_01</v>
      </c>
      <c r="AA7" s="20">
        <f>+$AJ$7+$AL$7+$AH$7</f>
        <v>52</v>
      </c>
      <c r="AB7" s="7">
        <f>COUNTIF($S$8:$S$69,"Khiển trách")</f>
        <v>0</v>
      </c>
      <c r="AC7" s="7">
        <f>COUNTIF($S$8:$S$69,"Cảnh cáo")</f>
        <v>0</v>
      </c>
      <c r="AD7" s="7">
        <f>COUNTIF($S$8:$S$69,"Đình chỉ thi")</f>
        <v>0</v>
      </c>
      <c r="AE7" s="21">
        <f>+($AB$7+$AC$7+$AD$7)/$AA$7*100%</f>
        <v>0</v>
      </c>
      <c r="AF7" s="7">
        <f>SUM(COUNTIF($S$8:$S$68,"Vắng"),COUNTIF($S$8:$S$68,"Vắng có phép"))</f>
        <v>0</v>
      </c>
      <c r="AG7" s="22">
        <f>+$AF$7/$AA$7</f>
        <v>0</v>
      </c>
      <c r="AH7" s="23">
        <f>COUNTIF($X$8:$X$68,"Thi lại")</f>
        <v>0</v>
      </c>
      <c r="AI7" s="22">
        <f>+$AH$7/$AA$7</f>
        <v>0</v>
      </c>
      <c r="AJ7" s="23">
        <f>COUNTIF($X$8:$X$68,"Học lại")</f>
        <v>24</v>
      </c>
      <c r="AK7" s="22">
        <f>+$AJ$7/$AA$7</f>
        <v>0.46153846153846156</v>
      </c>
      <c r="AL7" s="7">
        <f>COUNTIF($X$9:$X$68,"Đạt")</f>
        <v>28</v>
      </c>
      <c r="AM7" s="21">
        <f>+$AL$7/$AA$7</f>
        <v>0.53846153846153844</v>
      </c>
      <c r="AN7" s="24"/>
    </row>
    <row r="8" spans="2:40" ht="14.25" customHeight="1" x14ac:dyDescent="0.25">
      <c r="B8" s="101" t="s">
        <v>35</v>
      </c>
      <c r="C8" s="102"/>
      <c r="D8" s="102"/>
      <c r="E8" s="102"/>
      <c r="F8" s="102"/>
      <c r="G8" s="103"/>
      <c r="H8" s="25">
        <v>10</v>
      </c>
      <c r="I8" s="25">
        <v>20</v>
      </c>
      <c r="J8" s="83"/>
      <c r="K8" s="25">
        <v>20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0</v>
      </c>
      <c r="I9" s="36">
        <v>0</v>
      </c>
      <c r="J9" s="36" t="s">
        <v>36</v>
      </c>
      <c r="K9" s="36">
        <v>0</v>
      </c>
      <c r="L9" s="37"/>
      <c r="M9" s="37"/>
      <c r="N9" s="37"/>
      <c r="O9" s="37"/>
      <c r="P9" s="38" t="s">
        <v>36</v>
      </c>
      <c r="Q9" s="39">
        <f t="shared" ref="Q9:Q60" si="0">ROUND(SUMPRODUCT(H9:P9,$H$8:$P$8)/100,1)</f>
        <v>0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6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>Không đủ ĐKDT</v>
      </c>
      <c r="U9" s="90" t="s">
        <v>250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57</v>
      </c>
      <c r="H10" s="82">
        <v>9</v>
      </c>
      <c r="I10" s="49">
        <v>7</v>
      </c>
      <c r="J10" s="49" t="s">
        <v>36</v>
      </c>
      <c r="K10" s="49">
        <v>6.5</v>
      </c>
      <c r="L10" s="50"/>
      <c r="M10" s="50"/>
      <c r="N10" s="50"/>
      <c r="O10" s="50"/>
      <c r="P10" s="80">
        <v>3</v>
      </c>
      <c r="Q10" s="51">
        <f t="shared" si="0"/>
        <v>5.0999999999999996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250</v>
      </c>
      <c r="V10" s="71"/>
      <c r="W10" s="4"/>
      <c r="X10" s="43" t="str">
        <f t="shared" ref="X10:X6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58</v>
      </c>
      <c r="D11" s="46" t="s">
        <v>59</v>
      </c>
      <c r="E11" s="47" t="s">
        <v>51</v>
      </c>
      <c r="F11" s="48" t="s">
        <v>60</v>
      </c>
      <c r="G11" s="45" t="s">
        <v>61</v>
      </c>
      <c r="H11" s="82">
        <v>6</v>
      </c>
      <c r="I11" s="49">
        <v>4</v>
      </c>
      <c r="J11" s="49" t="s">
        <v>36</v>
      </c>
      <c r="K11" s="49">
        <v>1</v>
      </c>
      <c r="L11" s="54"/>
      <c r="M11" s="54"/>
      <c r="N11" s="54"/>
      <c r="O11" s="54"/>
      <c r="P11" s="80">
        <v>1</v>
      </c>
      <c r="Q11" s="51">
        <f t="shared" si="0"/>
        <v>2.1</v>
      </c>
      <c r="R11" s="52" t="str">
        <f t="shared" ref="R11:R6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60" si="4">+IF(OR($H11=0,$I11=0,$J11=0,$K11=0),"Không đủ ĐKDT",IF(AND(P11=0,Q11&gt;=4),"Không đạt",""))</f>
        <v/>
      </c>
      <c r="U11" s="41" t="s">
        <v>250</v>
      </c>
      <c r="V11" s="71"/>
      <c r="W11" s="4"/>
      <c r="X11" s="43" t="str">
        <f t="shared" si="2"/>
        <v>Học lại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62</v>
      </c>
      <c r="D12" s="46" t="s">
        <v>63</v>
      </c>
      <c r="E12" s="47" t="s">
        <v>64</v>
      </c>
      <c r="F12" s="48" t="s">
        <v>65</v>
      </c>
      <c r="G12" s="45" t="s">
        <v>61</v>
      </c>
      <c r="H12" s="82">
        <v>5</v>
      </c>
      <c r="I12" s="49">
        <v>4</v>
      </c>
      <c r="J12" s="49" t="s">
        <v>36</v>
      </c>
      <c r="K12" s="49">
        <v>1</v>
      </c>
      <c r="L12" s="54"/>
      <c r="M12" s="54"/>
      <c r="N12" s="54"/>
      <c r="O12" s="54"/>
      <c r="P12" s="80">
        <v>3</v>
      </c>
      <c r="Q12" s="51">
        <f t="shared" si="0"/>
        <v>3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250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66</v>
      </c>
      <c r="D13" s="46" t="s">
        <v>67</v>
      </c>
      <c r="E13" s="47" t="s">
        <v>68</v>
      </c>
      <c r="F13" s="48" t="s">
        <v>69</v>
      </c>
      <c r="G13" s="45" t="s">
        <v>61</v>
      </c>
      <c r="H13" s="82">
        <v>7.5</v>
      </c>
      <c r="I13" s="49">
        <v>6.5</v>
      </c>
      <c r="J13" s="49" t="s">
        <v>36</v>
      </c>
      <c r="K13" s="49">
        <v>6</v>
      </c>
      <c r="L13" s="54"/>
      <c r="M13" s="54"/>
      <c r="N13" s="54"/>
      <c r="O13" s="54"/>
      <c r="P13" s="80">
        <v>3</v>
      </c>
      <c r="Q13" s="51">
        <f t="shared" si="0"/>
        <v>4.8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250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70</v>
      </c>
      <c r="D14" s="46" t="s">
        <v>67</v>
      </c>
      <c r="E14" s="47" t="s">
        <v>68</v>
      </c>
      <c r="F14" s="48" t="s">
        <v>71</v>
      </c>
      <c r="G14" s="45" t="s">
        <v>61</v>
      </c>
      <c r="H14" s="82">
        <v>4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3</v>
      </c>
      <c r="Q14" s="51">
        <f t="shared" si="0"/>
        <v>4.7</v>
      </c>
      <c r="R14" s="52" t="str">
        <f t="shared" si="3"/>
        <v>D</v>
      </c>
      <c r="S14" s="53" t="str">
        <f t="shared" si="1"/>
        <v>Trung bình yếu</v>
      </c>
      <c r="T14" s="41" t="str">
        <f t="shared" si="4"/>
        <v/>
      </c>
      <c r="U14" s="41" t="s">
        <v>250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72</v>
      </c>
      <c r="D15" s="46" t="s">
        <v>73</v>
      </c>
      <c r="E15" s="47" t="s">
        <v>74</v>
      </c>
      <c r="F15" s="48" t="s">
        <v>75</v>
      </c>
      <c r="G15" s="45" t="s">
        <v>76</v>
      </c>
      <c r="H15" s="82">
        <v>8.5</v>
      </c>
      <c r="I15" s="49">
        <v>8.5</v>
      </c>
      <c r="J15" s="49" t="s">
        <v>36</v>
      </c>
      <c r="K15" s="49">
        <v>7.5</v>
      </c>
      <c r="L15" s="54"/>
      <c r="M15" s="54"/>
      <c r="N15" s="54"/>
      <c r="O15" s="54"/>
      <c r="P15" s="80">
        <v>5.5</v>
      </c>
      <c r="Q15" s="51">
        <f t="shared" si="0"/>
        <v>6.8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250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77</v>
      </c>
      <c r="D16" s="46" t="s">
        <v>78</v>
      </c>
      <c r="E16" s="47" t="s">
        <v>74</v>
      </c>
      <c r="F16" s="48" t="s">
        <v>79</v>
      </c>
      <c r="G16" s="45" t="s">
        <v>80</v>
      </c>
      <c r="H16" s="82">
        <v>3</v>
      </c>
      <c r="I16" s="49">
        <v>6.5</v>
      </c>
      <c r="J16" s="49" t="s">
        <v>36</v>
      </c>
      <c r="K16" s="49">
        <v>6</v>
      </c>
      <c r="L16" s="54"/>
      <c r="M16" s="54"/>
      <c r="N16" s="54"/>
      <c r="O16" s="54"/>
      <c r="P16" s="80">
        <v>0</v>
      </c>
      <c r="Q16" s="51">
        <f t="shared" si="0"/>
        <v>2.8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250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81</v>
      </c>
      <c r="D17" s="46" t="s">
        <v>82</v>
      </c>
      <c r="E17" s="47" t="s">
        <v>83</v>
      </c>
      <c r="F17" s="48" t="s">
        <v>84</v>
      </c>
      <c r="G17" s="45" t="s">
        <v>85</v>
      </c>
      <c r="H17" s="82">
        <v>5</v>
      </c>
      <c r="I17" s="49">
        <v>8</v>
      </c>
      <c r="J17" s="49" t="s">
        <v>36</v>
      </c>
      <c r="K17" s="49">
        <v>8</v>
      </c>
      <c r="L17" s="54"/>
      <c r="M17" s="54"/>
      <c r="N17" s="54"/>
      <c r="O17" s="54"/>
      <c r="P17" s="80">
        <v>8.5</v>
      </c>
      <c r="Q17" s="51">
        <f t="shared" si="0"/>
        <v>8</v>
      </c>
      <c r="R17" s="52" t="str">
        <f t="shared" si="3"/>
        <v>B+</v>
      </c>
      <c r="S17" s="53" t="str">
        <f t="shared" si="1"/>
        <v>Khá</v>
      </c>
      <c r="T17" s="41" t="str">
        <f t="shared" si="4"/>
        <v/>
      </c>
      <c r="U17" s="41" t="s">
        <v>250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86</v>
      </c>
      <c r="D18" s="46" t="s">
        <v>87</v>
      </c>
      <c r="E18" s="47" t="s">
        <v>88</v>
      </c>
      <c r="F18" s="48" t="s">
        <v>89</v>
      </c>
      <c r="G18" s="45" t="s">
        <v>80</v>
      </c>
      <c r="H18" s="82">
        <v>3</v>
      </c>
      <c r="I18" s="49">
        <v>6</v>
      </c>
      <c r="J18" s="49" t="s">
        <v>36</v>
      </c>
      <c r="K18" s="49">
        <v>5</v>
      </c>
      <c r="L18" s="54"/>
      <c r="M18" s="54"/>
      <c r="N18" s="54"/>
      <c r="O18" s="54"/>
      <c r="P18" s="80">
        <v>0</v>
      </c>
      <c r="Q18" s="51">
        <f t="shared" si="0"/>
        <v>2.5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250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90</v>
      </c>
      <c r="D19" s="46" t="s">
        <v>91</v>
      </c>
      <c r="E19" s="47" t="s">
        <v>88</v>
      </c>
      <c r="F19" s="48" t="s">
        <v>92</v>
      </c>
      <c r="G19" s="45" t="s">
        <v>80</v>
      </c>
      <c r="H19" s="82">
        <v>6</v>
      </c>
      <c r="I19" s="49">
        <v>6.5</v>
      </c>
      <c r="J19" s="49" t="s">
        <v>36</v>
      </c>
      <c r="K19" s="49">
        <v>6</v>
      </c>
      <c r="L19" s="54"/>
      <c r="M19" s="54"/>
      <c r="N19" s="54"/>
      <c r="O19" s="54"/>
      <c r="P19" s="80">
        <v>2</v>
      </c>
      <c r="Q19" s="51">
        <f t="shared" si="0"/>
        <v>4.0999999999999996</v>
      </c>
      <c r="R19" s="52" t="str">
        <f t="shared" si="3"/>
        <v>D</v>
      </c>
      <c r="S19" s="53" t="str">
        <f t="shared" si="1"/>
        <v>Trung bình yếu</v>
      </c>
      <c r="T19" s="41" t="str">
        <f t="shared" si="4"/>
        <v/>
      </c>
      <c r="U19" s="41" t="s">
        <v>250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93</v>
      </c>
      <c r="D20" s="46" t="s">
        <v>94</v>
      </c>
      <c r="E20" s="47" t="s">
        <v>95</v>
      </c>
      <c r="F20" s="48" t="s">
        <v>96</v>
      </c>
      <c r="G20" s="45" t="s">
        <v>53</v>
      </c>
      <c r="H20" s="82">
        <v>6</v>
      </c>
      <c r="I20" s="49">
        <v>7</v>
      </c>
      <c r="J20" s="49" t="s">
        <v>36</v>
      </c>
      <c r="K20" s="49">
        <v>6.5</v>
      </c>
      <c r="L20" s="54"/>
      <c r="M20" s="54"/>
      <c r="N20" s="54"/>
      <c r="O20" s="54"/>
      <c r="P20" s="80">
        <v>1</v>
      </c>
      <c r="Q20" s="51">
        <f t="shared" si="0"/>
        <v>3.8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250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97</v>
      </c>
      <c r="D21" s="46" t="s">
        <v>98</v>
      </c>
      <c r="E21" s="47" t="s">
        <v>99</v>
      </c>
      <c r="F21" s="48" t="s">
        <v>100</v>
      </c>
      <c r="G21" s="45" t="s">
        <v>80</v>
      </c>
      <c r="H21" s="82">
        <v>5</v>
      </c>
      <c r="I21" s="49">
        <v>6</v>
      </c>
      <c r="J21" s="49" t="s">
        <v>36</v>
      </c>
      <c r="K21" s="49">
        <v>5</v>
      </c>
      <c r="L21" s="54"/>
      <c r="M21" s="54"/>
      <c r="N21" s="54"/>
      <c r="O21" s="54"/>
      <c r="P21" s="80">
        <v>1</v>
      </c>
      <c r="Q21" s="51">
        <f t="shared" si="0"/>
        <v>3.2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250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101</v>
      </c>
      <c r="D22" s="46" t="s">
        <v>102</v>
      </c>
      <c r="E22" s="47" t="s">
        <v>103</v>
      </c>
      <c r="F22" s="48" t="s">
        <v>104</v>
      </c>
      <c r="G22" s="45" t="s">
        <v>80</v>
      </c>
      <c r="H22" s="82">
        <v>6</v>
      </c>
      <c r="I22" s="49">
        <v>5.5</v>
      </c>
      <c r="J22" s="49" t="s">
        <v>36</v>
      </c>
      <c r="K22" s="49">
        <v>3</v>
      </c>
      <c r="L22" s="54"/>
      <c r="M22" s="54"/>
      <c r="N22" s="54"/>
      <c r="O22" s="54"/>
      <c r="P22" s="80">
        <v>0</v>
      </c>
      <c r="Q22" s="51">
        <f t="shared" si="0"/>
        <v>2.2999999999999998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250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105</v>
      </c>
      <c r="D23" s="46" t="s">
        <v>106</v>
      </c>
      <c r="E23" s="47" t="s">
        <v>107</v>
      </c>
      <c r="F23" s="48" t="s">
        <v>108</v>
      </c>
      <c r="G23" s="45" t="s">
        <v>109</v>
      </c>
      <c r="H23" s="82">
        <v>5</v>
      </c>
      <c r="I23" s="49">
        <v>8</v>
      </c>
      <c r="J23" s="49" t="s">
        <v>36</v>
      </c>
      <c r="K23" s="49">
        <v>7.5</v>
      </c>
      <c r="L23" s="54"/>
      <c r="M23" s="54"/>
      <c r="N23" s="54"/>
      <c r="O23" s="54"/>
      <c r="P23" s="80">
        <v>1</v>
      </c>
      <c r="Q23" s="51">
        <f t="shared" si="0"/>
        <v>4.0999999999999996</v>
      </c>
      <c r="R23" s="52" t="str">
        <f t="shared" si="3"/>
        <v>D</v>
      </c>
      <c r="S23" s="53" t="str">
        <f t="shared" si="1"/>
        <v>Trung bình yếu</v>
      </c>
      <c r="T23" s="41" t="str">
        <f t="shared" si="4"/>
        <v/>
      </c>
      <c r="U23" s="41" t="s">
        <v>250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110</v>
      </c>
      <c r="D24" s="46" t="s">
        <v>82</v>
      </c>
      <c r="E24" s="47" t="s">
        <v>111</v>
      </c>
      <c r="F24" s="48" t="s">
        <v>112</v>
      </c>
      <c r="G24" s="45" t="s">
        <v>80</v>
      </c>
      <c r="H24" s="82">
        <v>6</v>
      </c>
      <c r="I24" s="49">
        <v>8</v>
      </c>
      <c r="J24" s="49" t="s">
        <v>36</v>
      </c>
      <c r="K24" s="49">
        <v>8</v>
      </c>
      <c r="L24" s="54"/>
      <c r="M24" s="54"/>
      <c r="N24" s="54"/>
      <c r="O24" s="54"/>
      <c r="P24" s="80">
        <v>6.5</v>
      </c>
      <c r="Q24" s="51">
        <f t="shared" si="0"/>
        <v>7.1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250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113</v>
      </c>
      <c r="D25" s="46" t="s">
        <v>114</v>
      </c>
      <c r="E25" s="47" t="s">
        <v>115</v>
      </c>
      <c r="F25" s="48" t="s">
        <v>116</v>
      </c>
      <c r="G25" s="45" t="s">
        <v>117</v>
      </c>
      <c r="H25" s="82">
        <v>10</v>
      </c>
      <c r="I25" s="49">
        <v>9</v>
      </c>
      <c r="J25" s="49" t="s">
        <v>36</v>
      </c>
      <c r="K25" s="49">
        <v>8.5</v>
      </c>
      <c r="L25" s="54"/>
      <c r="M25" s="54"/>
      <c r="N25" s="54"/>
      <c r="O25" s="54"/>
      <c r="P25" s="80">
        <v>9</v>
      </c>
      <c r="Q25" s="51">
        <f t="shared" si="0"/>
        <v>9</v>
      </c>
      <c r="R25" s="52" t="str">
        <f t="shared" si="3"/>
        <v>A+</v>
      </c>
      <c r="S25" s="53" t="str">
        <f t="shared" si="1"/>
        <v>Giỏi</v>
      </c>
      <c r="T25" s="41" t="str">
        <f t="shared" si="4"/>
        <v/>
      </c>
      <c r="U25" s="41" t="s">
        <v>250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118</v>
      </c>
      <c r="D26" s="46" t="s">
        <v>119</v>
      </c>
      <c r="E26" s="47" t="s">
        <v>115</v>
      </c>
      <c r="F26" s="48" t="s">
        <v>120</v>
      </c>
      <c r="G26" s="45" t="s">
        <v>76</v>
      </c>
      <c r="H26" s="82">
        <v>0</v>
      </c>
      <c r="I26" s="49">
        <v>0</v>
      </c>
      <c r="J26" s="49" t="s">
        <v>36</v>
      </c>
      <c r="K26" s="49">
        <v>0</v>
      </c>
      <c r="L26" s="54"/>
      <c r="M26" s="54"/>
      <c r="N26" s="54"/>
      <c r="O26" s="54"/>
      <c r="P26" s="80" t="s">
        <v>36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250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121</v>
      </c>
      <c r="D27" s="46" t="s">
        <v>122</v>
      </c>
      <c r="E27" s="47" t="s">
        <v>123</v>
      </c>
      <c r="F27" s="48" t="s">
        <v>124</v>
      </c>
      <c r="G27" s="45" t="s">
        <v>85</v>
      </c>
      <c r="H27" s="82">
        <v>6</v>
      </c>
      <c r="I27" s="49">
        <v>7.5</v>
      </c>
      <c r="J27" s="49" t="s">
        <v>36</v>
      </c>
      <c r="K27" s="49">
        <v>7</v>
      </c>
      <c r="L27" s="54"/>
      <c r="M27" s="54"/>
      <c r="N27" s="54"/>
      <c r="O27" s="54"/>
      <c r="P27" s="80">
        <v>4</v>
      </c>
      <c r="Q27" s="51">
        <f t="shared" si="0"/>
        <v>5.5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250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125</v>
      </c>
      <c r="D28" s="46" t="s">
        <v>91</v>
      </c>
      <c r="E28" s="47" t="s">
        <v>126</v>
      </c>
      <c r="F28" s="48" t="s">
        <v>127</v>
      </c>
      <c r="G28" s="45" t="s">
        <v>76</v>
      </c>
      <c r="H28" s="82">
        <v>10</v>
      </c>
      <c r="I28" s="49">
        <v>9.5</v>
      </c>
      <c r="J28" s="49" t="s">
        <v>36</v>
      </c>
      <c r="K28" s="49">
        <v>7.5</v>
      </c>
      <c r="L28" s="54"/>
      <c r="M28" s="54"/>
      <c r="N28" s="54"/>
      <c r="O28" s="54"/>
      <c r="P28" s="80">
        <v>7</v>
      </c>
      <c r="Q28" s="51">
        <f t="shared" si="0"/>
        <v>7.9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250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128</v>
      </c>
      <c r="D29" s="46" t="s">
        <v>129</v>
      </c>
      <c r="E29" s="47" t="s">
        <v>130</v>
      </c>
      <c r="F29" s="48" t="s">
        <v>131</v>
      </c>
      <c r="G29" s="45" t="s">
        <v>109</v>
      </c>
      <c r="H29" s="82">
        <v>10</v>
      </c>
      <c r="I29" s="49">
        <v>9</v>
      </c>
      <c r="J29" s="49" t="s">
        <v>36</v>
      </c>
      <c r="K29" s="49">
        <v>7.5</v>
      </c>
      <c r="L29" s="54"/>
      <c r="M29" s="54"/>
      <c r="N29" s="54"/>
      <c r="O29" s="54"/>
      <c r="P29" s="80">
        <v>9.5</v>
      </c>
      <c r="Q29" s="51">
        <f t="shared" si="0"/>
        <v>9.1</v>
      </c>
      <c r="R29" s="52" t="str">
        <f t="shared" si="3"/>
        <v>A+</v>
      </c>
      <c r="S29" s="53" t="str">
        <f t="shared" si="1"/>
        <v>Giỏi</v>
      </c>
      <c r="T29" s="41" t="str">
        <f t="shared" si="4"/>
        <v/>
      </c>
      <c r="U29" s="41" t="s">
        <v>250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132</v>
      </c>
      <c r="D30" s="46" t="s">
        <v>133</v>
      </c>
      <c r="E30" s="47" t="s">
        <v>134</v>
      </c>
      <c r="F30" s="48" t="s">
        <v>135</v>
      </c>
      <c r="G30" s="45" t="s">
        <v>53</v>
      </c>
      <c r="H30" s="82">
        <v>3</v>
      </c>
      <c r="I30" s="49">
        <v>0</v>
      </c>
      <c r="J30" s="49" t="s">
        <v>36</v>
      </c>
      <c r="K30" s="49">
        <v>0</v>
      </c>
      <c r="L30" s="54"/>
      <c r="M30" s="54"/>
      <c r="N30" s="54"/>
      <c r="O30" s="54"/>
      <c r="P30" s="80" t="s">
        <v>36</v>
      </c>
      <c r="Q30" s="51">
        <f t="shared" si="0"/>
        <v>0.3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250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136</v>
      </c>
      <c r="D31" s="46" t="s">
        <v>137</v>
      </c>
      <c r="E31" s="47" t="s">
        <v>138</v>
      </c>
      <c r="F31" s="48" t="s">
        <v>139</v>
      </c>
      <c r="G31" s="45" t="s">
        <v>117</v>
      </c>
      <c r="H31" s="82">
        <v>5</v>
      </c>
      <c r="I31" s="49">
        <v>7.5</v>
      </c>
      <c r="J31" s="49" t="s">
        <v>36</v>
      </c>
      <c r="K31" s="49">
        <v>6.5</v>
      </c>
      <c r="L31" s="54"/>
      <c r="M31" s="54"/>
      <c r="N31" s="54"/>
      <c r="O31" s="54"/>
      <c r="P31" s="80">
        <v>2</v>
      </c>
      <c r="Q31" s="51">
        <f t="shared" si="0"/>
        <v>4.3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250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140</v>
      </c>
      <c r="D32" s="46" t="s">
        <v>141</v>
      </c>
      <c r="E32" s="47" t="s">
        <v>142</v>
      </c>
      <c r="F32" s="48" t="s">
        <v>143</v>
      </c>
      <c r="G32" s="45" t="s">
        <v>85</v>
      </c>
      <c r="H32" s="82">
        <v>7</v>
      </c>
      <c r="I32" s="49">
        <v>7.5</v>
      </c>
      <c r="J32" s="49" t="s">
        <v>36</v>
      </c>
      <c r="K32" s="49">
        <v>7</v>
      </c>
      <c r="L32" s="54"/>
      <c r="M32" s="54"/>
      <c r="N32" s="54"/>
      <c r="O32" s="54"/>
      <c r="P32" s="80">
        <v>3</v>
      </c>
      <c r="Q32" s="51">
        <f t="shared" si="0"/>
        <v>5.0999999999999996</v>
      </c>
      <c r="R32" s="52" t="str">
        <f t="shared" si="3"/>
        <v>D+</v>
      </c>
      <c r="S32" s="53" t="str">
        <f t="shared" si="1"/>
        <v>Trung bình yếu</v>
      </c>
      <c r="T32" s="41" t="str">
        <f t="shared" si="4"/>
        <v/>
      </c>
      <c r="U32" s="41" t="s">
        <v>250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144</v>
      </c>
      <c r="D33" s="46" t="s">
        <v>145</v>
      </c>
      <c r="E33" s="47" t="s">
        <v>146</v>
      </c>
      <c r="F33" s="48" t="s">
        <v>147</v>
      </c>
      <c r="G33" s="45" t="s">
        <v>148</v>
      </c>
      <c r="H33" s="82">
        <v>3</v>
      </c>
      <c r="I33" s="49">
        <v>8.5</v>
      </c>
      <c r="J33" s="49" t="s">
        <v>36</v>
      </c>
      <c r="K33" s="49">
        <v>7.5</v>
      </c>
      <c r="L33" s="54"/>
      <c r="M33" s="54"/>
      <c r="N33" s="54"/>
      <c r="O33" s="54"/>
      <c r="P33" s="80">
        <v>1.5</v>
      </c>
      <c r="Q33" s="51">
        <f t="shared" si="0"/>
        <v>4.3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250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149</v>
      </c>
      <c r="D34" s="46" t="s">
        <v>150</v>
      </c>
      <c r="E34" s="47" t="s">
        <v>151</v>
      </c>
      <c r="F34" s="48" t="s">
        <v>152</v>
      </c>
      <c r="G34" s="45" t="s">
        <v>148</v>
      </c>
      <c r="H34" s="82">
        <v>7</v>
      </c>
      <c r="I34" s="49">
        <v>8</v>
      </c>
      <c r="J34" s="49" t="s">
        <v>36</v>
      </c>
      <c r="K34" s="49">
        <v>8</v>
      </c>
      <c r="L34" s="54"/>
      <c r="M34" s="54"/>
      <c r="N34" s="54"/>
      <c r="O34" s="54"/>
      <c r="P34" s="80">
        <v>5.5</v>
      </c>
      <c r="Q34" s="51">
        <f t="shared" si="0"/>
        <v>6.7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250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153</v>
      </c>
      <c r="D35" s="46" t="s">
        <v>154</v>
      </c>
      <c r="E35" s="47" t="s">
        <v>155</v>
      </c>
      <c r="F35" s="48" t="s">
        <v>156</v>
      </c>
      <c r="G35" s="45" t="s">
        <v>53</v>
      </c>
      <c r="H35" s="82">
        <v>2</v>
      </c>
      <c r="I35" s="49">
        <v>4</v>
      </c>
      <c r="J35" s="49" t="s">
        <v>36</v>
      </c>
      <c r="K35" s="49">
        <v>0</v>
      </c>
      <c r="L35" s="54"/>
      <c r="M35" s="54"/>
      <c r="N35" s="54"/>
      <c r="O35" s="54"/>
      <c r="P35" s="80" t="s">
        <v>36</v>
      </c>
      <c r="Q35" s="51">
        <f t="shared" si="0"/>
        <v>1</v>
      </c>
      <c r="R35" s="52" t="str">
        <f t="shared" si="3"/>
        <v>F</v>
      </c>
      <c r="S35" s="53" t="str">
        <f t="shared" si="1"/>
        <v>Kém</v>
      </c>
      <c r="T35" s="41" t="str">
        <f t="shared" si="4"/>
        <v>Không đủ ĐKDT</v>
      </c>
      <c r="U35" s="41" t="s">
        <v>250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157</v>
      </c>
      <c r="D36" s="46" t="s">
        <v>158</v>
      </c>
      <c r="E36" s="47" t="s">
        <v>159</v>
      </c>
      <c r="F36" s="48" t="s">
        <v>160</v>
      </c>
      <c r="G36" s="45" t="s">
        <v>109</v>
      </c>
      <c r="H36" s="82">
        <v>5</v>
      </c>
      <c r="I36" s="49">
        <v>6.5</v>
      </c>
      <c r="J36" s="49" t="s">
        <v>36</v>
      </c>
      <c r="K36" s="49">
        <v>5</v>
      </c>
      <c r="L36" s="54"/>
      <c r="M36" s="54"/>
      <c r="N36" s="54"/>
      <c r="O36" s="54"/>
      <c r="P36" s="80">
        <v>1</v>
      </c>
      <c r="Q36" s="51">
        <f t="shared" si="0"/>
        <v>3.3</v>
      </c>
      <c r="R36" s="52" t="str">
        <f t="shared" si="3"/>
        <v>F</v>
      </c>
      <c r="S36" s="53" t="str">
        <f t="shared" si="1"/>
        <v>Kém</v>
      </c>
      <c r="T36" s="41" t="str">
        <f t="shared" si="4"/>
        <v/>
      </c>
      <c r="U36" s="41" t="s">
        <v>250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161</v>
      </c>
      <c r="D37" s="46" t="s">
        <v>162</v>
      </c>
      <c r="E37" s="47" t="s">
        <v>163</v>
      </c>
      <c r="F37" s="48" t="s">
        <v>164</v>
      </c>
      <c r="G37" s="45" t="s">
        <v>76</v>
      </c>
      <c r="H37" s="82">
        <v>0</v>
      </c>
      <c r="I37" s="49">
        <v>0</v>
      </c>
      <c r="J37" s="49" t="s">
        <v>36</v>
      </c>
      <c r="K37" s="49">
        <v>0</v>
      </c>
      <c r="L37" s="54"/>
      <c r="M37" s="54"/>
      <c r="N37" s="54"/>
      <c r="O37" s="54"/>
      <c r="P37" s="80" t="s">
        <v>36</v>
      </c>
      <c r="Q37" s="51">
        <f t="shared" si="0"/>
        <v>0</v>
      </c>
      <c r="R37" s="52" t="str">
        <f t="shared" si="3"/>
        <v>F</v>
      </c>
      <c r="S37" s="53" t="str">
        <f t="shared" si="1"/>
        <v>Kém</v>
      </c>
      <c r="T37" s="41" t="str">
        <f t="shared" si="4"/>
        <v>Không đủ ĐKDT</v>
      </c>
      <c r="U37" s="41" t="s">
        <v>250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165</v>
      </c>
      <c r="D38" s="46" t="s">
        <v>82</v>
      </c>
      <c r="E38" s="47" t="s">
        <v>166</v>
      </c>
      <c r="F38" s="48" t="s">
        <v>167</v>
      </c>
      <c r="G38" s="45" t="s">
        <v>76</v>
      </c>
      <c r="H38" s="82">
        <v>5</v>
      </c>
      <c r="I38" s="49">
        <v>7</v>
      </c>
      <c r="J38" s="49" t="s">
        <v>36</v>
      </c>
      <c r="K38" s="49">
        <v>5</v>
      </c>
      <c r="L38" s="54"/>
      <c r="M38" s="54"/>
      <c r="N38" s="54"/>
      <c r="O38" s="54"/>
      <c r="P38" s="80">
        <v>4.5</v>
      </c>
      <c r="Q38" s="51">
        <f t="shared" si="0"/>
        <v>5.2</v>
      </c>
      <c r="R38" s="52" t="str">
        <f t="shared" si="3"/>
        <v>D+</v>
      </c>
      <c r="S38" s="53" t="str">
        <f t="shared" si="1"/>
        <v>Trung bình yếu</v>
      </c>
      <c r="T38" s="41" t="str">
        <f t="shared" si="4"/>
        <v/>
      </c>
      <c r="U38" s="41" t="s">
        <v>250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168</v>
      </c>
      <c r="D39" s="46" t="s">
        <v>150</v>
      </c>
      <c r="E39" s="47" t="s">
        <v>169</v>
      </c>
      <c r="F39" s="48" t="s">
        <v>170</v>
      </c>
      <c r="G39" s="45" t="s">
        <v>76</v>
      </c>
      <c r="H39" s="82">
        <v>9</v>
      </c>
      <c r="I39" s="49">
        <v>8.5</v>
      </c>
      <c r="J39" s="49" t="s">
        <v>36</v>
      </c>
      <c r="K39" s="49">
        <v>7.5</v>
      </c>
      <c r="L39" s="54"/>
      <c r="M39" s="54"/>
      <c r="N39" s="54"/>
      <c r="O39" s="54"/>
      <c r="P39" s="80">
        <v>3</v>
      </c>
      <c r="Q39" s="51">
        <f t="shared" si="0"/>
        <v>5.6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250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171</v>
      </c>
      <c r="D40" s="46" t="s">
        <v>150</v>
      </c>
      <c r="E40" s="47" t="s">
        <v>169</v>
      </c>
      <c r="F40" s="48" t="s">
        <v>172</v>
      </c>
      <c r="G40" s="45" t="s">
        <v>76</v>
      </c>
      <c r="H40" s="82">
        <v>10</v>
      </c>
      <c r="I40" s="49">
        <v>10</v>
      </c>
      <c r="J40" s="49" t="s">
        <v>36</v>
      </c>
      <c r="K40" s="49">
        <v>7.5</v>
      </c>
      <c r="L40" s="54"/>
      <c r="M40" s="54"/>
      <c r="N40" s="54"/>
      <c r="O40" s="54"/>
      <c r="P40" s="80">
        <v>8.5</v>
      </c>
      <c r="Q40" s="51">
        <f t="shared" si="0"/>
        <v>8.8000000000000007</v>
      </c>
      <c r="R40" s="52" t="str">
        <f t="shared" si="3"/>
        <v>A</v>
      </c>
      <c r="S40" s="53" t="str">
        <f t="shared" si="1"/>
        <v>Giỏi</v>
      </c>
      <c r="T40" s="41" t="str">
        <f t="shared" si="4"/>
        <v/>
      </c>
      <c r="U40" s="41" t="s">
        <v>250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173</v>
      </c>
      <c r="D41" s="46" t="s">
        <v>67</v>
      </c>
      <c r="E41" s="47" t="s">
        <v>169</v>
      </c>
      <c r="F41" s="48" t="s">
        <v>174</v>
      </c>
      <c r="G41" s="45" t="s">
        <v>53</v>
      </c>
      <c r="H41" s="82">
        <v>4</v>
      </c>
      <c r="I41" s="49">
        <v>4.5</v>
      </c>
      <c r="J41" s="49" t="s">
        <v>36</v>
      </c>
      <c r="K41" s="49">
        <v>2</v>
      </c>
      <c r="L41" s="54"/>
      <c r="M41" s="54"/>
      <c r="N41" s="54"/>
      <c r="O41" s="54"/>
      <c r="P41" s="80">
        <v>1</v>
      </c>
      <c r="Q41" s="51">
        <f t="shared" si="0"/>
        <v>2.2000000000000002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250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175</v>
      </c>
      <c r="D42" s="46" t="s">
        <v>176</v>
      </c>
      <c r="E42" s="47" t="s">
        <v>177</v>
      </c>
      <c r="F42" s="48" t="s">
        <v>178</v>
      </c>
      <c r="G42" s="45" t="s">
        <v>53</v>
      </c>
      <c r="H42" s="82">
        <v>6</v>
      </c>
      <c r="I42" s="49">
        <v>4</v>
      </c>
      <c r="J42" s="49" t="s">
        <v>36</v>
      </c>
      <c r="K42" s="49">
        <v>1</v>
      </c>
      <c r="L42" s="54"/>
      <c r="M42" s="54"/>
      <c r="N42" s="54"/>
      <c r="O42" s="54"/>
      <c r="P42" s="80">
        <v>1.5</v>
      </c>
      <c r="Q42" s="51">
        <f t="shared" si="0"/>
        <v>2.4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250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179</v>
      </c>
      <c r="D43" s="46" t="s">
        <v>180</v>
      </c>
      <c r="E43" s="47" t="s">
        <v>181</v>
      </c>
      <c r="F43" s="48" t="s">
        <v>182</v>
      </c>
      <c r="G43" s="45" t="s">
        <v>53</v>
      </c>
      <c r="H43" s="82">
        <v>8</v>
      </c>
      <c r="I43" s="49">
        <v>7</v>
      </c>
      <c r="J43" s="49" t="s">
        <v>36</v>
      </c>
      <c r="K43" s="49">
        <v>7</v>
      </c>
      <c r="L43" s="54"/>
      <c r="M43" s="54"/>
      <c r="N43" s="54"/>
      <c r="O43" s="54"/>
      <c r="P43" s="80">
        <v>5.5</v>
      </c>
      <c r="Q43" s="51">
        <f t="shared" si="0"/>
        <v>6.4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250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183</v>
      </c>
      <c r="D44" s="46" t="s">
        <v>129</v>
      </c>
      <c r="E44" s="47" t="s">
        <v>184</v>
      </c>
      <c r="F44" s="48" t="s">
        <v>185</v>
      </c>
      <c r="G44" s="45" t="s">
        <v>57</v>
      </c>
      <c r="H44" s="82">
        <v>4</v>
      </c>
      <c r="I44" s="49">
        <v>7</v>
      </c>
      <c r="J44" s="49" t="s">
        <v>36</v>
      </c>
      <c r="K44" s="49">
        <v>7</v>
      </c>
      <c r="L44" s="54"/>
      <c r="M44" s="54"/>
      <c r="N44" s="54"/>
      <c r="O44" s="54"/>
      <c r="P44" s="80">
        <v>4.5</v>
      </c>
      <c r="Q44" s="51">
        <f t="shared" si="0"/>
        <v>5.5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250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186</v>
      </c>
      <c r="D45" s="46" t="s">
        <v>187</v>
      </c>
      <c r="E45" s="47" t="s">
        <v>188</v>
      </c>
      <c r="F45" s="48" t="s">
        <v>189</v>
      </c>
      <c r="G45" s="45" t="s">
        <v>80</v>
      </c>
      <c r="H45" s="82">
        <v>5</v>
      </c>
      <c r="I45" s="49">
        <v>7</v>
      </c>
      <c r="J45" s="49" t="s">
        <v>36</v>
      </c>
      <c r="K45" s="49">
        <v>6</v>
      </c>
      <c r="L45" s="54"/>
      <c r="M45" s="54"/>
      <c r="N45" s="54"/>
      <c r="O45" s="54"/>
      <c r="P45" s="80">
        <v>2</v>
      </c>
      <c r="Q45" s="51">
        <f t="shared" si="0"/>
        <v>4.0999999999999996</v>
      </c>
      <c r="R45" s="52" t="str">
        <f t="shared" si="3"/>
        <v>D</v>
      </c>
      <c r="S45" s="53" t="str">
        <f t="shared" si="1"/>
        <v>Trung bình yếu</v>
      </c>
      <c r="T45" s="41" t="str">
        <f t="shared" si="4"/>
        <v/>
      </c>
      <c r="U45" s="41" t="s">
        <v>250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190</v>
      </c>
      <c r="D46" s="46" t="s">
        <v>191</v>
      </c>
      <c r="E46" s="47" t="s">
        <v>188</v>
      </c>
      <c r="F46" s="48" t="s">
        <v>192</v>
      </c>
      <c r="G46" s="45" t="s">
        <v>53</v>
      </c>
      <c r="H46" s="82">
        <v>6</v>
      </c>
      <c r="I46" s="49">
        <v>7</v>
      </c>
      <c r="J46" s="49" t="s">
        <v>36</v>
      </c>
      <c r="K46" s="49">
        <v>6.5</v>
      </c>
      <c r="L46" s="54"/>
      <c r="M46" s="54"/>
      <c r="N46" s="54"/>
      <c r="O46" s="54"/>
      <c r="P46" s="80">
        <v>1</v>
      </c>
      <c r="Q46" s="51">
        <f t="shared" si="0"/>
        <v>3.8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250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193</v>
      </c>
      <c r="D47" s="46" t="s">
        <v>194</v>
      </c>
      <c r="E47" s="47" t="s">
        <v>188</v>
      </c>
      <c r="F47" s="48" t="s">
        <v>195</v>
      </c>
      <c r="G47" s="45" t="s">
        <v>80</v>
      </c>
      <c r="H47" s="82">
        <v>5</v>
      </c>
      <c r="I47" s="49">
        <v>6.5</v>
      </c>
      <c r="J47" s="49" t="s">
        <v>36</v>
      </c>
      <c r="K47" s="49">
        <v>5</v>
      </c>
      <c r="L47" s="54"/>
      <c r="M47" s="54"/>
      <c r="N47" s="54"/>
      <c r="O47" s="54"/>
      <c r="P47" s="80">
        <v>2.5</v>
      </c>
      <c r="Q47" s="51">
        <f t="shared" si="0"/>
        <v>4.0999999999999996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250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196</v>
      </c>
      <c r="D48" s="46" t="s">
        <v>63</v>
      </c>
      <c r="E48" s="47" t="s">
        <v>197</v>
      </c>
      <c r="F48" s="48" t="s">
        <v>198</v>
      </c>
      <c r="G48" s="45" t="s">
        <v>80</v>
      </c>
      <c r="H48" s="82">
        <v>4</v>
      </c>
      <c r="I48" s="49">
        <v>4.5</v>
      </c>
      <c r="J48" s="49" t="s">
        <v>36</v>
      </c>
      <c r="K48" s="49">
        <v>1</v>
      </c>
      <c r="L48" s="54"/>
      <c r="M48" s="54"/>
      <c r="N48" s="54"/>
      <c r="O48" s="54"/>
      <c r="P48" s="80">
        <v>0</v>
      </c>
      <c r="Q48" s="51">
        <f t="shared" si="0"/>
        <v>1.5</v>
      </c>
      <c r="R48" s="52" t="str">
        <f t="shared" si="3"/>
        <v>F</v>
      </c>
      <c r="S48" s="53" t="str">
        <f t="shared" si="1"/>
        <v>Kém</v>
      </c>
      <c r="T48" s="41" t="s">
        <v>1373</v>
      </c>
      <c r="U48" s="41" t="s">
        <v>250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199</v>
      </c>
      <c r="D49" s="46" t="s">
        <v>200</v>
      </c>
      <c r="E49" s="47" t="s">
        <v>201</v>
      </c>
      <c r="F49" s="48" t="s">
        <v>202</v>
      </c>
      <c r="G49" s="45" t="s">
        <v>76</v>
      </c>
      <c r="H49" s="82">
        <v>4</v>
      </c>
      <c r="I49" s="49">
        <v>5</v>
      </c>
      <c r="J49" s="49" t="s">
        <v>36</v>
      </c>
      <c r="K49" s="49">
        <v>1</v>
      </c>
      <c r="L49" s="54"/>
      <c r="M49" s="54"/>
      <c r="N49" s="54"/>
      <c r="O49" s="54"/>
      <c r="P49" s="80">
        <v>0</v>
      </c>
      <c r="Q49" s="51">
        <f t="shared" si="0"/>
        <v>1.6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250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203</v>
      </c>
      <c r="D50" s="46" t="s">
        <v>204</v>
      </c>
      <c r="E50" s="47" t="s">
        <v>205</v>
      </c>
      <c r="F50" s="48" t="s">
        <v>206</v>
      </c>
      <c r="G50" s="45" t="s">
        <v>80</v>
      </c>
      <c r="H50" s="82">
        <v>5</v>
      </c>
      <c r="I50" s="49">
        <v>6.5</v>
      </c>
      <c r="J50" s="49" t="s">
        <v>36</v>
      </c>
      <c r="K50" s="49">
        <v>5.5</v>
      </c>
      <c r="L50" s="54"/>
      <c r="M50" s="54"/>
      <c r="N50" s="54"/>
      <c r="O50" s="54"/>
      <c r="P50" s="80">
        <v>3</v>
      </c>
      <c r="Q50" s="51">
        <f t="shared" si="0"/>
        <v>4.4000000000000004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250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207</v>
      </c>
      <c r="D51" s="46" t="s">
        <v>208</v>
      </c>
      <c r="E51" s="47" t="s">
        <v>209</v>
      </c>
      <c r="F51" s="48" t="s">
        <v>210</v>
      </c>
      <c r="G51" s="45" t="s">
        <v>80</v>
      </c>
      <c r="H51" s="82">
        <v>5</v>
      </c>
      <c r="I51" s="49">
        <v>4.5</v>
      </c>
      <c r="J51" s="49" t="s">
        <v>36</v>
      </c>
      <c r="K51" s="49">
        <v>4</v>
      </c>
      <c r="L51" s="54"/>
      <c r="M51" s="54"/>
      <c r="N51" s="54"/>
      <c r="O51" s="54"/>
      <c r="P51" s="80">
        <v>1.5</v>
      </c>
      <c r="Q51" s="51">
        <f t="shared" si="0"/>
        <v>3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250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211</v>
      </c>
      <c r="D52" s="46" t="s">
        <v>212</v>
      </c>
      <c r="E52" s="47" t="s">
        <v>213</v>
      </c>
      <c r="F52" s="48" t="s">
        <v>214</v>
      </c>
      <c r="G52" s="45" t="s">
        <v>215</v>
      </c>
      <c r="H52" s="82">
        <v>9</v>
      </c>
      <c r="I52" s="49">
        <v>6.5</v>
      </c>
      <c r="J52" s="49" t="s">
        <v>36</v>
      </c>
      <c r="K52" s="49">
        <v>7.5</v>
      </c>
      <c r="L52" s="54"/>
      <c r="M52" s="54"/>
      <c r="N52" s="54"/>
      <c r="O52" s="54"/>
      <c r="P52" s="80">
        <v>7</v>
      </c>
      <c r="Q52" s="51">
        <f t="shared" si="0"/>
        <v>7.2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250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216</v>
      </c>
      <c r="D53" s="46" t="s">
        <v>150</v>
      </c>
      <c r="E53" s="47" t="s">
        <v>217</v>
      </c>
      <c r="F53" s="48" t="s">
        <v>218</v>
      </c>
      <c r="G53" s="45" t="s">
        <v>57</v>
      </c>
      <c r="H53" s="82">
        <v>5</v>
      </c>
      <c r="I53" s="49">
        <v>6</v>
      </c>
      <c r="J53" s="49" t="s">
        <v>36</v>
      </c>
      <c r="K53" s="49">
        <v>5</v>
      </c>
      <c r="L53" s="54"/>
      <c r="M53" s="54"/>
      <c r="N53" s="54"/>
      <c r="O53" s="54"/>
      <c r="P53" s="80">
        <v>2</v>
      </c>
      <c r="Q53" s="51">
        <f t="shared" si="0"/>
        <v>3.7</v>
      </c>
      <c r="R53" s="52" t="str">
        <f t="shared" si="3"/>
        <v>F</v>
      </c>
      <c r="S53" s="53" t="str">
        <f t="shared" si="1"/>
        <v>Kém</v>
      </c>
      <c r="T53" s="41" t="str">
        <f t="shared" si="4"/>
        <v/>
      </c>
      <c r="U53" s="41" t="s">
        <v>250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219</v>
      </c>
      <c r="D54" s="46" t="s">
        <v>220</v>
      </c>
      <c r="E54" s="47" t="s">
        <v>221</v>
      </c>
      <c r="F54" s="48" t="s">
        <v>222</v>
      </c>
      <c r="G54" s="45" t="s">
        <v>223</v>
      </c>
      <c r="H54" s="82">
        <v>6</v>
      </c>
      <c r="I54" s="49">
        <v>3.5</v>
      </c>
      <c r="J54" s="49" t="s">
        <v>36</v>
      </c>
      <c r="K54" s="49">
        <v>2</v>
      </c>
      <c r="L54" s="54"/>
      <c r="M54" s="54"/>
      <c r="N54" s="54"/>
      <c r="O54" s="54"/>
      <c r="P54" s="80">
        <v>0</v>
      </c>
      <c r="Q54" s="51">
        <f t="shared" si="0"/>
        <v>1.7</v>
      </c>
      <c r="R54" s="52" t="str">
        <f t="shared" si="3"/>
        <v>F</v>
      </c>
      <c r="S54" s="53" t="str">
        <f t="shared" si="1"/>
        <v>Kém</v>
      </c>
      <c r="T54" s="41" t="s">
        <v>1373</v>
      </c>
      <c r="U54" s="41" t="s">
        <v>250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224</v>
      </c>
      <c r="D55" s="46" t="s">
        <v>225</v>
      </c>
      <c r="E55" s="47" t="s">
        <v>226</v>
      </c>
      <c r="F55" s="48" t="s">
        <v>227</v>
      </c>
      <c r="G55" s="45" t="s">
        <v>80</v>
      </c>
      <c r="H55" s="82">
        <v>4</v>
      </c>
      <c r="I55" s="49">
        <v>3</v>
      </c>
      <c r="J55" s="49" t="s">
        <v>36</v>
      </c>
      <c r="K55" s="49">
        <v>1</v>
      </c>
      <c r="L55" s="54"/>
      <c r="M55" s="54"/>
      <c r="N55" s="54"/>
      <c r="O55" s="54"/>
      <c r="P55" s="80">
        <v>0</v>
      </c>
      <c r="Q55" s="51">
        <f t="shared" si="0"/>
        <v>1.2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250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228</v>
      </c>
      <c r="D56" s="46" t="s">
        <v>150</v>
      </c>
      <c r="E56" s="47" t="s">
        <v>229</v>
      </c>
      <c r="F56" s="48" t="s">
        <v>230</v>
      </c>
      <c r="G56" s="45" t="s">
        <v>231</v>
      </c>
      <c r="H56" s="82">
        <v>5</v>
      </c>
      <c r="I56" s="49">
        <v>4.5</v>
      </c>
      <c r="J56" s="49" t="s">
        <v>36</v>
      </c>
      <c r="K56" s="49">
        <v>4</v>
      </c>
      <c r="L56" s="54"/>
      <c r="M56" s="54"/>
      <c r="N56" s="54"/>
      <c r="O56" s="54"/>
      <c r="P56" s="80">
        <v>2.5</v>
      </c>
      <c r="Q56" s="51">
        <f t="shared" si="0"/>
        <v>3.5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250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232</v>
      </c>
      <c r="D57" s="46" t="s">
        <v>233</v>
      </c>
      <c r="E57" s="47" t="s">
        <v>234</v>
      </c>
      <c r="F57" s="48" t="s">
        <v>235</v>
      </c>
      <c r="G57" s="45" t="s">
        <v>57</v>
      </c>
      <c r="H57" s="82">
        <v>5</v>
      </c>
      <c r="I57" s="49">
        <v>6.5</v>
      </c>
      <c r="J57" s="49" t="s">
        <v>36</v>
      </c>
      <c r="K57" s="49">
        <v>6</v>
      </c>
      <c r="L57" s="54"/>
      <c r="M57" s="54"/>
      <c r="N57" s="54"/>
      <c r="O57" s="54"/>
      <c r="P57" s="80">
        <v>2</v>
      </c>
      <c r="Q57" s="51">
        <f t="shared" si="0"/>
        <v>4</v>
      </c>
      <c r="R57" s="52" t="str">
        <f t="shared" si="3"/>
        <v>D</v>
      </c>
      <c r="S57" s="53" t="str">
        <f t="shared" si="1"/>
        <v>Trung bình yếu</v>
      </c>
      <c r="T57" s="41" t="str">
        <f t="shared" si="4"/>
        <v/>
      </c>
      <c r="U57" s="41" t="s">
        <v>250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236</v>
      </c>
      <c r="D58" s="46" t="s">
        <v>237</v>
      </c>
      <c r="E58" s="47" t="s">
        <v>238</v>
      </c>
      <c r="F58" s="48" t="s">
        <v>239</v>
      </c>
      <c r="G58" s="45" t="s">
        <v>61</v>
      </c>
      <c r="H58" s="82">
        <v>4</v>
      </c>
      <c r="I58" s="49">
        <v>4</v>
      </c>
      <c r="J58" s="49" t="s">
        <v>36</v>
      </c>
      <c r="K58" s="49">
        <v>1</v>
      </c>
      <c r="L58" s="54"/>
      <c r="M58" s="54"/>
      <c r="N58" s="54"/>
      <c r="O58" s="54"/>
      <c r="P58" s="80">
        <v>0</v>
      </c>
      <c r="Q58" s="51">
        <f t="shared" si="0"/>
        <v>1.4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250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240</v>
      </c>
      <c r="D59" s="46" t="s">
        <v>241</v>
      </c>
      <c r="E59" s="47" t="s">
        <v>242</v>
      </c>
      <c r="F59" s="48" t="s">
        <v>243</v>
      </c>
      <c r="G59" s="45" t="s">
        <v>76</v>
      </c>
      <c r="H59" s="82">
        <v>10</v>
      </c>
      <c r="I59" s="49">
        <v>8.5</v>
      </c>
      <c r="J59" s="49" t="s">
        <v>36</v>
      </c>
      <c r="K59" s="49">
        <v>7.5</v>
      </c>
      <c r="L59" s="54"/>
      <c r="M59" s="54"/>
      <c r="N59" s="54"/>
      <c r="O59" s="54"/>
      <c r="P59" s="80">
        <v>7.5</v>
      </c>
      <c r="Q59" s="51">
        <f t="shared" si="0"/>
        <v>8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250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244</v>
      </c>
      <c r="D60" s="46" t="s">
        <v>63</v>
      </c>
      <c r="E60" s="47" t="s">
        <v>245</v>
      </c>
      <c r="F60" s="48" t="s">
        <v>246</v>
      </c>
      <c r="G60" s="45" t="s">
        <v>109</v>
      </c>
      <c r="H60" s="82">
        <v>6</v>
      </c>
      <c r="I60" s="49">
        <v>7.5</v>
      </c>
      <c r="J60" s="49" t="s">
        <v>36</v>
      </c>
      <c r="K60" s="49">
        <v>7</v>
      </c>
      <c r="L60" s="54"/>
      <c r="M60" s="54"/>
      <c r="N60" s="54"/>
      <c r="O60" s="54"/>
      <c r="P60" s="80">
        <v>5</v>
      </c>
      <c r="Q60" s="51">
        <f t="shared" si="0"/>
        <v>6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250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7.5" customHeight="1" x14ac:dyDescent="0.25">
      <c r="A61" s="61"/>
      <c r="B61" s="62"/>
      <c r="C61" s="63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x14ac:dyDescent="0.25">
      <c r="A62" s="61"/>
      <c r="B62" s="104" t="s">
        <v>37</v>
      </c>
      <c r="C62" s="104"/>
      <c r="D62" s="63"/>
      <c r="E62" s="64"/>
      <c r="F62" s="64"/>
      <c r="G62" s="64"/>
      <c r="H62" s="65"/>
      <c r="I62" s="66"/>
      <c r="J62" s="66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4"/>
    </row>
    <row r="63" spans="1:40" ht="16.5" customHeight="1" x14ac:dyDescent="0.25">
      <c r="A63" s="61"/>
      <c r="B63" s="68" t="s">
        <v>38</v>
      </c>
      <c r="C63" s="68"/>
      <c r="D63" s="69">
        <f>+$AA$7</f>
        <v>52</v>
      </c>
      <c r="E63" s="70" t="s">
        <v>39</v>
      </c>
      <c r="F63" s="70"/>
      <c r="G63" s="105" t="s">
        <v>40</v>
      </c>
      <c r="H63" s="105"/>
      <c r="I63" s="105"/>
      <c r="J63" s="105"/>
      <c r="K63" s="105"/>
      <c r="L63" s="105"/>
      <c r="M63" s="105"/>
      <c r="N63" s="105"/>
      <c r="O63" s="105"/>
      <c r="P63" s="71">
        <f>$AA$7 -COUNTIF($T$8:$T$199,"Vắng") -COUNTIF($T$8:$T$199,"Vắng có phép") - COUNTIF($T$8:$T$199,"Đình chỉ thi") - COUNTIF($T$8:$T$199,"Không đủ ĐKDT")</f>
        <v>45</v>
      </c>
      <c r="Q63" s="71"/>
      <c r="R63" s="72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41</v>
      </c>
      <c r="C64" s="68"/>
      <c r="D64" s="69">
        <f>+$AL$7</f>
        <v>28</v>
      </c>
      <c r="E64" s="70" t="s">
        <v>39</v>
      </c>
      <c r="F64" s="70"/>
      <c r="G64" s="105" t="s">
        <v>42</v>
      </c>
      <c r="H64" s="105"/>
      <c r="I64" s="105"/>
      <c r="J64" s="105"/>
      <c r="K64" s="105"/>
      <c r="L64" s="105"/>
      <c r="M64" s="105"/>
      <c r="N64" s="105"/>
      <c r="O64" s="105"/>
      <c r="P64" s="74">
        <f>COUNTIF($T$8:$T$75,"Vắng")</f>
        <v>2</v>
      </c>
      <c r="Q64" s="74"/>
      <c r="R64" s="75"/>
      <c r="S64" s="73"/>
      <c r="T64" s="73" t="s">
        <v>39</v>
      </c>
      <c r="U64" s="73"/>
      <c r="V64" s="73"/>
      <c r="W64" s="4"/>
    </row>
    <row r="65" spans="1:23" ht="16.5" customHeight="1" x14ac:dyDescent="0.25">
      <c r="A65" s="61"/>
      <c r="B65" s="68" t="s">
        <v>43</v>
      </c>
      <c r="C65" s="68"/>
      <c r="D65" s="76">
        <f>COUNTIF(X9:X60,"Học lại")</f>
        <v>24</v>
      </c>
      <c r="E65" s="70" t="s">
        <v>39</v>
      </c>
      <c r="F65" s="70"/>
      <c r="G65" s="105" t="s">
        <v>44</v>
      </c>
      <c r="H65" s="105"/>
      <c r="I65" s="105"/>
      <c r="J65" s="105"/>
      <c r="K65" s="105"/>
      <c r="L65" s="105"/>
      <c r="M65" s="105"/>
      <c r="N65" s="105"/>
      <c r="O65" s="105"/>
      <c r="P65" s="71">
        <f>COUNTIF($T$8:$T$75,"Vắng có phép")</f>
        <v>0</v>
      </c>
      <c r="Q65" s="71"/>
      <c r="R65" s="72"/>
      <c r="S65" s="73"/>
      <c r="T65" s="73" t="s">
        <v>39</v>
      </c>
      <c r="U65" s="73"/>
      <c r="V65" s="73"/>
      <c r="W65" s="4"/>
    </row>
    <row r="66" spans="1:23" ht="3" customHeight="1" x14ac:dyDescent="0.25">
      <c r="A66" s="61"/>
      <c r="B66" s="62"/>
      <c r="C66" s="63"/>
      <c r="D66" s="63"/>
      <c r="E66" s="64"/>
      <c r="F66" s="64"/>
      <c r="G66" s="64"/>
      <c r="H66" s="65"/>
      <c r="I66" s="66"/>
      <c r="J66" s="66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4"/>
    </row>
    <row r="67" spans="1:23" x14ac:dyDescent="0.25">
      <c r="B67" s="77" t="s">
        <v>45</v>
      </c>
      <c r="C67" s="77"/>
      <c r="D67" s="78">
        <f>COUNTIF(X9:X60,"Thi lại")</f>
        <v>0</v>
      </c>
      <c r="E67" s="79" t="s">
        <v>39</v>
      </c>
      <c r="F67" s="4"/>
      <c r="G67" s="4"/>
      <c r="H67" s="4"/>
      <c r="I67" s="4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89"/>
      <c r="V67" s="89"/>
      <c r="W67" s="4"/>
    </row>
    <row r="68" spans="1:23" x14ac:dyDescent="0.25">
      <c r="B68" s="77"/>
      <c r="C68" s="77"/>
      <c r="D68" s="78"/>
      <c r="E68" s="79"/>
      <c r="F68" s="4"/>
      <c r="G68" s="4"/>
      <c r="H68" s="4"/>
      <c r="I68" s="4"/>
      <c r="J68" s="107" t="s">
        <v>1374</v>
      </c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89"/>
      <c r="V68" s="89"/>
      <c r="W68" s="4"/>
    </row>
  </sheetData>
  <sheetProtection formatCells="0" formatColumns="0" formatRows="0" insertColumns="0" insertRows="0" insertHyperlinks="0" deleteColumns="0" deleteRows="0" sort="0" autoFilter="0" pivotTables="0"/>
  <autoFilter ref="A7:AN60">
    <filterColumn colId="3" showButton="0"/>
  </autoFilter>
  <mergeCells count="43">
    <mergeCell ref="J67:T67"/>
    <mergeCell ref="J68:T68"/>
    <mergeCell ref="G65:O65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62:C62"/>
    <mergeCell ref="G63:O63"/>
    <mergeCell ref="G64:O64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H1:T1"/>
    <mergeCell ref="B2:G2"/>
    <mergeCell ref="H2:T2"/>
  </mergeCells>
  <conditionalFormatting sqref="H9:P60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60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60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5 Y3:AM7 Z2:AM2 Z9 X9:Y60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Nhom(9)</vt:lpstr>
      <vt:lpstr>Nhom(8)</vt:lpstr>
      <vt:lpstr>Nhom(7)</vt:lpstr>
      <vt:lpstr>Nhom(6)</vt:lpstr>
      <vt:lpstr>Nhom(5)</vt:lpstr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  <vt:lpstr>'Nhom(7)'!Print_Titles</vt:lpstr>
      <vt:lpstr>'Nhom(8)'!Print_Titles</vt:lpstr>
      <vt:lpstr>'Nhom(9)'!Print_Titles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2018-06-16T02:41:47Z</cp:lastPrinted>
  <dcterms:created xsi:type="dcterms:W3CDTF">2017-10-31T02:06:52Z</dcterms:created>
  <dcterms:modified xsi:type="dcterms:W3CDTF">2018-06-19T03:13:28Z</dcterms:modified>
</cp:coreProperties>
</file>