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OneDrive\NAM HOC 2017 - 2018\HOC KY 2\WEBSITE\Nganh CNTT\"/>
    </mc:Choice>
  </mc:AlternateContent>
  <bookViews>
    <workbookView xWindow="240" yWindow="30" windowWidth="20100" windowHeight="7680" tabRatio="867" activeTab="3"/>
  </bookViews>
  <sheets>
    <sheet name="Nhom(24)" sheetId="60" r:id="rId1"/>
    <sheet name="Nhom(23)" sheetId="61" r:id="rId2"/>
    <sheet name="Nhom(22)" sheetId="62" r:id="rId3"/>
    <sheet name="Nhom(21)" sheetId="63" r:id="rId4"/>
    <sheet name="Nhom(32)" sheetId="59" r:id="rId5"/>
    <sheet name="Nhom(31)" sheetId="58" r:id="rId6"/>
    <sheet name="Nhom(25)" sheetId="52" r:id="rId7"/>
    <sheet name="Nhom(20)" sheetId="47" r:id="rId8"/>
    <sheet name="Nhom(19)" sheetId="46" r:id="rId9"/>
    <sheet name="Nhom(18)" sheetId="45" r:id="rId10"/>
    <sheet name="Nhom(17)" sheetId="44" r:id="rId11"/>
    <sheet name="Nhom(16)" sheetId="43" r:id="rId12"/>
    <sheet name="Nhom(15)" sheetId="42" r:id="rId13"/>
    <sheet name="Nhom(14)" sheetId="41" r:id="rId14"/>
    <sheet name="Nhom(13)" sheetId="40" r:id="rId15"/>
    <sheet name="Nhom(12)" sheetId="39" r:id="rId16"/>
    <sheet name="Nhom(11)" sheetId="38" r:id="rId17"/>
    <sheet name="Nhom(10)" sheetId="37" r:id="rId18"/>
    <sheet name="Nhom(9)" sheetId="36" r:id="rId19"/>
    <sheet name="Nhom(8)" sheetId="35" r:id="rId20"/>
    <sheet name="Nhom(7)" sheetId="34" r:id="rId21"/>
    <sheet name="Nhom(6)" sheetId="6" r:id="rId22"/>
    <sheet name="Nhom(5)" sheetId="5" r:id="rId23"/>
    <sheet name="Nhom(4)" sheetId="4" r:id="rId24"/>
    <sheet name="Nhom(3)" sheetId="3" r:id="rId25"/>
    <sheet name="Nhom(2)" sheetId="2" r:id="rId26"/>
    <sheet name="Nhom(1)" sheetId="1" r:id="rId27"/>
  </sheets>
  <definedNames>
    <definedName name="_xlnm._FilterDatabase" localSheetId="26" hidden="1">'Nhom(1)'!$A$7:$AN$84</definedName>
    <definedName name="_xlnm._FilterDatabase" localSheetId="17" hidden="1">'Nhom(10)'!$A$7:$AU$82</definedName>
    <definedName name="_xlnm._FilterDatabase" localSheetId="16" hidden="1">'Nhom(11)'!$A$7:$AU$83</definedName>
    <definedName name="_xlnm._FilterDatabase" localSheetId="15" hidden="1">'Nhom(12)'!$A$7:$AU$81</definedName>
    <definedName name="_xlnm._FilterDatabase" localSheetId="14" hidden="1">'Nhom(13)'!$A$7:$AU$81</definedName>
    <definedName name="_xlnm._FilterDatabase" localSheetId="13" hidden="1">'Nhom(14)'!$A$7:$AU$81</definedName>
    <definedName name="_xlnm._FilterDatabase" localSheetId="12" hidden="1">'Nhom(15)'!$A$7:$AU$81</definedName>
    <definedName name="_xlnm._FilterDatabase" localSheetId="11" hidden="1">'Nhom(16)'!$A$7:$AU$82</definedName>
    <definedName name="_xlnm._FilterDatabase" localSheetId="10" hidden="1">'Nhom(17)'!$A$7:$AU$81</definedName>
    <definedName name="_xlnm._FilterDatabase" localSheetId="9" hidden="1">'Nhom(18)'!$A$7:$AU$81</definedName>
    <definedName name="_xlnm._FilterDatabase" localSheetId="8" hidden="1">'Nhom(19)'!$A$7:$AU$84</definedName>
    <definedName name="_xlnm._FilterDatabase" localSheetId="25" hidden="1">'Nhom(2)'!$A$7:$AN$83</definedName>
    <definedName name="_xlnm._FilterDatabase" localSheetId="7" hidden="1">'Nhom(20)'!$A$7:$AU$81</definedName>
    <definedName name="_xlnm._FilterDatabase" localSheetId="3" hidden="1">'Nhom(21)'!$A$7:$AM$83</definedName>
    <definedName name="_xlnm._FilterDatabase" localSheetId="2" hidden="1">'Nhom(22)'!$A$7:$AM$86</definedName>
    <definedName name="_xlnm._FilterDatabase" localSheetId="1" hidden="1">'Nhom(23)'!$A$7:$AM$80</definedName>
    <definedName name="_xlnm._FilterDatabase" localSheetId="0" hidden="1">'Nhom(24)'!$A$7:$AM$81</definedName>
    <definedName name="_xlnm._FilterDatabase" localSheetId="6" hidden="1">'Nhom(25)'!$A$7:$AU$82</definedName>
    <definedName name="_xlnm._FilterDatabase" localSheetId="24" hidden="1">'Nhom(3)'!$A$7:$AN$82</definedName>
    <definedName name="_xlnm._FilterDatabase" localSheetId="5" hidden="1">'Nhom(31)'!$A$7:$AU$52</definedName>
    <definedName name="_xlnm._FilterDatabase" localSheetId="4" hidden="1">'Nhom(32)'!$A$7:$AU$49</definedName>
    <definedName name="_xlnm._FilterDatabase" localSheetId="23" hidden="1">'Nhom(4)'!$A$7:$AN$83</definedName>
    <definedName name="_xlnm._FilterDatabase" localSheetId="22" hidden="1">'Nhom(5)'!$A$7:$AN$81</definedName>
    <definedName name="_xlnm._FilterDatabase" localSheetId="21" hidden="1">'Nhom(6)'!$A$7:$AU$82</definedName>
    <definedName name="_xlnm._FilterDatabase" localSheetId="20" hidden="1">'Nhom(7)'!$A$7:$AU$81</definedName>
    <definedName name="_xlnm._FilterDatabase" localSheetId="19" hidden="1">'Nhom(8)'!$A$7:$AU$83</definedName>
    <definedName name="_xlnm._FilterDatabase" localSheetId="18" hidden="1">'Nhom(9)'!$A$7:$AU$82</definedName>
    <definedName name="_xlnm.Print_Titles" localSheetId="26">'Nhom(1)'!$3:$8</definedName>
    <definedName name="_xlnm.Print_Titles" localSheetId="17">'Nhom(10)'!$3:$8</definedName>
    <definedName name="_xlnm.Print_Titles" localSheetId="16">'Nhom(11)'!$3:$8</definedName>
    <definedName name="_xlnm.Print_Titles" localSheetId="15">'Nhom(12)'!$3:$8</definedName>
    <definedName name="_xlnm.Print_Titles" localSheetId="14">'Nhom(13)'!$3:$8</definedName>
    <definedName name="_xlnm.Print_Titles" localSheetId="13">'Nhom(14)'!$3:$8</definedName>
    <definedName name="_xlnm.Print_Titles" localSheetId="12">'Nhom(15)'!$3:$8</definedName>
    <definedName name="_xlnm.Print_Titles" localSheetId="11">'Nhom(16)'!$3:$8</definedName>
    <definedName name="_xlnm.Print_Titles" localSheetId="10">'Nhom(17)'!$3:$8</definedName>
    <definedName name="_xlnm.Print_Titles" localSheetId="9">'Nhom(18)'!$3:$8</definedName>
    <definedName name="_xlnm.Print_Titles" localSheetId="8">'Nhom(19)'!$3:$8</definedName>
    <definedName name="_xlnm.Print_Titles" localSheetId="25">'Nhom(2)'!$3:$8</definedName>
    <definedName name="_xlnm.Print_Titles" localSheetId="7">'Nhom(20)'!$3:$8</definedName>
    <definedName name="_xlnm.Print_Titles" localSheetId="3">'Nhom(21)'!$3:$8</definedName>
    <definedName name="_xlnm.Print_Titles" localSheetId="2">'Nhom(22)'!$3:$8</definedName>
    <definedName name="_xlnm.Print_Titles" localSheetId="1">'Nhom(23)'!$3:$8</definedName>
    <definedName name="_xlnm.Print_Titles" localSheetId="0">'Nhom(24)'!$3:$8</definedName>
    <definedName name="_xlnm.Print_Titles" localSheetId="6">'Nhom(25)'!$3:$8</definedName>
    <definedName name="_xlnm.Print_Titles" localSheetId="24">'Nhom(3)'!$3:$8</definedName>
    <definedName name="_xlnm.Print_Titles" localSheetId="5">'Nhom(31)'!$3:$8</definedName>
    <definedName name="_xlnm.Print_Titles" localSheetId="4">'Nhom(32)'!$3:$8</definedName>
    <definedName name="_xlnm.Print_Titles" localSheetId="23">'Nhom(4)'!$3:$8</definedName>
    <definedName name="_xlnm.Print_Titles" localSheetId="22">'Nhom(5)'!$3:$8</definedName>
    <definedName name="_xlnm.Print_Titles" localSheetId="21">'Nhom(6)'!$3:$8</definedName>
    <definedName name="_xlnm.Print_Titles" localSheetId="20">'Nhom(7)'!$3:$8</definedName>
    <definedName name="_xlnm.Print_Titles" localSheetId="19">'Nhom(8)'!$3:$8</definedName>
    <definedName name="_xlnm.Print_Titles" localSheetId="18">'Nhom(9)'!$3:$8</definedName>
  </definedNames>
  <calcPr calcId="162913"/>
</workbook>
</file>

<file path=xl/calcChain.xml><?xml version="1.0" encoding="utf-8"?>
<calcChain xmlns="http://schemas.openxmlformats.org/spreadsheetml/2006/main">
  <c r="S82" i="63" l="1"/>
  <c r="W82" i="63" s="1"/>
  <c r="S79" i="63"/>
  <c r="W79" i="63" s="1"/>
  <c r="S76" i="63"/>
  <c r="W76" i="63" s="1"/>
  <c r="S73" i="63"/>
  <c r="W73" i="63" s="1"/>
  <c r="S71" i="63"/>
  <c r="W71" i="63" s="1"/>
  <c r="P65" i="63"/>
  <c r="S60" i="63"/>
  <c r="W60" i="63" s="1"/>
  <c r="W46" i="63"/>
  <c r="S46" i="63"/>
  <c r="W42" i="63"/>
  <c r="S42" i="63"/>
  <c r="W41" i="63"/>
  <c r="S41" i="63"/>
  <c r="P33" i="63"/>
  <c r="P21" i="63"/>
  <c r="S18" i="63"/>
  <c r="W18" i="63" s="1"/>
  <c r="W16" i="63"/>
  <c r="S16" i="63"/>
  <c r="S13" i="63"/>
  <c r="W13" i="63" s="1"/>
  <c r="S9" i="63"/>
  <c r="O8" i="63"/>
  <c r="P80" i="63" s="1"/>
  <c r="Y7" i="63"/>
  <c r="X7" i="63"/>
  <c r="S71" i="62"/>
  <c r="W71" i="62" s="1"/>
  <c r="S56" i="62"/>
  <c r="W56" i="62" s="1"/>
  <c r="W38" i="62"/>
  <c r="S38" i="62"/>
  <c r="S32" i="62"/>
  <c r="W32" i="62" s="1"/>
  <c r="S23" i="62"/>
  <c r="W23" i="62" s="1"/>
  <c r="W16" i="62"/>
  <c r="S16" i="62"/>
  <c r="O8" i="62"/>
  <c r="P61" i="62" s="1"/>
  <c r="Y7" i="62"/>
  <c r="X7" i="62"/>
  <c r="S76" i="61"/>
  <c r="W76" i="61" s="1"/>
  <c r="S55" i="61"/>
  <c r="W55" i="61" s="1"/>
  <c r="S52" i="61"/>
  <c r="W52" i="61" s="1"/>
  <c r="S40" i="61"/>
  <c r="W40" i="61" s="1"/>
  <c r="S24" i="61"/>
  <c r="W24" i="61" s="1"/>
  <c r="S18" i="61"/>
  <c r="W18" i="61" s="1"/>
  <c r="O8" i="61"/>
  <c r="P69" i="61" s="1"/>
  <c r="Y7" i="61"/>
  <c r="X7" i="61"/>
  <c r="S81" i="60"/>
  <c r="W81" i="60" s="1"/>
  <c r="S77" i="60"/>
  <c r="W77" i="60" s="1"/>
  <c r="P75" i="60"/>
  <c r="S64" i="60"/>
  <c r="W64" i="60" s="1"/>
  <c r="W61" i="60"/>
  <c r="S61" i="60"/>
  <c r="P56" i="60"/>
  <c r="W56" i="60" s="1"/>
  <c r="S54" i="60"/>
  <c r="W54" i="60" s="1"/>
  <c r="S53" i="60"/>
  <c r="W53" i="60" s="1"/>
  <c r="P53" i="60"/>
  <c r="Q53" i="60" s="1"/>
  <c r="S48" i="60"/>
  <c r="W48" i="60" s="1"/>
  <c r="P48" i="60"/>
  <c r="Q48" i="60" s="1"/>
  <c r="W46" i="60"/>
  <c r="S46" i="60"/>
  <c r="P44" i="60"/>
  <c r="Q44" i="60" s="1"/>
  <c r="P41" i="60"/>
  <c r="S41" i="60" s="1"/>
  <c r="W41" i="60" s="1"/>
  <c r="S40" i="60"/>
  <c r="W40" i="60" s="1"/>
  <c r="P37" i="60"/>
  <c r="S37" i="60" s="1"/>
  <c r="W37" i="60" s="1"/>
  <c r="S30" i="60"/>
  <c r="W30" i="60" s="1"/>
  <c r="P28" i="60"/>
  <c r="R28" i="60" s="1"/>
  <c r="S26" i="60"/>
  <c r="W26" i="60" s="1"/>
  <c r="W20" i="60"/>
  <c r="S20" i="60"/>
  <c r="P14" i="60"/>
  <c r="S14" i="60" s="1"/>
  <c r="W14" i="60" s="1"/>
  <c r="S9" i="60"/>
  <c r="O8" i="60"/>
  <c r="P80" i="60" s="1"/>
  <c r="Y7" i="60"/>
  <c r="X7" i="60"/>
  <c r="P20" i="60" l="1"/>
  <c r="Q20" i="60" s="1"/>
  <c r="P29" i="60"/>
  <c r="R29" i="60" s="1"/>
  <c r="P15" i="60"/>
  <c r="Q15" i="60" s="1"/>
  <c r="P18" i="60"/>
  <c r="S18" i="60" s="1"/>
  <c r="W18" i="60" s="1"/>
  <c r="P24" i="60"/>
  <c r="Q24" i="60" s="1"/>
  <c r="P30" i="60"/>
  <c r="Q30" i="60" s="1"/>
  <c r="P33" i="60"/>
  <c r="R33" i="60" s="1"/>
  <c r="P38" i="60"/>
  <c r="P43" i="60"/>
  <c r="Q43" i="60" s="1"/>
  <c r="P47" i="60"/>
  <c r="R47" i="60" s="1"/>
  <c r="P55" i="60"/>
  <c r="Q55" i="60" s="1"/>
  <c r="P71" i="60"/>
  <c r="R14" i="60"/>
  <c r="P16" i="60"/>
  <c r="P19" i="60"/>
  <c r="R19" i="60" s="1"/>
  <c r="P22" i="60"/>
  <c r="S22" i="60" s="1"/>
  <c r="W22" i="60" s="1"/>
  <c r="P27" i="60"/>
  <c r="W28" i="60"/>
  <c r="R37" i="60"/>
  <c r="P39" i="60"/>
  <c r="P57" i="60"/>
  <c r="P23" i="60"/>
  <c r="R23" i="60" s="1"/>
  <c r="P32" i="60"/>
  <c r="S32" i="60" s="1"/>
  <c r="W32" i="60" s="1"/>
  <c r="P42" i="60"/>
  <c r="R42" i="60" s="1"/>
  <c r="P52" i="60"/>
  <c r="P58" i="60"/>
  <c r="P66" i="60"/>
  <c r="Q66" i="60" s="1"/>
  <c r="P29" i="61"/>
  <c r="S29" i="61" s="1"/>
  <c r="W29" i="61" s="1"/>
  <c r="P55" i="61"/>
  <c r="R55" i="61" s="1"/>
  <c r="P12" i="61"/>
  <c r="Q12" i="61" s="1"/>
  <c r="P30" i="61"/>
  <c r="P14" i="61"/>
  <c r="S14" i="61" s="1"/>
  <c r="W14" i="61" s="1"/>
  <c r="P20" i="61"/>
  <c r="R20" i="61" s="1"/>
  <c r="P15" i="61"/>
  <c r="R15" i="61" s="1"/>
  <c r="P77" i="61"/>
  <c r="P32" i="62"/>
  <c r="P10" i="62"/>
  <c r="P24" i="62"/>
  <c r="P38" i="62"/>
  <c r="Q38" i="62" s="1"/>
  <c r="P26" i="63"/>
  <c r="Q26" i="63" s="1"/>
  <c r="P59" i="63"/>
  <c r="Q59" i="63" s="1"/>
  <c r="P12" i="63"/>
  <c r="Q12" i="63" s="1"/>
  <c r="P74" i="63"/>
  <c r="Q69" i="61"/>
  <c r="S69" i="61"/>
  <c r="W69" i="61" s="1"/>
  <c r="R69" i="61"/>
  <c r="Q80" i="60"/>
  <c r="S80" i="60"/>
  <c r="W80" i="60" s="1"/>
  <c r="R80" i="60"/>
  <c r="Q20" i="61"/>
  <c r="S20" i="61"/>
  <c r="W20" i="61" s="1"/>
  <c r="W9" i="60"/>
  <c r="Q18" i="60"/>
  <c r="R20" i="60"/>
  <c r="R22" i="60"/>
  <c r="W24" i="60"/>
  <c r="Q29" i="60"/>
  <c r="R30" i="60"/>
  <c r="Q41" i="60"/>
  <c r="Q42" i="60"/>
  <c r="R43" i="60"/>
  <c r="S44" i="60"/>
  <c r="W44" i="60" s="1"/>
  <c r="S47" i="60"/>
  <c r="W47" i="60" s="1"/>
  <c r="Q57" i="60"/>
  <c r="R57" i="60"/>
  <c r="P63" i="60"/>
  <c r="P81" i="60"/>
  <c r="P76" i="60"/>
  <c r="P72" i="60"/>
  <c r="P67" i="60"/>
  <c r="P78" i="60"/>
  <c r="P74" i="60"/>
  <c r="P70" i="60"/>
  <c r="P69" i="60"/>
  <c r="P64" i="60"/>
  <c r="P60" i="60"/>
  <c r="P54" i="60"/>
  <c r="P49" i="60"/>
  <c r="P45" i="60"/>
  <c r="P40" i="60"/>
  <c r="P36" i="60"/>
  <c r="P31" i="60"/>
  <c r="P26" i="60"/>
  <c r="P21" i="60"/>
  <c r="P17" i="60"/>
  <c r="P13" i="60"/>
  <c r="P9" i="60"/>
  <c r="P77" i="60"/>
  <c r="P73" i="60"/>
  <c r="P68" i="60"/>
  <c r="P59" i="60"/>
  <c r="P10" i="60"/>
  <c r="P11" i="60"/>
  <c r="P12" i="60"/>
  <c r="Q14" i="60"/>
  <c r="R16" i="60"/>
  <c r="R18" i="60"/>
  <c r="S19" i="60"/>
  <c r="W19" i="60" s="1"/>
  <c r="P25" i="60"/>
  <c r="Q27" i="60"/>
  <c r="Q28" i="60"/>
  <c r="S29" i="60"/>
  <c r="W29" i="60" s="1"/>
  <c r="P34" i="60"/>
  <c r="P35" i="60"/>
  <c r="Q37" i="60"/>
  <c r="Q38" i="60"/>
  <c r="R39" i="60"/>
  <c r="R41" i="60"/>
  <c r="S42" i="60"/>
  <c r="W42" i="60" s="1"/>
  <c r="W43" i="60"/>
  <c r="P46" i="60"/>
  <c r="P50" i="60"/>
  <c r="P51" i="60"/>
  <c r="Q52" i="60"/>
  <c r="R53" i="60"/>
  <c r="W57" i="60"/>
  <c r="P61" i="60"/>
  <c r="P62" i="60"/>
  <c r="P65" i="60"/>
  <c r="P79" i="60"/>
  <c r="P19" i="61"/>
  <c r="P28" i="61"/>
  <c r="Q32" i="62"/>
  <c r="R32" i="62"/>
  <c r="Q58" i="60"/>
  <c r="R58" i="60"/>
  <c r="R71" i="60"/>
  <c r="Q71" i="60"/>
  <c r="S71" i="60"/>
  <c r="W71" i="60" s="1"/>
  <c r="Q14" i="61"/>
  <c r="R14" i="61"/>
  <c r="R29" i="61"/>
  <c r="Q29" i="61"/>
  <c r="Q22" i="60"/>
  <c r="Q23" i="60"/>
  <c r="R44" i="60"/>
  <c r="Q47" i="60"/>
  <c r="R48" i="60"/>
  <c r="S55" i="60"/>
  <c r="W55" i="60" s="1"/>
  <c r="S58" i="60"/>
  <c r="W58" i="60" s="1"/>
  <c r="R75" i="60"/>
  <c r="Q75" i="60"/>
  <c r="S75" i="60"/>
  <c r="W75" i="60" s="1"/>
  <c r="Q15" i="61"/>
  <c r="Q30" i="61"/>
  <c r="S30" i="61"/>
  <c r="W30" i="61" s="1"/>
  <c r="R30" i="61"/>
  <c r="Q77" i="61"/>
  <c r="S77" i="61"/>
  <c r="W77" i="61" s="1"/>
  <c r="R77" i="61"/>
  <c r="R61" i="62"/>
  <c r="S61" i="62"/>
  <c r="W61" i="62" s="1"/>
  <c r="Q61" i="62"/>
  <c r="Q56" i="60"/>
  <c r="R56" i="60"/>
  <c r="Q55" i="61"/>
  <c r="R24" i="60"/>
  <c r="P79" i="61"/>
  <c r="P78" i="61"/>
  <c r="P74" i="61"/>
  <c r="P70" i="61"/>
  <c r="P66" i="61"/>
  <c r="P62" i="61"/>
  <c r="P58" i="61"/>
  <c r="P54" i="61"/>
  <c r="P50" i="61"/>
  <c r="P46" i="61"/>
  <c r="P42" i="61"/>
  <c r="P76" i="61"/>
  <c r="P72" i="61"/>
  <c r="P68" i="61"/>
  <c r="P64" i="61"/>
  <c r="P60" i="61"/>
  <c r="P56" i="61"/>
  <c r="P52" i="61"/>
  <c r="P48" i="61"/>
  <c r="P44" i="61"/>
  <c r="P40" i="61"/>
  <c r="P39" i="61"/>
  <c r="P35" i="61"/>
  <c r="P31" i="61"/>
  <c r="P27" i="61"/>
  <c r="P21" i="61"/>
  <c r="P17" i="61"/>
  <c r="P13" i="61"/>
  <c r="P73" i="61"/>
  <c r="P65" i="61"/>
  <c r="P57" i="61"/>
  <c r="P51" i="61"/>
  <c r="P43" i="61"/>
  <c r="P38" i="61"/>
  <c r="P37" i="61"/>
  <c r="P36" i="61"/>
  <c r="P25" i="61"/>
  <c r="P24" i="61"/>
  <c r="P71" i="61"/>
  <c r="P63" i="61"/>
  <c r="P49" i="61"/>
  <c r="P41" i="61"/>
  <c r="P26" i="61"/>
  <c r="P9" i="61"/>
  <c r="P80" i="61"/>
  <c r="P75" i="61"/>
  <c r="P67" i="61"/>
  <c r="P59" i="61"/>
  <c r="P53" i="61"/>
  <c r="P45" i="61"/>
  <c r="P34" i="61"/>
  <c r="P33" i="61"/>
  <c r="P32" i="61"/>
  <c r="P22" i="61"/>
  <c r="P18" i="61"/>
  <c r="P11" i="61"/>
  <c r="P23" i="61"/>
  <c r="P10" i="61"/>
  <c r="P16" i="61"/>
  <c r="P47" i="61"/>
  <c r="P61" i="61"/>
  <c r="S10" i="62"/>
  <c r="W10" i="62" s="1"/>
  <c r="Q10" i="62"/>
  <c r="R10" i="62"/>
  <c r="Q24" i="62"/>
  <c r="S24" i="62"/>
  <c r="W24" i="62" s="1"/>
  <c r="R24" i="62"/>
  <c r="P16" i="62"/>
  <c r="P22" i="62"/>
  <c r="P30" i="62"/>
  <c r="P36" i="62"/>
  <c r="P86" i="62"/>
  <c r="P82" i="62"/>
  <c r="P81" i="62"/>
  <c r="P76" i="62"/>
  <c r="P71" i="62"/>
  <c r="P83" i="62"/>
  <c r="P77" i="62"/>
  <c r="P73" i="62"/>
  <c r="P72" i="62"/>
  <c r="P68" i="62"/>
  <c r="P67" i="62"/>
  <c r="P63" i="62"/>
  <c r="P59" i="62"/>
  <c r="P55" i="62"/>
  <c r="P51" i="62"/>
  <c r="P47" i="62"/>
  <c r="P85" i="62"/>
  <c r="P80" i="62"/>
  <c r="P75" i="62"/>
  <c r="P70" i="62"/>
  <c r="P50" i="62"/>
  <c r="P49" i="62"/>
  <c r="P48" i="62"/>
  <c r="P42" i="62"/>
  <c r="P78" i="62"/>
  <c r="P58" i="62"/>
  <c r="P57" i="62"/>
  <c r="P54" i="62"/>
  <c r="P53" i="62"/>
  <c r="P52" i="62"/>
  <c r="P41" i="62"/>
  <c r="P37" i="62"/>
  <c r="P33" i="62"/>
  <c r="P29" i="62"/>
  <c r="P25" i="62"/>
  <c r="P21" i="62"/>
  <c r="P17" i="62"/>
  <c r="P13" i="62"/>
  <c r="P9" i="62"/>
  <c r="P79" i="62"/>
  <c r="P62" i="62"/>
  <c r="P84" i="62"/>
  <c r="P74" i="62"/>
  <c r="P69" i="62"/>
  <c r="P66" i="62"/>
  <c r="P65" i="62"/>
  <c r="P64" i="62"/>
  <c r="P46" i="62"/>
  <c r="P45" i="62"/>
  <c r="P44" i="62"/>
  <c r="P43" i="62"/>
  <c r="P39" i="62"/>
  <c r="P35" i="62"/>
  <c r="P31" i="62"/>
  <c r="P27" i="62"/>
  <c r="P23" i="62"/>
  <c r="P19" i="62"/>
  <c r="P15" i="62"/>
  <c r="P11" i="62"/>
  <c r="P12" i="62"/>
  <c r="P18" i="62"/>
  <c r="P26" i="62"/>
  <c r="P40" i="62"/>
  <c r="P56" i="62"/>
  <c r="P14" i="62"/>
  <c r="P20" i="62"/>
  <c r="P28" i="62"/>
  <c r="P34" i="62"/>
  <c r="P60" i="62"/>
  <c r="R26" i="63"/>
  <c r="S26" i="63"/>
  <c r="W26" i="63" s="1"/>
  <c r="S21" i="63"/>
  <c r="W21" i="63" s="1"/>
  <c r="R21" i="63"/>
  <c r="Q21" i="63"/>
  <c r="R33" i="63"/>
  <c r="Q33" i="63"/>
  <c r="S33" i="63"/>
  <c r="W33" i="63" s="1"/>
  <c r="R80" i="63"/>
  <c r="Q80" i="63"/>
  <c r="S80" i="63"/>
  <c r="W80" i="63" s="1"/>
  <c r="R59" i="63"/>
  <c r="W59" i="63"/>
  <c r="R65" i="63"/>
  <c r="Q65" i="63"/>
  <c r="W65" i="63"/>
  <c r="R74" i="63"/>
  <c r="Q74" i="63"/>
  <c r="S74" i="63"/>
  <c r="W74" i="63" s="1"/>
  <c r="P10" i="63"/>
  <c r="P11" i="63"/>
  <c r="P16" i="63"/>
  <c r="P17" i="63"/>
  <c r="P22" i="63"/>
  <c r="P46" i="63"/>
  <c r="P82" i="63"/>
  <c r="P76" i="63"/>
  <c r="P72" i="63"/>
  <c r="P68" i="63"/>
  <c r="P63" i="63"/>
  <c r="P62" i="63"/>
  <c r="P57" i="63"/>
  <c r="P52" i="63"/>
  <c r="P48" i="63"/>
  <c r="P44" i="63"/>
  <c r="P40" i="63"/>
  <c r="P39" i="63"/>
  <c r="P35" i="63"/>
  <c r="P31" i="63"/>
  <c r="P30" i="63"/>
  <c r="P24" i="63"/>
  <c r="P20" i="63"/>
  <c r="P15" i="63"/>
  <c r="P81" i="63"/>
  <c r="P75" i="63"/>
  <c r="P71" i="63"/>
  <c r="P67" i="63"/>
  <c r="P61" i="63"/>
  <c r="P56" i="63"/>
  <c r="P55" i="63"/>
  <c r="P51" i="63"/>
  <c r="P47" i="63"/>
  <c r="P43" i="63"/>
  <c r="P38" i="63"/>
  <c r="P34" i="63"/>
  <c r="P29" i="63"/>
  <c r="P28" i="63"/>
  <c r="P27" i="63"/>
  <c r="P23" i="63"/>
  <c r="P19" i="63"/>
  <c r="P14" i="63"/>
  <c r="P83" i="63"/>
  <c r="P79" i="63"/>
  <c r="P78" i="63"/>
  <c r="P77" i="63"/>
  <c r="P73" i="63"/>
  <c r="P69" i="63"/>
  <c r="P64" i="63"/>
  <c r="P58" i="63"/>
  <c r="P53" i="63"/>
  <c r="P49" i="63"/>
  <c r="P45" i="63"/>
  <c r="P41" i="63"/>
  <c r="P36" i="63"/>
  <c r="P32" i="63"/>
  <c r="P25" i="63"/>
  <c r="P13" i="63"/>
  <c r="P18" i="63"/>
  <c r="P37" i="63"/>
  <c r="P42" i="63"/>
  <c r="P50" i="63"/>
  <c r="P60" i="63"/>
  <c r="P66" i="63"/>
  <c r="P9" i="63"/>
  <c r="W9" i="63"/>
  <c r="P54" i="63"/>
  <c r="P70" i="63"/>
  <c r="AB51" i="58"/>
  <c r="Q39" i="60" l="1"/>
  <c r="S39" i="60"/>
  <c r="W39" i="60" s="1"/>
  <c r="R38" i="60"/>
  <c r="S38" i="60"/>
  <c r="W38" i="60" s="1"/>
  <c r="R55" i="60"/>
  <c r="Q33" i="60"/>
  <c r="W33" i="60"/>
  <c r="Q19" i="60"/>
  <c r="Q16" i="60"/>
  <c r="S16" i="60"/>
  <c r="W16" i="60" s="1"/>
  <c r="R15" i="60"/>
  <c r="S15" i="60"/>
  <c r="W15" i="60" s="1"/>
  <c r="R66" i="60"/>
  <c r="S66" i="60"/>
  <c r="W66" i="60" s="1"/>
  <c r="Q32" i="60"/>
  <c r="R32" i="60"/>
  <c r="S23" i="60"/>
  <c r="W23" i="60" s="1"/>
  <c r="R52" i="60"/>
  <c r="S52" i="60"/>
  <c r="W52" i="60" s="1"/>
  <c r="S27" i="60"/>
  <c r="W27" i="60" s="1"/>
  <c r="R27" i="60"/>
  <c r="R12" i="61"/>
  <c r="S15" i="61"/>
  <c r="W15" i="61" s="1"/>
  <c r="S12" i="61"/>
  <c r="W12" i="61" s="1"/>
  <c r="R38" i="62"/>
  <c r="R12" i="63"/>
  <c r="S12" i="63"/>
  <c r="W12" i="63" s="1"/>
  <c r="Q9" i="63"/>
  <c r="R9" i="63"/>
  <c r="S36" i="63"/>
  <c r="W36" i="63" s="1"/>
  <c r="R36" i="63"/>
  <c r="Q36" i="63"/>
  <c r="R73" i="63"/>
  <c r="Q73" i="63"/>
  <c r="Q38" i="63"/>
  <c r="R38" i="63"/>
  <c r="S38" i="63"/>
  <c r="W38" i="63" s="1"/>
  <c r="S35" i="63"/>
  <c r="W35" i="63" s="1"/>
  <c r="Q35" i="63"/>
  <c r="R35" i="63"/>
  <c r="S34" i="62"/>
  <c r="W34" i="62" s="1"/>
  <c r="Q34" i="62"/>
  <c r="R34" i="62"/>
  <c r="R23" i="62"/>
  <c r="Q23" i="62"/>
  <c r="R69" i="62"/>
  <c r="S69" i="62"/>
  <c r="W69" i="62" s="1"/>
  <c r="Q69" i="62"/>
  <c r="R37" i="62"/>
  <c r="Q37" i="62"/>
  <c r="S37" i="62"/>
  <c r="W37" i="62" s="1"/>
  <c r="Q70" i="62"/>
  <c r="R70" i="62"/>
  <c r="S70" i="62"/>
  <c r="W70" i="62" s="1"/>
  <c r="S63" i="62"/>
  <c r="W63" i="62" s="1"/>
  <c r="R63" i="62"/>
  <c r="Q63" i="62"/>
  <c r="Q76" i="62"/>
  <c r="S76" i="62"/>
  <c r="W76" i="62" s="1"/>
  <c r="R76" i="62"/>
  <c r="Q36" i="62"/>
  <c r="S36" i="62"/>
  <c r="W36" i="62" s="1"/>
  <c r="R36" i="62"/>
  <c r="R18" i="61"/>
  <c r="Q18" i="61"/>
  <c r="Q26" i="61"/>
  <c r="R26" i="61"/>
  <c r="S26" i="61"/>
  <c r="W26" i="61" s="1"/>
  <c r="Q57" i="61"/>
  <c r="S57" i="61"/>
  <c r="W57" i="61" s="1"/>
  <c r="R57" i="61"/>
  <c r="R48" i="61"/>
  <c r="Q48" i="61"/>
  <c r="S48" i="61"/>
  <c r="W48" i="61" s="1"/>
  <c r="R58" i="61"/>
  <c r="S58" i="61"/>
  <c r="W58" i="61" s="1"/>
  <c r="Q58" i="61"/>
  <c r="S50" i="60"/>
  <c r="W50" i="60" s="1"/>
  <c r="R50" i="60"/>
  <c r="Q50" i="60"/>
  <c r="Q35" i="60"/>
  <c r="S35" i="60"/>
  <c r="W35" i="60" s="1"/>
  <c r="R35" i="60"/>
  <c r="R11" i="60"/>
  <c r="S11" i="60"/>
  <c r="W11" i="60" s="1"/>
  <c r="Q11" i="60"/>
  <c r="S17" i="60"/>
  <c r="W17" i="60" s="1"/>
  <c r="R17" i="60"/>
  <c r="Q17" i="60"/>
  <c r="S36" i="60"/>
  <c r="W36" i="60" s="1"/>
  <c r="R36" i="60"/>
  <c r="Q36" i="60"/>
  <c r="S70" i="60"/>
  <c r="W70" i="60" s="1"/>
  <c r="R70" i="60"/>
  <c r="Q70" i="60"/>
  <c r="R70" i="63"/>
  <c r="Q70" i="63"/>
  <c r="S70" i="63"/>
  <c r="W70" i="63" s="1"/>
  <c r="R37" i="63"/>
  <c r="Q37" i="63"/>
  <c r="S37" i="63"/>
  <c r="W37" i="63" s="1"/>
  <c r="S58" i="63"/>
  <c r="W58" i="63" s="1"/>
  <c r="R58" i="63"/>
  <c r="Q58" i="63"/>
  <c r="Q56" i="63"/>
  <c r="R56" i="63"/>
  <c r="S56" i="63"/>
  <c r="W56" i="63" s="1"/>
  <c r="W39" i="63"/>
  <c r="Q39" i="63"/>
  <c r="R39" i="63"/>
  <c r="S68" i="63"/>
  <c r="W68" i="63" s="1"/>
  <c r="Q68" i="63"/>
  <c r="R68" i="63"/>
  <c r="S11" i="63"/>
  <c r="R11" i="63"/>
  <c r="Q11" i="63"/>
  <c r="R40" i="62"/>
  <c r="Q40" i="62"/>
  <c r="S40" i="62"/>
  <c r="W40" i="62" s="1"/>
  <c r="S64" i="62"/>
  <c r="W64" i="62" s="1"/>
  <c r="R64" i="62"/>
  <c r="Q64" i="62"/>
  <c r="R25" i="62"/>
  <c r="Q25" i="62"/>
  <c r="S25" i="62"/>
  <c r="W25" i="62" s="1"/>
  <c r="S48" i="62"/>
  <c r="W48" i="62" s="1"/>
  <c r="Q48" i="62"/>
  <c r="R48" i="62"/>
  <c r="Q75" i="62"/>
  <c r="R75" i="62"/>
  <c r="S75" i="62"/>
  <c r="W75" i="62" s="1"/>
  <c r="W67" i="62"/>
  <c r="R67" i="62"/>
  <c r="Q67" i="62"/>
  <c r="Q81" i="62"/>
  <c r="W81" i="62"/>
  <c r="R81" i="62"/>
  <c r="S30" i="62"/>
  <c r="W30" i="62" s="1"/>
  <c r="Q30" i="62"/>
  <c r="R30" i="62"/>
  <c r="S10" i="61"/>
  <c r="W10" i="61" s="1"/>
  <c r="Q10" i="61"/>
  <c r="R10" i="61"/>
  <c r="W22" i="61"/>
  <c r="R22" i="61"/>
  <c r="Q22" i="61"/>
  <c r="Q45" i="61"/>
  <c r="S45" i="61"/>
  <c r="W45" i="61" s="1"/>
  <c r="R45" i="61"/>
  <c r="S75" i="61"/>
  <c r="W75" i="61" s="1"/>
  <c r="Q75" i="61"/>
  <c r="R75" i="61"/>
  <c r="Q41" i="61"/>
  <c r="S41" i="61"/>
  <c r="W41" i="61" s="1"/>
  <c r="R41" i="61"/>
  <c r="R24" i="61"/>
  <c r="Q24" i="61"/>
  <c r="S38" i="61"/>
  <c r="W38" i="61" s="1"/>
  <c r="Q38" i="61"/>
  <c r="R38" i="61"/>
  <c r="Q65" i="61"/>
  <c r="S65" i="61"/>
  <c r="W65" i="61" s="1"/>
  <c r="R65" i="61"/>
  <c r="S21" i="61"/>
  <c r="W21" i="61" s="1"/>
  <c r="R21" i="61"/>
  <c r="Q21" i="61"/>
  <c r="R39" i="61"/>
  <c r="W39" i="61"/>
  <c r="Q39" i="61"/>
  <c r="R52" i="61"/>
  <c r="Q52" i="61"/>
  <c r="R68" i="61"/>
  <c r="Q68" i="61"/>
  <c r="S68" i="61"/>
  <c r="W68" i="61" s="1"/>
  <c r="R46" i="61"/>
  <c r="Q46" i="61"/>
  <c r="S46" i="61"/>
  <c r="W46" i="61" s="1"/>
  <c r="R62" i="61"/>
  <c r="Q62" i="61"/>
  <c r="S62" i="61"/>
  <c r="W62" i="61" s="1"/>
  <c r="R78" i="61"/>
  <c r="Q78" i="61"/>
  <c r="W78" i="61"/>
  <c r="W65" i="60"/>
  <c r="R65" i="60"/>
  <c r="Q65" i="60"/>
  <c r="R46" i="60"/>
  <c r="Q46" i="60"/>
  <c r="R34" i="60"/>
  <c r="S34" i="60"/>
  <c r="W34" i="60" s="1"/>
  <c r="Q34" i="60"/>
  <c r="Q25" i="60"/>
  <c r="S25" i="60"/>
  <c r="W25" i="60" s="1"/>
  <c r="R25" i="60"/>
  <c r="S10" i="60"/>
  <c r="R10" i="60"/>
  <c r="Q10" i="60"/>
  <c r="Q77" i="60"/>
  <c r="R77" i="60"/>
  <c r="Q21" i="60"/>
  <c r="S21" i="60"/>
  <c r="W21" i="60" s="1"/>
  <c r="R21" i="60"/>
  <c r="R40" i="60"/>
  <c r="Q40" i="60"/>
  <c r="S60" i="60"/>
  <c r="W60" i="60" s="1"/>
  <c r="Q60" i="60"/>
  <c r="R60" i="60"/>
  <c r="S74" i="60"/>
  <c r="W74" i="60" s="1"/>
  <c r="R74" i="60"/>
  <c r="Q74" i="60"/>
  <c r="Q76" i="60"/>
  <c r="R76" i="60"/>
  <c r="S76" i="60"/>
  <c r="W76" i="60" s="1"/>
  <c r="R42" i="63"/>
  <c r="Q42" i="63"/>
  <c r="S83" i="63"/>
  <c r="W83" i="63" s="1"/>
  <c r="R83" i="63"/>
  <c r="Q83" i="63"/>
  <c r="Q55" i="63"/>
  <c r="R55" i="63"/>
  <c r="W55" i="63"/>
  <c r="Q71" i="63"/>
  <c r="R71" i="63"/>
  <c r="S48" i="63"/>
  <c r="W48" i="63" s="1"/>
  <c r="Q48" i="63"/>
  <c r="R48" i="63"/>
  <c r="S63" i="63"/>
  <c r="W63" i="63" s="1"/>
  <c r="Q63" i="63"/>
  <c r="R63" i="63"/>
  <c r="Q82" i="63"/>
  <c r="R82" i="63"/>
  <c r="R16" i="63"/>
  <c r="Q16" i="63"/>
  <c r="R56" i="62"/>
  <c r="Q56" i="62"/>
  <c r="S39" i="62"/>
  <c r="W39" i="62" s="1"/>
  <c r="R39" i="62"/>
  <c r="Q39" i="62"/>
  <c r="Q79" i="62"/>
  <c r="R79" i="62"/>
  <c r="W79" i="62"/>
  <c r="Q54" i="62"/>
  <c r="R54" i="62"/>
  <c r="S54" i="62"/>
  <c r="W54" i="62" s="1"/>
  <c r="S42" i="62"/>
  <c r="W42" i="62" s="1"/>
  <c r="Q42" i="62"/>
  <c r="R42" i="62"/>
  <c r="S47" i="62"/>
  <c r="W47" i="62" s="1"/>
  <c r="Q47" i="62"/>
  <c r="R47" i="62"/>
  <c r="S73" i="62"/>
  <c r="W73" i="62" s="1"/>
  <c r="R73" i="62"/>
  <c r="Q73" i="62"/>
  <c r="Q16" i="61"/>
  <c r="R16" i="61"/>
  <c r="S16" i="61"/>
  <c r="W16" i="61" s="1"/>
  <c r="S67" i="61"/>
  <c r="W67" i="61" s="1"/>
  <c r="Q67" i="61"/>
  <c r="R67" i="61"/>
  <c r="R37" i="61"/>
  <c r="Q37" i="61"/>
  <c r="S37" i="61"/>
  <c r="W37" i="61" s="1"/>
  <c r="S35" i="61"/>
  <c r="W35" i="61" s="1"/>
  <c r="Q35" i="61"/>
  <c r="R35" i="61"/>
  <c r="R42" i="61"/>
  <c r="S42" i="61"/>
  <c r="W42" i="61" s="1"/>
  <c r="Q42" i="61"/>
  <c r="S73" i="60"/>
  <c r="W73" i="60" s="1"/>
  <c r="Q73" i="60"/>
  <c r="R73" i="60"/>
  <c r="R54" i="60"/>
  <c r="Q54" i="60"/>
  <c r="Q72" i="60"/>
  <c r="R72" i="60"/>
  <c r="S72" i="60"/>
  <c r="W72" i="60" s="1"/>
  <c r="W77" i="63"/>
  <c r="R77" i="63"/>
  <c r="Q77" i="63"/>
  <c r="Q28" i="63"/>
  <c r="R28" i="63"/>
  <c r="W28" i="63"/>
  <c r="S24" i="63"/>
  <c r="W24" i="63" s="1"/>
  <c r="Q24" i="63"/>
  <c r="R24" i="63"/>
  <c r="R46" i="63"/>
  <c r="Q46" i="63"/>
  <c r="Q28" i="62"/>
  <c r="S28" i="62"/>
  <c r="W28" i="62" s="1"/>
  <c r="R28" i="62"/>
  <c r="R27" i="62"/>
  <c r="S27" i="62"/>
  <c r="W27" i="62" s="1"/>
  <c r="Q27" i="62"/>
  <c r="R74" i="62"/>
  <c r="S74" i="62"/>
  <c r="W74" i="62" s="1"/>
  <c r="Q74" i="62"/>
  <c r="Q41" i="62"/>
  <c r="R41" i="62"/>
  <c r="S41" i="62"/>
  <c r="W41" i="62" s="1"/>
  <c r="Q51" i="62"/>
  <c r="R51" i="62"/>
  <c r="S51" i="62"/>
  <c r="W51" i="62" s="1"/>
  <c r="R54" i="63"/>
  <c r="Q54" i="63"/>
  <c r="S54" i="63"/>
  <c r="W54" i="63" s="1"/>
  <c r="R18" i="63"/>
  <c r="Q18" i="63"/>
  <c r="S45" i="63"/>
  <c r="W45" i="63" s="1"/>
  <c r="R45" i="63"/>
  <c r="Q45" i="63"/>
  <c r="Q19" i="63"/>
  <c r="S19" i="63"/>
  <c r="W19" i="63" s="1"/>
  <c r="R19" i="63"/>
  <c r="Q47" i="63"/>
  <c r="R47" i="63"/>
  <c r="S47" i="63"/>
  <c r="W47" i="63" s="1"/>
  <c r="Q81" i="63"/>
  <c r="R81" i="63"/>
  <c r="S81" i="63"/>
  <c r="W81" i="63" s="1"/>
  <c r="S40" i="63"/>
  <c r="W40" i="63" s="1"/>
  <c r="Q40" i="63"/>
  <c r="R40" i="63"/>
  <c r="S72" i="63"/>
  <c r="W72" i="63" s="1"/>
  <c r="Q72" i="63"/>
  <c r="R72" i="63"/>
  <c r="W10" i="63"/>
  <c r="R10" i="63"/>
  <c r="Q10" i="63"/>
  <c r="Q20" i="62"/>
  <c r="S20" i="62"/>
  <c r="W20" i="62" s="1"/>
  <c r="R20" i="62"/>
  <c r="S26" i="62"/>
  <c r="W26" i="62" s="1"/>
  <c r="Q26" i="62"/>
  <c r="R26" i="62"/>
  <c r="R15" i="62"/>
  <c r="S15" i="62"/>
  <c r="W15" i="62" s="1"/>
  <c r="Q15" i="62"/>
  <c r="R31" i="62"/>
  <c r="Q31" i="62"/>
  <c r="S31" i="62"/>
  <c r="W31" i="62" s="1"/>
  <c r="S44" i="62"/>
  <c r="W44" i="62" s="1"/>
  <c r="R44" i="62"/>
  <c r="Q44" i="62"/>
  <c r="R65" i="62"/>
  <c r="S65" i="62"/>
  <c r="W65" i="62" s="1"/>
  <c r="Q65" i="62"/>
  <c r="R84" i="62"/>
  <c r="S84" i="62"/>
  <c r="W84" i="62" s="1"/>
  <c r="Q84" i="62"/>
  <c r="R13" i="62"/>
  <c r="S13" i="62"/>
  <c r="W13" i="62" s="1"/>
  <c r="Q13" i="62"/>
  <c r="R29" i="62"/>
  <c r="S29" i="62"/>
  <c r="W29" i="62" s="1"/>
  <c r="Q29" i="62"/>
  <c r="S52" i="62"/>
  <c r="W52" i="62" s="1"/>
  <c r="Q52" i="62"/>
  <c r="R52" i="62"/>
  <c r="Q58" i="62"/>
  <c r="R58" i="62"/>
  <c r="S58" i="62"/>
  <c r="W58" i="62" s="1"/>
  <c r="R49" i="62"/>
  <c r="Q49" i="62"/>
  <c r="S49" i="62"/>
  <c r="W49" i="62" s="1"/>
  <c r="Q80" i="62"/>
  <c r="R80" i="62"/>
  <c r="S80" i="62"/>
  <c r="W80" i="62" s="1"/>
  <c r="R55" i="62"/>
  <c r="Q55" i="62"/>
  <c r="S55" i="62"/>
  <c r="W55" i="62" s="1"/>
  <c r="S68" i="62"/>
  <c r="W68" i="62" s="1"/>
  <c r="R68" i="62"/>
  <c r="Q68" i="62"/>
  <c r="S83" i="62"/>
  <c r="W83" i="62" s="1"/>
  <c r="R83" i="62"/>
  <c r="Q83" i="62"/>
  <c r="Q82" i="62"/>
  <c r="S82" i="62"/>
  <c r="W82" i="62" s="1"/>
  <c r="R82" i="62"/>
  <c r="S22" i="62"/>
  <c r="W22" i="62" s="1"/>
  <c r="Q22" i="62"/>
  <c r="R22" i="62"/>
  <c r="Q61" i="61"/>
  <c r="S61" i="61"/>
  <c r="W61" i="61" s="1"/>
  <c r="R61" i="61"/>
  <c r="S23" i="61"/>
  <c r="W23" i="61" s="1"/>
  <c r="Q23" i="61"/>
  <c r="R23" i="61"/>
  <c r="S32" i="61"/>
  <c r="W32" i="61" s="1"/>
  <c r="R32" i="61"/>
  <c r="Q32" i="61"/>
  <c r="Q53" i="61"/>
  <c r="S53" i="61"/>
  <c r="W53" i="61" s="1"/>
  <c r="R53" i="61"/>
  <c r="W80" i="61"/>
  <c r="Q80" i="61"/>
  <c r="R80" i="61"/>
  <c r="Q49" i="61"/>
  <c r="S49" i="61"/>
  <c r="W49" i="61" s="1"/>
  <c r="R49" i="61"/>
  <c r="Q25" i="61"/>
  <c r="R25" i="61"/>
  <c r="W25" i="61"/>
  <c r="S43" i="61"/>
  <c r="W43" i="61" s="1"/>
  <c r="Q43" i="61"/>
  <c r="R43" i="61"/>
  <c r="Q73" i="61"/>
  <c r="S73" i="61"/>
  <c r="W73" i="61" s="1"/>
  <c r="R73" i="61"/>
  <c r="R27" i="61"/>
  <c r="Q27" i="61"/>
  <c r="S27" i="61"/>
  <c r="W27" i="61" s="1"/>
  <c r="R40" i="61"/>
  <c r="Q40" i="61"/>
  <c r="R56" i="61"/>
  <c r="S56" i="61"/>
  <c r="W56" i="61" s="1"/>
  <c r="Q56" i="61"/>
  <c r="R72" i="61"/>
  <c r="S72" i="61"/>
  <c r="W72" i="61" s="1"/>
  <c r="Q72" i="61"/>
  <c r="R50" i="61"/>
  <c r="S50" i="61"/>
  <c r="W50" i="61" s="1"/>
  <c r="Q50" i="61"/>
  <c r="R66" i="61"/>
  <c r="S66" i="61"/>
  <c r="W66" i="61" s="1"/>
  <c r="Q66" i="61"/>
  <c r="R79" i="61"/>
  <c r="S79" i="61"/>
  <c r="W79" i="61" s="1"/>
  <c r="Q79" i="61"/>
  <c r="S28" i="61"/>
  <c r="W28" i="61" s="1"/>
  <c r="Q28" i="61"/>
  <c r="R28" i="61"/>
  <c r="R62" i="60"/>
  <c r="Q62" i="60"/>
  <c r="S62" i="60"/>
  <c r="W62" i="60" s="1"/>
  <c r="Q59" i="60"/>
  <c r="R59" i="60"/>
  <c r="S59" i="60"/>
  <c r="W59" i="60" s="1"/>
  <c r="R9" i="60"/>
  <c r="Q9" i="60"/>
  <c r="Q26" i="60"/>
  <c r="R26" i="60"/>
  <c r="R45" i="60"/>
  <c r="S45" i="60"/>
  <c r="W45" i="60" s="1"/>
  <c r="Q45" i="60"/>
  <c r="R64" i="60"/>
  <c r="Q64" i="60"/>
  <c r="S78" i="60"/>
  <c r="W78" i="60" s="1"/>
  <c r="R78" i="60"/>
  <c r="Q78" i="60"/>
  <c r="R81" i="60"/>
  <c r="Q81" i="60"/>
  <c r="S53" i="63"/>
  <c r="W53" i="63" s="1"/>
  <c r="R53" i="63"/>
  <c r="Q53" i="63"/>
  <c r="Q27" i="63"/>
  <c r="R27" i="63"/>
  <c r="W27" i="63"/>
  <c r="S20" i="63"/>
  <c r="W20" i="63" s="1"/>
  <c r="Q20" i="63"/>
  <c r="R20" i="63"/>
  <c r="Q12" i="62"/>
  <c r="S12" i="62"/>
  <c r="W12" i="62" s="1"/>
  <c r="R12" i="62"/>
  <c r="Q46" i="62"/>
  <c r="S46" i="62"/>
  <c r="W46" i="62" s="1"/>
  <c r="R46" i="62"/>
  <c r="R21" i="62"/>
  <c r="S21" i="62"/>
  <c r="W21" i="62" s="1"/>
  <c r="Q21" i="62"/>
  <c r="Q34" i="61"/>
  <c r="S34" i="61"/>
  <c r="W34" i="61" s="1"/>
  <c r="R34" i="61"/>
  <c r="S71" i="61"/>
  <c r="W71" i="61" s="1"/>
  <c r="Q71" i="61"/>
  <c r="R71" i="61"/>
  <c r="S17" i="61"/>
  <c r="W17" i="61" s="1"/>
  <c r="R17" i="61"/>
  <c r="Q17" i="61"/>
  <c r="R64" i="61"/>
  <c r="S64" i="61"/>
  <c r="W64" i="61" s="1"/>
  <c r="Q64" i="61"/>
  <c r="R74" i="61"/>
  <c r="S74" i="61"/>
  <c r="W74" i="61" s="1"/>
  <c r="Q74" i="61"/>
  <c r="Q79" i="60"/>
  <c r="W79" i="60"/>
  <c r="R79" i="60"/>
  <c r="R66" i="63"/>
  <c r="Q66" i="63"/>
  <c r="S66" i="63"/>
  <c r="W66" i="63" s="1"/>
  <c r="R41" i="63"/>
  <c r="Q41" i="63"/>
  <c r="Q14" i="63"/>
  <c r="R14" i="63"/>
  <c r="S14" i="63"/>
  <c r="W14" i="63" s="1"/>
  <c r="Q43" i="63"/>
  <c r="R43" i="63"/>
  <c r="S43" i="63"/>
  <c r="W43" i="63" s="1"/>
  <c r="Q75" i="63"/>
  <c r="R75" i="63"/>
  <c r="S75" i="63"/>
  <c r="W75" i="63" s="1"/>
  <c r="S52" i="63"/>
  <c r="W52" i="63" s="1"/>
  <c r="Q52" i="63"/>
  <c r="R52" i="63"/>
  <c r="R11" i="62"/>
  <c r="Q11" i="62"/>
  <c r="S11" i="62"/>
  <c r="W11" i="62" s="1"/>
  <c r="S43" i="62"/>
  <c r="W43" i="62" s="1"/>
  <c r="R43" i="62"/>
  <c r="Q43" i="62"/>
  <c r="R9" i="62"/>
  <c r="Q9" i="62"/>
  <c r="S9" i="62"/>
  <c r="R57" i="62"/>
  <c r="Q57" i="62"/>
  <c r="S57" i="62"/>
  <c r="W57" i="62" s="1"/>
  <c r="S77" i="62"/>
  <c r="W77" i="62" s="1"/>
  <c r="R77" i="62"/>
  <c r="Q77" i="62"/>
  <c r="R60" i="63"/>
  <c r="Q60" i="63"/>
  <c r="S25" i="63"/>
  <c r="W25" i="63" s="1"/>
  <c r="R25" i="63"/>
  <c r="Q25" i="63"/>
  <c r="S64" i="63"/>
  <c r="W64" i="63" s="1"/>
  <c r="R64" i="63"/>
  <c r="Q64" i="63"/>
  <c r="W78" i="63"/>
  <c r="R78" i="63"/>
  <c r="Q78" i="63"/>
  <c r="Q29" i="63"/>
  <c r="R29" i="63"/>
  <c r="S29" i="63"/>
  <c r="W29" i="63" s="1"/>
  <c r="Q61" i="63"/>
  <c r="R61" i="63"/>
  <c r="S61" i="63"/>
  <c r="W61" i="63" s="1"/>
  <c r="W30" i="63"/>
  <c r="Q30" i="63"/>
  <c r="R30" i="63"/>
  <c r="S57" i="63"/>
  <c r="W57" i="63" s="1"/>
  <c r="Q57" i="63"/>
  <c r="R57" i="63"/>
  <c r="R22" i="63"/>
  <c r="Q22" i="63"/>
  <c r="S22" i="63"/>
  <c r="W22" i="63" s="1"/>
  <c r="R50" i="63"/>
  <c r="Q50" i="63"/>
  <c r="S50" i="63"/>
  <c r="W50" i="63" s="1"/>
  <c r="Q13" i="63"/>
  <c r="R13" i="63"/>
  <c r="S32" i="63"/>
  <c r="W32" i="63" s="1"/>
  <c r="R32" i="63"/>
  <c r="Q32" i="63"/>
  <c r="S49" i="63"/>
  <c r="W49" i="63" s="1"/>
  <c r="R49" i="63"/>
  <c r="Q49" i="63"/>
  <c r="S69" i="63"/>
  <c r="W69" i="63" s="1"/>
  <c r="R69" i="63"/>
  <c r="Q69" i="63"/>
  <c r="R79" i="63"/>
  <c r="Q79" i="63"/>
  <c r="Q23" i="63"/>
  <c r="R23" i="63"/>
  <c r="S23" i="63"/>
  <c r="W23" i="63" s="1"/>
  <c r="Q34" i="63"/>
  <c r="R34" i="63"/>
  <c r="S34" i="63"/>
  <c r="W34" i="63" s="1"/>
  <c r="Q51" i="63"/>
  <c r="R51" i="63"/>
  <c r="S51" i="63"/>
  <c r="W51" i="63" s="1"/>
  <c r="Q67" i="63"/>
  <c r="R67" i="63"/>
  <c r="S67" i="63"/>
  <c r="W67" i="63" s="1"/>
  <c r="S15" i="63"/>
  <c r="W15" i="63" s="1"/>
  <c r="R15" i="63"/>
  <c r="Q15" i="63"/>
  <c r="S31" i="63"/>
  <c r="W31" i="63" s="1"/>
  <c r="Q31" i="63"/>
  <c r="R31" i="63"/>
  <c r="S44" i="63"/>
  <c r="W44" i="63" s="1"/>
  <c r="Q44" i="63"/>
  <c r="R44" i="63"/>
  <c r="W62" i="63"/>
  <c r="Q62" i="63"/>
  <c r="R62" i="63"/>
  <c r="Q76" i="63"/>
  <c r="R76" i="63"/>
  <c r="R17" i="63"/>
  <c r="Q17" i="63"/>
  <c r="W17" i="63"/>
  <c r="S60" i="62"/>
  <c r="W60" i="62" s="1"/>
  <c r="R60" i="62"/>
  <c r="Q60" i="62"/>
  <c r="S14" i="62"/>
  <c r="W14" i="62" s="1"/>
  <c r="Q14" i="62"/>
  <c r="R14" i="62"/>
  <c r="S18" i="62"/>
  <c r="W18" i="62" s="1"/>
  <c r="Q18" i="62"/>
  <c r="R18" i="62"/>
  <c r="R19" i="62"/>
  <c r="S19" i="62"/>
  <c r="W19" i="62" s="1"/>
  <c r="Q19" i="62"/>
  <c r="R35" i="62"/>
  <c r="S35" i="62"/>
  <c r="W35" i="62" s="1"/>
  <c r="Q35" i="62"/>
  <c r="R45" i="62"/>
  <c r="S45" i="62"/>
  <c r="W45" i="62" s="1"/>
  <c r="Q45" i="62"/>
  <c r="Q66" i="62"/>
  <c r="S66" i="62"/>
  <c r="W66" i="62" s="1"/>
  <c r="R66" i="62"/>
  <c r="Q62" i="62"/>
  <c r="S62" i="62"/>
  <c r="W62" i="62" s="1"/>
  <c r="R62" i="62"/>
  <c r="R17" i="62"/>
  <c r="Q17" i="62"/>
  <c r="S17" i="62"/>
  <c r="W17" i="62" s="1"/>
  <c r="R33" i="62"/>
  <c r="S33" i="62"/>
  <c r="W33" i="62" s="1"/>
  <c r="Q33" i="62"/>
  <c r="R53" i="62"/>
  <c r="Q53" i="62"/>
  <c r="S53" i="62"/>
  <c r="W53" i="62" s="1"/>
  <c r="R78" i="62"/>
  <c r="S78" i="62"/>
  <c r="W78" i="62" s="1"/>
  <c r="Q78" i="62"/>
  <c r="Q50" i="62"/>
  <c r="R50" i="62"/>
  <c r="S50" i="62"/>
  <c r="W50" i="62" s="1"/>
  <c r="Q85" i="62"/>
  <c r="R85" i="62"/>
  <c r="S85" i="62"/>
  <c r="W85" i="62" s="1"/>
  <c r="R59" i="62"/>
  <c r="Q59" i="62"/>
  <c r="S59" i="62"/>
  <c r="W59" i="62" s="1"/>
  <c r="W72" i="62"/>
  <c r="R72" i="62"/>
  <c r="Q72" i="62"/>
  <c r="Q71" i="62"/>
  <c r="R71" i="62"/>
  <c r="Q86" i="62"/>
  <c r="S86" i="62"/>
  <c r="W86" i="62" s="1"/>
  <c r="R86" i="62"/>
  <c r="Q16" i="62"/>
  <c r="R16" i="62"/>
  <c r="S47" i="61"/>
  <c r="W47" i="61" s="1"/>
  <c r="Q47" i="61"/>
  <c r="R47" i="61"/>
  <c r="R11" i="61"/>
  <c r="S11" i="61"/>
  <c r="W11" i="61" s="1"/>
  <c r="Q11" i="61"/>
  <c r="R33" i="61"/>
  <c r="S33" i="61"/>
  <c r="W33" i="61" s="1"/>
  <c r="Q33" i="61"/>
  <c r="S59" i="61"/>
  <c r="W59" i="61" s="1"/>
  <c r="Q59" i="61"/>
  <c r="R59" i="61"/>
  <c r="Q9" i="61"/>
  <c r="R9" i="61"/>
  <c r="S9" i="61"/>
  <c r="S63" i="61"/>
  <c r="W63" i="61" s="1"/>
  <c r="Q63" i="61"/>
  <c r="R63" i="61"/>
  <c r="S36" i="61"/>
  <c r="W36" i="61" s="1"/>
  <c r="Q36" i="61"/>
  <c r="R36" i="61"/>
  <c r="S51" i="61"/>
  <c r="W51" i="61" s="1"/>
  <c r="Q51" i="61"/>
  <c r="R51" i="61"/>
  <c r="Q13" i="61"/>
  <c r="S13" i="61"/>
  <c r="W13" i="61" s="1"/>
  <c r="R13" i="61"/>
  <c r="S31" i="61"/>
  <c r="W31" i="61" s="1"/>
  <c r="R31" i="61"/>
  <c r="Q31" i="61"/>
  <c r="R44" i="61"/>
  <c r="S44" i="61"/>
  <c r="W44" i="61" s="1"/>
  <c r="Q44" i="61"/>
  <c r="R60" i="61"/>
  <c r="Q60" i="61"/>
  <c r="S60" i="61"/>
  <c r="W60" i="61" s="1"/>
  <c r="R76" i="61"/>
  <c r="Q76" i="61"/>
  <c r="R54" i="61"/>
  <c r="Q54" i="61"/>
  <c r="S54" i="61"/>
  <c r="W54" i="61" s="1"/>
  <c r="R70" i="61"/>
  <c r="Q70" i="61"/>
  <c r="S70" i="61"/>
  <c r="W70" i="61" s="1"/>
  <c r="R19" i="61"/>
  <c r="S19" i="61"/>
  <c r="W19" i="61" s="1"/>
  <c r="Q19" i="61"/>
  <c r="R61" i="60"/>
  <c r="Q61" i="60"/>
  <c r="R51" i="60"/>
  <c r="W51" i="60"/>
  <c r="Q51" i="60"/>
  <c r="Q12" i="60"/>
  <c r="S12" i="60"/>
  <c r="W12" i="60" s="1"/>
  <c r="R12" i="60"/>
  <c r="S68" i="60"/>
  <c r="W68" i="60" s="1"/>
  <c r="Q68" i="60"/>
  <c r="R68" i="60"/>
  <c r="S13" i="60"/>
  <c r="W13" i="60" s="1"/>
  <c r="Q13" i="60"/>
  <c r="R13" i="60"/>
  <c r="Q31" i="60"/>
  <c r="S31" i="60"/>
  <c r="W31" i="60" s="1"/>
  <c r="R31" i="60"/>
  <c r="R49" i="60"/>
  <c r="S49" i="60"/>
  <c r="W49" i="60" s="1"/>
  <c r="Q49" i="60"/>
  <c r="W69" i="60"/>
  <c r="R69" i="60"/>
  <c r="Q69" i="60"/>
  <c r="R67" i="60"/>
  <c r="Q67" i="60"/>
  <c r="S67" i="60"/>
  <c r="W67" i="60" s="1"/>
  <c r="Q63" i="60"/>
  <c r="S63" i="60"/>
  <c r="W63" i="60" s="1"/>
  <c r="R63" i="60"/>
  <c r="P8" i="4"/>
  <c r="P8" i="3"/>
  <c r="P8" i="2"/>
  <c r="P8" i="1"/>
  <c r="P8" i="5"/>
  <c r="W10" i="60" l="1"/>
  <c r="O85" i="60"/>
  <c r="O86" i="60"/>
  <c r="O84" i="61"/>
  <c r="O85" i="61"/>
  <c r="W9" i="61"/>
  <c r="AB7" i="61"/>
  <c r="AC7" i="61"/>
  <c r="AE7" i="61"/>
  <c r="AA7" i="61"/>
  <c r="W11" i="63"/>
  <c r="O87" i="63"/>
  <c r="O88" i="63"/>
  <c r="O90" i="62"/>
  <c r="O91" i="62"/>
  <c r="W9" i="62"/>
  <c r="AB7" i="62"/>
  <c r="AE7" i="62"/>
  <c r="AA7" i="62"/>
  <c r="AC7" i="62"/>
  <c r="AB7" i="63"/>
  <c r="AE7" i="63"/>
  <c r="AC7" i="63"/>
  <c r="AA7" i="63"/>
  <c r="AB7" i="60"/>
  <c r="AE7" i="60"/>
  <c r="AC7" i="60"/>
  <c r="AA7" i="60"/>
  <c r="W4" i="47"/>
  <c r="W4" i="46"/>
  <c r="D90" i="63" l="1"/>
  <c r="AG7" i="63"/>
  <c r="D88" i="63"/>
  <c r="AK7" i="63"/>
  <c r="AI7" i="63"/>
  <c r="AK7" i="61"/>
  <c r="D85" i="61"/>
  <c r="AG7" i="61"/>
  <c r="D87" i="61"/>
  <c r="AI7" i="61"/>
  <c r="D91" i="62"/>
  <c r="D93" i="62"/>
  <c r="AG7" i="62"/>
  <c r="AI7" i="62"/>
  <c r="AK7" i="62"/>
  <c r="AG7" i="60"/>
  <c r="D86" i="60"/>
  <c r="AI7" i="60"/>
  <c r="D88" i="60"/>
  <c r="AK7" i="60"/>
  <c r="AB49" i="59"/>
  <c r="AB48" i="59"/>
  <c r="AB47" i="59"/>
  <c r="AB46" i="59"/>
  <c r="AB45" i="59"/>
  <c r="AB44" i="59"/>
  <c r="AB43" i="59"/>
  <c r="AB42" i="59"/>
  <c r="AB41" i="59"/>
  <c r="AB40" i="59"/>
  <c r="AB39" i="59"/>
  <c r="AB38" i="59"/>
  <c r="AB37" i="59"/>
  <c r="AB36" i="59"/>
  <c r="AB35" i="59"/>
  <c r="AB34" i="59"/>
  <c r="AB33" i="59"/>
  <c r="AB32" i="59"/>
  <c r="AB31" i="59"/>
  <c r="AB30" i="59"/>
  <c r="AB29" i="59"/>
  <c r="AB28" i="59"/>
  <c r="AB27" i="59"/>
  <c r="AB26" i="59"/>
  <c r="AB25" i="59"/>
  <c r="AB24" i="59"/>
  <c r="AB23" i="59"/>
  <c r="AB22" i="59"/>
  <c r="AB21" i="59"/>
  <c r="AB20" i="59"/>
  <c r="AB19" i="59"/>
  <c r="AB18" i="59"/>
  <c r="AB17" i="59"/>
  <c r="AB16" i="59"/>
  <c r="AB15" i="59"/>
  <c r="AB14" i="59"/>
  <c r="AB13" i="59"/>
  <c r="AB12" i="59"/>
  <c r="AB11" i="59"/>
  <c r="AB10" i="59"/>
  <c r="AB9" i="59"/>
  <c r="W8" i="59"/>
  <c r="X37" i="59" s="1"/>
  <c r="W4" i="59"/>
  <c r="G4" i="59"/>
  <c r="D4" i="59"/>
  <c r="W3" i="59"/>
  <c r="AG7" i="59" s="1"/>
  <c r="D3" i="59"/>
  <c r="AF7" i="59" s="1"/>
  <c r="AB52" i="58"/>
  <c r="AB50" i="58"/>
  <c r="AB49" i="58"/>
  <c r="AB48" i="58"/>
  <c r="AB47" i="58"/>
  <c r="AB46" i="58"/>
  <c r="AB45" i="58"/>
  <c r="AB44" i="58"/>
  <c r="AB43" i="58"/>
  <c r="AB42" i="58"/>
  <c r="AB41" i="58"/>
  <c r="AB40" i="58"/>
  <c r="AB39" i="58"/>
  <c r="AB38" i="58"/>
  <c r="AB37" i="58"/>
  <c r="AB36" i="58"/>
  <c r="AB35" i="58"/>
  <c r="AB34" i="58"/>
  <c r="AB33" i="58"/>
  <c r="AB32" i="58"/>
  <c r="AB31" i="58"/>
  <c r="AB30" i="58"/>
  <c r="AB29" i="58"/>
  <c r="AB28" i="58"/>
  <c r="AB27" i="58"/>
  <c r="AB26" i="58"/>
  <c r="AB25" i="58"/>
  <c r="AB24" i="58"/>
  <c r="AB23" i="58"/>
  <c r="AB22" i="58"/>
  <c r="AB21" i="58"/>
  <c r="AB20" i="58"/>
  <c r="AB19" i="58"/>
  <c r="AB18" i="58"/>
  <c r="AB17" i="58"/>
  <c r="AB16" i="58"/>
  <c r="AB15" i="58"/>
  <c r="AB14" i="58"/>
  <c r="AB13" i="58"/>
  <c r="AB12" i="58"/>
  <c r="AB11" i="58"/>
  <c r="AB10" i="58"/>
  <c r="AB9" i="58"/>
  <c r="W8" i="58"/>
  <c r="W4" i="58"/>
  <c r="G4" i="58"/>
  <c r="D4" i="58"/>
  <c r="W3" i="58"/>
  <c r="AG7" i="58" s="1"/>
  <c r="D3" i="58"/>
  <c r="AF7" i="58" s="1"/>
  <c r="AB82" i="52"/>
  <c r="AB81" i="52"/>
  <c r="AB80" i="52"/>
  <c r="AB79" i="52"/>
  <c r="AB78" i="52"/>
  <c r="AB77" i="52"/>
  <c r="AB76" i="52"/>
  <c r="AB75" i="52"/>
  <c r="AB74" i="52"/>
  <c r="AB73" i="52"/>
  <c r="AB72" i="52"/>
  <c r="AB71" i="52"/>
  <c r="AB70" i="52"/>
  <c r="AB69" i="52"/>
  <c r="AB68" i="52"/>
  <c r="AB67" i="52"/>
  <c r="AB66" i="52"/>
  <c r="AB65" i="52"/>
  <c r="AB64" i="52"/>
  <c r="AB63" i="52"/>
  <c r="AB62" i="52"/>
  <c r="AB61" i="52"/>
  <c r="AB60" i="52"/>
  <c r="AB59" i="52"/>
  <c r="AB58" i="52"/>
  <c r="AB57" i="52"/>
  <c r="AB56" i="52"/>
  <c r="AB55" i="52"/>
  <c r="AB54" i="52"/>
  <c r="AB53" i="52"/>
  <c r="AB52" i="52"/>
  <c r="AB51" i="52"/>
  <c r="AB50" i="52"/>
  <c r="AB49" i="52"/>
  <c r="AB48" i="52"/>
  <c r="AB47" i="52"/>
  <c r="AB46" i="52"/>
  <c r="AB45" i="52"/>
  <c r="AB44" i="52"/>
  <c r="AB43" i="52"/>
  <c r="AB42" i="52"/>
  <c r="AB41" i="52"/>
  <c r="AB40" i="52"/>
  <c r="AB39" i="52"/>
  <c r="AB38" i="52"/>
  <c r="AB37" i="52"/>
  <c r="AB36" i="52"/>
  <c r="AB35" i="52"/>
  <c r="AB34" i="52"/>
  <c r="AB33" i="52"/>
  <c r="AB32" i="52"/>
  <c r="AB31" i="52"/>
  <c r="AB30" i="52"/>
  <c r="AB29" i="52"/>
  <c r="AB28" i="52"/>
  <c r="AB27" i="52"/>
  <c r="AB26" i="52"/>
  <c r="AB25" i="52"/>
  <c r="AB24" i="52"/>
  <c r="AB23" i="52"/>
  <c r="AB22" i="52"/>
  <c r="AB21" i="52"/>
  <c r="AB20" i="52"/>
  <c r="AB19" i="52"/>
  <c r="AB18" i="52"/>
  <c r="AB17" i="52"/>
  <c r="AB16" i="52"/>
  <c r="AB15" i="52"/>
  <c r="AB14" i="52"/>
  <c r="AB13" i="52"/>
  <c r="AB12" i="52"/>
  <c r="AB11" i="52"/>
  <c r="AB10" i="52"/>
  <c r="AB9" i="52"/>
  <c r="W8" i="52"/>
  <c r="X60" i="52" s="1"/>
  <c r="W4" i="52"/>
  <c r="G4" i="52"/>
  <c r="D4" i="52"/>
  <c r="W3" i="52"/>
  <c r="AG7" i="52" s="1"/>
  <c r="D3" i="52"/>
  <c r="AF7" i="52" s="1"/>
  <c r="W8" i="47"/>
  <c r="X58" i="47" s="1"/>
  <c r="D4" i="47"/>
  <c r="W3" i="47"/>
  <c r="AG7" i="47" s="1"/>
  <c r="D3" i="47"/>
  <c r="AF7" i="47" s="1"/>
  <c r="W8" i="46"/>
  <c r="X79" i="46" s="1"/>
  <c r="D4" i="46"/>
  <c r="W3" i="46"/>
  <c r="AG7" i="46" s="1"/>
  <c r="D3" i="46"/>
  <c r="AF7" i="46" s="1"/>
  <c r="W8" i="45"/>
  <c r="X72" i="45" s="1"/>
  <c r="W4" i="45"/>
  <c r="D4" i="45"/>
  <c r="W3" i="45"/>
  <c r="AG7" i="45" s="1"/>
  <c r="D3" i="45"/>
  <c r="AF7" i="45" s="1"/>
  <c r="AB81" i="44"/>
  <c r="AB80" i="44"/>
  <c r="AB79" i="44"/>
  <c r="AB78" i="44"/>
  <c r="AB77" i="44"/>
  <c r="AB76" i="44"/>
  <c r="AB75" i="44"/>
  <c r="AB74" i="44"/>
  <c r="AB73" i="44"/>
  <c r="AB72" i="44"/>
  <c r="AB71" i="44"/>
  <c r="AB70" i="44"/>
  <c r="AB69" i="44"/>
  <c r="AB68" i="44"/>
  <c r="AB67" i="44"/>
  <c r="AB66" i="44"/>
  <c r="AB65" i="44"/>
  <c r="AB64" i="44"/>
  <c r="AB63" i="44"/>
  <c r="AB62" i="44"/>
  <c r="AB61" i="44"/>
  <c r="AB60" i="44"/>
  <c r="AB59" i="44"/>
  <c r="AB58" i="44"/>
  <c r="AB57" i="44"/>
  <c r="AB56" i="44"/>
  <c r="AB55" i="44"/>
  <c r="AB54" i="44"/>
  <c r="AB53" i="44"/>
  <c r="AB52" i="44"/>
  <c r="AB51" i="44"/>
  <c r="AB50" i="44"/>
  <c r="AB49" i="44"/>
  <c r="AB48" i="44"/>
  <c r="AB47" i="44"/>
  <c r="AB46" i="44"/>
  <c r="AB45" i="44"/>
  <c r="AB44" i="44"/>
  <c r="AB43" i="44"/>
  <c r="AB42" i="44"/>
  <c r="AB41" i="44"/>
  <c r="AB40" i="44"/>
  <c r="AB39" i="44"/>
  <c r="AB38" i="44"/>
  <c r="AB37" i="44"/>
  <c r="AB36" i="44"/>
  <c r="AB35" i="44"/>
  <c r="AB34" i="44"/>
  <c r="AB33" i="44"/>
  <c r="AB32" i="44"/>
  <c r="AB31" i="44"/>
  <c r="AB30" i="44"/>
  <c r="AB29" i="44"/>
  <c r="AB28" i="44"/>
  <c r="AB27" i="44"/>
  <c r="AB26" i="44"/>
  <c r="AB25" i="44"/>
  <c r="AB24" i="44"/>
  <c r="AB23" i="44"/>
  <c r="AB22" i="44"/>
  <c r="AB21" i="44"/>
  <c r="AB20" i="44"/>
  <c r="AB19" i="44"/>
  <c r="AB18" i="44"/>
  <c r="AB17" i="44"/>
  <c r="AB16" i="44"/>
  <c r="AB15" i="44"/>
  <c r="AB14" i="44"/>
  <c r="AB13" i="44"/>
  <c r="AB12" i="44"/>
  <c r="AB11" i="44"/>
  <c r="AB10" i="44"/>
  <c r="AB9" i="44"/>
  <c r="W8" i="44"/>
  <c r="X78" i="44" s="1"/>
  <c r="W4" i="44"/>
  <c r="G4" i="44"/>
  <c r="D4" i="44"/>
  <c r="W3" i="44"/>
  <c r="AG7" i="44" s="1"/>
  <c r="D3" i="44"/>
  <c r="AF7" i="44" s="1"/>
  <c r="AB82" i="43"/>
  <c r="AB81" i="43"/>
  <c r="AB80" i="43"/>
  <c r="AB79" i="43"/>
  <c r="AB78" i="43"/>
  <c r="AB77" i="43"/>
  <c r="AB76" i="43"/>
  <c r="AB75" i="43"/>
  <c r="AB74" i="43"/>
  <c r="AB73" i="43"/>
  <c r="AB72" i="43"/>
  <c r="AB71" i="43"/>
  <c r="AB70" i="43"/>
  <c r="AB69" i="43"/>
  <c r="AB68" i="43"/>
  <c r="AB67" i="43"/>
  <c r="AB66" i="43"/>
  <c r="AB65" i="43"/>
  <c r="AB64" i="43"/>
  <c r="AB63" i="43"/>
  <c r="AB62" i="43"/>
  <c r="AB61" i="43"/>
  <c r="AB60" i="43"/>
  <c r="AB59" i="43"/>
  <c r="AB58" i="43"/>
  <c r="AB57" i="43"/>
  <c r="AB56" i="43"/>
  <c r="AB55" i="43"/>
  <c r="AB54" i="43"/>
  <c r="AB53" i="43"/>
  <c r="AB52" i="43"/>
  <c r="AB51" i="43"/>
  <c r="AB50" i="43"/>
  <c r="AB49" i="43"/>
  <c r="AB48" i="43"/>
  <c r="AB47" i="43"/>
  <c r="AB46" i="43"/>
  <c r="AB45" i="43"/>
  <c r="AB44" i="43"/>
  <c r="AB43" i="43"/>
  <c r="AB42" i="43"/>
  <c r="AB41" i="43"/>
  <c r="AB40" i="43"/>
  <c r="AB39" i="43"/>
  <c r="AB38" i="43"/>
  <c r="AB37" i="43"/>
  <c r="AB36" i="43"/>
  <c r="AB35" i="43"/>
  <c r="AB34" i="43"/>
  <c r="AB33" i="43"/>
  <c r="AB32" i="43"/>
  <c r="AB31" i="43"/>
  <c r="AB30" i="43"/>
  <c r="AB29" i="43"/>
  <c r="AB28" i="43"/>
  <c r="AB27" i="43"/>
  <c r="AB26" i="43"/>
  <c r="AB25" i="43"/>
  <c r="AB24" i="43"/>
  <c r="AB23" i="43"/>
  <c r="AB22" i="43"/>
  <c r="AB21" i="43"/>
  <c r="AB20" i="43"/>
  <c r="AB19" i="43"/>
  <c r="AB18" i="43"/>
  <c r="AB17" i="43"/>
  <c r="AB16" i="43"/>
  <c r="AB15" i="43"/>
  <c r="AB14" i="43"/>
  <c r="AB13" i="43"/>
  <c r="AB12" i="43"/>
  <c r="AB11" i="43"/>
  <c r="AB10" i="43"/>
  <c r="AB9" i="43"/>
  <c r="W8" i="43"/>
  <c r="X73" i="43" s="1"/>
  <c r="W4" i="43"/>
  <c r="G4" i="43"/>
  <c r="D4" i="43"/>
  <c r="W3" i="43"/>
  <c r="AG7" i="43" s="1"/>
  <c r="D3" i="43"/>
  <c r="AF7" i="43" s="1"/>
  <c r="AB81" i="42"/>
  <c r="AB80" i="42"/>
  <c r="AB79" i="42"/>
  <c r="AB78" i="42"/>
  <c r="AB77" i="42"/>
  <c r="AB76" i="42"/>
  <c r="AB75" i="42"/>
  <c r="AB74" i="42"/>
  <c r="AB73" i="42"/>
  <c r="AB72" i="42"/>
  <c r="AB71" i="42"/>
  <c r="AB70" i="42"/>
  <c r="AB69" i="42"/>
  <c r="AB68" i="42"/>
  <c r="AB67" i="42"/>
  <c r="AB66" i="42"/>
  <c r="AB65" i="42"/>
  <c r="AB64" i="42"/>
  <c r="AB63" i="42"/>
  <c r="AB62" i="42"/>
  <c r="AB61" i="42"/>
  <c r="AB60" i="42"/>
  <c r="AB59" i="42"/>
  <c r="AB58" i="42"/>
  <c r="AB57" i="42"/>
  <c r="AB56" i="42"/>
  <c r="AB55" i="42"/>
  <c r="AB54" i="42"/>
  <c r="AB53" i="42"/>
  <c r="AB52" i="42"/>
  <c r="AB51" i="42"/>
  <c r="AB50" i="42"/>
  <c r="AB49" i="42"/>
  <c r="AB48" i="42"/>
  <c r="AB47" i="42"/>
  <c r="AB46" i="42"/>
  <c r="AB45" i="42"/>
  <c r="AB44" i="42"/>
  <c r="AB43" i="42"/>
  <c r="AB42" i="42"/>
  <c r="AB41" i="42"/>
  <c r="AB40" i="42"/>
  <c r="AB39" i="42"/>
  <c r="AB38" i="42"/>
  <c r="AB37" i="42"/>
  <c r="AB36" i="42"/>
  <c r="AB35" i="42"/>
  <c r="AB34" i="42"/>
  <c r="AB33" i="42"/>
  <c r="AB32" i="42"/>
  <c r="AB31" i="42"/>
  <c r="AB30" i="42"/>
  <c r="AB29" i="42"/>
  <c r="AB28" i="42"/>
  <c r="AB27" i="42"/>
  <c r="AB26" i="42"/>
  <c r="AB25" i="42"/>
  <c r="AB24" i="42"/>
  <c r="AB23" i="42"/>
  <c r="AB22" i="42"/>
  <c r="AB21" i="42"/>
  <c r="AB20" i="42"/>
  <c r="AB19" i="42"/>
  <c r="AB18" i="42"/>
  <c r="AB17" i="42"/>
  <c r="AB16" i="42"/>
  <c r="AB15" i="42"/>
  <c r="AB14" i="42"/>
  <c r="AB13" i="42"/>
  <c r="AB12" i="42"/>
  <c r="AB11" i="42"/>
  <c r="AB10" i="42"/>
  <c r="AB9" i="42"/>
  <c r="W8" i="42"/>
  <c r="X64" i="42" s="1"/>
  <c r="W4" i="42"/>
  <c r="G4" i="42"/>
  <c r="D4" i="42"/>
  <c r="W3" i="42"/>
  <c r="AG7" i="42" s="1"/>
  <c r="D3" i="42"/>
  <c r="AF7" i="42" s="1"/>
  <c r="AB81" i="41"/>
  <c r="AB80" i="41"/>
  <c r="AB79" i="41"/>
  <c r="AB78" i="41"/>
  <c r="AB77" i="41"/>
  <c r="AB76" i="41"/>
  <c r="AB75" i="41"/>
  <c r="AB74" i="41"/>
  <c r="AB73" i="41"/>
  <c r="AB72" i="41"/>
  <c r="AB71" i="41"/>
  <c r="AB70" i="41"/>
  <c r="AB69" i="41"/>
  <c r="AB68" i="41"/>
  <c r="AB67" i="41"/>
  <c r="AB66" i="41"/>
  <c r="AB65" i="41"/>
  <c r="AB64" i="41"/>
  <c r="AB63" i="41"/>
  <c r="AB62" i="41"/>
  <c r="AB61" i="41"/>
  <c r="AB60" i="41"/>
  <c r="AB59" i="41"/>
  <c r="AB58" i="41"/>
  <c r="AB57" i="41"/>
  <c r="AB56" i="41"/>
  <c r="AB55" i="41"/>
  <c r="AB54" i="41"/>
  <c r="AB53" i="41"/>
  <c r="AB52" i="41"/>
  <c r="AB51" i="41"/>
  <c r="AB50" i="41"/>
  <c r="AB49" i="41"/>
  <c r="AB48" i="41"/>
  <c r="AB47" i="41"/>
  <c r="AB46" i="41"/>
  <c r="AB45" i="41"/>
  <c r="AB44" i="41"/>
  <c r="AB43" i="41"/>
  <c r="AB42" i="41"/>
  <c r="AB41" i="41"/>
  <c r="AB40" i="41"/>
  <c r="AB39" i="41"/>
  <c r="AB38" i="41"/>
  <c r="AB37" i="41"/>
  <c r="AB36" i="41"/>
  <c r="AB35" i="41"/>
  <c r="AB34" i="41"/>
  <c r="AB33" i="41"/>
  <c r="AB32" i="41"/>
  <c r="AB31" i="41"/>
  <c r="AB30" i="41"/>
  <c r="AB29" i="41"/>
  <c r="AB28" i="41"/>
  <c r="AB27" i="41"/>
  <c r="AB26" i="41"/>
  <c r="AB25" i="41"/>
  <c r="AB24" i="41"/>
  <c r="AB23" i="41"/>
  <c r="AB22" i="41"/>
  <c r="AB21" i="41"/>
  <c r="AB20" i="41"/>
  <c r="AB19" i="41"/>
  <c r="AB18" i="41"/>
  <c r="AB17" i="41"/>
  <c r="AB16" i="41"/>
  <c r="AB15" i="41"/>
  <c r="AB14" i="41"/>
  <c r="AB13" i="41"/>
  <c r="AB12" i="41"/>
  <c r="AB11" i="41"/>
  <c r="AB10" i="41"/>
  <c r="AB9" i="41"/>
  <c r="W8" i="41"/>
  <c r="W4" i="41"/>
  <c r="G4" i="41"/>
  <c r="D4" i="41"/>
  <c r="W3" i="41"/>
  <c r="AG7" i="41" s="1"/>
  <c r="D3" i="41"/>
  <c r="AF7" i="41" s="1"/>
  <c r="AB81" i="40"/>
  <c r="AB80" i="40"/>
  <c r="AB79" i="40"/>
  <c r="AB78" i="40"/>
  <c r="AB77" i="40"/>
  <c r="AB76" i="40"/>
  <c r="AB75" i="40"/>
  <c r="AB74" i="40"/>
  <c r="AB73" i="40"/>
  <c r="AB72" i="40"/>
  <c r="AB71" i="40"/>
  <c r="AB70" i="40"/>
  <c r="AB69" i="40"/>
  <c r="AB68" i="40"/>
  <c r="AB67" i="40"/>
  <c r="AB66" i="40"/>
  <c r="AB65" i="40"/>
  <c r="AB64" i="40"/>
  <c r="AB63" i="40"/>
  <c r="AB62" i="40"/>
  <c r="AB61" i="40"/>
  <c r="AB60" i="40"/>
  <c r="AB59" i="40"/>
  <c r="AB58" i="40"/>
  <c r="AB57" i="40"/>
  <c r="AB56" i="40"/>
  <c r="AB55" i="40"/>
  <c r="AB54" i="40"/>
  <c r="AB53" i="40"/>
  <c r="AB52" i="40"/>
  <c r="AB51" i="40"/>
  <c r="AB50" i="40"/>
  <c r="AB49" i="40"/>
  <c r="AB48" i="40"/>
  <c r="AB47" i="40"/>
  <c r="AB46" i="40"/>
  <c r="AB45" i="40"/>
  <c r="AB44" i="40"/>
  <c r="AB43" i="40"/>
  <c r="AB42" i="40"/>
  <c r="AB41" i="40"/>
  <c r="AB40" i="40"/>
  <c r="AB39" i="40"/>
  <c r="AB38" i="40"/>
  <c r="AB37" i="40"/>
  <c r="AB36" i="40"/>
  <c r="AB35" i="40"/>
  <c r="AB34" i="40"/>
  <c r="AB33" i="40"/>
  <c r="AB32" i="40"/>
  <c r="AB31" i="40"/>
  <c r="AB30" i="40"/>
  <c r="AB29" i="40"/>
  <c r="AB28" i="40"/>
  <c r="AB27" i="40"/>
  <c r="AB26" i="40"/>
  <c r="AB25" i="40"/>
  <c r="AB24" i="40"/>
  <c r="AB23" i="40"/>
  <c r="AB22" i="40"/>
  <c r="AB21" i="40"/>
  <c r="AB20" i="40"/>
  <c r="AB19" i="40"/>
  <c r="AB18" i="40"/>
  <c r="AB17" i="40"/>
  <c r="AB16" i="40"/>
  <c r="AB15" i="40"/>
  <c r="AB14" i="40"/>
  <c r="AB13" i="40"/>
  <c r="AB12" i="40"/>
  <c r="AB11" i="40"/>
  <c r="AB10" i="40"/>
  <c r="AB9" i="40"/>
  <c r="W8" i="40"/>
  <c r="X16" i="40" s="1"/>
  <c r="W4" i="40"/>
  <c r="G4" i="40"/>
  <c r="D4" i="40"/>
  <c r="W3" i="40"/>
  <c r="AG7" i="40" s="1"/>
  <c r="D3" i="40"/>
  <c r="AF7" i="40" s="1"/>
  <c r="AB81" i="39"/>
  <c r="AB80" i="39"/>
  <c r="AB79" i="39"/>
  <c r="AB78" i="39"/>
  <c r="AB77" i="39"/>
  <c r="AB76" i="39"/>
  <c r="AB75" i="39"/>
  <c r="AB74" i="39"/>
  <c r="AB73" i="39"/>
  <c r="AB72" i="39"/>
  <c r="AB71" i="39"/>
  <c r="AB70" i="39"/>
  <c r="AB69" i="39"/>
  <c r="AB68" i="39"/>
  <c r="AB67" i="39"/>
  <c r="AB66" i="39"/>
  <c r="AB65" i="39"/>
  <c r="AB64" i="39"/>
  <c r="AB63" i="39"/>
  <c r="AB62" i="39"/>
  <c r="AB61" i="39"/>
  <c r="AB60" i="39"/>
  <c r="AB59" i="39"/>
  <c r="AB58" i="39"/>
  <c r="AB57" i="39"/>
  <c r="AB56" i="39"/>
  <c r="AB55" i="39"/>
  <c r="AB54" i="39"/>
  <c r="AB53" i="39"/>
  <c r="AB52" i="39"/>
  <c r="AB51" i="39"/>
  <c r="AB50" i="39"/>
  <c r="AB49" i="39"/>
  <c r="AB48" i="39"/>
  <c r="AB47" i="39"/>
  <c r="AB46" i="39"/>
  <c r="AB45" i="39"/>
  <c r="AB44" i="39"/>
  <c r="AB43" i="39"/>
  <c r="AB42" i="39"/>
  <c r="AB41" i="39"/>
  <c r="AB40" i="39"/>
  <c r="AB39" i="39"/>
  <c r="AB38" i="39"/>
  <c r="AB37" i="39"/>
  <c r="AB36" i="39"/>
  <c r="AB35" i="39"/>
  <c r="AB34" i="39"/>
  <c r="AB33" i="39"/>
  <c r="AB32" i="39"/>
  <c r="AB31" i="39"/>
  <c r="AB30" i="39"/>
  <c r="AB29" i="39"/>
  <c r="AB28" i="39"/>
  <c r="AB27" i="39"/>
  <c r="AB26" i="39"/>
  <c r="AB25" i="39"/>
  <c r="AB24" i="39"/>
  <c r="AB23" i="39"/>
  <c r="AB22" i="39"/>
  <c r="AB21" i="39"/>
  <c r="AB20" i="39"/>
  <c r="AB19" i="39"/>
  <c r="AB18" i="39"/>
  <c r="AB17" i="39"/>
  <c r="AB16" i="39"/>
  <c r="AB15" i="39"/>
  <c r="AB14" i="39"/>
  <c r="AB13" i="39"/>
  <c r="AB12" i="39"/>
  <c r="AB11" i="39"/>
  <c r="AB10" i="39"/>
  <c r="AB9" i="39"/>
  <c r="W8" i="39"/>
  <c r="X75" i="39" s="1"/>
  <c r="W4" i="39"/>
  <c r="G4" i="39"/>
  <c r="D4" i="39"/>
  <c r="W3" i="39"/>
  <c r="AG7" i="39" s="1"/>
  <c r="D3" i="39"/>
  <c r="AF7" i="39" s="1"/>
  <c r="AB83" i="38"/>
  <c r="AB82" i="38"/>
  <c r="AB81" i="38"/>
  <c r="AB80" i="38"/>
  <c r="AB79" i="38"/>
  <c r="AB78" i="38"/>
  <c r="AB77" i="38"/>
  <c r="AB76" i="38"/>
  <c r="AB75" i="38"/>
  <c r="AB74" i="38"/>
  <c r="AB73" i="38"/>
  <c r="AB72" i="38"/>
  <c r="AB71" i="38"/>
  <c r="AB70" i="38"/>
  <c r="AB69" i="38"/>
  <c r="AB68" i="38"/>
  <c r="AB67" i="38"/>
  <c r="AB66" i="38"/>
  <c r="AB65" i="38"/>
  <c r="AB64" i="38"/>
  <c r="AB63" i="38"/>
  <c r="AB62" i="38"/>
  <c r="AB61" i="38"/>
  <c r="AB60" i="38"/>
  <c r="AB59" i="38"/>
  <c r="AB58" i="38"/>
  <c r="AB57" i="38"/>
  <c r="AB56" i="38"/>
  <c r="AB55" i="38"/>
  <c r="AB54" i="38"/>
  <c r="AB53" i="38"/>
  <c r="AB52" i="38"/>
  <c r="AB51" i="38"/>
  <c r="AB50" i="38"/>
  <c r="AB49" i="38"/>
  <c r="AB48" i="38"/>
  <c r="AB47" i="38"/>
  <c r="AB46" i="38"/>
  <c r="AB45" i="38"/>
  <c r="AB44" i="38"/>
  <c r="AB43" i="38"/>
  <c r="AB42" i="38"/>
  <c r="AB41" i="38"/>
  <c r="AB40" i="38"/>
  <c r="AB39" i="38"/>
  <c r="AB38" i="38"/>
  <c r="AB37" i="38"/>
  <c r="AB36" i="38"/>
  <c r="AB35" i="38"/>
  <c r="AB34" i="38"/>
  <c r="AB33" i="38"/>
  <c r="AB32" i="38"/>
  <c r="AB31" i="38"/>
  <c r="AB30" i="38"/>
  <c r="AB29" i="38"/>
  <c r="AB28" i="38"/>
  <c r="AB27" i="38"/>
  <c r="AB26" i="38"/>
  <c r="AB25" i="38"/>
  <c r="AB24" i="38"/>
  <c r="AB23" i="38"/>
  <c r="AB22" i="38"/>
  <c r="AB21" i="38"/>
  <c r="AB20" i="38"/>
  <c r="AB19" i="38"/>
  <c r="AB18" i="38"/>
  <c r="AB17" i="38"/>
  <c r="AB16" i="38"/>
  <c r="AB15" i="38"/>
  <c r="AB14" i="38"/>
  <c r="AB13" i="38"/>
  <c r="AB12" i="38"/>
  <c r="AB11" i="38"/>
  <c r="AB10" i="38"/>
  <c r="AB9" i="38"/>
  <c r="W8" i="38"/>
  <c r="X72" i="38" s="1"/>
  <c r="W4" i="38"/>
  <c r="G4" i="38"/>
  <c r="D4" i="38"/>
  <c r="W3" i="38"/>
  <c r="AG7" i="38" s="1"/>
  <c r="D3" i="38"/>
  <c r="AF7" i="38" s="1"/>
  <c r="AB82" i="37"/>
  <c r="AB81" i="37"/>
  <c r="AB80" i="37"/>
  <c r="AB79" i="37"/>
  <c r="AB78" i="37"/>
  <c r="AB77" i="37"/>
  <c r="AB76" i="37"/>
  <c r="AB75" i="37"/>
  <c r="AB74" i="37"/>
  <c r="AB73" i="37"/>
  <c r="AB72" i="37"/>
  <c r="AB71" i="37"/>
  <c r="AB70" i="37"/>
  <c r="AB69" i="37"/>
  <c r="AB68" i="37"/>
  <c r="AB67" i="37"/>
  <c r="AB66" i="37"/>
  <c r="AB65" i="37"/>
  <c r="AB64" i="37"/>
  <c r="AB63" i="37"/>
  <c r="AB62" i="37"/>
  <c r="AB61" i="37"/>
  <c r="AB60" i="37"/>
  <c r="AB59" i="37"/>
  <c r="AB58" i="37"/>
  <c r="AB57" i="37"/>
  <c r="AB56" i="37"/>
  <c r="AB55" i="37"/>
  <c r="AB54" i="37"/>
  <c r="AB53" i="37"/>
  <c r="AB52" i="37"/>
  <c r="AB51" i="37"/>
  <c r="AB50" i="37"/>
  <c r="AB49" i="37"/>
  <c r="AB48" i="37"/>
  <c r="AB47" i="37"/>
  <c r="AB46" i="37"/>
  <c r="AB45" i="37"/>
  <c r="AB44" i="37"/>
  <c r="AB43" i="37"/>
  <c r="AB42" i="37"/>
  <c r="AB41" i="37"/>
  <c r="AB40" i="37"/>
  <c r="AB39" i="37"/>
  <c r="AB38" i="37"/>
  <c r="AB37" i="37"/>
  <c r="AB36" i="37"/>
  <c r="AB35" i="37"/>
  <c r="AB34" i="37"/>
  <c r="AB33" i="37"/>
  <c r="AB32" i="37"/>
  <c r="AB31" i="37"/>
  <c r="AB30" i="37"/>
  <c r="AB29" i="37"/>
  <c r="AB28" i="37"/>
  <c r="AB27" i="37"/>
  <c r="AB26" i="37"/>
  <c r="AB25" i="37"/>
  <c r="AB24" i="37"/>
  <c r="AB23" i="37"/>
  <c r="AB22" i="37"/>
  <c r="AB21" i="37"/>
  <c r="AB20" i="37"/>
  <c r="AB19" i="37"/>
  <c r="AB18" i="37"/>
  <c r="AB17" i="37"/>
  <c r="AB16" i="37"/>
  <c r="AB15" i="37"/>
  <c r="AB14" i="37"/>
  <c r="AB13" i="37"/>
  <c r="AB12" i="37"/>
  <c r="AB11" i="37"/>
  <c r="AB10" i="37"/>
  <c r="AB9" i="37"/>
  <c r="W8" i="37"/>
  <c r="X74" i="37" s="1"/>
  <c r="W4" i="37"/>
  <c r="G4" i="37"/>
  <c r="D4" i="37"/>
  <c r="W3" i="37"/>
  <c r="AG7" i="37" s="1"/>
  <c r="D3" i="37"/>
  <c r="AF7" i="37" s="1"/>
  <c r="AB82" i="36"/>
  <c r="AB81" i="36"/>
  <c r="AB80" i="36"/>
  <c r="AB79" i="36"/>
  <c r="AB78" i="36"/>
  <c r="AB77" i="36"/>
  <c r="AB76" i="36"/>
  <c r="AB75" i="36"/>
  <c r="AB74" i="36"/>
  <c r="AB73" i="36"/>
  <c r="AB72" i="36"/>
  <c r="AB71" i="36"/>
  <c r="AB70" i="36"/>
  <c r="AB69" i="36"/>
  <c r="AB68" i="36"/>
  <c r="AB67" i="36"/>
  <c r="AB66" i="36"/>
  <c r="AB65" i="36"/>
  <c r="AB64" i="36"/>
  <c r="AB63" i="36"/>
  <c r="AB62" i="36"/>
  <c r="AB61" i="36"/>
  <c r="AB60" i="36"/>
  <c r="AB59" i="36"/>
  <c r="AB58" i="36"/>
  <c r="AB57" i="36"/>
  <c r="AB56" i="36"/>
  <c r="AB55" i="36"/>
  <c r="AB54" i="36"/>
  <c r="AB53" i="36"/>
  <c r="AB52" i="36"/>
  <c r="AB51" i="36"/>
  <c r="AB50" i="36"/>
  <c r="AB49" i="36"/>
  <c r="AB48" i="36"/>
  <c r="AB47" i="36"/>
  <c r="AB46" i="36"/>
  <c r="AB45" i="36"/>
  <c r="AB44" i="36"/>
  <c r="AB43" i="36"/>
  <c r="AB42" i="36"/>
  <c r="AB41" i="36"/>
  <c r="AB40" i="36"/>
  <c r="AB39" i="36"/>
  <c r="AB38" i="36"/>
  <c r="AB37" i="36"/>
  <c r="AB36" i="36"/>
  <c r="AB35" i="36"/>
  <c r="AB34" i="36"/>
  <c r="AB33" i="36"/>
  <c r="AB32" i="36"/>
  <c r="AB31" i="36"/>
  <c r="AB30" i="36"/>
  <c r="AB29" i="36"/>
  <c r="AB28" i="36"/>
  <c r="AB27" i="36"/>
  <c r="AB26" i="36"/>
  <c r="AB25" i="36"/>
  <c r="AB24" i="36"/>
  <c r="AB23" i="36"/>
  <c r="AB22" i="36"/>
  <c r="AB21" i="36"/>
  <c r="AB20" i="36"/>
  <c r="AB19" i="36"/>
  <c r="AB18" i="36"/>
  <c r="AB17" i="36"/>
  <c r="AB16" i="36"/>
  <c r="AB15" i="36"/>
  <c r="AB14" i="36"/>
  <c r="AB13" i="36"/>
  <c r="AB12" i="36"/>
  <c r="AB11" i="36"/>
  <c r="AB10" i="36"/>
  <c r="AB9" i="36"/>
  <c r="W8" i="36"/>
  <c r="W4" i="36"/>
  <c r="G4" i="36"/>
  <c r="D4" i="36"/>
  <c r="W3" i="36"/>
  <c r="AG7" i="36" s="1"/>
  <c r="D3" i="36"/>
  <c r="AF7" i="36" s="1"/>
  <c r="AB83" i="35"/>
  <c r="AB82" i="35"/>
  <c r="AB81" i="35"/>
  <c r="AB80" i="35"/>
  <c r="AB79" i="35"/>
  <c r="AB78" i="35"/>
  <c r="AB77" i="35"/>
  <c r="AB76" i="35"/>
  <c r="AB75" i="35"/>
  <c r="AB74" i="35"/>
  <c r="AB73" i="35"/>
  <c r="AB72" i="35"/>
  <c r="AB71" i="35"/>
  <c r="AB70" i="35"/>
  <c r="AB69" i="35"/>
  <c r="AB68" i="35"/>
  <c r="AB67" i="35"/>
  <c r="AB66" i="35"/>
  <c r="AB65" i="35"/>
  <c r="AB64" i="35"/>
  <c r="AB63" i="35"/>
  <c r="AB62" i="35"/>
  <c r="AB61" i="35"/>
  <c r="AB60" i="35"/>
  <c r="AB59" i="35"/>
  <c r="AB58" i="35"/>
  <c r="AB57" i="35"/>
  <c r="AB56" i="35"/>
  <c r="AB55" i="35"/>
  <c r="AB54" i="35"/>
  <c r="AB53" i="35"/>
  <c r="AB52" i="35"/>
  <c r="AB51" i="35"/>
  <c r="AB50" i="35"/>
  <c r="AB49" i="35"/>
  <c r="AB48" i="35"/>
  <c r="AB47" i="35"/>
  <c r="AB46" i="35"/>
  <c r="AB45" i="35"/>
  <c r="AB44" i="35"/>
  <c r="AB43" i="35"/>
  <c r="AB42" i="35"/>
  <c r="AB41" i="35"/>
  <c r="AB40" i="35"/>
  <c r="AB39" i="35"/>
  <c r="AB38" i="35"/>
  <c r="AB37" i="35"/>
  <c r="AB36" i="35"/>
  <c r="AB35" i="35"/>
  <c r="AB34" i="35"/>
  <c r="AB33" i="35"/>
  <c r="AB32" i="35"/>
  <c r="AB31" i="35"/>
  <c r="AB30" i="35"/>
  <c r="AB29" i="35"/>
  <c r="AB28" i="35"/>
  <c r="AB27" i="35"/>
  <c r="AB26" i="35"/>
  <c r="AB25" i="35"/>
  <c r="AB24" i="35"/>
  <c r="AB23" i="35"/>
  <c r="AB22" i="35"/>
  <c r="AB21" i="35"/>
  <c r="AB20" i="35"/>
  <c r="AB19" i="35"/>
  <c r="AB18" i="35"/>
  <c r="AB17" i="35"/>
  <c r="AB16" i="35"/>
  <c r="AB15" i="35"/>
  <c r="AB14" i="35"/>
  <c r="AB13" i="35"/>
  <c r="AB12" i="35"/>
  <c r="AB11" i="35"/>
  <c r="AB10" i="35"/>
  <c r="AB9" i="35"/>
  <c r="W8" i="35"/>
  <c r="X62" i="35" s="1"/>
  <c r="W4" i="35"/>
  <c r="G4" i="35"/>
  <c r="D4" i="35"/>
  <c r="W3" i="35"/>
  <c r="AG7" i="35" s="1"/>
  <c r="D3" i="35"/>
  <c r="AF7" i="35" s="1"/>
  <c r="AB81" i="34"/>
  <c r="AB80" i="34"/>
  <c r="AB79" i="34"/>
  <c r="AB78" i="34"/>
  <c r="AB77" i="34"/>
  <c r="AB76" i="34"/>
  <c r="AB75" i="34"/>
  <c r="AB74" i="34"/>
  <c r="AB73" i="34"/>
  <c r="AB72" i="34"/>
  <c r="AB71" i="34"/>
  <c r="AB70" i="34"/>
  <c r="AB69" i="34"/>
  <c r="AB68" i="34"/>
  <c r="AB67" i="34"/>
  <c r="AB66" i="34"/>
  <c r="AB65" i="34"/>
  <c r="AB64" i="34"/>
  <c r="AB63" i="34"/>
  <c r="AB62" i="34"/>
  <c r="AB61" i="34"/>
  <c r="AB60" i="34"/>
  <c r="AB59" i="34"/>
  <c r="AB58" i="34"/>
  <c r="AB57" i="34"/>
  <c r="AB56" i="34"/>
  <c r="AB55" i="34"/>
  <c r="AB54" i="34"/>
  <c r="AB53" i="34"/>
  <c r="AB52" i="34"/>
  <c r="AB51" i="34"/>
  <c r="AB50" i="34"/>
  <c r="AB49" i="34"/>
  <c r="AB48" i="34"/>
  <c r="AB47" i="34"/>
  <c r="AB46" i="34"/>
  <c r="AB45" i="34"/>
  <c r="AB44" i="34"/>
  <c r="AB43" i="34"/>
  <c r="AB42" i="34"/>
  <c r="AB41" i="34"/>
  <c r="AB40" i="34"/>
  <c r="AB39" i="34"/>
  <c r="AB38" i="34"/>
  <c r="AB37" i="34"/>
  <c r="AB36" i="34"/>
  <c r="AB35" i="34"/>
  <c r="AB34" i="34"/>
  <c r="AB33" i="34"/>
  <c r="AB32" i="34"/>
  <c r="AB31" i="34"/>
  <c r="AB30" i="34"/>
  <c r="AB29" i="34"/>
  <c r="AB28" i="34"/>
  <c r="AB27" i="34"/>
  <c r="AB26" i="34"/>
  <c r="AB25" i="34"/>
  <c r="AB24" i="34"/>
  <c r="AB23" i="34"/>
  <c r="AB22" i="34"/>
  <c r="AB21" i="34"/>
  <c r="AB20" i="34"/>
  <c r="AB19" i="34"/>
  <c r="AB18" i="34"/>
  <c r="AB17" i="34"/>
  <c r="AB16" i="34"/>
  <c r="AB15" i="34"/>
  <c r="AB14" i="34"/>
  <c r="AB13" i="34"/>
  <c r="AB12" i="34"/>
  <c r="AB11" i="34"/>
  <c r="AB10" i="34"/>
  <c r="AB9" i="34"/>
  <c r="W8" i="34"/>
  <c r="X14" i="34" s="1"/>
  <c r="W4" i="34"/>
  <c r="G4" i="34"/>
  <c r="D4" i="34"/>
  <c r="W3" i="34"/>
  <c r="AG7" i="34" s="1"/>
  <c r="D3" i="34"/>
  <c r="AF7" i="34" s="1"/>
  <c r="W4" i="6"/>
  <c r="W3" i="6"/>
  <c r="AG7" i="6" s="1"/>
  <c r="G4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5" i="6"/>
  <c r="AB56" i="6"/>
  <c r="AB57" i="6"/>
  <c r="AB58" i="6"/>
  <c r="AB59" i="6"/>
  <c r="AB60" i="6"/>
  <c r="AB61" i="6"/>
  <c r="AB62" i="6"/>
  <c r="AB63" i="6"/>
  <c r="AB64" i="6"/>
  <c r="AB65" i="6"/>
  <c r="AB66" i="6"/>
  <c r="AB67" i="6"/>
  <c r="AB68" i="6"/>
  <c r="AB69" i="6"/>
  <c r="AB70" i="6"/>
  <c r="AB71" i="6"/>
  <c r="AB72" i="6"/>
  <c r="AB73" i="6"/>
  <c r="AB74" i="6"/>
  <c r="AB75" i="6"/>
  <c r="AB76" i="6"/>
  <c r="AB77" i="6"/>
  <c r="AB78" i="6"/>
  <c r="AB79" i="6"/>
  <c r="AB80" i="6"/>
  <c r="AB81" i="6"/>
  <c r="AB82" i="6"/>
  <c r="AB10" i="6"/>
  <c r="AB9" i="6"/>
  <c r="D4" i="6"/>
  <c r="D3" i="6"/>
  <c r="AF7" i="6" s="1"/>
  <c r="W8" i="6"/>
  <c r="X47" i="6" s="1"/>
  <c r="Q74" i="5"/>
  <c r="Z7" i="5"/>
  <c r="Y7" i="5"/>
  <c r="Q18" i="4"/>
  <c r="R18" i="4" s="1"/>
  <c r="Z7" i="4"/>
  <c r="Y7" i="4"/>
  <c r="Q11" i="3"/>
  <c r="S11" i="3" s="1"/>
  <c r="Q70" i="3"/>
  <c r="Z7" i="3"/>
  <c r="Y7" i="3"/>
  <c r="Q12" i="2"/>
  <c r="Z7" i="2"/>
  <c r="Y7" i="2"/>
  <c r="D85" i="60" l="1"/>
  <c r="AL7" i="60"/>
  <c r="AH7" i="60"/>
  <c r="Z7" i="62"/>
  <c r="AJ7" i="62" s="1"/>
  <c r="AJ7" i="61"/>
  <c r="Z7" i="61"/>
  <c r="AL7" i="61" s="1"/>
  <c r="D84" i="61"/>
  <c r="Z7" i="60"/>
  <c r="AJ7" i="60" s="1"/>
  <c r="AJ7" i="63"/>
  <c r="Z7" i="63"/>
  <c r="AL7" i="63" s="1"/>
  <c r="D90" i="62"/>
  <c r="AH7" i="61"/>
  <c r="D87" i="63"/>
  <c r="X48" i="58"/>
  <c r="AA48" i="58" s="1"/>
  <c r="AE48" i="58" s="1"/>
  <c r="X51" i="58"/>
  <c r="X38" i="39"/>
  <c r="X78" i="52"/>
  <c r="AA78" i="52" s="1"/>
  <c r="AE78" i="52" s="1"/>
  <c r="X13" i="58"/>
  <c r="AE13" i="58" s="1"/>
  <c r="X20" i="58"/>
  <c r="Y20" i="58" s="1"/>
  <c r="X35" i="39"/>
  <c r="Y35" i="39" s="1"/>
  <c r="X25" i="39"/>
  <c r="Z25" i="39" s="1"/>
  <c r="X15" i="6"/>
  <c r="Z15" i="6" s="1"/>
  <c r="X79" i="39"/>
  <c r="Z79" i="39" s="1"/>
  <c r="X69" i="39"/>
  <c r="AA69" i="39" s="1"/>
  <c r="AE69" i="39" s="1"/>
  <c r="X30" i="39"/>
  <c r="X43" i="39"/>
  <c r="AA43" i="39" s="1"/>
  <c r="AE43" i="39" s="1"/>
  <c r="X9" i="39"/>
  <c r="AE9" i="39" s="1"/>
  <c r="X16" i="46"/>
  <c r="Z16" i="46" s="1"/>
  <c r="X71" i="46"/>
  <c r="X16" i="35"/>
  <c r="Y16" i="35" s="1"/>
  <c r="X9" i="35"/>
  <c r="AA9" i="35" s="1"/>
  <c r="X11" i="35"/>
  <c r="AA11" i="35" s="1"/>
  <c r="AE11" i="35" s="1"/>
  <c r="X59" i="39"/>
  <c r="AA59" i="39" s="1"/>
  <c r="AE59" i="39" s="1"/>
  <c r="X14" i="46"/>
  <c r="AA14" i="46" s="1"/>
  <c r="AE14" i="46" s="1"/>
  <c r="X38" i="58"/>
  <c r="Y38" i="58" s="1"/>
  <c r="X13" i="35"/>
  <c r="AA13" i="35" s="1"/>
  <c r="AE13" i="35" s="1"/>
  <c r="X25" i="35"/>
  <c r="Y25" i="35" s="1"/>
  <c r="X29" i="58"/>
  <c r="AA29" i="58" s="1"/>
  <c r="AE29" i="58" s="1"/>
  <c r="X36" i="58"/>
  <c r="Y36" i="58" s="1"/>
  <c r="X41" i="35"/>
  <c r="Y41" i="35" s="1"/>
  <c r="Q42" i="3"/>
  <c r="T42" i="3" s="1"/>
  <c r="X42" i="3" s="1"/>
  <c r="Q14" i="4"/>
  <c r="R14" i="4" s="1"/>
  <c r="Q18" i="5"/>
  <c r="T18" i="5" s="1"/>
  <c r="X18" i="5" s="1"/>
  <c r="X31" i="6"/>
  <c r="Z31" i="6" s="1"/>
  <c r="X10" i="35"/>
  <c r="Y10" i="35" s="1"/>
  <c r="X33" i="35"/>
  <c r="Y33" i="35" s="1"/>
  <c r="X10" i="37"/>
  <c r="Z10" i="37" s="1"/>
  <c r="X15" i="39"/>
  <c r="AA15" i="39" s="1"/>
  <c r="AE15" i="39" s="1"/>
  <c r="X71" i="39"/>
  <c r="Y71" i="39" s="1"/>
  <c r="X57" i="43"/>
  <c r="AE57" i="43" s="1"/>
  <c r="X57" i="45"/>
  <c r="Z57" i="45" s="1"/>
  <c r="X13" i="46"/>
  <c r="Y13" i="46" s="1"/>
  <c r="X47" i="58"/>
  <c r="Z47" i="58" s="1"/>
  <c r="X50" i="58"/>
  <c r="Y50" i="58" s="1"/>
  <c r="Y14" i="34"/>
  <c r="AA14" i="34"/>
  <c r="AE14" i="34" s="1"/>
  <c r="Q34" i="5"/>
  <c r="X12" i="34"/>
  <c r="Y12" i="34" s="1"/>
  <c r="Q15" i="5"/>
  <c r="Q26" i="5"/>
  <c r="Q54" i="5"/>
  <c r="T54" i="5" s="1"/>
  <c r="X54" i="5" s="1"/>
  <c r="X19" i="34"/>
  <c r="Z19" i="34" s="1"/>
  <c r="Q66" i="5"/>
  <c r="S66" i="5" s="1"/>
  <c r="Q27" i="5"/>
  <c r="Q19" i="5"/>
  <c r="Q13" i="5"/>
  <c r="S13" i="5" s="1"/>
  <c r="Q58" i="5"/>
  <c r="S58" i="5" s="1"/>
  <c r="Q38" i="5"/>
  <c r="Q29" i="5"/>
  <c r="Q21" i="5"/>
  <c r="S21" i="5" s="1"/>
  <c r="Q9" i="5"/>
  <c r="T9" i="5" s="1"/>
  <c r="Q70" i="5"/>
  <c r="Q50" i="5"/>
  <c r="Q33" i="5"/>
  <c r="X33" i="5" s="1"/>
  <c r="Q25" i="5"/>
  <c r="X25" i="5" s="1"/>
  <c r="Q17" i="5"/>
  <c r="Q14" i="5"/>
  <c r="Q11" i="5"/>
  <c r="Q42" i="5"/>
  <c r="T42" i="5" s="1"/>
  <c r="X42" i="5" s="1"/>
  <c r="Q30" i="5"/>
  <c r="Q22" i="5"/>
  <c r="S22" i="5" s="1"/>
  <c r="Q10" i="5"/>
  <c r="T10" i="5" s="1"/>
  <c r="X10" i="5" s="1"/>
  <c r="Q31" i="5"/>
  <c r="X71" i="34"/>
  <c r="Z71" i="34" s="1"/>
  <c r="X80" i="34"/>
  <c r="AA80" i="34" s="1"/>
  <c r="AE80" i="34" s="1"/>
  <c r="X58" i="34"/>
  <c r="Y58" i="34" s="1"/>
  <c r="X46" i="34"/>
  <c r="Y46" i="34" s="1"/>
  <c r="X29" i="34"/>
  <c r="AA29" i="34" s="1"/>
  <c r="AE29" i="34" s="1"/>
  <c r="X20" i="34"/>
  <c r="Y20" i="34" s="1"/>
  <c r="X11" i="34"/>
  <c r="Z11" i="34" s="1"/>
  <c r="X68" i="34"/>
  <c r="Y68" i="34" s="1"/>
  <c r="X28" i="34"/>
  <c r="Y28" i="34" s="1"/>
  <c r="X66" i="34"/>
  <c r="Y66" i="34" s="1"/>
  <c r="X60" i="34"/>
  <c r="Y60" i="34" s="1"/>
  <c r="X54" i="34"/>
  <c r="Y54" i="34" s="1"/>
  <c r="X40" i="34"/>
  <c r="Y40" i="34" s="1"/>
  <c r="X37" i="34"/>
  <c r="Z37" i="34" s="1"/>
  <c r="X32" i="34"/>
  <c r="Y32" i="34" s="1"/>
  <c r="X25" i="34"/>
  <c r="Y25" i="34" s="1"/>
  <c r="X23" i="34"/>
  <c r="Z23" i="34" s="1"/>
  <c r="X18" i="34"/>
  <c r="Z18" i="34" s="1"/>
  <c r="X16" i="34"/>
  <c r="Y16" i="34" s="1"/>
  <c r="X9" i="34"/>
  <c r="Z9" i="34" s="1"/>
  <c r="X30" i="34"/>
  <c r="X70" i="34"/>
  <c r="Y70" i="34" s="1"/>
  <c r="X50" i="34"/>
  <c r="Y50" i="34" s="1"/>
  <c r="X44" i="34"/>
  <c r="Y44" i="34" s="1"/>
  <c r="X41" i="34"/>
  <c r="Z41" i="34" s="1"/>
  <c r="X36" i="34"/>
  <c r="Y36" i="34" s="1"/>
  <c r="X33" i="34"/>
  <c r="Y33" i="34" s="1"/>
  <c r="X31" i="34"/>
  <c r="Z31" i="34" s="1"/>
  <c r="X26" i="34"/>
  <c r="X24" i="34"/>
  <c r="Y24" i="34" s="1"/>
  <c r="X17" i="34"/>
  <c r="Z17" i="34" s="1"/>
  <c r="X15" i="34"/>
  <c r="Y15" i="34" s="1"/>
  <c r="X10" i="34"/>
  <c r="Z10" i="34" s="1"/>
  <c r="X52" i="34"/>
  <c r="Y52" i="34" s="1"/>
  <c r="X27" i="34"/>
  <c r="Z27" i="34" s="1"/>
  <c r="X22" i="34"/>
  <c r="Z22" i="34" s="1"/>
  <c r="X13" i="34"/>
  <c r="AA13" i="34" s="1"/>
  <c r="AE13" i="34" s="1"/>
  <c r="X62" i="34"/>
  <c r="Y62" i="34" s="1"/>
  <c r="Q23" i="5"/>
  <c r="X21" i="34"/>
  <c r="Y21" i="34" s="1"/>
  <c r="Q19" i="3"/>
  <c r="S19" i="3" s="1"/>
  <c r="Q10" i="3"/>
  <c r="S10" i="3" s="1"/>
  <c r="Q27" i="3"/>
  <c r="T27" i="3" s="1"/>
  <c r="X27" i="3" s="1"/>
  <c r="Q74" i="3"/>
  <c r="Q10" i="4"/>
  <c r="R10" i="4" s="1"/>
  <c r="X11" i="6"/>
  <c r="AA11" i="6" s="1"/>
  <c r="AE11" i="6" s="1"/>
  <c r="X79" i="6"/>
  <c r="Z79" i="6" s="1"/>
  <c r="AA10" i="35"/>
  <c r="AE10" i="35" s="1"/>
  <c r="X12" i="35"/>
  <c r="Y12" i="35" s="1"/>
  <c r="X17" i="35"/>
  <c r="AA17" i="35" s="1"/>
  <c r="AE17" i="35" s="1"/>
  <c r="X11" i="39"/>
  <c r="AA11" i="39" s="1"/>
  <c r="AE11" i="39" s="1"/>
  <c r="X14" i="39"/>
  <c r="Y14" i="39" s="1"/>
  <c r="X16" i="39"/>
  <c r="Z16" i="39" s="1"/>
  <c r="X23" i="39"/>
  <c r="Z23" i="39" s="1"/>
  <c r="X53" i="39"/>
  <c r="AA53" i="39" s="1"/>
  <c r="AE53" i="39" s="1"/>
  <c r="X28" i="42"/>
  <c r="AA28" i="42" s="1"/>
  <c r="AE28" i="42" s="1"/>
  <c r="X35" i="42"/>
  <c r="Y35" i="42" s="1"/>
  <c r="X10" i="47"/>
  <c r="Z10" i="47" s="1"/>
  <c r="X12" i="47"/>
  <c r="Z12" i="47" s="1"/>
  <c r="X14" i="47"/>
  <c r="Z14" i="47" s="1"/>
  <c r="X16" i="47"/>
  <c r="X10" i="52"/>
  <c r="AA10" i="52" s="1"/>
  <c r="AE10" i="52" s="1"/>
  <c r="X13" i="52"/>
  <c r="AE13" i="52" s="1"/>
  <c r="X26" i="52"/>
  <c r="AA26" i="52" s="1"/>
  <c r="AE26" i="52" s="1"/>
  <c r="X29" i="52"/>
  <c r="Z29" i="52" s="1"/>
  <c r="X42" i="52"/>
  <c r="AA42" i="52" s="1"/>
  <c r="AE42" i="52" s="1"/>
  <c r="X45" i="52"/>
  <c r="AA45" i="52" s="1"/>
  <c r="AE45" i="52" s="1"/>
  <c r="X70" i="52"/>
  <c r="AA70" i="52" s="1"/>
  <c r="AE70" i="52" s="1"/>
  <c r="X12" i="58"/>
  <c r="Y12" i="58" s="1"/>
  <c r="X21" i="58"/>
  <c r="AA21" i="58" s="1"/>
  <c r="AE21" i="58" s="1"/>
  <c r="X28" i="58"/>
  <c r="Y28" i="58" s="1"/>
  <c r="X40" i="58"/>
  <c r="Y40" i="58" s="1"/>
  <c r="X43" i="59"/>
  <c r="Y43" i="59" s="1"/>
  <c r="X11" i="59"/>
  <c r="Z11" i="59" s="1"/>
  <c r="X14" i="59"/>
  <c r="Y14" i="59" s="1"/>
  <c r="X19" i="59"/>
  <c r="Z19" i="59" s="1"/>
  <c r="X29" i="59"/>
  <c r="Z29" i="59" s="1"/>
  <c r="Q18" i="3"/>
  <c r="S18" i="3" s="1"/>
  <c r="Q50" i="3"/>
  <c r="X27" i="6"/>
  <c r="Y27" i="6" s="1"/>
  <c r="X49" i="38"/>
  <c r="Z49" i="38" s="1"/>
  <c r="X64" i="38"/>
  <c r="Z64" i="38" s="1"/>
  <c r="X9" i="42"/>
  <c r="Y9" i="42" s="1"/>
  <c r="X12" i="42"/>
  <c r="AE12" i="42" s="1"/>
  <c r="X19" i="42"/>
  <c r="Y19" i="42" s="1"/>
  <c r="X56" i="42"/>
  <c r="AA56" i="42" s="1"/>
  <c r="AE56" i="42" s="1"/>
  <c r="X47" i="44"/>
  <c r="AA47" i="44" s="1"/>
  <c r="AE47" i="44" s="1"/>
  <c r="X62" i="44"/>
  <c r="Y62" i="44" s="1"/>
  <c r="X18" i="52"/>
  <c r="AA18" i="52" s="1"/>
  <c r="AE18" i="52" s="1"/>
  <c r="X21" i="52"/>
  <c r="Z21" i="52" s="1"/>
  <c r="X34" i="52"/>
  <c r="AA34" i="52" s="1"/>
  <c r="AE34" i="52" s="1"/>
  <c r="X37" i="52"/>
  <c r="Z37" i="52" s="1"/>
  <c r="X61" i="52"/>
  <c r="AA61" i="52" s="1"/>
  <c r="AE61" i="52" s="1"/>
  <c r="X27" i="59"/>
  <c r="Y27" i="59" s="1"/>
  <c r="Q58" i="3"/>
  <c r="T58" i="3" s="1"/>
  <c r="X58" i="3" s="1"/>
  <c r="X55" i="52"/>
  <c r="AA55" i="52" s="1"/>
  <c r="AE55" i="52" s="1"/>
  <c r="X42" i="58"/>
  <c r="Y42" i="58" s="1"/>
  <c r="X10" i="59"/>
  <c r="Y10" i="59" s="1"/>
  <c r="X15" i="59"/>
  <c r="AA15" i="59" s="1"/>
  <c r="AE15" i="59" s="1"/>
  <c r="X18" i="59"/>
  <c r="Y18" i="59" s="1"/>
  <c r="X31" i="59"/>
  <c r="Y31" i="59" s="1"/>
  <c r="X33" i="59"/>
  <c r="Z33" i="59" s="1"/>
  <c r="X44" i="59"/>
  <c r="AA44" i="59" s="1"/>
  <c r="AE44" i="59" s="1"/>
  <c r="X23" i="59"/>
  <c r="Y23" i="59" s="1"/>
  <c r="X25" i="59"/>
  <c r="Z25" i="59" s="1"/>
  <c r="X39" i="59"/>
  <c r="Y39" i="59" s="1"/>
  <c r="X41" i="59"/>
  <c r="Z41" i="59" s="1"/>
  <c r="X45" i="59"/>
  <c r="AA45" i="59" s="1"/>
  <c r="AE45" i="59" s="1"/>
  <c r="X9" i="59"/>
  <c r="Z9" i="59" s="1"/>
  <c r="X12" i="59"/>
  <c r="X13" i="59"/>
  <c r="Z13" i="59" s="1"/>
  <c r="X16" i="59"/>
  <c r="X17" i="59"/>
  <c r="Z17" i="59" s="1"/>
  <c r="X20" i="59"/>
  <c r="X21" i="59"/>
  <c r="Z21" i="59" s="1"/>
  <c r="X35" i="59"/>
  <c r="Y35" i="59" s="1"/>
  <c r="X14" i="58"/>
  <c r="X15" i="58"/>
  <c r="X22" i="58"/>
  <c r="X23" i="58"/>
  <c r="Z23" i="58" s="1"/>
  <c r="X30" i="58"/>
  <c r="X31" i="58"/>
  <c r="Z31" i="58" s="1"/>
  <c r="X10" i="58"/>
  <c r="X11" i="58"/>
  <c r="Z11" i="58" s="1"/>
  <c r="X18" i="58"/>
  <c r="X19" i="58"/>
  <c r="Z19" i="58" s="1"/>
  <c r="X26" i="58"/>
  <c r="X27" i="58"/>
  <c r="Z27" i="58" s="1"/>
  <c r="Y29" i="58"/>
  <c r="X34" i="58"/>
  <c r="X35" i="58"/>
  <c r="Z35" i="58" s="1"/>
  <c r="X9" i="58"/>
  <c r="Z9" i="58" s="1"/>
  <c r="X16" i="58"/>
  <c r="X17" i="58"/>
  <c r="Z17" i="58" s="1"/>
  <c r="X24" i="58"/>
  <c r="X25" i="58"/>
  <c r="Z25" i="58" s="1"/>
  <c r="X32" i="58"/>
  <c r="X33" i="58"/>
  <c r="Z33" i="58" s="1"/>
  <c r="X46" i="58"/>
  <c r="AA46" i="58" s="1"/>
  <c r="AE46" i="58" s="1"/>
  <c r="X52" i="58"/>
  <c r="AA52" i="58" s="1"/>
  <c r="AE52" i="58" s="1"/>
  <c r="Y60" i="52"/>
  <c r="Z60" i="52"/>
  <c r="X9" i="52"/>
  <c r="Z9" i="52" s="1"/>
  <c r="X14" i="52"/>
  <c r="Y14" i="52" s="1"/>
  <c r="X17" i="52"/>
  <c r="Y17" i="52" s="1"/>
  <c r="X22" i="52"/>
  <c r="X25" i="52"/>
  <c r="Y25" i="52" s="1"/>
  <c r="X30" i="52"/>
  <c r="Y30" i="52" s="1"/>
  <c r="X33" i="52"/>
  <c r="Y33" i="52" s="1"/>
  <c r="X38" i="52"/>
  <c r="X41" i="52"/>
  <c r="Z41" i="52" s="1"/>
  <c r="X47" i="52"/>
  <c r="Y47" i="52" s="1"/>
  <c r="X53" i="52"/>
  <c r="Z53" i="52" s="1"/>
  <c r="X63" i="52"/>
  <c r="X11" i="52"/>
  <c r="Y11" i="52" s="1"/>
  <c r="X16" i="52"/>
  <c r="Y16" i="52" s="1"/>
  <c r="X19" i="52"/>
  <c r="Y19" i="52" s="1"/>
  <c r="X24" i="52"/>
  <c r="X27" i="52"/>
  <c r="Z27" i="52" s="1"/>
  <c r="X32" i="52"/>
  <c r="Y32" i="52" s="1"/>
  <c r="X35" i="52"/>
  <c r="AA35" i="52" s="1"/>
  <c r="AE35" i="52" s="1"/>
  <c r="X40" i="52"/>
  <c r="X43" i="52"/>
  <c r="Z43" i="52" s="1"/>
  <c r="X46" i="52"/>
  <c r="Z46" i="52" s="1"/>
  <c r="X50" i="52"/>
  <c r="Y50" i="52" s="1"/>
  <c r="X52" i="52"/>
  <c r="AA52" i="52" s="1"/>
  <c r="AE52" i="52" s="1"/>
  <c r="X59" i="52"/>
  <c r="Y59" i="52" s="1"/>
  <c r="X62" i="52"/>
  <c r="Z62" i="52" s="1"/>
  <c r="X66" i="52"/>
  <c r="Z66" i="52" s="1"/>
  <c r="X72" i="52"/>
  <c r="AA72" i="52" s="1"/>
  <c r="AE72" i="52" s="1"/>
  <c r="X74" i="52"/>
  <c r="Y74" i="52" s="1"/>
  <c r="X80" i="52"/>
  <c r="Y80" i="52" s="1"/>
  <c r="X12" i="52"/>
  <c r="Y12" i="52" s="1"/>
  <c r="X15" i="52"/>
  <c r="AA15" i="52" s="1"/>
  <c r="AE15" i="52" s="1"/>
  <c r="X20" i="52"/>
  <c r="Y20" i="52" s="1"/>
  <c r="X23" i="52"/>
  <c r="AA23" i="52" s="1"/>
  <c r="AE23" i="52" s="1"/>
  <c r="X28" i="52"/>
  <c r="Y28" i="52" s="1"/>
  <c r="X31" i="52"/>
  <c r="Z31" i="52" s="1"/>
  <c r="X36" i="52"/>
  <c r="X39" i="52"/>
  <c r="Z39" i="52" s="1"/>
  <c r="X44" i="52"/>
  <c r="AE44" i="52" s="1"/>
  <c r="X51" i="52"/>
  <c r="AA51" i="52" s="1"/>
  <c r="AE51" i="52" s="1"/>
  <c r="X54" i="52"/>
  <c r="Z54" i="52" s="1"/>
  <c r="X58" i="52"/>
  <c r="Z58" i="52" s="1"/>
  <c r="X18" i="47"/>
  <c r="Z18" i="47" s="1"/>
  <c r="X20" i="47"/>
  <c r="Z20" i="47" s="1"/>
  <c r="X22" i="47"/>
  <c r="Z22" i="47" s="1"/>
  <c r="X24" i="47"/>
  <c r="Z24" i="47" s="1"/>
  <c r="X52" i="47"/>
  <c r="Z52" i="47" s="1"/>
  <c r="X44" i="47"/>
  <c r="Y44" i="47" s="1"/>
  <c r="X51" i="47"/>
  <c r="Y51" i="47" s="1"/>
  <c r="X54" i="46"/>
  <c r="Y54" i="46" s="1"/>
  <c r="X70" i="44"/>
  <c r="Z70" i="44" s="1"/>
  <c r="X49" i="43"/>
  <c r="AA49" i="43" s="1"/>
  <c r="AE49" i="43" s="1"/>
  <c r="X65" i="43"/>
  <c r="Y65" i="43" s="1"/>
  <c r="X10" i="42"/>
  <c r="Z10" i="42" s="1"/>
  <c r="X62" i="42"/>
  <c r="Y62" i="42" s="1"/>
  <c r="X63" i="42"/>
  <c r="AA63" i="42" s="1"/>
  <c r="AE63" i="42" s="1"/>
  <c r="X11" i="42"/>
  <c r="Y11" i="42" s="1"/>
  <c r="X20" i="42"/>
  <c r="AA20" i="42" s="1"/>
  <c r="AE20" i="42" s="1"/>
  <c r="X27" i="42"/>
  <c r="Y27" i="42" s="1"/>
  <c r="X36" i="42"/>
  <c r="AA36" i="42" s="1"/>
  <c r="AE36" i="42" s="1"/>
  <c r="X43" i="42"/>
  <c r="AA43" i="42" s="1"/>
  <c r="AE43" i="42" s="1"/>
  <c r="X19" i="39"/>
  <c r="Z19" i="39" s="1"/>
  <c r="X21" i="39"/>
  <c r="Z21" i="39" s="1"/>
  <c r="X26" i="39"/>
  <c r="Z26" i="39" s="1"/>
  <c r="X28" i="39"/>
  <c r="Z28" i="39" s="1"/>
  <c r="X33" i="39"/>
  <c r="AA33" i="39" s="1"/>
  <c r="AE33" i="39" s="1"/>
  <c r="X36" i="39"/>
  <c r="AE36" i="39" s="1"/>
  <c r="X41" i="39"/>
  <c r="X44" i="39"/>
  <c r="AA44" i="39" s="1"/>
  <c r="AE44" i="39" s="1"/>
  <c r="X47" i="39"/>
  <c r="AA47" i="39" s="1"/>
  <c r="AE47" i="39" s="1"/>
  <c r="X50" i="39"/>
  <c r="Z50" i="39" s="1"/>
  <c r="X54" i="39"/>
  <c r="Z54" i="39" s="1"/>
  <c r="X60" i="39"/>
  <c r="AA60" i="39" s="1"/>
  <c r="AE60" i="39" s="1"/>
  <c r="X63" i="39"/>
  <c r="Z63" i="39" s="1"/>
  <c r="X66" i="39"/>
  <c r="Z66" i="39" s="1"/>
  <c r="X73" i="39"/>
  <c r="Z73" i="39" s="1"/>
  <c r="X81" i="39"/>
  <c r="Z81" i="39" s="1"/>
  <c r="X13" i="39"/>
  <c r="Y13" i="39" s="1"/>
  <c r="X18" i="39"/>
  <c r="Z18" i="39" s="1"/>
  <c r="X20" i="39"/>
  <c r="Y20" i="39" s="1"/>
  <c r="X27" i="39"/>
  <c r="Z27" i="39" s="1"/>
  <c r="X29" i="39"/>
  <c r="Z29" i="39" s="1"/>
  <c r="X32" i="39"/>
  <c r="AA32" i="39" s="1"/>
  <c r="AE32" i="39" s="1"/>
  <c r="Z35" i="39"/>
  <c r="X37" i="39"/>
  <c r="AA37" i="39" s="1"/>
  <c r="AE37" i="39" s="1"/>
  <c r="X40" i="39"/>
  <c r="Y40" i="39" s="1"/>
  <c r="X46" i="39"/>
  <c r="Y46" i="39" s="1"/>
  <c r="X52" i="39"/>
  <c r="AA52" i="39" s="1"/>
  <c r="AE52" i="39" s="1"/>
  <c r="X55" i="39"/>
  <c r="Z55" i="39" s="1"/>
  <c r="X58" i="39"/>
  <c r="Z58" i="39" s="1"/>
  <c r="X62" i="39"/>
  <c r="Z62" i="39" s="1"/>
  <c r="X68" i="39"/>
  <c r="AE68" i="39" s="1"/>
  <c r="Y69" i="39"/>
  <c r="X77" i="39"/>
  <c r="Y77" i="39" s="1"/>
  <c r="X10" i="39"/>
  <c r="Y10" i="39" s="1"/>
  <c r="X12" i="39"/>
  <c r="Z12" i="39" s="1"/>
  <c r="X17" i="39"/>
  <c r="Z17" i="39" s="1"/>
  <c r="X22" i="39"/>
  <c r="Y22" i="39" s="1"/>
  <c r="X24" i="39"/>
  <c r="AA24" i="39" s="1"/>
  <c r="AE24" i="39" s="1"/>
  <c r="X31" i="39"/>
  <c r="X34" i="39"/>
  <c r="AA34" i="39" s="1"/>
  <c r="AE34" i="39" s="1"/>
  <c r="X39" i="39"/>
  <c r="AA39" i="39" s="1"/>
  <c r="AE39" i="39" s="1"/>
  <c r="X42" i="39"/>
  <c r="Z42" i="39" s="1"/>
  <c r="X45" i="39"/>
  <c r="Z45" i="39" s="1"/>
  <c r="X51" i="39"/>
  <c r="X61" i="39"/>
  <c r="Z61" i="39" s="1"/>
  <c r="X67" i="39"/>
  <c r="Y67" i="39" s="1"/>
  <c r="X57" i="37"/>
  <c r="X65" i="37"/>
  <c r="Y65" i="37" s="1"/>
  <c r="X48" i="37"/>
  <c r="Y48" i="37" s="1"/>
  <c r="X19" i="35"/>
  <c r="AA19" i="35" s="1"/>
  <c r="AE19" i="35" s="1"/>
  <c r="X27" i="35"/>
  <c r="AA27" i="35" s="1"/>
  <c r="AE27" i="35" s="1"/>
  <c r="X35" i="35"/>
  <c r="Y35" i="35" s="1"/>
  <c r="X43" i="35"/>
  <c r="AE43" i="35" s="1"/>
  <c r="X48" i="35"/>
  <c r="Y48" i="35" s="1"/>
  <c r="X51" i="35"/>
  <c r="Z51" i="35" s="1"/>
  <c r="X56" i="35"/>
  <c r="Z56" i="35" s="1"/>
  <c r="X59" i="35"/>
  <c r="Z59" i="35" s="1"/>
  <c r="X64" i="35"/>
  <c r="AA64" i="35" s="1"/>
  <c r="AE64" i="35" s="1"/>
  <c r="Z12" i="35"/>
  <c r="X23" i="35"/>
  <c r="Y23" i="35" s="1"/>
  <c r="X31" i="35"/>
  <c r="Y31" i="35" s="1"/>
  <c r="X39" i="35"/>
  <c r="Y39" i="35" s="1"/>
  <c r="X44" i="35"/>
  <c r="AE44" i="35" s="1"/>
  <c r="X47" i="35"/>
  <c r="Z47" i="35" s="1"/>
  <c r="X52" i="35"/>
  <c r="Z52" i="35" s="1"/>
  <c r="X55" i="35"/>
  <c r="Z55" i="35" s="1"/>
  <c r="X60" i="35"/>
  <c r="AA60" i="35" s="1"/>
  <c r="AE60" i="35" s="1"/>
  <c r="X63" i="35"/>
  <c r="Z63" i="35" s="1"/>
  <c r="X14" i="35"/>
  <c r="X15" i="35"/>
  <c r="AA15" i="35" s="1"/>
  <c r="AE15" i="35" s="1"/>
  <c r="X21" i="35"/>
  <c r="Y21" i="35" s="1"/>
  <c r="X29" i="35"/>
  <c r="Y29" i="35" s="1"/>
  <c r="X37" i="35"/>
  <c r="Y37" i="35" s="1"/>
  <c r="X66" i="35"/>
  <c r="AA66" i="35" s="1"/>
  <c r="AE66" i="35" s="1"/>
  <c r="AE71" i="34"/>
  <c r="Z28" i="34"/>
  <c r="X78" i="34"/>
  <c r="Z78" i="34" s="1"/>
  <c r="X34" i="34"/>
  <c r="X35" i="34"/>
  <c r="Z35" i="34" s="1"/>
  <c r="X38" i="34"/>
  <c r="X39" i="34"/>
  <c r="Y39" i="34" s="1"/>
  <c r="X42" i="34"/>
  <c r="X43" i="34"/>
  <c r="AA43" i="34" s="1"/>
  <c r="AE43" i="34" s="1"/>
  <c r="X45" i="34"/>
  <c r="AA45" i="34" s="1"/>
  <c r="AE45" i="34" s="1"/>
  <c r="X51" i="34"/>
  <c r="AA51" i="34" s="1"/>
  <c r="AE51" i="34" s="1"/>
  <c r="X53" i="34"/>
  <c r="AA53" i="34" s="1"/>
  <c r="AE53" i="34" s="1"/>
  <c r="X59" i="34"/>
  <c r="AA59" i="34" s="1"/>
  <c r="AE59" i="34" s="1"/>
  <c r="X61" i="34"/>
  <c r="AA61" i="34" s="1"/>
  <c r="AE61" i="34" s="1"/>
  <c r="X67" i="34"/>
  <c r="AA67" i="34" s="1"/>
  <c r="AE67" i="34" s="1"/>
  <c r="X69" i="34"/>
  <c r="AA69" i="34" s="1"/>
  <c r="AE69" i="34" s="1"/>
  <c r="X76" i="34"/>
  <c r="AA76" i="34" s="1"/>
  <c r="AE76" i="34" s="1"/>
  <c r="AA28" i="34"/>
  <c r="AE28" i="34" s="1"/>
  <c r="Z14" i="34"/>
  <c r="Z26" i="34"/>
  <c r="Z30" i="34"/>
  <c r="X47" i="34"/>
  <c r="Y47" i="34" s="1"/>
  <c r="X55" i="34"/>
  <c r="X63" i="34"/>
  <c r="Y63" i="34" s="1"/>
  <c r="Z37" i="59"/>
  <c r="AE37" i="59"/>
  <c r="Y19" i="59"/>
  <c r="Y37" i="59"/>
  <c r="X48" i="59"/>
  <c r="X49" i="59"/>
  <c r="X22" i="59"/>
  <c r="X24" i="59"/>
  <c r="X26" i="59"/>
  <c r="X28" i="59"/>
  <c r="X30" i="59"/>
  <c r="X32" i="59"/>
  <c r="X34" i="59"/>
  <c r="X36" i="59"/>
  <c r="X38" i="59"/>
  <c r="X40" i="59"/>
  <c r="X42" i="59"/>
  <c r="X46" i="59"/>
  <c r="X47" i="59"/>
  <c r="X37" i="58"/>
  <c r="Z38" i="58"/>
  <c r="X39" i="58"/>
  <c r="X41" i="58"/>
  <c r="X43" i="58"/>
  <c r="X44" i="58"/>
  <c r="Z15" i="58"/>
  <c r="X45" i="58"/>
  <c r="X49" i="58"/>
  <c r="Y21" i="52"/>
  <c r="Y29" i="52"/>
  <c r="X82" i="52"/>
  <c r="X81" i="52"/>
  <c r="X79" i="52"/>
  <c r="X77" i="52"/>
  <c r="X75" i="52"/>
  <c r="X73" i="52"/>
  <c r="X71" i="52"/>
  <c r="X69" i="52"/>
  <c r="X67" i="52"/>
  <c r="Y22" i="52"/>
  <c r="Y24" i="52"/>
  <c r="Y38" i="52"/>
  <c r="Y40" i="52"/>
  <c r="X48" i="52"/>
  <c r="X49" i="52"/>
  <c r="X56" i="52"/>
  <c r="X57" i="52"/>
  <c r="AA60" i="52"/>
  <c r="AE60" i="52" s="1"/>
  <c r="Y63" i="52"/>
  <c r="X64" i="52"/>
  <c r="X65" i="52"/>
  <c r="X68" i="52"/>
  <c r="X76" i="52"/>
  <c r="Y78" i="52"/>
  <c r="AA58" i="47"/>
  <c r="AE58" i="47" s="1"/>
  <c r="Z58" i="47"/>
  <c r="Y58" i="47"/>
  <c r="X9" i="47"/>
  <c r="X11" i="47"/>
  <c r="X13" i="47"/>
  <c r="X15" i="47"/>
  <c r="Z16" i="47"/>
  <c r="X17" i="47"/>
  <c r="X19" i="47"/>
  <c r="X21" i="47"/>
  <c r="X23" i="47"/>
  <c r="X25" i="47"/>
  <c r="X27" i="47"/>
  <c r="X29" i="47"/>
  <c r="X31" i="47"/>
  <c r="X33" i="47"/>
  <c r="X35" i="47"/>
  <c r="X37" i="47"/>
  <c r="X39" i="47"/>
  <c r="X41" i="47"/>
  <c r="X43" i="47"/>
  <c r="X49" i="47"/>
  <c r="X50" i="47"/>
  <c r="X54" i="47"/>
  <c r="AA52" i="47"/>
  <c r="AE52" i="47" s="1"/>
  <c r="X26" i="47"/>
  <c r="X28" i="47"/>
  <c r="X30" i="47"/>
  <c r="X32" i="47"/>
  <c r="X34" i="47"/>
  <c r="X36" i="47"/>
  <c r="X38" i="47"/>
  <c r="X40" i="47"/>
  <c r="X42" i="47"/>
  <c r="X45" i="47"/>
  <c r="X46" i="47"/>
  <c r="X80" i="47"/>
  <c r="X78" i="47"/>
  <c r="X76" i="47"/>
  <c r="X74" i="47"/>
  <c r="X72" i="47"/>
  <c r="X70" i="47"/>
  <c r="X68" i="47"/>
  <c r="X66" i="47"/>
  <c r="X64" i="47"/>
  <c r="X62" i="47"/>
  <c r="X60" i="47"/>
  <c r="X81" i="47"/>
  <c r="X79" i="47"/>
  <c r="X77" i="47"/>
  <c r="X75" i="47"/>
  <c r="X73" i="47"/>
  <c r="X71" i="47"/>
  <c r="X69" i="47"/>
  <c r="X67" i="47"/>
  <c r="X65" i="47"/>
  <c r="X63" i="47"/>
  <c r="X61" i="47"/>
  <c r="X59" i="47"/>
  <c r="X57" i="47"/>
  <c r="X55" i="47"/>
  <c r="X53" i="47"/>
  <c r="X47" i="47"/>
  <c r="X48" i="47"/>
  <c r="X56" i="47"/>
  <c r="AA79" i="46"/>
  <c r="AE79" i="46" s="1"/>
  <c r="Z79" i="46"/>
  <c r="Y79" i="46"/>
  <c r="AA71" i="46"/>
  <c r="AE71" i="46" s="1"/>
  <c r="Z71" i="46"/>
  <c r="Y71" i="46"/>
  <c r="X11" i="46"/>
  <c r="X12" i="46"/>
  <c r="X47" i="46"/>
  <c r="X62" i="46"/>
  <c r="X83" i="46"/>
  <c r="X82" i="46"/>
  <c r="X75" i="46"/>
  <c r="X74" i="46"/>
  <c r="X67" i="46"/>
  <c r="X66" i="46"/>
  <c r="X59" i="46"/>
  <c r="X58" i="46"/>
  <c r="X51" i="46"/>
  <c r="X50" i="46"/>
  <c r="X43" i="46"/>
  <c r="X41" i="46"/>
  <c r="X39" i="46"/>
  <c r="X37" i="46"/>
  <c r="X35" i="46"/>
  <c r="X33" i="46"/>
  <c r="X31" i="46"/>
  <c r="X29" i="46"/>
  <c r="X27" i="46"/>
  <c r="X25" i="46"/>
  <c r="X23" i="46"/>
  <c r="X21" i="46"/>
  <c r="X19" i="46"/>
  <c r="X17" i="46"/>
  <c r="X81" i="46"/>
  <c r="X80" i="46"/>
  <c r="X73" i="46"/>
  <c r="X72" i="46"/>
  <c r="X65" i="46"/>
  <c r="X64" i="46"/>
  <c r="X57" i="46"/>
  <c r="X56" i="46"/>
  <c r="X49" i="46"/>
  <c r="X48" i="46"/>
  <c r="X84" i="46"/>
  <c r="X77" i="46"/>
  <c r="X76" i="46"/>
  <c r="X69" i="46"/>
  <c r="X68" i="46"/>
  <c r="X61" i="46"/>
  <c r="X60" i="46"/>
  <c r="X53" i="46"/>
  <c r="X52" i="46"/>
  <c r="X45" i="46"/>
  <c r="X44" i="46"/>
  <c r="X15" i="46"/>
  <c r="X18" i="46"/>
  <c r="X20" i="46"/>
  <c r="X22" i="46"/>
  <c r="X24" i="46"/>
  <c r="X26" i="46"/>
  <c r="X28" i="46"/>
  <c r="X30" i="46"/>
  <c r="X32" i="46"/>
  <c r="X34" i="46"/>
  <c r="X36" i="46"/>
  <c r="X38" i="46"/>
  <c r="X40" i="46"/>
  <c r="X42" i="46"/>
  <c r="X46" i="46"/>
  <c r="X63" i="46"/>
  <c r="X78" i="46"/>
  <c r="Y16" i="46"/>
  <c r="AA16" i="46"/>
  <c r="AE16" i="46" s="1"/>
  <c r="X9" i="46"/>
  <c r="X10" i="46"/>
  <c r="X55" i="46"/>
  <c r="X70" i="46"/>
  <c r="Y72" i="45"/>
  <c r="AA72" i="45"/>
  <c r="AE72" i="45" s="1"/>
  <c r="Z72" i="45"/>
  <c r="X48" i="45"/>
  <c r="X65" i="45"/>
  <c r="X81" i="45"/>
  <c r="AA57" i="45"/>
  <c r="AE57" i="45" s="1"/>
  <c r="Y57" i="45"/>
  <c r="X49" i="45"/>
  <c r="X64" i="45"/>
  <c r="X78" i="45"/>
  <c r="X71" i="45"/>
  <c r="X70" i="45"/>
  <c r="X63" i="45"/>
  <c r="X62" i="45"/>
  <c r="X55" i="45"/>
  <c r="X54" i="45"/>
  <c r="X47" i="45"/>
  <c r="X46" i="45"/>
  <c r="X42" i="45"/>
  <c r="X40" i="45"/>
  <c r="X38" i="45"/>
  <c r="X36" i="45"/>
  <c r="X34" i="45"/>
  <c r="X32" i="45"/>
  <c r="X30" i="45"/>
  <c r="X28" i="45"/>
  <c r="X26" i="45"/>
  <c r="X24" i="45"/>
  <c r="X22" i="45"/>
  <c r="X20" i="45"/>
  <c r="X18" i="45"/>
  <c r="X16" i="45"/>
  <c r="X14" i="45"/>
  <c r="X12" i="45"/>
  <c r="X10" i="45"/>
  <c r="X79" i="45"/>
  <c r="X77" i="45"/>
  <c r="X76" i="45"/>
  <c r="X69" i="45"/>
  <c r="X68" i="45"/>
  <c r="X61" i="45"/>
  <c r="X60" i="45"/>
  <c r="X53" i="45"/>
  <c r="X52" i="45"/>
  <c r="X45" i="45"/>
  <c r="X44" i="45"/>
  <c r="X80" i="45"/>
  <c r="X75" i="45"/>
  <c r="X74" i="45"/>
  <c r="X67" i="45"/>
  <c r="X66" i="45"/>
  <c r="X59" i="45"/>
  <c r="X58" i="45"/>
  <c r="X51" i="45"/>
  <c r="X50" i="45"/>
  <c r="X43" i="45"/>
  <c r="X41" i="45"/>
  <c r="X39" i="45"/>
  <c r="X37" i="45"/>
  <c r="X35" i="45"/>
  <c r="X33" i="45"/>
  <c r="X31" i="45"/>
  <c r="X29" i="45"/>
  <c r="X27" i="45"/>
  <c r="X25" i="45"/>
  <c r="X23" i="45"/>
  <c r="X21" i="45"/>
  <c r="X19" i="45"/>
  <c r="X17" i="45"/>
  <c r="X15" i="45"/>
  <c r="X13" i="45"/>
  <c r="X11" i="45"/>
  <c r="X9" i="45"/>
  <c r="X56" i="45"/>
  <c r="X73" i="45"/>
  <c r="AA78" i="44"/>
  <c r="AE78" i="44" s="1"/>
  <c r="Y78" i="44"/>
  <c r="Z78" i="44"/>
  <c r="X80" i="44"/>
  <c r="X76" i="44"/>
  <c r="X72" i="44"/>
  <c r="X68" i="44"/>
  <c r="X64" i="44"/>
  <c r="X59" i="44"/>
  <c r="X58" i="44"/>
  <c r="X51" i="44"/>
  <c r="X50" i="44"/>
  <c r="X43" i="44"/>
  <c r="X41" i="44"/>
  <c r="X39" i="44"/>
  <c r="X37" i="44"/>
  <c r="X35" i="44"/>
  <c r="X33" i="44"/>
  <c r="X31" i="44"/>
  <c r="X29" i="44"/>
  <c r="X27" i="44"/>
  <c r="X25" i="44"/>
  <c r="X23" i="44"/>
  <c r="X21" i="44"/>
  <c r="X19" i="44"/>
  <c r="X17" i="44"/>
  <c r="X15" i="44"/>
  <c r="X13" i="44"/>
  <c r="X11" i="44"/>
  <c r="X9" i="44"/>
  <c r="X81" i="44"/>
  <c r="X77" i="44"/>
  <c r="X73" i="44"/>
  <c r="X69" i="44"/>
  <c r="X65" i="44"/>
  <c r="X57" i="44"/>
  <c r="X56" i="44"/>
  <c r="X49" i="44"/>
  <c r="X48" i="44"/>
  <c r="X79" i="44"/>
  <c r="X75" i="44"/>
  <c r="X71" i="44"/>
  <c r="X67" i="44"/>
  <c r="X63" i="44"/>
  <c r="X61" i="44"/>
  <c r="X60" i="44"/>
  <c r="X53" i="44"/>
  <c r="X52" i="44"/>
  <c r="X45" i="44"/>
  <c r="X44" i="44"/>
  <c r="X12" i="44"/>
  <c r="X16" i="44"/>
  <c r="X20" i="44"/>
  <c r="X24" i="44"/>
  <c r="X26" i="44"/>
  <c r="X30" i="44"/>
  <c r="X34" i="44"/>
  <c r="X38" i="44"/>
  <c r="X42" i="44"/>
  <c r="X46" i="44"/>
  <c r="X66" i="44"/>
  <c r="X55" i="44"/>
  <c r="X54" i="44"/>
  <c r="AA62" i="44"/>
  <c r="AE62" i="44" s="1"/>
  <c r="X10" i="44"/>
  <c r="X14" i="44"/>
  <c r="X18" i="44"/>
  <c r="X22" i="44"/>
  <c r="X28" i="44"/>
  <c r="X32" i="44"/>
  <c r="X36" i="44"/>
  <c r="X40" i="44"/>
  <c r="X74" i="44"/>
  <c r="Y57" i="43"/>
  <c r="Z57" i="43"/>
  <c r="Y73" i="43"/>
  <c r="AA73" i="43"/>
  <c r="AE73" i="43" s="1"/>
  <c r="Z73" i="43"/>
  <c r="X79" i="43"/>
  <c r="X75" i="43"/>
  <c r="X71" i="43"/>
  <c r="X67" i="43"/>
  <c r="X63" i="43"/>
  <c r="X59" i="43"/>
  <c r="X55" i="43"/>
  <c r="X51" i="43"/>
  <c r="X47" i="43"/>
  <c r="X80" i="43"/>
  <c r="X76" i="43"/>
  <c r="X72" i="43"/>
  <c r="X68" i="43"/>
  <c r="X64" i="43"/>
  <c r="X60" i="43"/>
  <c r="X56" i="43"/>
  <c r="X52" i="43"/>
  <c r="X48" i="43"/>
  <c r="X44" i="43"/>
  <c r="X43" i="43"/>
  <c r="X41" i="43"/>
  <c r="X39" i="43"/>
  <c r="X37" i="43"/>
  <c r="X35" i="43"/>
  <c r="X33" i="43"/>
  <c r="X31" i="43"/>
  <c r="X29" i="43"/>
  <c r="X27" i="43"/>
  <c r="X25" i="43"/>
  <c r="X23" i="43"/>
  <c r="X21" i="43"/>
  <c r="X19" i="43"/>
  <c r="X17" i="43"/>
  <c r="X15" i="43"/>
  <c r="X13" i="43"/>
  <c r="X11" i="43"/>
  <c r="X9" i="43"/>
  <c r="X81" i="43"/>
  <c r="X82" i="43"/>
  <c r="X78" i="43"/>
  <c r="X74" i="43"/>
  <c r="X70" i="43"/>
  <c r="X66" i="43"/>
  <c r="X62" i="43"/>
  <c r="X58" i="43"/>
  <c r="X54" i="43"/>
  <c r="X50" i="43"/>
  <c r="X46" i="43"/>
  <c r="X42" i="43"/>
  <c r="X40" i="43"/>
  <c r="X38" i="43"/>
  <c r="X36" i="43"/>
  <c r="X34" i="43"/>
  <c r="X32" i="43"/>
  <c r="X30" i="43"/>
  <c r="X28" i="43"/>
  <c r="X26" i="43"/>
  <c r="X24" i="43"/>
  <c r="X22" i="43"/>
  <c r="X20" i="43"/>
  <c r="X18" i="43"/>
  <c r="X16" i="43"/>
  <c r="X14" i="43"/>
  <c r="X12" i="43"/>
  <c r="X10" i="43"/>
  <c r="X77" i="43"/>
  <c r="X53" i="43"/>
  <c r="X45" i="43"/>
  <c r="X61" i="43"/>
  <c r="X69" i="43"/>
  <c r="Y64" i="42"/>
  <c r="AE64" i="42"/>
  <c r="Z64" i="42"/>
  <c r="Y12" i="42"/>
  <c r="X13" i="42"/>
  <c r="X14" i="42"/>
  <c r="Z19" i="42"/>
  <c r="X21" i="42"/>
  <c r="X22" i="42"/>
  <c r="X29" i="42"/>
  <c r="X30" i="42"/>
  <c r="Z35" i="42"/>
  <c r="X37" i="42"/>
  <c r="X38" i="42"/>
  <c r="X51" i="42"/>
  <c r="X80" i="42"/>
  <c r="X78" i="42"/>
  <c r="X76" i="42"/>
  <c r="X74" i="42"/>
  <c r="X81" i="42"/>
  <c r="X79" i="42"/>
  <c r="X77" i="42"/>
  <c r="X75" i="42"/>
  <c r="X73" i="42"/>
  <c r="X71" i="42"/>
  <c r="X69" i="42"/>
  <c r="X67" i="42"/>
  <c r="X68" i="42"/>
  <c r="X65" i="42"/>
  <c r="X70" i="42"/>
  <c r="X72" i="42"/>
  <c r="X61" i="42"/>
  <c r="X60" i="42"/>
  <c r="X53" i="42"/>
  <c r="X52" i="42"/>
  <c r="X45" i="42"/>
  <c r="X44" i="42"/>
  <c r="X15" i="42"/>
  <c r="X16" i="42"/>
  <c r="Z20" i="42"/>
  <c r="X23" i="42"/>
  <c r="X24" i="42"/>
  <c r="X31" i="42"/>
  <c r="X32" i="42"/>
  <c r="AA35" i="42"/>
  <c r="AE35" i="42" s="1"/>
  <c r="X39" i="42"/>
  <c r="X40" i="42"/>
  <c r="X46" i="42"/>
  <c r="X47" i="42"/>
  <c r="X49" i="42"/>
  <c r="X50" i="42"/>
  <c r="X59" i="42"/>
  <c r="X66" i="42"/>
  <c r="X17" i="42"/>
  <c r="X18" i="42"/>
  <c r="X25" i="42"/>
  <c r="X26" i="42"/>
  <c r="X33" i="42"/>
  <c r="X34" i="42"/>
  <c r="X41" i="42"/>
  <c r="X42" i="42"/>
  <c r="X48" i="42"/>
  <c r="X54" i="42"/>
  <c r="X55" i="42"/>
  <c r="X57" i="42"/>
  <c r="X58" i="42"/>
  <c r="X80" i="41"/>
  <c r="X78" i="41"/>
  <c r="X76" i="41"/>
  <c r="X74" i="41"/>
  <c r="X72" i="41"/>
  <c r="X70" i="41"/>
  <c r="X68" i="41"/>
  <c r="X66" i="41"/>
  <c r="X64" i="41"/>
  <c r="X62" i="41"/>
  <c r="X60" i="41"/>
  <c r="X58" i="41"/>
  <c r="X56" i="41"/>
  <c r="X54" i="41"/>
  <c r="X52" i="41"/>
  <c r="X50" i="41"/>
  <c r="X48" i="41"/>
  <c r="X46" i="41"/>
  <c r="X44" i="41"/>
  <c r="X42" i="41"/>
  <c r="X40" i="41"/>
  <c r="X38" i="41"/>
  <c r="X36" i="41"/>
  <c r="X34" i="41"/>
  <c r="X32" i="41"/>
  <c r="X30" i="41"/>
  <c r="X28" i="41"/>
  <c r="X26" i="41"/>
  <c r="X81" i="41"/>
  <c r="X79" i="41"/>
  <c r="X77" i="41"/>
  <c r="X75" i="41"/>
  <c r="X73" i="41"/>
  <c r="X71" i="41"/>
  <c r="X69" i="41"/>
  <c r="X67" i="41"/>
  <c r="X65" i="41"/>
  <c r="X63" i="41"/>
  <c r="X61" i="41"/>
  <c r="X59" i="41"/>
  <c r="X57" i="41"/>
  <c r="X55" i="41"/>
  <c r="X53" i="41"/>
  <c r="X51" i="41"/>
  <c r="X49" i="41"/>
  <c r="X47" i="41"/>
  <c r="X45" i="41"/>
  <c r="X43" i="41"/>
  <c r="X41" i="41"/>
  <c r="X39" i="41"/>
  <c r="X37" i="41"/>
  <c r="X35" i="41"/>
  <c r="X33" i="41"/>
  <c r="X31" i="41"/>
  <c r="X29" i="41"/>
  <c r="X27" i="41"/>
  <c r="X25" i="41"/>
  <c r="X23" i="41"/>
  <c r="X21" i="41"/>
  <c r="X19" i="41"/>
  <c r="X17" i="41"/>
  <c r="X24" i="41"/>
  <c r="X20" i="41"/>
  <c r="X16" i="41"/>
  <c r="X14" i="41"/>
  <c r="X12" i="41"/>
  <c r="X10" i="41"/>
  <c r="X22" i="41"/>
  <c r="X18" i="41"/>
  <c r="X15" i="41"/>
  <c r="X13" i="41"/>
  <c r="X11" i="41"/>
  <c r="X9" i="41"/>
  <c r="Y16" i="40"/>
  <c r="Z16" i="40"/>
  <c r="AA16" i="40"/>
  <c r="AE16" i="40" s="1"/>
  <c r="X29" i="40"/>
  <c r="X81" i="40"/>
  <c r="X79" i="40"/>
  <c r="X77" i="40"/>
  <c r="X75" i="40"/>
  <c r="X73" i="40"/>
  <c r="X71" i="40"/>
  <c r="X69" i="40"/>
  <c r="X67" i="40"/>
  <c r="X65" i="40"/>
  <c r="X78" i="40"/>
  <c r="X70" i="40"/>
  <c r="X60" i="40"/>
  <c r="X59" i="40"/>
  <c r="X52" i="40"/>
  <c r="X51" i="40"/>
  <c r="X44" i="40"/>
  <c r="X74" i="40"/>
  <c r="X66" i="40"/>
  <c r="X64" i="40"/>
  <c r="X63" i="40"/>
  <c r="X56" i="40"/>
  <c r="X55" i="40"/>
  <c r="X48" i="40"/>
  <c r="X47" i="40"/>
  <c r="X76" i="40"/>
  <c r="X61" i="40"/>
  <c r="X58" i="40"/>
  <c r="X45" i="40"/>
  <c r="X39" i="40"/>
  <c r="X38" i="40"/>
  <c r="X31" i="40"/>
  <c r="X30" i="40"/>
  <c r="X23" i="40"/>
  <c r="X22" i="40"/>
  <c r="X15" i="40"/>
  <c r="X13" i="40"/>
  <c r="X11" i="40"/>
  <c r="X9" i="40"/>
  <c r="X72" i="40"/>
  <c r="X62" i="40"/>
  <c r="X49" i="40"/>
  <c r="X46" i="40"/>
  <c r="X37" i="40"/>
  <c r="X36" i="40"/>
  <c r="X68" i="40"/>
  <c r="X53" i="40"/>
  <c r="X50" i="40"/>
  <c r="X43" i="40"/>
  <c r="X42" i="40"/>
  <c r="X35" i="40"/>
  <c r="X34" i="40"/>
  <c r="X27" i="40"/>
  <c r="X26" i="40"/>
  <c r="X19" i="40"/>
  <c r="X18" i="40"/>
  <c r="X14" i="40"/>
  <c r="X12" i="40"/>
  <c r="X10" i="40"/>
  <c r="X80" i="40"/>
  <c r="X57" i="40"/>
  <c r="X54" i="40"/>
  <c r="X41" i="40"/>
  <c r="X40" i="40"/>
  <c r="X33" i="40"/>
  <c r="X32" i="40"/>
  <c r="X25" i="40"/>
  <c r="X21" i="40"/>
  <c r="X24" i="40"/>
  <c r="X17" i="40"/>
  <c r="X20" i="40"/>
  <c r="X28" i="40"/>
  <c r="AA30" i="39"/>
  <c r="AE30" i="39" s="1"/>
  <c r="Y30" i="39"/>
  <c r="Y36" i="39"/>
  <c r="Y62" i="39"/>
  <c r="Y25" i="39"/>
  <c r="AA25" i="39"/>
  <c r="AE25" i="39" s="1"/>
  <c r="Z30" i="39"/>
  <c r="AE38" i="39"/>
  <c r="Z38" i="39"/>
  <c r="Y38" i="39"/>
  <c r="AA27" i="39"/>
  <c r="AE27" i="39" s="1"/>
  <c r="AA16" i="39"/>
  <c r="AE16" i="39" s="1"/>
  <c r="Y16" i="39"/>
  <c r="Y73" i="39"/>
  <c r="X80" i="39"/>
  <c r="X78" i="39"/>
  <c r="X76" i="39"/>
  <c r="AE31" i="39"/>
  <c r="AA35" i="39"/>
  <c r="AE35" i="39" s="1"/>
  <c r="X48" i="39"/>
  <c r="X49" i="39"/>
  <c r="X56" i="39"/>
  <c r="X57" i="39"/>
  <c r="X64" i="39"/>
  <c r="X65" i="39"/>
  <c r="Z69" i="39"/>
  <c r="X72" i="39"/>
  <c r="Z75" i="39"/>
  <c r="Y75" i="39"/>
  <c r="AA75" i="39"/>
  <c r="AE75" i="39" s="1"/>
  <c r="X70" i="39"/>
  <c r="X74" i="39"/>
  <c r="Y72" i="38"/>
  <c r="AA72" i="38"/>
  <c r="AE72" i="38" s="1"/>
  <c r="Z72" i="38"/>
  <c r="X48" i="38"/>
  <c r="X65" i="38"/>
  <c r="X10" i="38"/>
  <c r="X57" i="38"/>
  <c r="X81" i="38"/>
  <c r="X79" i="38"/>
  <c r="X78" i="38"/>
  <c r="X71" i="38"/>
  <c r="X70" i="38"/>
  <c r="X63" i="38"/>
  <c r="X62" i="38"/>
  <c r="X55" i="38"/>
  <c r="X54" i="38"/>
  <c r="X47" i="38"/>
  <c r="X46" i="38"/>
  <c r="X42" i="38"/>
  <c r="X40" i="38"/>
  <c r="X38" i="38"/>
  <c r="X36" i="38"/>
  <c r="X34" i="38"/>
  <c r="X32" i="38"/>
  <c r="X30" i="38"/>
  <c r="X28" i="38"/>
  <c r="X26" i="38"/>
  <c r="X24" i="38"/>
  <c r="X22" i="38"/>
  <c r="X20" i="38"/>
  <c r="X18" i="38"/>
  <c r="X16" i="38"/>
  <c r="X14" i="38"/>
  <c r="X12" i="38"/>
  <c r="X82" i="38"/>
  <c r="X77" i="38"/>
  <c r="X76" i="38"/>
  <c r="X69" i="38"/>
  <c r="X68" i="38"/>
  <c r="X61" i="38"/>
  <c r="X60" i="38"/>
  <c r="X53" i="38"/>
  <c r="X52" i="38"/>
  <c r="X45" i="38"/>
  <c r="X44" i="38"/>
  <c r="X83" i="38"/>
  <c r="X75" i="38"/>
  <c r="X74" i="38"/>
  <c r="X67" i="38"/>
  <c r="X66" i="38"/>
  <c r="X59" i="38"/>
  <c r="X58" i="38"/>
  <c r="X51" i="38"/>
  <c r="X50" i="38"/>
  <c r="X43" i="38"/>
  <c r="X41" i="38"/>
  <c r="X39" i="38"/>
  <c r="X37" i="38"/>
  <c r="X35" i="38"/>
  <c r="X33" i="38"/>
  <c r="X31" i="38"/>
  <c r="X29" i="38"/>
  <c r="X27" i="38"/>
  <c r="X25" i="38"/>
  <c r="X23" i="38"/>
  <c r="X21" i="38"/>
  <c r="X19" i="38"/>
  <c r="X17" i="38"/>
  <c r="X15" i="38"/>
  <c r="X13" i="38"/>
  <c r="X11" i="38"/>
  <c r="X9" i="38"/>
  <c r="X56" i="38"/>
  <c r="X73" i="38"/>
  <c r="X80" i="38"/>
  <c r="X79" i="37"/>
  <c r="X75" i="37"/>
  <c r="X71" i="37"/>
  <c r="X63" i="37"/>
  <c r="X62" i="37"/>
  <c r="X55" i="37"/>
  <c r="X54" i="37"/>
  <c r="X47" i="37"/>
  <c r="X46" i="37"/>
  <c r="X42" i="37"/>
  <c r="X40" i="37"/>
  <c r="X38" i="37"/>
  <c r="X36" i="37"/>
  <c r="X34" i="37"/>
  <c r="X32" i="37"/>
  <c r="X30" i="37"/>
  <c r="X28" i="37"/>
  <c r="X26" i="37"/>
  <c r="X24" i="37"/>
  <c r="X22" i="37"/>
  <c r="X20" i="37"/>
  <c r="X18" i="37"/>
  <c r="X16" i="37"/>
  <c r="X14" i="37"/>
  <c r="X12" i="37"/>
  <c r="X80" i="37"/>
  <c r="X76" i="37"/>
  <c r="X72" i="37"/>
  <c r="X68" i="37"/>
  <c r="X61" i="37"/>
  <c r="X60" i="37"/>
  <c r="X53" i="37"/>
  <c r="X52" i="37"/>
  <c r="X45" i="37"/>
  <c r="X44" i="37"/>
  <c r="X81" i="37"/>
  <c r="X77" i="37"/>
  <c r="X73" i="37"/>
  <c r="X69" i="37"/>
  <c r="X67" i="37"/>
  <c r="X66" i="37"/>
  <c r="X59" i="37"/>
  <c r="X58" i="37"/>
  <c r="X51" i="37"/>
  <c r="X50" i="37"/>
  <c r="X43" i="37"/>
  <c r="X41" i="37"/>
  <c r="X39" i="37"/>
  <c r="X37" i="37"/>
  <c r="X35" i="37"/>
  <c r="X33" i="37"/>
  <c r="X31" i="37"/>
  <c r="X29" i="37"/>
  <c r="X27" i="37"/>
  <c r="X25" i="37"/>
  <c r="X23" i="37"/>
  <c r="X21" i="37"/>
  <c r="X19" i="37"/>
  <c r="X17" i="37"/>
  <c r="X15" i="37"/>
  <c r="X13" i="37"/>
  <c r="X11" i="37"/>
  <c r="X9" i="37"/>
  <c r="X49" i="37"/>
  <c r="X64" i="37"/>
  <c r="X56" i="37"/>
  <c r="X70" i="37"/>
  <c r="X78" i="37"/>
  <c r="AA57" i="37"/>
  <c r="AE57" i="37" s="1"/>
  <c r="Z57" i="37"/>
  <c r="Y57" i="37"/>
  <c r="AA74" i="37"/>
  <c r="AE74" i="37" s="1"/>
  <c r="Y74" i="37"/>
  <c r="Z74" i="37"/>
  <c r="X82" i="37"/>
  <c r="X82" i="36"/>
  <c r="X80" i="36"/>
  <c r="X78" i="36"/>
  <c r="X76" i="36"/>
  <c r="X74" i="36"/>
  <c r="X72" i="36"/>
  <c r="X70" i="36"/>
  <c r="X68" i="36"/>
  <c r="X66" i="36"/>
  <c r="X64" i="36"/>
  <c r="X62" i="36"/>
  <c r="X60" i="36"/>
  <c r="X58" i="36"/>
  <c r="X56" i="36"/>
  <c r="X54" i="36"/>
  <c r="X52" i="36"/>
  <c r="X50" i="36"/>
  <c r="X48" i="36"/>
  <c r="X46" i="36"/>
  <c r="X44" i="36"/>
  <c r="X42" i="36"/>
  <c r="X40" i="36"/>
  <c r="X38" i="36"/>
  <c r="X36" i="36"/>
  <c r="X34" i="36"/>
  <c r="X32" i="36"/>
  <c r="X81" i="36"/>
  <c r="X79" i="36"/>
  <c r="X77" i="36"/>
  <c r="X75" i="36"/>
  <c r="X73" i="36"/>
  <c r="X71" i="36"/>
  <c r="X69" i="36"/>
  <c r="X67" i="36"/>
  <c r="X65" i="36"/>
  <c r="X63" i="36"/>
  <c r="X61" i="36"/>
  <c r="X59" i="36"/>
  <c r="X57" i="36"/>
  <c r="X55" i="36"/>
  <c r="X53" i="36"/>
  <c r="X51" i="36"/>
  <c r="X49" i="36"/>
  <c r="X47" i="36"/>
  <c r="X45" i="36"/>
  <c r="X43" i="36"/>
  <c r="X41" i="36"/>
  <c r="X39" i="36"/>
  <c r="X37" i="36"/>
  <c r="X35" i="36"/>
  <c r="X33" i="36"/>
  <c r="X31" i="36"/>
  <c r="X29" i="36"/>
  <c r="X27" i="36"/>
  <c r="X25" i="36"/>
  <c r="X23" i="36"/>
  <c r="X21" i="36"/>
  <c r="X19" i="36"/>
  <c r="X17" i="36"/>
  <c r="X30" i="36"/>
  <c r="X26" i="36"/>
  <c r="X22" i="36"/>
  <c r="X18" i="36"/>
  <c r="X15" i="36"/>
  <c r="X13" i="36"/>
  <c r="X11" i="36"/>
  <c r="X9" i="36"/>
  <c r="X28" i="36"/>
  <c r="X24" i="36"/>
  <c r="X20" i="36"/>
  <c r="X16" i="36"/>
  <c r="X14" i="36"/>
  <c r="X12" i="36"/>
  <c r="X10" i="36"/>
  <c r="AE9" i="35"/>
  <c r="AA62" i="35"/>
  <c r="AE62" i="35" s="1"/>
  <c r="Y62" i="35"/>
  <c r="Z62" i="35"/>
  <c r="Y9" i="35"/>
  <c r="Y13" i="35"/>
  <c r="Z9" i="35"/>
  <c r="Z11" i="35"/>
  <c r="Z13" i="35"/>
  <c r="X18" i="35"/>
  <c r="X20" i="35"/>
  <c r="X22" i="35"/>
  <c r="X24" i="35"/>
  <c r="Z25" i="35"/>
  <c r="X26" i="35"/>
  <c r="X28" i="35"/>
  <c r="X30" i="35"/>
  <c r="X32" i="35"/>
  <c r="Z33" i="35"/>
  <c r="X34" i="35"/>
  <c r="X36" i="35"/>
  <c r="X38" i="35"/>
  <c r="X40" i="35"/>
  <c r="X42" i="35"/>
  <c r="X46" i="35"/>
  <c r="X50" i="35"/>
  <c r="X54" i="35"/>
  <c r="X58" i="35"/>
  <c r="Y11" i="35"/>
  <c r="X82" i="35"/>
  <c r="X80" i="35"/>
  <c r="X78" i="35"/>
  <c r="X83" i="35"/>
  <c r="X81" i="35"/>
  <c r="X79" i="35"/>
  <c r="X77" i="35"/>
  <c r="X75" i="35"/>
  <c r="X73" i="35"/>
  <c r="X71" i="35"/>
  <c r="X69" i="35"/>
  <c r="X67" i="35"/>
  <c r="X65" i="35"/>
  <c r="AA21" i="35"/>
  <c r="AE21" i="35" s="1"/>
  <c r="AA33" i="35"/>
  <c r="AE33" i="35" s="1"/>
  <c r="AA39" i="35"/>
  <c r="AE39" i="35" s="1"/>
  <c r="X45" i="35"/>
  <c r="X49" i="35"/>
  <c r="X53" i="35"/>
  <c r="X57" i="35"/>
  <c r="X61" i="35"/>
  <c r="AA55" i="35"/>
  <c r="AE55" i="35" s="1"/>
  <c r="Z64" i="35"/>
  <c r="X68" i="35"/>
  <c r="X70" i="35"/>
  <c r="X72" i="35"/>
  <c r="X74" i="35"/>
  <c r="X76" i="35"/>
  <c r="X63" i="6"/>
  <c r="Z63" i="6" s="1"/>
  <c r="X19" i="6"/>
  <c r="Z19" i="6" s="1"/>
  <c r="X39" i="6"/>
  <c r="Y39" i="6" s="1"/>
  <c r="X23" i="6"/>
  <c r="Z23" i="6" s="1"/>
  <c r="Y13" i="34"/>
  <c r="Y29" i="34"/>
  <c r="Z13" i="34"/>
  <c r="Z29" i="34"/>
  <c r="Y53" i="34"/>
  <c r="X81" i="34"/>
  <c r="X79" i="34"/>
  <c r="X77" i="34"/>
  <c r="X75" i="34"/>
  <c r="X73" i="34"/>
  <c r="AA23" i="34"/>
  <c r="AE23" i="34" s="1"/>
  <c r="AA35" i="34"/>
  <c r="AE35" i="34" s="1"/>
  <c r="AA41" i="34"/>
  <c r="AE41" i="34" s="1"/>
  <c r="X48" i="34"/>
  <c r="X49" i="34"/>
  <c r="Z54" i="34"/>
  <c r="Y55" i="34"/>
  <c r="X56" i="34"/>
  <c r="X57" i="34"/>
  <c r="X64" i="34"/>
  <c r="X65" i="34"/>
  <c r="Z70" i="34"/>
  <c r="Y71" i="34"/>
  <c r="X72" i="34"/>
  <c r="X74" i="34"/>
  <c r="Y35" i="34"/>
  <c r="Y41" i="34"/>
  <c r="Y23" i="34"/>
  <c r="Z67" i="34"/>
  <c r="Q26" i="3"/>
  <c r="Q29" i="3"/>
  <c r="T29" i="3" s="1"/>
  <c r="X29" i="3" s="1"/>
  <c r="Q43" i="3"/>
  <c r="T43" i="3" s="1"/>
  <c r="X43" i="3" s="1"/>
  <c r="Q51" i="3"/>
  <c r="T51" i="3" s="1"/>
  <c r="X51" i="3" s="1"/>
  <c r="Q62" i="3"/>
  <c r="S62" i="3" s="1"/>
  <c r="Q78" i="3"/>
  <c r="R78" i="3" s="1"/>
  <c r="Q13" i="3"/>
  <c r="T13" i="3" s="1"/>
  <c r="X13" i="3" s="1"/>
  <c r="Q15" i="3"/>
  <c r="R15" i="3" s="1"/>
  <c r="Q21" i="3"/>
  <c r="R21" i="3" s="1"/>
  <c r="Q23" i="3"/>
  <c r="R23" i="3" s="1"/>
  <c r="Q31" i="3"/>
  <c r="T31" i="3" s="1"/>
  <c r="X31" i="3" s="1"/>
  <c r="Q66" i="3"/>
  <c r="T66" i="3" s="1"/>
  <c r="X66" i="3" s="1"/>
  <c r="Q9" i="3"/>
  <c r="R9" i="3" s="1"/>
  <c r="Q14" i="3"/>
  <c r="Q17" i="3"/>
  <c r="S17" i="3" s="1"/>
  <c r="Q22" i="3"/>
  <c r="Q25" i="3"/>
  <c r="S25" i="3" s="1"/>
  <c r="Q30" i="3"/>
  <c r="Q38" i="3"/>
  <c r="S38" i="3" s="1"/>
  <c r="Q46" i="3"/>
  <c r="R46" i="3" s="1"/>
  <c r="Q54" i="3"/>
  <c r="X54" i="3" s="1"/>
  <c r="Y11" i="6"/>
  <c r="X24" i="6"/>
  <c r="X10" i="6"/>
  <c r="X14" i="6"/>
  <c r="X18" i="6"/>
  <c r="X22" i="6"/>
  <c r="X26" i="6"/>
  <c r="X30" i="6"/>
  <c r="X40" i="6"/>
  <c r="X59" i="6"/>
  <c r="X75" i="6"/>
  <c r="X81" i="6"/>
  <c r="X77" i="6"/>
  <c r="X73" i="6"/>
  <c r="X69" i="6"/>
  <c r="X65" i="6"/>
  <c r="X61" i="6"/>
  <c r="X57" i="6"/>
  <c r="X53" i="6"/>
  <c r="X49" i="6"/>
  <c r="X45" i="6"/>
  <c r="X41" i="6"/>
  <c r="X37" i="6"/>
  <c r="X33" i="6"/>
  <c r="X80" i="6"/>
  <c r="X76" i="6"/>
  <c r="X72" i="6"/>
  <c r="X68" i="6"/>
  <c r="X64" i="6"/>
  <c r="X60" i="6"/>
  <c r="X56" i="6"/>
  <c r="X52" i="6"/>
  <c r="X48" i="6"/>
  <c r="X44" i="6"/>
  <c r="X82" i="6"/>
  <c r="X78" i="6"/>
  <c r="X74" i="6"/>
  <c r="X70" i="6"/>
  <c r="X66" i="6"/>
  <c r="X62" i="6"/>
  <c r="X58" i="6"/>
  <c r="X54" i="6"/>
  <c r="X50" i="6"/>
  <c r="X46" i="6"/>
  <c r="X42" i="6"/>
  <c r="X38" i="6"/>
  <c r="X34" i="6"/>
  <c r="X16" i="6"/>
  <c r="X28" i="6"/>
  <c r="X36" i="6"/>
  <c r="X67" i="6"/>
  <c r="Z47" i="6"/>
  <c r="Y47" i="6"/>
  <c r="AA47" i="6"/>
  <c r="AE47" i="6" s="1"/>
  <c r="X12" i="6"/>
  <c r="X20" i="6"/>
  <c r="X32" i="6"/>
  <c r="X51" i="6"/>
  <c r="X9" i="6"/>
  <c r="X13" i="6"/>
  <c r="X17" i="6"/>
  <c r="X21" i="6"/>
  <c r="X25" i="6"/>
  <c r="X29" i="6"/>
  <c r="X35" i="6"/>
  <c r="X43" i="6"/>
  <c r="X55" i="6"/>
  <c r="X71" i="6"/>
  <c r="S17" i="5"/>
  <c r="T17" i="5"/>
  <c r="X17" i="5" s="1"/>
  <c r="R17" i="5"/>
  <c r="S25" i="5"/>
  <c r="R29" i="5"/>
  <c r="T29" i="5"/>
  <c r="X29" i="5" s="1"/>
  <c r="S29" i="5"/>
  <c r="R18" i="5"/>
  <c r="S18" i="5"/>
  <c r="T66" i="5"/>
  <c r="X66" i="5" s="1"/>
  <c r="R14" i="5"/>
  <c r="S14" i="5"/>
  <c r="T50" i="5"/>
  <c r="X50" i="5" s="1"/>
  <c r="S50" i="5"/>
  <c r="R50" i="5"/>
  <c r="T14" i="5"/>
  <c r="X14" i="5" s="1"/>
  <c r="S54" i="5"/>
  <c r="R54" i="5"/>
  <c r="R30" i="5"/>
  <c r="T58" i="5"/>
  <c r="X58" i="5" s="1"/>
  <c r="T74" i="5"/>
  <c r="X74" i="5" s="1"/>
  <c r="S74" i="5"/>
  <c r="R74" i="5"/>
  <c r="Q81" i="5"/>
  <c r="Q77" i="5"/>
  <c r="Q73" i="5"/>
  <c r="Q69" i="5"/>
  <c r="Q65" i="5"/>
  <c r="Q61" i="5"/>
  <c r="Q57" i="5"/>
  <c r="Q53" i="5"/>
  <c r="Q49" i="5"/>
  <c r="Q45" i="5"/>
  <c r="Q41" i="5"/>
  <c r="Q37" i="5"/>
  <c r="Q80" i="5"/>
  <c r="Q76" i="5"/>
  <c r="Q72" i="5"/>
  <c r="Q68" i="5"/>
  <c r="Q64" i="5"/>
  <c r="Q60" i="5"/>
  <c r="Q56" i="5"/>
  <c r="Q52" i="5"/>
  <c r="Q48" i="5"/>
  <c r="Q44" i="5"/>
  <c r="Q40" i="5"/>
  <c r="Q36" i="5"/>
  <c r="Q79" i="5"/>
  <c r="Q75" i="5"/>
  <c r="Q71" i="5"/>
  <c r="Q67" i="5"/>
  <c r="Q63" i="5"/>
  <c r="Q59" i="5"/>
  <c r="Q55" i="5"/>
  <c r="Q51" i="5"/>
  <c r="Q47" i="5"/>
  <c r="Q43" i="5"/>
  <c r="Q39" i="5"/>
  <c r="Q35" i="5"/>
  <c r="Q12" i="5"/>
  <c r="Q16" i="5"/>
  <c r="Q20" i="5"/>
  <c r="Q24" i="5"/>
  <c r="Q28" i="5"/>
  <c r="Q32" i="5"/>
  <c r="Q46" i="5"/>
  <c r="Q62" i="5"/>
  <c r="Q78" i="5"/>
  <c r="S34" i="5"/>
  <c r="R34" i="5"/>
  <c r="X70" i="5"/>
  <c r="S70" i="5"/>
  <c r="R70" i="5"/>
  <c r="T38" i="5"/>
  <c r="X38" i="5" s="1"/>
  <c r="S38" i="5"/>
  <c r="R38" i="5"/>
  <c r="T34" i="5"/>
  <c r="X34" i="5" s="1"/>
  <c r="Q81" i="4"/>
  <c r="Q77" i="4"/>
  <c r="Q73" i="4"/>
  <c r="Q69" i="4"/>
  <c r="Q65" i="4"/>
  <c r="Q61" i="4"/>
  <c r="Q57" i="4"/>
  <c r="Q53" i="4"/>
  <c r="Q49" i="4"/>
  <c r="Q45" i="4"/>
  <c r="Q80" i="4"/>
  <c r="Q76" i="4"/>
  <c r="Q72" i="4"/>
  <c r="Q68" i="4"/>
  <c r="Q64" i="4"/>
  <c r="Q60" i="4"/>
  <c r="Q56" i="4"/>
  <c r="Q52" i="4"/>
  <c r="Q48" i="4"/>
  <c r="Q44" i="4"/>
  <c r="Q40" i="4"/>
  <c r="Q36" i="4"/>
  <c r="Q83" i="4"/>
  <c r="Q79" i="4"/>
  <c r="Q75" i="4"/>
  <c r="Q71" i="4"/>
  <c r="Q67" i="4"/>
  <c r="Q63" i="4"/>
  <c r="Q59" i="4"/>
  <c r="Q55" i="4"/>
  <c r="Q51" i="4"/>
  <c r="Q47" i="4"/>
  <c r="Q43" i="4"/>
  <c r="Q39" i="4"/>
  <c r="Q35" i="4"/>
  <c r="S10" i="4"/>
  <c r="Q12" i="4"/>
  <c r="S14" i="4"/>
  <c r="Q16" i="4"/>
  <c r="S18" i="4"/>
  <c r="Q20" i="4"/>
  <c r="Q24" i="4"/>
  <c r="Q28" i="4"/>
  <c r="Q32" i="4"/>
  <c r="Q33" i="4"/>
  <c r="Q41" i="4"/>
  <c r="Q46" i="4"/>
  <c r="Q62" i="4"/>
  <c r="Q78" i="4"/>
  <c r="Q9" i="4"/>
  <c r="T10" i="4"/>
  <c r="X10" i="4" s="1"/>
  <c r="Q13" i="4"/>
  <c r="T14" i="4"/>
  <c r="X14" i="4" s="1"/>
  <c r="Q17" i="4"/>
  <c r="T18" i="4"/>
  <c r="X18" i="4" s="1"/>
  <c r="Q21" i="4"/>
  <c r="Q25" i="4"/>
  <c r="Q29" i="4"/>
  <c r="Q38" i="4"/>
  <c r="Q50" i="4"/>
  <c r="Q66" i="4"/>
  <c r="Q82" i="4"/>
  <c r="Q22" i="4"/>
  <c r="Q26" i="4"/>
  <c r="Q30" i="4"/>
  <c r="Q37" i="4"/>
  <c r="Q54" i="4"/>
  <c r="Q70" i="4"/>
  <c r="Q11" i="4"/>
  <c r="Q15" i="4"/>
  <c r="Q19" i="4"/>
  <c r="Q23" i="4"/>
  <c r="Q27" i="4"/>
  <c r="Q31" i="4"/>
  <c r="Q34" i="4"/>
  <c r="Q42" i="4"/>
  <c r="Q58" i="4"/>
  <c r="Q74" i="4"/>
  <c r="T19" i="3"/>
  <c r="X19" i="3" s="1"/>
  <c r="R19" i="3"/>
  <c r="S23" i="3"/>
  <c r="R31" i="3"/>
  <c r="T11" i="3"/>
  <c r="X11" i="3" s="1"/>
  <c r="R11" i="3"/>
  <c r="T50" i="3"/>
  <c r="X50" i="3" s="1"/>
  <c r="S50" i="3"/>
  <c r="R50" i="3"/>
  <c r="S58" i="3"/>
  <c r="T74" i="3"/>
  <c r="X74" i="3" s="1"/>
  <c r="S74" i="3"/>
  <c r="Q81" i="3"/>
  <c r="Q77" i="3"/>
  <c r="Q73" i="3"/>
  <c r="Q69" i="3"/>
  <c r="Q65" i="3"/>
  <c r="Q61" i="3"/>
  <c r="Q57" i="3"/>
  <c r="Q53" i="3"/>
  <c r="Q49" i="3"/>
  <c r="Q45" i="3"/>
  <c r="Q41" i="3"/>
  <c r="Q37" i="3"/>
  <c r="Q80" i="3"/>
  <c r="Q76" i="3"/>
  <c r="Q72" i="3"/>
  <c r="Q68" i="3"/>
  <c r="Q64" i="3"/>
  <c r="Q60" i="3"/>
  <c r="Q56" i="3"/>
  <c r="Q52" i="3"/>
  <c r="Q48" i="3"/>
  <c r="Q44" i="3"/>
  <c r="Q40" i="3"/>
  <c r="Q36" i="3"/>
  <c r="Q79" i="3"/>
  <c r="Q12" i="3"/>
  <c r="Q16" i="3"/>
  <c r="Q20" i="3"/>
  <c r="Q24" i="3"/>
  <c r="Q28" i="3"/>
  <c r="Q32" i="3"/>
  <c r="Q33" i="3"/>
  <c r="Q34" i="3"/>
  <c r="Q35" i="3"/>
  <c r="Q39" i="3"/>
  <c r="Q47" i="3"/>
  <c r="Q55" i="3"/>
  <c r="Q63" i="3"/>
  <c r="Q71" i="3"/>
  <c r="R74" i="3"/>
  <c r="Q82" i="3"/>
  <c r="S54" i="3"/>
  <c r="T70" i="3"/>
  <c r="X70" i="3" s="1"/>
  <c r="S70" i="3"/>
  <c r="R54" i="3"/>
  <c r="Q59" i="3"/>
  <c r="Q67" i="3"/>
  <c r="R70" i="3"/>
  <c r="Q75" i="3"/>
  <c r="T12" i="2"/>
  <c r="X12" i="2" s="1"/>
  <c r="S12" i="2"/>
  <c r="R12" i="2"/>
  <c r="Q81" i="2"/>
  <c r="Q77" i="2"/>
  <c r="Q73" i="2"/>
  <c r="Q69" i="2"/>
  <c r="Q65" i="2"/>
  <c r="Q61" i="2"/>
  <c r="Q57" i="2"/>
  <c r="Q53" i="2"/>
  <c r="Q49" i="2"/>
  <c r="Q45" i="2"/>
  <c r="Q41" i="2"/>
  <c r="Q37" i="2"/>
  <c r="Q33" i="2"/>
  <c r="Q83" i="2"/>
  <c r="Q79" i="2"/>
  <c r="Q75" i="2"/>
  <c r="Q71" i="2"/>
  <c r="Q67" i="2"/>
  <c r="Q63" i="2"/>
  <c r="Q59" i="2"/>
  <c r="Q55" i="2"/>
  <c r="Q51" i="2"/>
  <c r="Q47" i="2"/>
  <c r="Q43" i="2"/>
  <c r="Q39" i="2"/>
  <c r="Q35" i="2"/>
  <c r="Q82" i="2"/>
  <c r="Q78" i="2"/>
  <c r="Q74" i="2"/>
  <c r="Q70" i="2"/>
  <c r="Q66" i="2"/>
  <c r="Q62" i="2"/>
  <c r="Q58" i="2"/>
  <c r="Q54" i="2"/>
  <c r="Q50" i="2"/>
  <c r="Q46" i="2"/>
  <c r="Q42" i="2"/>
  <c r="Q38" i="2"/>
  <c r="Q34" i="2"/>
  <c r="Q76" i="2"/>
  <c r="Q60" i="2"/>
  <c r="Q44" i="2"/>
  <c r="Q31" i="2"/>
  <c r="Q27" i="2"/>
  <c r="Q23" i="2"/>
  <c r="Q19" i="2"/>
  <c r="Q15" i="2"/>
  <c r="Q11" i="2"/>
  <c r="Q72" i="2"/>
  <c r="Q56" i="2"/>
  <c r="Q40" i="2"/>
  <c r="Q30" i="2"/>
  <c r="Q26" i="2"/>
  <c r="Q20" i="2"/>
  <c r="Q28" i="2"/>
  <c r="Q24" i="2"/>
  <c r="Q36" i="2"/>
  <c r="Q9" i="2"/>
  <c r="Q68" i="2"/>
  <c r="Q80" i="2"/>
  <c r="Q48" i="2"/>
  <c r="Q32" i="2"/>
  <c r="Q18" i="2"/>
  <c r="Q17" i="2"/>
  <c r="Q16" i="2"/>
  <c r="Q52" i="2"/>
  <c r="Q22" i="2"/>
  <c r="Q21" i="2"/>
  <c r="Q64" i="2"/>
  <c r="Q25" i="2"/>
  <c r="Q10" i="2"/>
  <c r="Q29" i="2"/>
  <c r="Q13" i="2"/>
  <c r="Q14" i="2"/>
  <c r="Z7" i="1"/>
  <c r="Y7" i="1"/>
  <c r="AL7" i="62" l="1"/>
  <c r="AH7" i="62"/>
  <c r="O83" i="61"/>
  <c r="D83" i="61"/>
  <c r="AD7" i="61"/>
  <c r="AF7" i="61"/>
  <c r="O86" i="63"/>
  <c r="D86" i="63"/>
  <c r="AF7" i="63"/>
  <c r="AD7" i="63"/>
  <c r="AH7" i="63"/>
  <c r="O84" i="60"/>
  <c r="D84" i="60"/>
  <c r="AF7" i="60"/>
  <c r="AD7" i="60"/>
  <c r="D89" i="62"/>
  <c r="O89" i="62"/>
  <c r="AD7" i="62"/>
  <c r="AF7" i="62"/>
  <c r="Z23" i="59"/>
  <c r="Z50" i="52"/>
  <c r="AA65" i="43"/>
  <c r="AE65" i="43" s="1"/>
  <c r="AA79" i="39"/>
  <c r="AE79" i="39" s="1"/>
  <c r="Y79" i="39"/>
  <c r="Z34" i="39"/>
  <c r="Y9" i="39"/>
  <c r="AE47" i="35"/>
  <c r="AA23" i="35"/>
  <c r="AE23" i="35" s="1"/>
  <c r="Z35" i="35"/>
  <c r="Z61" i="34"/>
  <c r="AA17" i="59"/>
  <c r="AE17" i="59" s="1"/>
  <c r="Y17" i="59"/>
  <c r="Y11" i="59"/>
  <c r="Z48" i="58"/>
  <c r="Y48" i="58"/>
  <c r="Z78" i="52"/>
  <c r="AA37" i="52"/>
  <c r="AE37" i="52" s="1"/>
  <c r="Z35" i="52"/>
  <c r="Z33" i="52"/>
  <c r="Z65" i="43"/>
  <c r="Z9" i="39"/>
  <c r="AA10" i="37"/>
  <c r="AE10" i="37" s="1"/>
  <c r="Y10" i="37"/>
  <c r="AA63" i="35"/>
  <c r="AE63" i="35" s="1"/>
  <c r="Z48" i="35"/>
  <c r="AA12" i="35"/>
  <c r="AE12" i="35" s="1"/>
  <c r="AA40" i="34"/>
  <c r="AE40" i="34" s="1"/>
  <c r="Z40" i="34"/>
  <c r="R42" i="3"/>
  <c r="S42" i="3"/>
  <c r="T18" i="3"/>
  <c r="X18" i="3" s="1"/>
  <c r="R18" i="3"/>
  <c r="S78" i="3"/>
  <c r="T23" i="3"/>
  <c r="X23" i="3" s="1"/>
  <c r="AA66" i="52"/>
  <c r="AE66" i="52" s="1"/>
  <c r="Y51" i="58"/>
  <c r="AA51" i="58"/>
  <c r="AE51" i="58" s="1"/>
  <c r="Z51" i="58"/>
  <c r="Y70" i="44"/>
  <c r="Z29" i="58"/>
  <c r="AA38" i="58"/>
  <c r="AE38" i="58" s="1"/>
  <c r="AA47" i="58"/>
  <c r="AE47" i="58" s="1"/>
  <c r="Z44" i="59"/>
  <c r="AA41" i="59"/>
  <c r="AE41" i="59" s="1"/>
  <c r="Y44" i="59"/>
  <c r="Z15" i="59"/>
  <c r="Y41" i="59"/>
  <c r="Y60" i="35"/>
  <c r="Z39" i="34"/>
  <c r="Z45" i="34"/>
  <c r="Y63" i="6"/>
  <c r="S66" i="3"/>
  <c r="T62" i="3"/>
  <c r="X62" i="3" s="1"/>
  <c r="R62" i="3"/>
  <c r="T38" i="3"/>
  <c r="X38" i="3" s="1"/>
  <c r="R66" i="3"/>
  <c r="S27" i="3"/>
  <c r="Z51" i="52"/>
  <c r="Y58" i="52"/>
  <c r="Z23" i="52"/>
  <c r="Y34" i="52"/>
  <c r="Z72" i="52"/>
  <c r="Y26" i="52"/>
  <c r="Z44" i="47"/>
  <c r="Y63" i="42"/>
  <c r="Y36" i="42"/>
  <c r="Z63" i="42"/>
  <c r="Z36" i="42"/>
  <c r="Y54" i="39"/>
  <c r="Y26" i="39"/>
  <c r="Z20" i="39"/>
  <c r="Y64" i="38"/>
  <c r="AA64" i="38"/>
  <c r="AE64" i="38" s="1"/>
  <c r="Z71" i="39"/>
  <c r="AA70" i="44"/>
  <c r="AE70" i="44" s="1"/>
  <c r="Z45" i="52"/>
  <c r="Z13" i="52"/>
  <c r="Y47" i="39"/>
  <c r="Y15" i="6"/>
  <c r="Y78" i="34"/>
  <c r="Z60" i="34"/>
  <c r="Z15" i="34"/>
  <c r="Y11" i="34"/>
  <c r="Y63" i="35"/>
  <c r="Y47" i="35"/>
  <c r="Z23" i="35"/>
  <c r="AA71" i="39"/>
  <c r="AE71" i="39" s="1"/>
  <c r="Y27" i="39"/>
  <c r="AA40" i="39"/>
  <c r="AE40" i="39" s="1"/>
  <c r="AA62" i="42"/>
  <c r="AE62" i="42" s="1"/>
  <c r="AA9" i="42"/>
  <c r="Y10" i="52"/>
  <c r="Y31" i="52"/>
  <c r="AA35" i="59"/>
  <c r="AE35" i="59" s="1"/>
  <c r="AA14" i="59"/>
  <c r="AE14" i="59" s="1"/>
  <c r="Z29" i="35"/>
  <c r="AA79" i="6"/>
  <c r="AE79" i="6" s="1"/>
  <c r="AA19" i="6"/>
  <c r="AE19" i="6" s="1"/>
  <c r="Z50" i="34"/>
  <c r="Z46" i="34"/>
  <c r="AE25" i="34"/>
  <c r="AA25" i="35"/>
  <c r="AE25" i="35" s="1"/>
  <c r="Y81" i="39"/>
  <c r="AE28" i="39"/>
  <c r="Y55" i="39"/>
  <c r="Y11" i="39"/>
  <c r="AA11" i="42"/>
  <c r="AE11" i="42" s="1"/>
  <c r="Z56" i="42"/>
  <c r="Y28" i="42"/>
  <c r="Y56" i="42"/>
  <c r="AA54" i="46"/>
  <c r="AE54" i="46" s="1"/>
  <c r="Y52" i="47"/>
  <c r="Y72" i="52"/>
  <c r="Y42" i="52"/>
  <c r="AA50" i="58"/>
  <c r="AE50" i="58" s="1"/>
  <c r="Z31" i="59"/>
  <c r="Z9" i="42"/>
  <c r="AA28" i="58"/>
  <c r="AE28" i="58" s="1"/>
  <c r="S15" i="3"/>
  <c r="T15" i="3"/>
  <c r="X15" i="3" s="1"/>
  <c r="R27" i="3"/>
  <c r="AA63" i="6"/>
  <c r="AE63" i="6" s="1"/>
  <c r="Y31" i="6"/>
  <c r="Y51" i="34"/>
  <c r="Z51" i="34"/>
  <c r="Y43" i="35"/>
  <c r="AA22" i="39"/>
  <c r="AE22" i="39" s="1"/>
  <c r="AA29" i="52"/>
  <c r="AE29" i="52" s="1"/>
  <c r="Z50" i="58"/>
  <c r="Z13" i="58"/>
  <c r="Z43" i="59"/>
  <c r="Z12" i="34"/>
  <c r="T17" i="3"/>
  <c r="X17" i="3" s="1"/>
  <c r="S31" i="3"/>
  <c r="Y79" i="6"/>
  <c r="AA15" i="6"/>
  <c r="AE15" i="6" s="1"/>
  <c r="AA50" i="34"/>
  <c r="AE50" i="34" s="1"/>
  <c r="Y67" i="34"/>
  <c r="AA33" i="34"/>
  <c r="AE33" i="34" s="1"/>
  <c r="AA17" i="34"/>
  <c r="AE17" i="34" s="1"/>
  <c r="AA58" i="34"/>
  <c r="AE58" i="34" s="1"/>
  <c r="Z33" i="34"/>
  <c r="AA59" i="35"/>
  <c r="AE59" i="35" s="1"/>
  <c r="Y52" i="35"/>
  <c r="AA48" i="37"/>
  <c r="AE48" i="37" s="1"/>
  <c r="Y49" i="38"/>
  <c r="Y59" i="39"/>
  <c r="Y21" i="39"/>
  <c r="Y37" i="52"/>
  <c r="AA32" i="34"/>
  <c r="AE32" i="34" s="1"/>
  <c r="Z32" i="34"/>
  <c r="Y13" i="58"/>
  <c r="R17" i="3"/>
  <c r="T21" i="5"/>
  <c r="X21" i="5" s="1"/>
  <c r="Y27" i="34"/>
  <c r="Z58" i="34"/>
  <c r="AA60" i="34"/>
  <c r="AE60" i="34" s="1"/>
  <c r="AA27" i="34"/>
  <c r="AE27" i="34" s="1"/>
  <c r="AA11" i="34"/>
  <c r="AE11" i="34" s="1"/>
  <c r="Y17" i="34"/>
  <c r="Y59" i="35"/>
  <c r="Z43" i="35"/>
  <c r="AA49" i="38"/>
  <c r="AE49" i="38" s="1"/>
  <c r="Z77" i="39"/>
  <c r="Z53" i="39"/>
  <c r="Z11" i="39"/>
  <c r="AA19" i="42"/>
  <c r="AE19" i="42" s="1"/>
  <c r="Y55" i="52"/>
  <c r="Y27" i="52"/>
  <c r="Y29" i="59"/>
  <c r="AA12" i="34"/>
  <c r="AE12" i="34" s="1"/>
  <c r="Y53" i="39"/>
  <c r="Z12" i="58"/>
  <c r="S46" i="3"/>
  <c r="T78" i="3"/>
  <c r="X78" i="3" s="1"/>
  <c r="Y59" i="34"/>
  <c r="Y43" i="34"/>
  <c r="Y66" i="35"/>
  <c r="AE17" i="39"/>
  <c r="Z36" i="39"/>
  <c r="Z46" i="39"/>
  <c r="Y14" i="46"/>
  <c r="AE44" i="47"/>
  <c r="AA39" i="52"/>
  <c r="AE39" i="52" s="1"/>
  <c r="Z21" i="58"/>
  <c r="Y52" i="58"/>
  <c r="AA11" i="59"/>
  <c r="AE11" i="59" s="1"/>
  <c r="AA14" i="39"/>
  <c r="AE14" i="39" s="1"/>
  <c r="T46" i="3"/>
  <c r="X46" i="3" s="1"/>
  <c r="AA23" i="6"/>
  <c r="AE23" i="6" s="1"/>
  <c r="Y76" i="34"/>
  <c r="Z66" i="35"/>
  <c r="Y51" i="35"/>
  <c r="Z44" i="35"/>
  <c r="Y44" i="35"/>
  <c r="AA77" i="39"/>
  <c r="AE77" i="39" s="1"/>
  <c r="Y39" i="52"/>
  <c r="Z10" i="35"/>
  <c r="Y21" i="58"/>
  <c r="Z59" i="34"/>
  <c r="Z65" i="37"/>
  <c r="AA21" i="39"/>
  <c r="AE21" i="39" s="1"/>
  <c r="Z32" i="39"/>
  <c r="Z28" i="42"/>
  <c r="Z27" i="42"/>
  <c r="Y49" i="43"/>
  <c r="Z14" i="46"/>
  <c r="Y18" i="52"/>
  <c r="AA25" i="59"/>
  <c r="AE25" i="59" s="1"/>
  <c r="Z42" i="52"/>
  <c r="AA20" i="58"/>
  <c r="AE20" i="58" s="1"/>
  <c r="AA40" i="58"/>
  <c r="AE40" i="58" s="1"/>
  <c r="Z20" i="58"/>
  <c r="Y51" i="52"/>
  <c r="AA21" i="52"/>
  <c r="AE21" i="52" s="1"/>
  <c r="Y13" i="52"/>
  <c r="Y35" i="52"/>
  <c r="Z19" i="52"/>
  <c r="AA33" i="52"/>
  <c r="AE33" i="52" s="1"/>
  <c r="Z17" i="52"/>
  <c r="Y23" i="52"/>
  <c r="Y66" i="52"/>
  <c r="AA50" i="52"/>
  <c r="AE50" i="52" s="1"/>
  <c r="AA17" i="52"/>
  <c r="AE17" i="52" s="1"/>
  <c r="AA19" i="52"/>
  <c r="AE19" i="52" s="1"/>
  <c r="Y45" i="52"/>
  <c r="S51" i="3"/>
  <c r="R58" i="3"/>
  <c r="T25" i="3"/>
  <c r="X25" i="3" s="1"/>
  <c r="R13" i="3"/>
  <c r="R25" i="3"/>
  <c r="S13" i="3"/>
  <c r="R51" i="3"/>
  <c r="R10" i="3"/>
  <c r="R42" i="5"/>
  <c r="S42" i="5"/>
  <c r="R66" i="5"/>
  <c r="R25" i="5"/>
  <c r="S9" i="5"/>
  <c r="S33" i="5"/>
  <c r="R21" i="5"/>
  <c r="R10" i="5"/>
  <c r="T13" i="5"/>
  <c r="X13" i="5" s="1"/>
  <c r="S10" i="5"/>
  <c r="R13" i="5"/>
  <c r="AA31" i="6"/>
  <c r="AE31" i="6" s="1"/>
  <c r="Y23" i="6"/>
  <c r="Y9" i="34"/>
  <c r="AA68" i="34"/>
  <c r="AE68" i="34" s="1"/>
  <c r="AA19" i="34"/>
  <c r="AE19" i="34" s="1"/>
  <c r="Z21" i="34"/>
  <c r="Y19" i="34"/>
  <c r="AA16" i="34"/>
  <c r="AE16" i="34" s="1"/>
  <c r="AA46" i="34"/>
  <c r="AE46" i="34" s="1"/>
  <c r="Z16" i="34"/>
  <c r="Y69" i="34"/>
  <c r="Y31" i="34"/>
  <c r="Z53" i="34"/>
  <c r="AA15" i="34"/>
  <c r="AE15" i="34" s="1"/>
  <c r="Z68" i="34"/>
  <c r="Z69" i="34"/>
  <c r="AA44" i="34"/>
  <c r="AE44" i="34" s="1"/>
  <c r="AA31" i="34"/>
  <c r="AE31" i="34" s="1"/>
  <c r="AA21" i="34"/>
  <c r="AE21" i="34" s="1"/>
  <c r="Z44" i="34"/>
  <c r="Z25" i="34"/>
  <c r="AA54" i="34"/>
  <c r="AE54" i="34" s="1"/>
  <c r="AA48" i="35"/>
  <c r="AE48" i="35" s="1"/>
  <c r="Z21" i="35"/>
  <c r="Y64" i="35"/>
  <c r="AA52" i="35"/>
  <c r="AE52" i="35" s="1"/>
  <c r="AA31" i="35"/>
  <c r="AE31" i="35" s="1"/>
  <c r="Z19" i="35"/>
  <c r="AA16" i="35"/>
  <c r="AE16" i="35" s="1"/>
  <c r="AA41" i="35"/>
  <c r="AE41" i="35" s="1"/>
  <c r="Y19" i="35"/>
  <c r="Z41" i="35"/>
  <c r="Z31" i="35"/>
  <c r="Z16" i="35"/>
  <c r="AA65" i="37"/>
  <c r="AE65" i="37" s="1"/>
  <c r="Y43" i="39"/>
  <c r="AE42" i="39"/>
  <c r="Z24" i="39"/>
  <c r="AE63" i="39"/>
  <c r="AA20" i="39"/>
  <c r="AE20" i="39" s="1"/>
  <c r="Z15" i="39"/>
  <c r="Z59" i="39"/>
  <c r="Z14" i="39"/>
  <c r="Z47" i="39"/>
  <c r="Y42" i="39"/>
  <c r="AA19" i="39"/>
  <c r="AE19" i="39" s="1"/>
  <c r="Y63" i="39"/>
  <c r="AE46" i="39"/>
  <c r="Y24" i="39"/>
  <c r="Z43" i="39"/>
  <c r="Y19" i="39"/>
  <c r="Y15" i="39"/>
  <c r="Z49" i="43"/>
  <c r="Y47" i="44"/>
  <c r="Z47" i="44"/>
  <c r="Z13" i="46"/>
  <c r="AA13" i="46"/>
  <c r="AE13" i="46" s="1"/>
  <c r="Z51" i="47"/>
  <c r="AA51" i="47"/>
  <c r="AE51" i="47" s="1"/>
  <c r="Z80" i="52"/>
  <c r="Y9" i="52"/>
  <c r="AA31" i="52"/>
  <c r="AE31" i="52" s="1"/>
  <c r="Z55" i="52"/>
  <c r="Z34" i="52"/>
  <c r="Z10" i="52"/>
  <c r="Z70" i="52"/>
  <c r="AA80" i="52"/>
  <c r="AE80" i="52" s="1"/>
  <c r="Z26" i="52"/>
  <c r="Y47" i="58"/>
  <c r="Z36" i="58"/>
  <c r="AA12" i="58"/>
  <c r="AE12" i="58" s="1"/>
  <c r="AA36" i="58"/>
  <c r="AE36" i="58" s="1"/>
  <c r="Z52" i="58"/>
  <c r="AA43" i="59"/>
  <c r="AE43" i="59" s="1"/>
  <c r="AA27" i="59"/>
  <c r="AE27" i="59" s="1"/>
  <c r="Y15" i="59"/>
  <c r="Z45" i="59"/>
  <c r="Y33" i="59"/>
  <c r="AA13" i="59"/>
  <c r="AE13" i="59" s="1"/>
  <c r="Z14" i="59"/>
  <c r="Z27" i="59"/>
  <c r="Y13" i="59"/>
  <c r="AA29" i="59"/>
  <c r="AE29" i="59" s="1"/>
  <c r="Y45" i="59"/>
  <c r="AA33" i="59"/>
  <c r="AE33" i="59" s="1"/>
  <c r="AA10" i="59"/>
  <c r="AE10" i="59" s="1"/>
  <c r="Z10" i="59"/>
  <c r="AA23" i="59"/>
  <c r="AE23" i="59" s="1"/>
  <c r="Z28" i="58"/>
  <c r="AA18" i="59"/>
  <c r="AE18" i="59" s="1"/>
  <c r="Y19" i="6"/>
  <c r="T21" i="3"/>
  <c r="X21" i="3" s="1"/>
  <c r="R33" i="5"/>
  <c r="R58" i="5"/>
  <c r="R9" i="5"/>
  <c r="Z39" i="6"/>
  <c r="AA27" i="6"/>
  <c r="AE27" i="6" s="1"/>
  <c r="Z11" i="6"/>
  <c r="Y80" i="34"/>
  <c r="Y37" i="34"/>
  <c r="Z62" i="34"/>
  <c r="AA52" i="34"/>
  <c r="AE52" i="34" s="1"/>
  <c r="Z43" i="34"/>
  <c r="Z60" i="35"/>
  <c r="Y56" i="35"/>
  <c r="AA35" i="35"/>
  <c r="AE35" i="35" s="1"/>
  <c r="Y17" i="35"/>
  <c r="Z37" i="35"/>
  <c r="Z15" i="35"/>
  <c r="AA18" i="39"/>
  <c r="AE18" i="39" s="1"/>
  <c r="AA55" i="39"/>
  <c r="AE55" i="39" s="1"/>
  <c r="AA23" i="39"/>
  <c r="AE23" i="39" s="1"/>
  <c r="Z22" i="39"/>
  <c r="Z43" i="42"/>
  <c r="Y43" i="42"/>
  <c r="Z62" i="44"/>
  <c r="Y41" i="52"/>
  <c r="Z15" i="52"/>
  <c r="AA19" i="59"/>
  <c r="AE19" i="59" s="1"/>
  <c r="AA62" i="34"/>
  <c r="AE62" i="34" s="1"/>
  <c r="Z36" i="34"/>
  <c r="Z20" i="34"/>
  <c r="Y14" i="47"/>
  <c r="AA14" i="47"/>
  <c r="AE14" i="47" s="1"/>
  <c r="Y22" i="34"/>
  <c r="AA22" i="34"/>
  <c r="AE22" i="34" s="1"/>
  <c r="R31" i="5"/>
  <c r="T31" i="5"/>
  <c r="X31" i="5" s="1"/>
  <c r="S31" i="5"/>
  <c r="R43" i="3"/>
  <c r="Z27" i="6"/>
  <c r="T10" i="3"/>
  <c r="X10" i="3" s="1"/>
  <c r="AA78" i="34"/>
  <c r="AE78" i="34" s="1"/>
  <c r="Z80" i="34"/>
  <c r="Z66" i="34"/>
  <c r="Z52" i="34"/>
  <c r="AA56" i="35"/>
  <c r="AE56" i="35" s="1"/>
  <c r="Y15" i="35"/>
  <c r="Z48" i="37"/>
  <c r="AA81" i="39"/>
  <c r="AE81" i="39" s="1"/>
  <c r="Y28" i="39"/>
  <c r="Y23" i="39"/>
  <c r="Y32" i="39"/>
  <c r="Z12" i="42"/>
  <c r="Z54" i="46"/>
  <c r="Y70" i="52"/>
  <c r="Z61" i="52"/>
  <c r="Z42" i="58"/>
  <c r="AA31" i="59"/>
  <c r="AE31" i="59" s="1"/>
  <c r="AA20" i="34"/>
  <c r="AE20" i="34" s="1"/>
  <c r="Y61" i="52"/>
  <c r="Z18" i="52"/>
  <c r="AA42" i="58"/>
  <c r="AE42" i="58" s="1"/>
  <c r="Z18" i="59"/>
  <c r="Y12" i="47"/>
  <c r="AA12" i="47"/>
  <c r="AE12" i="47" s="1"/>
  <c r="R23" i="5"/>
  <c r="S23" i="5"/>
  <c r="T23" i="5"/>
  <c r="X23" i="5" s="1"/>
  <c r="R19" i="5"/>
  <c r="S19" i="5"/>
  <c r="T19" i="5"/>
  <c r="X19" i="5" s="1"/>
  <c r="Y10" i="47"/>
  <c r="AA10" i="47"/>
  <c r="AE10" i="47" s="1"/>
  <c r="Y18" i="34"/>
  <c r="AA18" i="34"/>
  <c r="AE18" i="34" s="1"/>
  <c r="R22" i="5"/>
  <c r="T22" i="5"/>
  <c r="X22" i="5" s="1"/>
  <c r="R11" i="5"/>
  <c r="T11" i="5"/>
  <c r="X11" i="5" s="1"/>
  <c r="S11" i="5"/>
  <c r="R27" i="5"/>
  <c r="S27" i="5"/>
  <c r="T27" i="5"/>
  <c r="X27" i="5" s="1"/>
  <c r="R26" i="5"/>
  <c r="T26" i="5"/>
  <c r="X26" i="5" s="1"/>
  <c r="S26" i="5"/>
  <c r="Z76" i="34"/>
  <c r="AE66" i="34"/>
  <c r="AA37" i="34"/>
  <c r="AE37" i="34" s="1"/>
  <c r="AA37" i="35"/>
  <c r="AE37" i="35" s="1"/>
  <c r="Z17" i="35"/>
  <c r="Y18" i="39"/>
  <c r="Z11" i="42"/>
  <c r="AE59" i="52"/>
  <c r="Z40" i="58"/>
  <c r="AA21" i="59"/>
  <c r="AE21" i="59" s="1"/>
  <c r="AA39" i="59"/>
  <c r="AE39" i="59" s="1"/>
  <c r="AE36" i="34"/>
  <c r="AA24" i="34"/>
  <c r="AE24" i="34" s="1"/>
  <c r="AA70" i="34"/>
  <c r="AE70" i="34" s="1"/>
  <c r="Z24" i="34"/>
  <c r="Y16" i="47"/>
  <c r="AE16" i="47"/>
  <c r="Y10" i="34"/>
  <c r="AA10" i="34"/>
  <c r="AE10" i="34" s="1"/>
  <c r="Y26" i="34"/>
  <c r="AA26" i="34"/>
  <c r="AE26" i="34" s="1"/>
  <c r="Y30" i="34"/>
  <c r="AA30" i="34"/>
  <c r="AE30" i="34" s="1"/>
  <c r="S30" i="5"/>
  <c r="T30" i="5"/>
  <c r="X30" i="5" s="1"/>
  <c r="R15" i="5"/>
  <c r="S15" i="5"/>
  <c r="T15" i="5"/>
  <c r="X15" i="5" s="1"/>
  <c r="Y20" i="59"/>
  <c r="AA20" i="59"/>
  <c r="AE20" i="59" s="1"/>
  <c r="Z20" i="59"/>
  <c r="Z35" i="59"/>
  <c r="Y21" i="59"/>
  <c r="Z39" i="59"/>
  <c r="Y25" i="59"/>
  <c r="AA9" i="59"/>
  <c r="AE9" i="59" s="1"/>
  <c r="Y12" i="59"/>
  <c r="Z12" i="59"/>
  <c r="AA12" i="59"/>
  <c r="AE12" i="59" s="1"/>
  <c r="Y9" i="59"/>
  <c r="Y16" i="59"/>
  <c r="Z16" i="59"/>
  <c r="AA16" i="59"/>
  <c r="AE16" i="59" s="1"/>
  <c r="Y26" i="58"/>
  <c r="Z26" i="58"/>
  <c r="AA26" i="58"/>
  <c r="AE26" i="58" s="1"/>
  <c r="Y22" i="58"/>
  <c r="Z22" i="58"/>
  <c r="AA22" i="58"/>
  <c r="AE22" i="58" s="1"/>
  <c r="AA17" i="58"/>
  <c r="AE17" i="58" s="1"/>
  <c r="Y17" i="58"/>
  <c r="AA35" i="58"/>
  <c r="AE35" i="58" s="1"/>
  <c r="Y35" i="58"/>
  <c r="AA27" i="58"/>
  <c r="AE27" i="58" s="1"/>
  <c r="Y27" i="58"/>
  <c r="AA19" i="58"/>
  <c r="AE19" i="58" s="1"/>
  <c r="Y19" i="58"/>
  <c r="AA11" i="58"/>
  <c r="AE11" i="58" s="1"/>
  <c r="Y11" i="58"/>
  <c r="AA23" i="58"/>
  <c r="AE23" i="58" s="1"/>
  <c r="Y23" i="58"/>
  <c r="AA25" i="58"/>
  <c r="AE25" i="58" s="1"/>
  <c r="Y25" i="58"/>
  <c r="Y18" i="58"/>
  <c r="Z18" i="58"/>
  <c r="AA18" i="58"/>
  <c r="AE18" i="58" s="1"/>
  <c r="Y46" i="58"/>
  <c r="AA33" i="58"/>
  <c r="AE33" i="58" s="1"/>
  <c r="Y33" i="58"/>
  <c r="Y24" i="58"/>
  <c r="AA24" i="58"/>
  <c r="AE24" i="58" s="1"/>
  <c r="Z24" i="58"/>
  <c r="AA31" i="58"/>
  <c r="AE31" i="58" s="1"/>
  <c r="Y31" i="58"/>
  <c r="AA15" i="58"/>
  <c r="AE15" i="58" s="1"/>
  <c r="Y15" i="58"/>
  <c r="Y16" i="58"/>
  <c r="AA16" i="58"/>
  <c r="AE16" i="58" s="1"/>
  <c r="Z16" i="58"/>
  <c r="Y34" i="58"/>
  <c r="Z34" i="58"/>
  <c r="AA34" i="58"/>
  <c r="AE34" i="58" s="1"/>
  <c r="Y10" i="58"/>
  <c r="Z10" i="58"/>
  <c r="AA10" i="58"/>
  <c r="AE10" i="58" s="1"/>
  <c r="Z46" i="58"/>
  <c r="Y32" i="58"/>
  <c r="Z32" i="58"/>
  <c r="AA32" i="58"/>
  <c r="AE32" i="58" s="1"/>
  <c r="AA9" i="58"/>
  <c r="AE9" i="58" s="1"/>
  <c r="Y9" i="58"/>
  <c r="Y30" i="58"/>
  <c r="AA30" i="58"/>
  <c r="AE30" i="58" s="1"/>
  <c r="Z30" i="58"/>
  <c r="Y14" i="58"/>
  <c r="AA14" i="58"/>
  <c r="AE14" i="58" s="1"/>
  <c r="Z14" i="58"/>
  <c r="AA36" i="52"/>
  <c r="AE36" i="52" s="1"/>
  <c r="Z36" i="52"/>
  <c r="Z74" i="52"/>
  <c r="AA58" i="52"/>
  <c r="AE58" i="52" s="1"/>
  <c r="AA43" i="52"/>
  <c r="AE43" i="52" s="1"/>
  <c r="AA27" i="52"/>
  <c r="AE27" i="52" s="1"/>
  <c r="Z11" i="52"/>
  <c r="AA41" i="52"/>
  <c r="AE41" i="52" s="1"/>
  <c r="Z25" i="52"/>
  <c r="AA9" i="52"/>
  <c r="Z59" i="52"/>
  <c r="Y15" i="52"/>
  <c r="AA28" i="52"/>
  <c r="AE28" i="52" s="1"/>
  <c r="Z28" i="52"/>
  <c r="Y62" i="52"/>
  <c r="AA62" i="52"/>
  <c r="AE62" i="52" s="1"/>
  <c r="Y46" i="52"/>
  <c r="AA46" i="52"/>
  <c r="AE46" i="52" s="1"/>
  <c r="AA32" i="52"/>
  <c r="AE32" i="52" s="1"/>
  <c r="Z32" i="52"/>
  <c r="AA16" i="52"/>
  <c r="AE16" i="52" s="1"/>
  <c r="Z16" i="52"/>
  <c r="AA47" i="52"/>
  <c r="AE47" i="52" s="1"/>
  <c r="Z47" i="52"/>
  <c r="AA30" i="52"/>
  <c r="AE30" i="52" s="1"/>
  <c r="Z30" i="52"/>
  <c r="AA14" i="52"/>
  <c r="AE14" i="52" s="1"/>
  <c r="Z14" i="52"/>
  <c r="AA74" i="52"/>
  <c r="AE74" i="52" s="1"/>
  <c r="Y43" i="52"/>
  <c r="AA11" i="52"/>
  <c r="AE11" i="52" s="1"/>
  <c r="AA25" i="52"/>
  <c r="AE25" i="52" s="1"/>
  <c r="Y44" i="52"/>
  <c r="Z44" i="52"/>
  <c r="AA12" i="52"/>
  <c r="AE12" i="52" s="1"/>
  <c r="Z12" i="52"/>
  <c r="Y52" i="52"/>
  <c r="Z52" i="52"/>
  <c r="AA40" i="52"/>
  <c r="AE40" i="52" s="1"/>
  <c r="Z40" i="52"/>
  <c r="AE24" i="52"/>
  <c r="Z24" i="52"/>
  <c r="AA63" i="52"/>
  <c r="AE63" i="52" s="1"/>
  <c r="Z63" i="52"/>
  <c r="AA38" i="52"/>
  <c r="AE38" i="52" s="1"/>
  <c r="Z38" i="52"/>
  <c r="AA22" i="52"/>
  <c r="AE22" i="52" s="1"/>
  <c r="Z22" i="52"/>
  <c r="Y36" i="52"/>
  <c r="Y54" i="52"/>
  <c r="AA54" i="52"/>
  <c r="AE54" i="52" s="1"/>
  <c r="AA20" i="52"/>
  <c r="AE20" i="52" s="1"/>
  <c r="Z20" i="52"/>
  <c r="AA53" i="52"/>
  <c r="AE53" i="52" s="1"/>
  <c r="Y53" i="52"/>
  <c r="Y24" i="47"/>
  <c r="AA24" i="47"/>
  <c r="AE24" i="47" s="1"/>
  <c r="Y22" i="47"/>
  <c r="AA22" i="47"/>
  <c r="AE22" i="47" s="1"/>
  <c r="Y20" i="47"/>
  <c r="AA20" i="47"/>
  <c r="AE20" i="47" s="1"/>
  <c r="Y18" i="47"/>
  <c r="AA18" i="47"/>
  <c r="AE18" i="47" s="1"/>
  <c r="Y20" i="42"/>
  <c r="AA27" i="42"/>
  <c r="AE27" i="42" s="1"/>
  <c r="Z62" i="42"/>
  <c r="AA10" i="42"/>
  <c r="AE10" i="42" s="1"/>
  <c r="Y10" i="42"/>
  <c r="Y41" i="39"/>
  <c r="Z41" i="39"/>
  <c r="AA73" i="39"/>
  <c r="AE73" i="39" s="1"/>
  <c r="Y34" i="39"/>
  <c r="AA54" i="39"/>
  <c r="AE54" i="39" s="1"/>
  <c r="AA62" i="39"/>
  <c r="AE62" i="39" s="1"/>
  <c r="Z40" i="39"/>
  <c r="AA61" i="39"/>
  <c r="AE61" i="39" s="1"/>
  <c r="Y61" i="39"/>
  <c r="Y39" i="39"/>
  <c r="Z39" i="39"/>
  <c r="Y12" i="39"/>
  <c r="AA12" i="39"/>
  <c r="AE12" i="39" s="1"/>
  <c r="Y68" i="39"/>
  <c r="Z68" i="39"/>
  <c r="Y60" i="39"/>
  <c r="Z60" i="39"/>
  <c r="Y44" i="39"/>
  <c r="Z44" i="39"/>
  <c r="AE51" i="39"/>
  <c r="Z51" i="39"/>
  <c r="Y51" i="39"/>
  <c r="AA41" i="39"/>
  <c r="AE41" i="39" s="1"/>
  <c r="AA26" i="39"/>
  <c r="AE26" i="39" s="1"/>
  <c r="AA29" i="39"/>
  <c r="AE29" i="39" s="1"/>
  <c r="Y17" i="39"/>
  <c r="AE10" i="39"/>
  <c r="Z10" i="39"/>
  <c r="AA45" i="39"/>
  <c r="AE45" i="39" s="1"/>
  <c r="Y45" i="39"/>
  <c r="Y31" i="39"/>
  <c r="Z31" i="39"/>
  <c r="Y52" i="39"/>
  <c r="Z52" i="39"/>
  <c r="Y37" i="39"/>
  <c r="Z37" i="39"/>
  <c r="Y66" i="39"/>
  <c r="AA66" i="39"/>
  <c r="AE66" i="39" s="1"/>
  <c r="Y50" i="39"/>
  <c r="AA50" i="39"/>
  <c r="AE50" i="39" s="1"/>
  <c r="Y29" i="39"/>
  <c r="AA67" i="39"/>
  <c r="AE67" i="39" s="1"/>
  <c r="Z67" i="39"/>
  <c r="Y58" i="39"/>
  <c r="AA58" i="39"/>
  <c r="AE58" i="39" s="1"/>
  <c r="AA13" i="39"/>
  <c r="AE13" i="39" s="1"/>
  <c r="Z13" i="39"/>
  <c r="Y33" i="39"/>
  <c r="Z33" i="39"/>
  <c r="AA51" i="35"/>
  <c r="AE51" i="35" s="1"/>
  <c r="Y55" i="35"/>
  <c r="AA29" i="35"/>
  <c r="AE29" i="35" s="1"/>
  <c r="Y27" i="35"/>
  <c r="Y14" i="35"/>
  <c r="Z14" i="35"/>
  <c r="AA14" i="35"/>
  <c r="AE14" i="35" s="1"/>
  <c r="Z39" i="35"/>
  <c r="Z27" i="35"/>
  <c r="Y45" i="34"/>
  <c r="Y38" i="34"/>
  <c r="Z38" i="34"/>
  <c r="AA38" i="34"/>
  <c r="AE38" i="34" s="1"/>
  <c r="Y34" i="34"/>
  <c r="Z34" i="34"/>
  <c r="AE34" i="34"/>
  <c r="Y61" i="34"/>
  <c r="AA63" i="34"/>
  <c r="AE63" i="34" s="1"/>
  <c r="Z63" i="34"/>
  <c r="Y42" i="34"/>
  <c r="Z42" i="34"/>
  <c r="AA42" i="34"/>
  <c r="AE42" i="34" s="1"/>
  <c r="AE47" i="34"/>
  <c r="Z47" i="34"/>
  <c r="AA39" i="34"/>
  <c r="AE39" i="34" s="1"/>
  <c r="AA55" i="34"/>
  <c r="AE55" i="34" s="1"/>
  <c r="Z55" i="34"/>
  <c r="AA47" i="59"/>
  <c r="AE47" i="59" s="1"/>
  <c r="Y47" i="59"/>
  <c r="Z47" i="59"/>
  <c r="Y38" i="59"/>
  <c r="AA38" i="59"/>
  <c r="AE38" i="59" s="1"/>
  <c r="Z38" i="59"/>
  <c r="Y30" i="59"/>
  <c r="AA30" i="59"/>
  <c r="AE30" i="59" s="1"/>
  <c r="Z30" i="59"/>
  <c r="Y22" i="59"/>
  <c r="AA22" i="59"/>
  <c r="AE22" i="59" s="1"/>
  <c r="Z22" i="59"/>
  <c r="Y46" i="59"/>
  <c r="Z46" i="59"/>
  <c r="AA46" i="59"/>
  <c r="AE46" i="59" s="1"/>
  <c r="Y36" i="59"/>
  <c r="Z36" i="59"/>
  <c r="AA36" i="59"/>
  <c r="AE36" i="59" s="1"/>
  <c r="Y28" i="59"/>
  <c r="Z28" i="59"/>
  <c r="AA28" i="59"/>
  <c r="AE28" i="59" s="1"/>
  <c r="AA49" i="59"/>
  <c r="AE49" i="59" s="1"/>
  <c r="Y49" i="59"/>
  <c r="Z49" i="59"/>
  <c r="Y42" i="59"/>
  <c r="AA42" i="59"/>
  <c r="AE42" i="59" s="1"/>
  <c r="Z42" i="59"/>
  <c r="Y34" i="59"/>
  <c r="AA34" i="59"/>
  <c r="AE34" i="59" s="1"/>
  <c r="Z34" i="59"/>
  <c r="Y26" i="59"/>
  <c r="AA26" i="59"/>
  <c r="AE26" i="59" s="1"/>
  <c r="Z26" i="59"/>
  <c r="Y48" i="59"/>
  <c r="AA48" i="59"/>
  <c r="AE48" i="59" s="1"/>
  <c r="Z48" i="59"/>
  <c r="Y40" i="59"/>
  <c r="AA40" i="59"/>
  <c r="AE40" i="59" s="1"/>
  <c r="Z40" i="59"/>
  <c r="Y32" i="59"/>
  <c r="AA32" i="59"/>
  <c r="AE32" i="59" s="1"/>
  <c r="Z32" i="59"/>
  <c r="Y24" i="59"/>
  <c r="AA24" i="59"/>
  <c r="AE24" i="59" s="1"/>
  <c r="Z24" i="59"/>
  <c r="Y45" i="58"/>
  <c r="AA45" i="58"/>
  <c r="AE45" i="58" s="1"/>
  <c r="Z45" i="58"/>
  <c r="AA43" i="58"/>
  <c r="AE43" i="58" s="1"/>
  <c r="Z43" i="58"/>
  <c r="Y43" i="58"/>
  <c r="AA39" i="58"/>
  <c r="AE39" i="58" s="1"/>
  <c r="Y39" i="58"/>
  <c r="Z39" i="58"/>
  <c r="Y49" i="58"/>
  <c r="AA49" i="58"/>
  <c r="AE49" i="58" s="1"/>
  <c r="Z49" i="58"/>
  <c r="AA41" i="58"/>
  <c r="AE41" i="58" s="1"/>
  <c r="Z41" i="58"/>
  <c r="Y41" i="58"/>
  <c r="AA37" i="58"/>
  <c r="Z37" i="58"/>
  <c r="Y37" i="58"/>
  <c r="AA44" i="58"/>
  <c r="AE44" i="58" s="1"/>
  <c r="Y44" i="58"/>
  <c r="Z44" i="58"/>
  <c r="Y64" i="52"/>
  <c r="AA64" i="52"/>
  <c r="AE64" i="52" s="1"/>
  <c r="Z64" i="52"/>
  <c r="Y48" i="52"/>
  <c r="AA48" i="52"/>
  <c r="AE48" i="52" s="1"/>
  <c r="Z48" i="52"/>
  <c r="AA71" i="52"/>
  <c r="AE71" i="52" s="1"/>
  <c r="Z71" i="52"/>
  <c r="Y71" i="52"/>
  <c r="AA79" i="52"/>
  <c r="AE79" i="52" s="1"/>
  <c r="Z79" i="52"/>
  <c r="Y79" i="52"/>
  <c r="AA65" i="52"/>
  <c r="AE65" i="52" s="1"/>
  <c r="Z65" i="52"/>
  <c r="Y65" i="52"/>
  <c r="AA49" i="52"/>
  <c r="AE49" i="52" s="1"/>
  <c r="Z49" i="52"/>
  <c r="Y49" i="52"/>
  <c r="AA69" i="52"/>
  <c r="AE69" i="52" s="1"/>
  <c r="Y69" i="52"/>
  <c r="Z69" i="52"/>
  <c r="Z76" i="52"/>
  <c r="Y76" i="52"/>
  <c r="AA76" i="52"/>
  <c r="AE76" i="52" s="1"/>
  <c r="AA57" i="52"/>
  <c r="AE57" i="52" s="1"/>
  <c r="Z57" i="52"/>
  <c r="Y57" i="52"/>
  <c r="AA73" i="52"/>
  <c r="AE73" i="52" s="1"/>
  <c r="Z73" i="52"/>
  <c r="Y73" i="52"/>
  <c r="Z81" i="52"/>
  <c r="AA81" i="52"/>
  <c r="AE81" i="52" s="1"/>
  <c r="Y81" i="52"/>
  <c r="AE9" i="52"/>
  <c r="AA77" i="52"/>
  <c r="AE77" i="52" s="1"/>
  <c r="Y77" i="52"/>
  <c r="Z77" i="52"/>
  <c r="Z68" i="52"/>
  <c r="Y68" i="52"/>
  <c r="AA68" i="52"/>
  <c r="AE68" i="52" s="1"/>
  <c r="Y56" i="52"/>
  <c r="AA56" i="52"/>
  <c r="AE56" i="52" s="1"/>
  <c r="Z56" i="52"/>
  <c r="AA67" i="52"/>
  <c r="AE67" i="52" s="1"/>
  <c r="Y67" i="52"/>
  <c r="Z67" i="52"/>
  <c r="AE75" i="52"/>
  <c r="Y75" i="52"/>
  <c r="Z75" i="52"/>
  <c r="Z82" i="52"/>
  <c r="Y82" i="52"/>
  <c r="AA82" i="52"/>
  <c r="AE82" i="52" s="1"/>
  <c r="Z65" i="47"/>
  <c r="Y65" i="47"/>
  <c r="AE65" i="47"/>
  <c r="AA74" i="47"/>
  <c r="AE74" i="47" s="1"/>
  <c r="Z74" i="47"/>
  <c r="Y74" i="47"/>
  <c r="Y28" i="47"/>
  <c r="Z28" i="47"/>
  <c r="AA28" i="47"/>
  <c r="AE28" i="47" s="1"/>
  <c r="AA33" i="47"/>
  <c r="AE33" i="47" s="1"/>
  <c r="Z33" i="47"/>
  <c r="Y33" i="47"/>
  <c r="AA17" i="47"/>
  <c r="AE17" i="47" s="1"/>
  <c r="Z17" i="47"/>
  <c r="Y17" i="47"/>
  <c r="Y55" i="47"/>
  <c r="AA55" i="47"/>
  <c r="AE55" i="47" s="1"/>
  <c r="Z55" i="47"/>
  <c r="Z63" i="47"/>
  <c r="Y63" i="47"/>
  <c r="AA63" i="47"/>
  <c r="AE63" i="47" s="1"/>
  <c r="Z71" i="47"/>
  <c r="Y71" i="47"/>
  <c r="AA71" i="47"/>
  <c r="AE71" i="47" s="1"/>
  <c r="Z79" i="47"/>
  <c r="Y79" i="47"/>
  <c r="AA79" i="47"/>
  <c r="AE79" i="47" s="1"/>
  <c r="AE64" i="47"/>
  <c r="Z64" i="47"/>
  <c r="Y64" i="47"/>
  <c r="AE72" i="47"/>
  <c r="Z72" i="47"/>
  <c r="Y72" i="47"/>
  <c r="AA80" i="47"/>
  <c r="AE80" i="47" s="1"/>
  <c r="Z80" i="47"/>
  <c r="Y80" i="47"/>
  <c r="AA46" i="47"/>
  <c r="AE46" i="47" s="1"/>
  <c r="Y46" i="47"/>
  <c r="Z46" i="47"/>
  <c r="Y38" i="47"/>
  <c r="Z38" i="47"/>
  <c r="AE38" i="47"/>
  <c r="Y30" i="47"/>
  <c r="Z30" i="47"/>
  <c r="AA30" i="47"/>
  <c r="AE30" i="47" s="1"/>
  <c r="AA43" i="47"/>
  <c r="AE43" i="47" s="1"/>
  <c r="Z43" i="47"/>
  <c r="Y43" i="47"/>
  <c r="AA35" i="47"/>
  <c r="AE35" i="47" s="1"/>
  <c r="Z35" i="47"/>
  <c r="Y35" i="47"/>
  <c r="AE27" i="47"/>
  <c r="Z27" i="47"/>
  <c r="Y27" i="47"/>
  <c r="AA48" i="47"/>
  <c r="AE48" i="47" s="1"/>
  <c r="Y48" i="47"/>
  <c r="Z48" i="47"/>
  <c r="Z73" i="47"/>
  <c r="Y73" i="47"/>
  <c r="AA73" i="47"/>
  <c r="AE73" i="47" s="1"/>
  <c r="Y45" i="47"/>
  <c r="Z45" i="47"/>
  <c r="AA45" i="47"/>
  <c r="AE45" i="47" s="1"/>
  <c r="AA54" i="47"/>
  <c r="AE54" i="47" s="1"/>
  <c r="Z54" i="47"/>
  <c r="Y54" i="47"/>
  <c r="AA21" i="47"/>
  <c r="AE21" i="47" s="1"/>
  <c r="Z21" i="47"/>
  <c r="Y21" i="47"/>
  <c r="AA9" i="47"/>
  <c r="Z9" i="47"/>
  <c r="Y9" i="47"/>
  <c r="Y47" i="47"/>
  <c r="Z47" i="47"/>
  <c r="AA47" i="47"/>
  <c r="AE47" i="47" s="1"/>
  <c r="Y59" i="47"/>
  <c r="AA59" i="47"/>
  <c r="AE59" i="47" s="1"/>
  <c r="Z59" i="47"/>
  <c r="Z67" i="47"/>
  <c r="Y67" i="47"/>
  <c r="AA67" i="47"/>
  <c r="AE67" i="47" s="1"/>
  <c r="Z75" i="47"/>
  <c r="Y75" i="47"/>
  <c r="AA75" i="47"/>
  <c r="AE75" i="47" s="1"/>
  <c r="AA60" i="47"/>
  <c r="AE60" i="47" s="1"/>
  <c r="Z60" i="47"/>
  <c r="Y60" i="47"/>
  <c r="AA68" i="47"/>
  <c r="AE68" i="47" s="1"/>
  <c r="Z68" i="47"/>
  <c r="Y68" i="47"/>
  <c r="AE76" i="47"/>
  <c r="Z76" i="47"/>
  <c r="Y76" i="47"/>
  <c r="Y42" i="47"/>
  <c r="Z42" i="47"/>
  <c r="AA42" i="47"/>
  <c r="AE42" i="47" s="1"/>
  <c r="Y34" i="47"/>
  <c r="Z34" i="47"/>
  <c r="AA34" i="47"/>
  <c r="AE34" i="47" s="1"/>
  <c r="Y26" i="47"/>
  <c r="Z26" i="47"/>
  <c r="AA26" i="47"/>
  <c r="AE26" i="47" s="1"/>
  <c r="AA50" i="47"/>
  <c r="AE50" i="47" s="1"/>
  <c r="Y50" i="47"/>
  <c r="Z50" i="47"/>
  <c r="AE39" i="47"/>
  <c r="Z39" i="47"/>
  <c r="Y39" i="47"/>
  <c r="AE31" i="47"/>
  <c r="Z31" i="47"/>
  <c r="Y31" i="47"/>
  <c r="Y57" i="47"/>
  <c r="Z57" i="47"/>
  <c r="AA57" i="47"/>
  <c r="AE57" i="47" s="1"/>
  <c r="Z81" i="47"/>
  <c r="Y81" i="47"/>
  <c r="AA81" i="47"/>
  <c r="AE81" i="47" s="1"/>
  <c r="AA66" i="47"/>
  <c r="AE66" i="47" s="1"/>
  <c r="Z66" i="47"/>
  <c r="Y66" i="47"/>
  <c r="Y36" i="47"/>
  <c r="Z36" i="47"/>
  <c r="AA36" i="47"/>
  <c r="AE36" i="47" s="1"/>
  <c r="AA41" i="47"/>
  <c r="AE41" i="47" s="1"/>
  <c r="Z41" i="47"/>
  <c r="Y41" i="47"/>
  <c r="AA25" i="47"/>
  <c r="AE25" i="47" s="1"/>
  <c r="Z25" i="47"/>
  <c r="Y25" i="47"/>
  <c r="AA13" i="47"/>
  <c r="AE13" i="47" s="1"/>
  <c r="Z13" i="47"/>
  <c r="Y13" i="47"/>
  <c r="AA56" i="47"/>
  <c r="AE56" i="47" s="1"/>
  <c r="Z56" i="47"/>
  <c r="Y56" i="47"/>
  <c r="Y53" i="47"/>
  <c r="AA53" i="47"/>
  <c r="AE53" i="47" s="1"/>
  <c r="Z53" i="47"/>
  <c r="Z61" i="47"/>
  <c r="Y61" i="47"/>
  <c r="AA61" i="47"/>
  <c r="AE61" i="47" s="1"/>
  <c r="Z69" i="47"/>
  <c r="Y69" i="47"/>
  <c r="AA69" i="47"/>
  <c r="AE69" i="47" s="1"/>
  <c r="Z77" i="47"/>
  <c r="Y77" i="47"/>
  <c r="AA77" i="47"/>
  <c r="AE77" i="47" s="1"/>
  <c r="AA62" i="47"/>
  <c r="AE62" i="47" s="1"/>
  <c r="Z62" i="47"/>
  <c r="Y62" i="47"/>
  <c r="AA70" i="47"/>
  <c r="AE70" i="47" s="1"/>
  <c r="Z70" i="47"/>
  <c r="Y70" i="47"/>
  <c r="AA78" i="47"/>
  <c r="AE78" i="47" s="1"/>
  <c r="Z78" i="47"/>
  <c r="Y78" i="47"/>
  <c r="Y40" i="47"/>
  <c r="Z40" i="47"/>
  <c r="AA40" i="47"/>
  <c r="AE40" i="47" s="1"/>
  <c r="Y32" i="47"/>
  <c r="Z32" i="47"/>
  <c r="AA32" i="47"/>
  <c r="AE32" i="47" s="1"/>
  <c r="Y49" i="47"/>
  <c r="Z49" i="47"/>
  <c r="AA49" i="47"/>
  <c r="AE49" i="47" s="1"/>
  <c r="AA37" i="47"/>
  <c r="AE37" i="47" s="1"/>
  <c r="Z37" i="47"/>
  <c r="Y37" i="47"/>
  <c r="AE29" i="47"/>
  <c r="Z29" i="47"/>
  <c r="Y29" i="47"/>
  <c r="AA23" i="47"/>
  <c r="AE23" i="47" s="1"/>
  <c r="Z23" i="47"/>
  <c r="Y23" i="47"/>
  <c r="AA19" i="47"/>
  <c r="AE19" i="47" s="1"/>
  <c r="Z19" i="47"/>
  <c r="Y19" i="47"/>
  <c r="AA15" i="47"/>
  <c r="AE15" i="47" s="1"/>
  <c r="Z15" i="47"/>
  <c r="Y15" i="47"/>
  <c r="AE11" i="47"/>
  <c r="Z11" i="47"/>
  <c r="Y11" i="47"/>
  <c r="Z40" i="46"/>
  <c r="Y40" i="46"/>
  <c r="AA40" i="46"/>
  <c r="AE40" i="46" s="1"/>
  <c r="AA15" i="46"/>
  <c r="AE15" i="46" s="1"/>
  <c r="Y15" i="46"/>
  <c r="Z15" i="46"/>
  <c r="AE77" i="46"/>
  <c r="Z77" i="46"/>
  <c r="Y77" i="46"/>
  <c r="AA81" i="46"/>
  <c r="AE81" i="46" s="1"/>
  <c r="Y81" i="46"/>
  <c r="Z81" i="46"/>
  <c r="AA37" i="46"/>
  <c r="AE37" i="46" s="1"/>
  <c r="Y37" i="46"/>
  <c r="Z37" i="46"/>
  <c r="Z42" i="46"/>
  <c r="Y42" i="46"/>
  <c r="AA42" i="46"/>
  <c r="AE42" i="46" s="1"/>
  <c r="Z34" i="46"/>
  <c r="Y34" i="46"/>
  <c r="AA34" i="46"/>
  <c r="AE34" i="46" s="1"/>
  <c r="Z26" i="46"/>
  <c r="Y26" i="46"/>
  <c r="AA26" i="46"/>
  <c r="AE26" i="46" s="1"/>
  <c r="Z18" i="46"/>
  <c r="Y18" i="46"/>
  <c r="AA18" i="46"/>
  <c r="AE18" i="46" s="1"/>
  <c r="Y44" i="46"/>
  <c r="AE44" i="46"/>
  <c r="Z44" i="46"/>
  <c r="Y60" i="46"/>
  <c r="AA60" i="46"/>
  <c r="AE60" i="46" s="1"/>
  <c r="Z60" i="46"/>
  <c r="Y76" i="46"/>
  <c r="AE76" i="46"/>
  <c r="Z76" i="46"/>
  <c r="Y48" i="46"/>
  <c r="Z48" i="46"/>
  <c r="AA48" i="46"/>
  <c r="AE48" i="46" s="1"/>
  <c r="Y64" i="46"/>
  <c r="Z64" i="46"/>
  <c r="AA64" i="46"/>
  <c r="AE64" i="46" s="1"/>
  <c r="Y80" i="46"/>
  <c r="Z80" i="46"/>
  <c r="AA80" i="46"/>
  <c r="AE80" i="46" s="1"/>
  <c r="AA19" i="46"/>
  <c r="AE19" i="46" s="1"/>
  <c r="Y19" i="46"/>
  <c r="Z19" i="46"/>
  <c r="AA27" i="46"/>
  <c r="AE27" i="46" s="1"/>
  <c r="Y27" i="46"/>
  <c r="Z27" i="46"/>
  <c r="AA35" i="46"/>
  <c r="AE35" i="46" s="1"/>
  <c r="Y35" i="46"/>
  <c r="Z35" i="46"/>
  <c r="AA43" i="46"/>
  <c r="AE43" i="46" s="1"/>
  <c r="Y43" i="46"/>
  <c r="Z43" i="46"/>
  <c r="AA59" i="46"/>
  <c r="AE59" i="46" s="1"/>
  <c r="Y59" i="46"/>
  <c r="Z59" i="46"/>
  <c r="AA75" i="46"/>
  <c r="AE75" i="46" s="1"/>
  <c r="Y75" i="46"/>
  <c r="Z75" i="46"/>
  <c r="AA12" i="46"/>
  <c r="AE12" i="46" s="1"/>
  <c r="Y12" i="46"/>
  <c r="Z12" i="46"/>
  <c r="AA10" i="46"/>
  <c r="AE10" i="46" s="1"/>
  <c r="Z10" i="46"/>
  <c r="Y10" i="46"/>
  <c r="Z32" i="46"/>
  <c r="Y32" i="46"/>
  <c r="AE32" i="46"/>
  <c r="AA45" i="46"/>
  <c r="AE45" i="46" s="1"/>
  <c r="Z45" i="46"/>
  <c r="Y45" i="46"/>
  <c r="AE49" i="46"/>
  <c r="Y49" i="46"/>
  <c r="Z49" i="46"/>
  <c r="AA21" i="46"/>
  <c r="AE21" i="46" s="1"/>
  <c r="Y21" i="46"/>
  <c r="Z21" i="46"/>
  <c r="Y66" i="46"/>
  <c r="Z66" i="46"/>
  <c r="AA66" i="46"/>
  <c r="AE66" i="46" s="1"/>
  <c r="AA55" i="46"/>
  <c r="AE55" i="46" s="1"/>
  <c r="Z55" i="46"/>
  <c r="Y55" i="46"/>
  <c r="Y9" i="46"/>
  <c r="AA9" i="46"/>
  <c r="Z9" i="46"/>
  <c r="AE63" i="46"/>
  <c r="Z63" i="46"/>
  <c r="Y63" i="46"/>
  <c r="Z38" i="46"/>
  <c r="Y38" i="46"/>
  <c r="AA38" i="46"/>
  <c r="AE38" i="46" s="1"/>
  <c r="Z30" i="46"/>
  <c r="Y30" i="46"/>
  <c r="AA30" i="46"/>
  <c r="AE30" i="46" s="1"/>
  <c r="Z22" i="46"/>
  <c r="Y22" i="46"/>
  <c r="AA22" i="46"/>
  <c r="AE22" i="46" s="1"/>
  <c r="Y52" i="46"/>
  <c r="AA52" i="46"/>
  <c r="AE52" i="46" s="1"/>
  <c r="Z52" i="46"/>
  <c r="Y68" i="46"/>
  <c r="AA68" i="46"/>
  <c r="AE68" i="46" s="1"/>
  <c r="Z68" i="46"/>
  <c r="Y84" i="46"/>
  <c r="AA84" i="46"/>
  <c r="AE84" i="46" s="1"/>
  <c r="Z84" i="46"/>
  <c r="Y56" i="46"/>
  <c r="Z56" i="46"/>
  <c r="AE56" i="46"/>
  <c r="Y72" i="46"/>
  <c r="Z72" i="46"/>
  <c r="AE72" i="46"/>
  <c r="AA23" i="46"/>
  <c r="AE23" i="46" s="1"/>
  <c r="Y23" i="46"/>
  <c r="Z23" i="46"/>
  <c r="AA31" i="46"/>
  <c r="AE31" i="46" s="1"/>
  <c r="Y31" i="46"/>
  <c r="Z31" i="46"/>
  <c r="AA39" i="46"/>
  <c r="AE39" i="46" s="1"/>
  <c r="Y39" i="46"/>
  <c r="Z39" i="46"/>
  <c r="AA51" i="46"/>
  <c r="AE51" i="46" s="1"/>
  <c r="Y51" i="46"/>
  <c r="Z51" i="46"/>
  <c r="AA67" i="46"/>
  <c r="AE67" i="46" s="1"/>
  <c r="Y67" i="46"/>
  <c r="Z67" i="46"/>
  <c r="AA83" i="46"/>
  <c r="AE83" i="46" s="1"/>
  <c r="Y83" i="46"/>
  <c r="Z83" i="46"/>
  <c r="Y62" i="46"/>
  <c r="AA62" i="46"/>
  <c r="AE62" i="46" s="1"/>
  <c r="Z62" i="46"/>
  <c r="Y70" i="46"/>
  <c r="AA70" i="46"/>
  <c r="AE70" i="46" s="1"/>
  <c r="Z70" i="46"/>
  <c r="Y78" i="46"/>
  <c r="AA78" i="46"/>
  <c r="AE78" i="46" s="1"/>
  <c r="Z78" i="46"/>
  <c r="Z24" i="46"/>
  <c r="Y24" i="46"/>
  <c r="AE24" i="46"/>
  <c r="AA61" i="46"/>
  <c r="AE61" i="46" s="1"/>
  <c r="Z61" i="46"/>
  <c r="Y61" i="46"/>
  <c r="AA65" i="46"/>
  <c r="AE65" i="46" s="1"/>
  <c r="Y65" i="46"/>
  <c r="Z65" i="46"/>
  <c r="AA29" i="46"/>
  <c r="AE29" i="46" s="1"/>
  <c r="Y29" i="46"/>
  <c r="Z29" i="46"/>
  <c r="Y50" i="46"/>
  <c r="Z50" i="46"/>
  <c r="AA50" i="46"/>
  <c r="AE50" i="46" s="1"/>
  <c r="Y82" i="46"/>
  <c r="Z82" i="46"/>
  <c r="AA82" i="46"/>
  <c r="AE82" i="46" s="1"/>
  <c r="Y11" i="46"/>
  <c r="Z11" i="46"/>
  <c r="AA11" i="46"/>
  <c r="AE11" i="46" s="1"/>
  <c r="Y46" i="46"/>
  <c r="AA46" i="46"/>
  <c r="AE46" i="46" s="1"/>
  <c r="Z46" i="46"/>
  <c r="Z36" i="46"/>
  <c r="Y36" i="46"/>
  <c r="AA36" i="46"/>
  <c r="AE36" i="46" s="1"/>
  <c r="Z28" i="46"/>
  <c r="Y28" i="46"/>
  <c r="AA28" i="46"/>
  <c r="AE28" i="46" s="1"/>
  <c r="Z20" i="46"/>
  <c r="Y20" i="46"/>
  <c r="AE20" i="46"/>
  <c r="AA53" i="46"/>
  <c r="AE53" i="46" s="1"/>
  <c r="Z53" i="46"/>
  <c r="Y53" i="46"/>
  <c r="AA69" i="46"/>
  <c r="AE69" i="46" s="1"/>
  <c r="Z69" i="46"/>
  <c r="Y69" i="46"/>
  <c r="AE57" i="46"/>
  <c r="Y57" i="46"/>
  <c r="Z57" i="46"/>
  <c r="AA73" i="46"/>
  <c r="AE73" i="46" s="1"/>
  <c r="Y73" i="46"/>
  <c r="Z73" i="46"/>
  <c r="AA17" i="46"/>
  <c r="AE17" i="46" s="1"/>
  <c r="Y17" i="46"/>
  <c r="Z17" i="46"/>
  <c r="AA25" i="46"/>
  <c r="AE25" i="46" s="1"/>
  <c r="Y25" i="46"/>
  <c r="Z25" i="46"/>
  <c r="AA33" i="46"/>
  <c r="AE33" i="46" s="1"/>
  <c r="Y33" i="46"/>
  <c r="Z33" i="46"/>
  <c r="AA41" i="46"/>
  <c r="AE41" i="46" s="1"/>
  <c r="Y41" i="46"/>
  <c r="Z41" i="46"/>
  <c r="Y58" i="46"/>
  <c r="Z58" i="46"/>
  <c r="AA58" i="46"/>
  <c r="AE58" i="46" s="1"/>
  <c r="Y74" i="46"/>
  <c r="Z74" i="46"/>
  <c r="AA74" i="46"/>
  <c r="AE74" i="46" s="1"/>
  <c r="AA47" i="46"/>
  <c r="AE47" i="46" s="1"/>
  <c r="Z47" i="46"/>
  <c r="Y47" i="46"/>
  <c r="Z23" i="45"/>
  <c r="Y23" i="45"/>
  <c r="AA23" i="45"/>
  <c r="AE23" i="45" s="1"/>
  <c r="AA51" i="45"/>
  <c r="AE51" i="45" s="1"/>
  <c r="Z51" i="45"/>
  <c r="Y51" i="45"/>
  <c r="Y79" i="45"/>
  <c r="AA79" i="45"/>
  <c r="AE79" i="45" s="1"/>
  <c r="Z79" i="45"/>
  <c r="Z12" i="45"/>
  <c r="Y12" i="45"/>
  <c r="AA12" i="45"/>
  <c r="AE12" i="45" s="1"/>
  <c r="AA28" i="45"/>
  <c r="AE28" i="45" s="1"/>
  <c r="Z28" i="45"/>
  <c r="Y28" i="45"/>
  <c r="AA36" i="45"/>
  <c r="AE36" i="45" s="1"/>
  <c r="Z36" i="45"/>
  <c r="Y36" i="45"/>
  <c r="Y46" i="45"/>
  <c r="AA46" i="45"/>
  <c r="AE46" i="45" s="1"/>
  <c r="Z46" i="45"/>
  <c r="Y62" i="45"/>
  <c r="AA62" i="45"/>
  <c r="AE62" i="45" s="1"/>
  <c r="Z62" i="45"/>
  <c r="AA78" i="45"/>
  <c r="AE78" i="45" s="1"/>
  <c r="Y78" i="45"/>
  <c r="Z78" i="45"/>
  <c r="Y64" i="45"/>
  <c r="AA64" i="45"/>
  <c r="AE64" i="45" s="1"/>
  <c r="Z64" i="45"/>
  <c r="AA73" i="45"/>
  <c r="AE73" i="45" s="1"/>
  <c r="Z73" i="45"/>
  <c r="Y73" i="45"/>
  <c r="Z13" i="45"/>
  <c r="Y13" i="45"/>
  <c r="AA13" i="45"/>
  <c r="AE13" i="45" s="1"/>
  <c r="Z21" i="45"/>
  <c r="Y21" i="45"/>
  <c r="AA21" i="45"/>
  <c r="AE21" i="45" s="1"/>
  <c r="Z29" i="45"/>
  <c r="Y29" i="45"/>
  <c r="AA29" i="45"/>
  <c r="AE29" i="45" s="1"/>
  <c r="Z37" i="45"/>
  <c r="Y37" i="45"/>
  <c r="AA37" i="45"/>
  <c r="AE37" i="45" s="1"/>
  <c r="Y50" i="45"/>
  <c r="AA50" i="45"/>
  <c r="AE50" i="45" s="1"/>
  <c r="Z50" i="45"/>
  <c r="Y66" i="45"/>
  <c r="AA66" i="45"/>
  <c r="AE66" i="45" s="1"/>
  <c r="Z66" i="45"/>
  <c r="AA80" i="45"/>
  <c r="AE80" i="45" s="1"/>
  <c r="Y80" i="45"/>
  <c r="Z80" i="45"/>
  <c r="AA45" i="45"/>
  <c r="AE45" i="45" s="1"/>
  <c r="Y45" i="45"/>
  <c r="Z45" i="45"/>
  <c r="AA61" i="45"/>
  <c r="AE61" i="45" s="1"/>
  <c r="Y61" i="45"/>
  <c r="Z61" i="45"/>
  <c r="AA77" i="45"/>
  <c r="AE77" i="45" s="1"/>
  <c r="Y77" i="45"/>
  <c r="Z77" i="45"/>
  <c r="Z10" i="45"/>
  <c r="AA10" i="45"/>
  <c r="AE10" i="45" s="1"/>
  <c r="Y10" i="45"/>
  <c r="AA18" i="45"/>
  <c r="AE18" i="45" s="1"/>
  <c r="Z18" i="45"/>
  <c r="Y18" i="45"/>
  <c r="AA26" i="45"/>
  <c r="AE26" i="45" s="1"/>
  <c r="Z26" i="45"/>
  <c r="Y26" i="45"/>
  <c r="AA34" i="45"/>
  <c r="AE34" i="45" s="1"/>
  <c r="Z34" i="45"/>
  <c r="Y34" i="45"/>
  <c r="AA42" i="45"/>
  <c r="AE42" i="45" s="1"/>
  <c r="Z42" i="45"/>
  <c r="Y42" i="45"/>
  <c r="AA55" i="45"/>
  <c r="AE55" i="45" s="1"/>
  <c r="Z55" i="45"/>
  <c r="Y55" i="45"/>
  <c r="AA71" i="45"/>
  <c r="AE71" i="45" s="1"/>
  <c r="Z71" i="45"/>
  <c r="Y71" i="45"/>
  <c r="AA65" i="45"/>
  <c r="AE65" i="45" s="1"/>
  <c r="Z65" i="45"/>
  <c r="Y65" i="45"/>
  <c r="Z15" i="45"/>
  <c r="Y15" i="45"/>
  <c r="AA15" i="45"/>
  <c r="AE15" i="45" s="1"/>
  <c r="Z39" i="45"/>
  <c r="Y39" i="45"/>
  <c r="AA39" i="45"/>
  <c r="AE39" i="45" s="1"/>
  <c r="AA67" i="45"/>
  <c r="AE67" i="45" s="1"/>
  <c r="Z67" i="45"/>
  <c r="Y67" i="45"/>
  <c r="Y68" i="45"/>
  <c r="Z68" i="45"/>
  <c r="AA68" i="45"/>
  <c r="AE68" i="45" s="1"/>
  <c r="AA20" i="45"/>
  <c r="AE20" i="45" s="1"/>
  <c r="Z20" i="45"/>
  <c r="Y20" i="45"/>
  <c r="Y48" i="45"/>
  <c r="AE48" i="45"/>
  <c r="Z48" i="45"/>
  <c r="Z9" i="45"/>
  <c r="AA9" i="45"/>
  <c r="Y9" i="45"/>
  <c r="Z17" i="45"/>
  <c r="Y17" i="45"/>
  <c r="AA17" i="45"/>
  <c r="AE17" i="45" s="1"/>
  <c r="Z25" i="45"/>
  <c r="Y25" i="45"/>
  <c r="AA25" i="45"/>
  <c r="AE25" i="45" s="1"/>
  <c r="Z33" i="45"/>
  <c r="Y33" i="45"/>
  <c r="AA33" i="45"/>
  <c r="AE33" i="45" s="1"/>
  <c r="Z41" i="45"/>
  <c r="Y41" i="45"/>
  <c r="AA41" i="45"/>
  <c r="AE41" i="45" s="1"/>
  <c r="Y58" i="45"/>
  <c r="AA58" i="45"/>
  <c r="AE58" i="45" s="1"/>
  <c r="Z58" i="45"/>
  <c r="Y74" i="45"/>
  <c r="AA74" i="45"/>
  <c r="AE74" i="45" s="1"/>
  <c r="Z74" i="45"/>
  <c r="AA53" i="45"/>
  <c r="AE53" i="45" s="1"/>
  <c r="Y53" i="45"/>
  <c r="Z53" i="45"/>
  <c r="AA69" i="45"/>
  <c r="AE69" i="45" s="1"/>
  <c r="Y69" i="45"/>
  <c r="Z69" i="45"/>
  <c r="Z14" i="45"/>
  <c r="Y14" i="45"/>
  <c r="AE14" i="45"/>
  <c r="AA22" i="45"/>
  <c r="AE22" i="45" s="1"/>
  <c r="Z22" i="45"/>
  <c r="Y22" i="45"/>
  <c r="AA30" i="45"/>
  <c r="AE30" i="45" s="1"/>
  <c r="Z30" i="45"/>
  <c r="Y30" i="45"/>
  <c r="AA38" i="45"/>
  <c r="AE38" i="45" s="1"/>
  <c r="Z38" i="45"/>
  <c r="Y38" i="45"/>
  <c r="AA47" i="45"/>
  <c r="AE47" i="45" s="1"/>
  <c r="Z47" i="45"/>
  <c r="Y47" i="45"/>
  <c r="AA63" i="45"/>
  <c r="AE63" i="45" s="1"/>
  <c r="Z63" i="45"/>
  <c r="Y63" i="45"/>
  <c r="AA49" i="45"/>
  <c r="AE49" i="45" s="1"/>
  <c r="Z49" i="45"/>
  <c r="Y49" i="45"/>
  <c r="Y56" i="45"/>
  <c r="AA56" i="45"/>
  <c r="AE56" i="45" s="1"/>
  <c r="Z56" i="45"/>
  <c r="Z31" i="45"/>
  <c r="Y31" i="45"/>
  <c r="AA31" i="45"/>
  <c r="AE31" i="45" s="1"/>
  <c r="Y52" i="45"/>
  <c r="Z52" i="45"/>
  <c r="AA52" i="45"/>
  <c r="AE52" i="45" s="1"/>
  <c r="Z11" i="45"/>
  <c r="Y11" i="45"/>
  <c r="AA11" i="45"/>
  <c r="AE11" i="45" s="1"/>
  <c r="Z19" i="45"/>
  <c r="Y19" i="45"/>
  <c r="AA19" i="45"/>
  <c r="AE19" i="45" s="1"/>
  <c r="Z27" i="45"/>
  <c r="Y27" i="45"/>
  <c r="AA27" i="45"/>
  <c r="AE27" i="45" s="1"/>
  <c r="Z35" i="45"/>
  <c r="Y35" i="45"/>
  <c r="AA35" i="45"/>
  <c r="AE35" i="45" s="1"/>
  <c r="AA43" i="45"/>
  <c r="AE43" i="45" s="1"/>
  <c r="Z43" i="45"/>
  <c r="Y43" i="45"/>
  <c r="AA59" i="45"/>
  <c r="AE59" i="45" s="1"/>
  <c r="Z59" i="45"/>
  <c r="Y59" i="45"/>
  <c r="AA75" i="45"/>
  <c r="AE75" i="45" s="1"/>
  <c r="Z75" i="45"/>
  <c r="Y75" i="45"/>
  <c r="Y44" i="45"/>
  <c r="Z44" i="45"/>
  <c r="AA44" i="45"/>
  <c r="AE44" i="45" s="1"/>
  <c r="Y60" i="45"/>
  <c r="Z60" i="45"/>
  <c r="AA60" i="45"/>
  <c r="AE60" i="45" s="1"/>
  <c r="Y76" i="45"/>
  <c r="Z76" i="45"/>
  <c r="AA76" i="45"/>
  <c r="AE76" i="45" s="1"/>
  <c r="AA16" i="45"/>
  <c r="AE16" i="45" s="1"/>
  <c r="Z16" i="45"/>
  <c r="Y16" i="45"/>
  <c r="AA24" i="45"/>
  <c r="AE24" i="45" s="1"/>
  <c r="Z24" i="45"/>
  <c r="Y24" i="45"/>
  <c r="AA32" i="45"/>
  <c r="AE32" i="45" s="1"/>
  <c r="Z32" i="45"/>
  <c r="Y32" i="45"/>
  <c r="AA40" i="45"/>
  <c r="AE40" i="45" s="1"/>
  <c r="Z40" i="45"/>
  <c r="Y40" i="45"/>
  <c r="Y54" i="45"/>
  <c r="AA54" i="45"/>
  <c r="AE54" i="45" s="1"/>
  <c r="Z54" i="45"/>
  <c r="Y70" i="45"/>
  <c r="AA70" i="45"/>
  <c r="AE70" i="45" s="1"/>
  <c r="Z70" i="45"/>
  <c r="Y81" i="45"/>
  <c r="AA81" i="45"/>
  <c r="AE81" i="45" s="1"/>
  <c r="Z81" i="45"/>
  <c r="Z32" i="44"/>
  <c r="Y32" i="44"/>
  <c r="AA32" i="44"/>
  <c r="AE32" i="44" s="1"/>
  <c r="Z14" i="44"/>
  <c r="Y14" i="44"/>
  <c r="AE14" i="44"/>
  <c r="Z42" i="44"/>
  <c r="Y42" i="44"/>
  <c r="AA42" i="44"/>
  <c r="AE42" i="44" s="1"/>
  <c r="AE53" i="44"/>
  <c r="Z53" i="44"/>
  <c r="Y53" i="44"/>
  <c r="Y65" i="44"/>
  <c r="AA65" i="44"/>
  <c r="AE65" i="44" s="1"/>
  <c r="Z65" i="44"/>
  <c r="AA31" i="44"/>
  <c r="AE31" i="44" s="1"/>
  <c r="Y31" i="44"/>
  <c r="Z31" i="44"/>
  <c r="AA68" i="44"/>
  <c r="AE68" i="44" s="1"/>
  <c r="Y68" i="44"/>
  <c r="Z68" i="44"/>
  <c r="Z36" i="44"/>
  <c r="Y36" i="44"/>
  <c r="AA36" i="44"/>
  <c r="AE36" i="44" s="1"/>
  <c r="Z18" i="44"/>
  <c r="Y18" i="44"/>
  <c r="AA18" i="44"/>
  <c r="AE18" i="44" s="1"/>
  <c r="Y46" i="44"/>
  <c r="AA46" i="44"/>
  <c r="AE46" i="44" s="1"/>
  <c r="Z46" i="44"/>
  <c r="Z30" i="44"/>
  <c r="Y30" i="44"/>
  <c r="AA30" i="44"/>
  <c r="AE30" i="44" s="1"/>
  <c r="Z16" i="44"/>
  <c r="Y16" i="44"/>
  <c r="AA16" i="44"/>
  <c r="AE16" i="44" s="1"/>
  <c r="Y52" i="44"/>
  <c r="AE52" i="44"/>
  <c r="Z52" i="44"/>
  <c r="Y63" i="44"/>
  <c r="AA63" i="44"/>
  <c r="AE63" i="44" s="1"/>
  <c r="Z63" i="44"/>
  <c r="Y79" i="44"/>
  <c r="AA79" i="44"/>
  <c r="AE79" i="44" s="1"/>
  <c r="Z79" i="44"/>
  <c r="AA57" i="44"/>
  <c r="AE57" i="44" s="1"/>
  <c r="Y57" i="44"/>
  <c r="Z57" i="44"/>
  <c r="Y77" i="44"/>
  <c r="AA77" i="44"/>
  <c r="AE77" i="44" s="1"/>
  <c r="Z77" i="44"/>
  <c r="AA13" i="44"/>
  <c r="AE13" i="44" s="1"/>
  <c r="Y13" i="44"/>
  <c r="Z13" i="44"/>
  <c r="AA21" i="44"/>
  <c r="AE21" i="44" s="1"/>
  <c r="Y21" i="44"/>
  <c r="Z21" i="44"/>
  <c r="AA29" i="44"/>
  <c r="AE29" i="44" s="1"/>
  <c r="Y29" i="44"/>
  <c r="Z29" i="44"/>
  <c r="AA37" i="44"/>
  <c r="AE37" i="44" s="1"/>
  <c r="Y37" i="44"/>
  <c r="Z37" i="44"/>
  <c r="Y50" i="44"/>
  <c r="Z50" i="44"/>
  <c r="AA50" i="44"/>
  <c r="AE50" i="44" s="1"/>
  <c r="AA64" i="44"/>
  <c r="AE64" i="44" s="1"/>
  <c r="Y64" i="44"/>
  <c r="Z64" i="44"/>
  <c r="AE80" i="44"/>
  <c r="Y80" i="44"/>
  <c r="Z80" i="44"/>
  <c r="Z26" i="44"/>
  <c r="Y26" i="44"/>
  <c r="AA26" i="44"/>
  <c r="AE26" i="44" s="1"/>
  <c r="Y48" i="44"/>
  <c r="Z48" i="44"/>
  <c r="AA48" i="44"/>
  <c r="AE48" i="44" s="1"/>
  <c r="AA23" i="44"/>
  <c r="AE23" i="44" s="1"/>
  <c r="Y23" i="44"/>
  <c r="Z23" i="44"/>
  <c r="AA39" i="44"/>
  <c r="AE39" i="44" s="1"/>
  <c r="Y39" i="44"/>
  <c r="Z39" i="44"/>
  <c r="AA74" i="44"/>
  <c r="AE74" i="44" s="1"/>
  <c r="Y74" i="44"/>
  <c r="Z74" i="44"/>
  <c r="Z28" i="44"/>
  <c r="Y28" i="44"/>
  <c r="AA28" i="44"/>
  <c r="AE28" i="44" s="1"/>
  <c r="Z10" i="44"/>
  <c r="Y10" i="44"/>
  <c r="AA10" i="44"/>
  <c r="AE10" i="44" s="1"/>
  <c r="Y54" i="44"/>
  <c r="AA54" i="44"/>
  <c r="AE54" i="44" s="1"/>
  <c r="Z54" i="44"/>
  <c r="AA55" i="44"/>
  <c r="AE55" i="44" s="1"/>
  <c r="Z55" i="44"/>
  <c r="Y55" i="44"/>
  <c r="Z38" i="44"/>
  <c r="Y38" i="44"/>
  <c r="AA38" i="44"/>
  <c r="AE38" i="44" s="1"/>
  <c r="Z24" i="44"/>
  <c r="Y24" i="44"/>
  <c r="AA24" i="44"/>
  <c r="AE24" i="44" s="1"/>
  <c r="Y44" i="44"/>
  <c r="AA44" i="44"/>
  <c r="AE44" i="44" s="1"/>
  <c r="Z44" i="44"/>
  <c r="Y60" i="44"/>
  <c r="AA60" i="44"/>
  <c r="AE60" i="44" s="1"/>
  <c r="Z60" i="44"/>
  <c r="Y71" i="44"/>
  <c r="AA71" i="44"/>
  <c r="AE71" i="44" s="1"/>
  <c r="Z71" i="44"/>
  <c r="AA49" i="44"/>
  <c r="AE49" i="44" s="1"/>
  <c r="Y49" i="44"/>
  <c r="Z49" i="44"/>
  <c r="Y69" i="44"/>
  <c r="AA69" i="44"/>
  <c r="AE69" i="44" s="1"/>
  <c r="Z69" i="44"/>
  <c r="Y9" i="44"/>
  <c r="AA9" i="44"/>
  <c r="Z9" i="44"/>
  <c r="AA17" i="44"/>
  <c r="AE17" i="44" s="1"/>
  <c r="Y17" i="44"/>
  <c r="Z17" i="44"/>
  <c r="AA25" i="44"/>
  <c r="AE25" i="44" s="1"/>
  <c r="Y25" i="44"/>
  <c r="Z25" i="44"/>
  <c r="AA33" i="44"/>
  <c r="AE33" i="44" s="1"/>
  <c r="Y33" i="44"/>
  <c r="Z33" i="44"/>
  <c r="AA41" i="44"/>
  <c r="AE41" i="44" s="1"/>
  <c r="Y41" i="44"/>
  <c r="Z41" i="44"/>
  <c r="Y58" i="44"/>
  <c r="Z58" i="44"/>
  <c r="AA58" i="44"/>
  <c r="AE58" i="44" s="1"/>
  <c r="AA72" i="44"/>
  <c r="AE72" i="44" s="1"/>
  <c r="Y72" i="44"/>
  <c r="Z72" i="44"/>
  <c r="Z12" i="44"/>
  <c r="Y12" i="44"/>
  <c r="AA12" i="44"/>
  <c r="AE12" i="44" s="1"/>
  <c r="Y67" i="44"/>
  <c r="AA67" i="44"/>
  <c r="AE67" i="44" s="1"/>
  <c r="Z67" i="44"/>
  <c r="Z81" i="44"/>
  <c r="Y81" i="44"/>
  <c r="AA81" i="44"/>
  <c r="AE81" i="44" s="1"/>
  <c r="AA15" i="44"/>
  <c r="AE15" i="44" s="1"/>
  <c r="Y15" i="44"/>
  <c r="Z15" i="44"/>
  <c r="AA51" i="44"/>
  <c r="AE51" i="44" s="1"/>
  <c r="Y51" i="44"/>
  <c r="Z51" i="44"/>
  <c r="Z40" i="44"/>
  <c r="Y40" i="44"/>
  <c r="AA40" i="44"/>
  <c r="AE40" i="44" s="1"/>
  <c r="Z22" i="44"/>
  <c r="Y22" i="44"/>
  <c r="AA22" i="44"/>
  <c r="AE22" i="44" s="1"/>
  <c r="AA66" i="44"/>
  <c r="AE66" i="44" s="1"/>
  <c r="Y66" i="44"/>
  <c r="Z66" i="44"/>
  <c r="Z34" i="44"/>
  <c r="Y34" i="44"/>
  <c r="AA34" i="44"/>
  <c r="AE34" i="44" s="1"/>
  <c r="Z20" i="44"/>
  <c r="Y20" i="44"/>
  <c r="AA20" i="44"/>
  <c r="AE20" i="44" s="1"/>
  <c r="AA45" i="44"/>
  <c r="AE45" i="44" s="1"/>
  <c r="Z45" i="44"/>
  <c r="Y45" i="44"/>
  <c r="AA61" i="44"/>
  <c r="AE61" i="44" s="1"/>
  <c r="Z61" i="44"/>
  <c r="Y61" i="44"/>
  <c r="Y75" i="44"/>
  <c r="AA75" i="44"/>
  <c r="AE75" i="44" s="1"/>
  <c r="Z75" i="44"/>
  <c r="Y56" i="44"/>
  <c r="Z56" i="44"/>
  <c r="AA56" i="44"/>
  <c r="AE56" i="44" s="1"/>
  <c r="Y73" i="44"/>
  <c r="AA73" i="44"/>
  <c r="AE73" i="44" s="1"/>
  <c r="Z73" i="44"/>
  <c r="AA11" i="44"/>
  <c r="AE11" i="44" s="1"/>
  <c r="Y11" i="44"/>
  <c r="Z11" i="44"/>
  <c r="AA19" i="44"/>
  <c r="AE19" i="44" s="1"/>
  <c r="Y19" i="44"/>
  <c r="Z19" i="44"/>
  <c r="AA27" i="44"/>
  <c r="AE27" i="44" s="1"/>
  <c r="Y27" i="44"/>
  <c r="Z27" i="44"/>
  <c r="AA35" i="44"/>
  <c r="AE35" i="44" s="1"/>
  <c r="Y35" i="44"/>
  <c r="Z35" i="44"/>
  <c r="AA43" i="44"/>
  <c r="AE43" i="44" s="1"/>
  <c r="Y43" i="44"/>
  <c r="Z43" i="44"/>
  <c r="AE59" i="44"/>
  <c r="Y59" i="44"/>
  <c r="Z59" i="44"/>
  <c r="AA76" i="44"/>
  <c r="AE76" i="44" s="1"/>
  <c r="Y76" i="44"/>
  <c r="Z76" i="44"/>
  <c r="AA10" i="43"/>
  <c r="AE10" i="43" s="1"/>
  <c r="Z10" i="43"/>
  <c r="Y10" i="43"/>
  <c r="AA18" i="43"/>
  <c r="AE18" i="43" s="1"/>
  <c r="Z18" i="43"/>
  <c r="Y18" i="43"/>
  <c r="AA26" i="43"/>
  <c r="AE26" i="43" s="1"/>
  <c r="Z26" i="43"/>
  <c r="Y26" i="43"/>
  <c r="AA34" i="43"/>
  <c r="AE34" i="43" s="1"/>
  <c r="Z34" i="43"/>
  <c r="Y34" i="43"/>
  <c r="AA42" i="43"/>
  <c r="AE42" i="43" s="1"/>
  <c r="Z42" i="43"/>
  <c r="Y42" i="43"/>
  <c r="AA58" i="43"/>
  <c r="AE58" i="43" s="1"/>
  <c r="Y58" i="43"/>
  <c r="Z58" i="43"/>
  <c r="AA74" i="43"/>
  <c r="AE74" i="43" s="1"/>
  <c r="Y74" i="43"/>
  <c r="Z74" i="43"/>
  <c r="Y13" i="43"/>
  <c r="Z13" i="43"/>
  <c r="AA13" i="43"/>
  <c r="AE13" i="43" s="1"/>
  <c r="Y21" i="43"/>
  <c r="Z21" i="43"/>
  <c r="AA21" i="43"/>
  <c r="AE21" i="43" s="1"/>
  <c r="Y29" i="43"/>
  <c r="Z29" i="43"/>
  <c r="AA29" i="43"/>
  <c r="AE29" i="43" s="1"/>
  <c r="Y37" i="43"/>
  <c r="Z37" i="43"/>
  <c r="AA37" i="43"/>
  <c r="AE37" i="43" s="1"/>
  <c r="AA60" i="43"/>
  <c r="AE60" i="43" s="1"/>
  <c r="Y60" i="43"/>
  <c r="Z60" i="43"/>
  <c r="AE76" i="43"/>
  <c r="Y76" i="43"/>
  <c r="Z76" i="43"/>
  <c r="Y75" i="43"/>
  <c r="AA75" i="43"/>
  <c r="AE75" i="43" s="1"/>
  <c r="Z75" i="43"/>
  <c r="Y53" i="43"/>
  <c r="AA53" i="43"/>
  <c r="AE53" i="43" s="1"/>
  <c r="Z53" i="43"/>
  <c r="AA12" i="43"/>
  <c r="AE12" i="43" s="1"/>
  <c r="Z12" i="43"/>
  <c r="Y12" i="43"/>
  <c r="AA20" i="43"/>
  <c r="AE20" i="43" s="1"/>
  <c r="Z20" i="43"/>
  <c r="Y20" i="43"/>
  <c r="AA28" i="43"/>
  <c r="AE28" i="43" s="1"/>
  <c r="Z28" i="43"/>
  <c r="Y28" i="43"/>
  <c r="AA36" i="43"/>
  <c r="AE36" i="43" s="1"/>
  <c r="Z36" i="43"/>
  <c r="Y36" i="43"/>
  <c r="AA46" i="43"/>
  <c r="AE46" i="43" s="1"/>
  <c r="Y46" i="43"/>
  <c r="Z46" i="43"/>
  <c r="AA62" i="43"/>
  <c r="AE62" i="43" s="1"/>
  <c r="Y62" i="43"/>
  <c r="Z62" i="43"/>
  <c r="AA78" i="43"/>
  <c r="AE78" i="43" s="1"/>
  <c r="Y78" i="43"/>
  <c r="Z78" i="43"/>
  <c r="Y81" i="43"/>
  <c r="AE81" i="43"/>
  <c r="Z81" i="43"/>
  <c r="Y15" i="43"/>
  <c r="Z15" i="43"/>
  <c r="AA15" i="43"/>
  <c r="AE15" i="43" s="1"/>
  <c r="Y23" i="43"/>
  <c r="Z23" i="43"/>
  <c r="AA23" i="43"/>
  <c r="AE23" i="43" s="1"/>
  <c r="Y31" i="43"/>
  <c r="Z31" i="43"/>
  <c r="AA31" i="43"/>
  <c r="AE31" i="43" s="1"/>
  <c r="Y39" i="43"/>
  <c r="Z39" i="43"/>
  <c r="AA39" i="43"/>
  <c r="AE39" i="43" s="1"/>
  <c r="AA48" i="43"/>
  <c r="AE48" i="43" s="1"/>
  <c r="Y48" i="43"/>
  <c r="Z48" i="43"/>
  <c r="AA64" i="43"/>
  <c r="AE64" i="43" s="1"/>
  <c r="Y64" i="43"/>
  <c r="Z64" i="43"/>
  <c r="AA80" i="43"/>
  <c r="AE80" i="43" s="1"/>
  <c r="Y80" i="43"/>
  <c r="Z80" i="43"/>
  <c r="Y47" i="43"/>
  <c r="AA47" i="43"/>
  <c r="AE47" i="43" s="1"/>
  <c r="Z47" i="43"/>
  <c r="Y63" i="43"/>
  <c r="AA63" i="43"/>
  <c r="AE63" i="43" s="1"/>
  <c r="Z63" i="43"/>
  <c r="Y79" i="43"/>
  <c r="AA79" i="43"/>
  <c r="AE79" i="43" s="1"/>
  <c r="Z79" i="43"/>
  <c r="AA44" i="43"/>
  <c r="AE44" i="43" s="1"/>
  <c r="Y44" i="43"/>
  <c r="Z44" i="43"/>
  <c r="Y69" i="43"/>
  <c r="AA69" i="43"/>
  <c r="AE69" i="43" s="1"/>
  <c r="Z69" i="43"/>
  <c r="Y77" i="43"/>
  <c r="AA77" i="43"/>
  <c r="AE77" i="43" s="1"/>
  <c r="Z77" i="43"/>
  <c r="AA14" i="43"/>
  <c r="AE14" i="43" s="1"/>
  <c r="Z14" i="43"/>
  <c r="Y14" i="43"/>
  <c r="AA22" i="43"/>
  <c r="AE22" i="43" s="1"/>
  <c r="Z22" i="43"/>
  <c r="Y22" i="43"/>
  <c r="AA30" i="43"/>
  <c r="AE30" i="43" s="1"/>
  <c r="Z30" i="43"/>
  <c r="Y30" i="43"/>
  <c r="AA38" i="43"/>
  <c r="AE38" i="43" s="1"/>
  <c r="Z38" i="43"/>
  <c r="Y38" i="43"/>
  <c r="AA50" i="43"/>
  <c r="AE50" i="43" s="1"/>
  <c r="Y50" i="43"/>
  <c r="Z50" i="43"/>
  <c r="AA66" i="43"/>
  <c r="AE66" i="43" s="1"/>
  <c r="Y66" i="43"/>
  <c r="Z66" i="43"/>
  <c r="AA82" i="43"/>
  <c r="AE82" i="43" s="1"/>
  <c r="Y82" i="43"/>
  <c r="Z82" i="43"/>
  <c r="Y9" i="43"/>
  <c r="Z9" i="43"/>
  <c r="AA9" i="43"/>
  <c r="Y17" i="43"/>
  <c r="Z17" i="43"/>
  <c r="AA17" i="43"/>
  <c r="AE17" i="43" s="1"/>
  <c r="Y25" i="43"/>
  <c r="Z25" i="43"/>
  <c r="AA25" i="43"/>
  <c r="AE25" i="43" s="1"/>
  <c r="Y33" i="43"/>
  <c r="Z33" i="43"/>
  <c r="AA33" i="43"/>
  <c r="AE33" i="43" s="1"/>
  <c r="Y41" i="43"/>
  <c r="Z41" i="43"/>
  <c r="AA41" i="43"/>
  <c r="AE41" i="43" s="1"/>
  <c r="AA52" i="43"/>
  <c r="AE52" i="43" s="1"/>
  <c r="Y52" i="43"/>
  <c r="Z52" i="43"/>
  <c r="AA68" i="43"/>
  <c r="AE68" i="43" s="1"/>
  <c r="Y68" i="43"/>
  <c r="Z68" i="43"/>
  <c r="Y51" i="43"/>
  <c r="AA51" i="43"/>
  <c r="AE51" i="43" s="1"/>
  <c r="Z51" i="43"/>
  <c r="Y67" i="43"/>
  <c r="AA67" i="43"/>
  <c r="AE67" i="43" s="1"/>
  <c r="Z67" i="43"/>
  <c r="Y45" i="43"/>
  <c r="AA45" i="43"/>
  <c r="AE45" i="43" s="1"/>
  <c r="Z45" i="43"/>
  <c r="Y59" i="43"/>
  <c r="AA59" i="43"/>
  <c r="AE59" i="43" s="1"/>
  <c r="Z59" i="43"/>
  <c r="Y61" i="43"/>
  <c r="AA61" i="43"/>
  <c r="AE61" i="43" s="1"/>
  <c r="Z61" i="43"/>
  <c r="AA16" i="43"/>
  <c r="AE16" i="43" s="1"/>
  <c r="Z16" i="43"/>
  <c r="Y16" i="43"/>
  <c r="AE24" i="43"/>
  <c r="Z24" i="43"/>
  <c r="Y24" i="43"/>
  <c r="AA32" i="43"/>
  <c r="AE32" i="43" s="1"/>
  <c r="Z32" i="43"/>
  <c r="Y32" i="43"/>
  <c r="AA40" i="43"/>
  <c r="AE40" i="43" s="1"/>
  <c r="Z40" i="43"/>
  <c r="Y40" i="43"/>
  <c r="AA54" i="43"/>
  <c r="AE54" i="43" s="1"/>
  <c r="Y54" i="43"/>
  <c r="Z54" i="43"/>
  <c r="AA70" i="43"/>
  <c r="AE70" i="43" s="1"/>
  <c r="Y70" i="43"/>
  <c r="Z70" i="43"/>
  <c r="Y11" i="43"/>
  <c r="Z11" i="43"/>
  <c r="AA11" i="43"/>
  <c r="AE11" i="43" s="1"/>
  <c r="Y19" i="43"/>
  <c r="Z19" i="43"/>
  <c r="AA19" i="43"/>
  <c r="AE19" i="43" s="1"/>
  <c r="Y27" i="43"/>
  <c r="Z27" i="43"/>
  <c r="AA27" i="43"/>
  <c r="AE27" i="43" s="1"/>
  <c r="Y35" i="43"/>
  <c r="Z35" i="43"/>
  <c r="AA35" i="43"/>
  <c r="AE35" i="43" s="1"/>
  <c r="AA43" i="43"/>
  <c r="AE43" i="43" s="1"/>
  <c r="Y43" i="43"/>
  <c r="Z43" i="43"/>
  <c r="AA56" i="43"/>
  <c r="AE56" i="43" s="1"/>
  <c r="Y56" i="43"/>
  <c r="Z56" i="43"/>
  <c r="AA72" i="43"/>
  <c r="AE72" i="43" s="1"/>
  <c r="Y72" i="43"/>
  <c r="Z72" i="43"/>
  <c r="Y55" i="43"/>
  <c r="AA55" i="43"/>
  <c r="AE55" i="43" s="1"/>
  <c r="Z55" i="43"/>
  <c r="Y71" i="43"/>
  <c r="AA71" i="43"/>
  <c r="AE71" i="43" s="1"/>
  <c r="Z71" i="43"/>
  <c r="AA57" i="42"/>
  <c r="AE57" i="42" s="1"/>
  <c r="Z57" i="42"/>
  <c r="Y57" i="42"/>
  <c r="Z66" i="42"/>
  <c r="Y66" i="42"/>
  <c r="AA66" i="42"/>
  <c r="AE66" i="42" s="1"/>
  <c r="AA32" i="42"/>
  <c r="AE32" i="42" s="1"/>
  <c r="Y32" i="42"/>
  <c r="Z32" i="42"/>
  <c r="AA16" i="42"/>
  <c r="AE16" i="42" s="1"/>
  <c r="Y16" i="42"/>
  <c r="Z16" i="42"/>
  <c r="Y60" i="42"/>
  <c r="AA60" i="42"/>
  <c r="AE60" i="42" s="1"/>
  <c r="Z60" i="42"/>
  <c r="AA65" i="42"/>
  <c r="AE65" i="42" s="1"/>
  <c r="Z65" i="42"/>
  <c r="Y65" i="42"/>
  <c r="AE71" i="42"/>
  <c r="Z71" i="42"/>
  <c r="Y71" i="42"/>
  <c r="Z79" i="42"/>
  <c r="AA79" i="42"/>
  <c r="AE79" i="42" s="1"/>
  <c r="Y79" i="42"/>
  <c r="Z78" i="42"/>
  <c r="Y78" i="42"/>
  <c r="AA78" i="42"/>
  <c r="AE78" i="42" s="1"/>
  <c r="AA51" i="42"/>
  <c r="AE51" i="42" s="1"/>
  <c r="Y51" i="42"/>
  <c r="Z51" i="42"/>
  <c r="AE55" i="42"/>
  <c r="Z55" i="42"/>
  <c r="Y55" i="42"/>
  <c r="Y41" i="42"/>
  <c r="AA41" i="42"/>
  <c r="AE41" i="42" s="1"/>
  <c r="Z41" i="42"/>
  <c r="Y25" i="42"/>
  <c r="AA25" i="42"/>
  <c r="AE25" i="42" s="1"/>
  <c r="Z25" i="42"/>
  <c r="AA49" i="42"/>
  <c r="AE49" i="42" s="1"/>
  <c r="Z49" i="42"/>
  <c r="Y49" i="42"/>
  <c r="Y39" i="42"/>
  <c r="Z39" i="42"/>
  <c r="AA39" i="42"/>
  <c r="AE39" i="42" s="1"/>
  <c r="Y31" i="42"/>
  <c r="Z31" i="42"/>
  <c r="AA31" i="42"/>
  <c r="AE31" i="42" s="1"/>
  <c r="Y23" i="42"/>
  <c r="Z23" i="42"/>
  <c r="AA23" i="42"/>
  <c r="AE23" i="42" s="1"/>
  <c r="Y15" i="42"/>
  <c r="Z15" i="42"/>
  <c r="AA15" i="42"/>
  <c r="AE15" i="42" s="1"/>
  <c r="AE45" i="42"/>
  <c r="Y45" i="42"/>
  <c r="Z45" i="42"/>
  <c r="AA61" i="42"/>
  <c r="AE61" i="42" s="1"/>
  <c r="Z61" i="42"/>
  <c r="Y61" i="42"/>
  <c r="Z68" i="42"/>
  <c r="Y68" i="42"/>
  <c r="AA68" i="42"/>
  <c r="AE68" i="42" s="1"/>
  <c r="AA73" i="42"/>
  <c r="AE73" i="42" s="1"/>
  <c r="Z73" i="42"/>
  <c r="Y73" i="42"/>
  <c r="Z81" i="42"/>
  <c r="AA81" i="42"/>
  <c r="AE81" i="42" s="1"/>
  <c r="Y81" i="42"/>
  <c r="Z80" i="42"/>
  <c r="Y80" i="42"/>
  <c r="AA80" i="42"/>
  <c r="AE80" i="42" s="1"/>
  <c r="AA42" i="42"/>
  <c r="AE42" i="42" s="1"/>
  <c r="Z42" i="42"/>
  <c r="Y42" i="42"/>
  <c r="AA40" i="42"/>
  <c r="AE40" i="42" s="1"/>
  <c r="Y40" i="42"/>
  <c r="Z40" i="42"/>
  <c r="Y44" i="42"/>
  <c r="AA44" i="42"/>
  <c r="AE44" i="42" s="1"/>
  <c r="Z44" i="42"/>
  <c r="Y54" i="42"/>
  <c r="AA54" i="42"/>
  <c r="AE54" i="42" s="1"/>
  <c r="Z54" i="42"/>
  <c r="AA34" i="42"/>
  <c r="AE34" i="42" s="1"/>
  <c r="Z34" i="42"/>
  <c r="Y34" i="42"/>
  <c r="AA18" i="42"/>
  <c r="AE18" i="42" s="1"/>
  <c r="Z18" i="42"/>
  <c r="Y18" i="42"/>
  <c r="AA47" i="42"/>
  <c r="AE47" i="42" s="1"/>
  <c r="Y47" i="42"/>
  <c r="Z47" i="42"/>
  <c r="Y52" i="42"/>
  <c r="AA52" i="42"/>
  <c r="AE52" i="42" s="1"/>
  <c r="Z52" i="42"/>
  <c r="Z72" i="42"/>
  <c r="Y72" i="42"/>
  <c r="AA72" i="42"/>
  <c r="AE72" i="42" s="1"/>
  <c r="AA67" i="42"/>
  <c r="AE67" i="42" s="1"/>
  <c r="Y67" i="42"/>
  <c r="Z67" i="42"/>
  <c r="Z75" i="42"/>
  <c r="AA75" i="42"/>
  <c r="AE75" i="42" s="1"/>
  <c r="Y75" i="42"/>
  <c r="Z74" i="42"/>
  <c r="Y74" i="42"/>
  <c r="AA74" i="42"/>
  <c r="AE74" i="42" s="1"/>
  <c r="AA38" i="42"/>
  <c r="AE38" i="42" s="1"/>
  <c r="Z38" i="42"/>
  <c r="Y38" i="42"/>
  <c r="AA30" i="42"/>
  <c r="AE30" i="42" s="1"/>
  <c r="Z30" i="42"/>
  <c r="Y30" i="42"/>
  <c r="AA22" i="42"/>
  <c r="AE22" i="42" s="1"/>
  <c r="Z22" i="42"/>
  <c r="Y22" i="42"/>
  <c r="AA14" i="42"/>
  <c r="AE14" i="42" s="1"/>
  <c r="Z14" i="42"/>
  <c r="Y14" i="42"/>
  <c r="AA26" i="42"/>
  <c r="AE26" i="42" s="1"/>
  <c r="Z26" i="42"/>
  <c r="Y26" i="42"/>
  <c r="Y50" i="42"/>
  <c r="Z50" i="42"/>
  <c r="AA50" i="42"/>
  <c r="AE50" i="42" s="1"/>
  <c r="AA24" i="42"/>
  <c r="AE24" i="42" s="1"/>
  <c r="Y24" i="42"/>
  <c r="Z24" i="42"/>
  <c r="Y58" i="42"/>
  <c r="Z58" i="42"/>
  <c r="AE58" i="42"/>
  <c r="Y48" i="42"/>
  <c r="AA48" i="42"/>
  <c r="AE48" i="42" s="1"/>
  <c r="Z48" i="42"/>
  <c r="Y33" i="42"/>
  <c r="AA33" i="42"/>
  <c r="AE33" i="42" s="1"/>
  <c r="Z33" i="42"/>
  <c r="Y17" i="42"/>
  <c r="AA17" i="42"/>
  <c r="AE17" i="42" s="1"/>
  <c r="Z17" i="42"/>
  <c r="AA59" i="42"/>
  <c r="AE59" i="42" s="1"/>
  <c r="Y59" i="42"/>
  <c r="Z59" i="42"/>
  <c r="Y46" i="42"/>
  <c r="Z46" i="42"/>
  <c r="AA46" i="42"/>
  <c r="AE46" i="42" s="1"/>
  <c r="AA53" i="42"/>
  <c r="AE53" i="42" s="1"/>
  <c r="Z53" i="42"/>
  <c r="Y53" i="42"/>
  <c r="Z70" i="42"/>
  <c r="Y70" i="42"/>
  <c r="AE70" i="42"/>
  <c r="AA69" i="42"/>
  <c r="AE69" i="42" s="1"/>
  <c r="Z69" i="42"/>
  <c r="Y69" i="42"/>
  <c r="Z77" i="42"/>
  <c r="AA77" i="42"/>
  <c r="AE77" i="42" s="1"/>
  <c r="Y77" i="42"/>
  <c r="Z76" i="42"/>
  <c r="Y76" i="42"/>
  <c r="AA76" i="42"/>
  <c r="AE76" i="42" s="1"/>
  <c r="Y37" i="42"/>
  <c r="AE37" i="42"/>
  <c r="Z37" i="42"/>
  <c r="Y29" i="42"/>
  <c r="AA29" i="42"/>
  <c r="AE29" i="42" s="1"/>
  <c r="Z29" i="42"/>
  <c r="Y21" i="42"/>
  <c r="AA21" i="42"/>
  <c r="AE21" i="42" s="1"/>
  <c r="Z21" i="42"/>
  <c r="Y13" i="42"/>
  <c r="AA13" i="42"/>
  <c r="AE13" i="42" s="1"/>
  <c r="Z13" i="42"/>
  <c r="AE9" i="42"/>
  <c r="Z11" i="41"/>
  <c r="Y11" i="41"/>
  <c r="AA11" i="41"/>
  <c r="AE11" i="41" s="1"/>
  <c r="Z22" i="41"/>
  <c r="AA22" i="41"/>
  <c r="AE22" i="41" s="1"/>
  <c r="Y22" i="41"/>
  <c r="Z16" i="41"/>
  <c r="AA16" i="41"/>
  <c r="AE16" i="41" s="1"/>
  <c r="Y16" i="41"/>
  <c r="Z19" i="41"/>
  <c r="Y19" i="41"/>
  <c r="AA19" i="41"/>
  <c r="AE19" i="41" s="1"/>
  <c r="Z27" i="41"/>
  <c r="Y27" i="41"/>
  <c r="AA27" i="41"/>
  <c r="AE27" i="41" s="1"/>
  <c r="Z35" i="41"/>
  <c r="Y35" i="41"/>
  <c r="AA35" i="41"/>
  <c r="AE35" i="41" s="1"/>
  <c r="Z43" i="41"/>
  <c r="Y43" i="41"/>
  <c r="AA43" i="41"/>
  <c r="AE43" i="41" s="1"/>
  <c r="Z51" i="41"/>
  <c r="Y51" i="41"/>
  <c r="AA51" i="41"/>
  <c r="AE51" i="41" s="1"/>
  <c r="Z59" i="41"/>
  <c r="Y59" i="41"/>
  <c r="AA59" i="41"/>
  <c r="AE59" i="41" s="1"/>
  <c r="Z67" i="41"/>
  <c r="Y67" i="41"/>
  <c r="AA67" i="41"/>
  <c r="AE67" i="41" s="1"/>
  <c r="Z75" i="41"/>
  <c r="Y75" i="41"/>
  <c r="AA75" i="41"/>
  <c r="AE75" i="41" s="1"/>
  <c r="Z26" i="41"/>
  <c r="Y26" i="41"/>
  <c r="AA26" i="41"/>
  <c r="AE26" i="41" s="1"/>
  <c r="Z34" i="41"/>
  <c r="Y34" i="41"/>
  <c r="AA34" i="41"/>
  <c r="AE34" i="41" s="1"/>
  <c r="Z42" i="41"/>
  <c r="Y42" i="41"/>
  <c r="AA42" i="41"/>
  <c r="AE42" i="41" s="1"/>
  <c r="Z50" i="41"/>
  <c r="Y50" i="41"/>
  <c r="AA50" i="41"/>
  <c r="AE50" i="41" s="1"/>
  <c r="Z58" i="41"/>
  <c r="Y58" i="41"/>
  <c r="AA58" i="41"/>
  <c r="AE58" i="41" s="1"/>
  <c r="Z66" i="41"/>
  <c r="Y66" i="41"/>
  <c r="AA66" i="41"/>
  <c r="AE66" i="41" s="1"/>
  <c r="Z74" i="41"/>
  <c r="Y74" i="41"/>
  <c r="AA74" i="41"/>
  <c r="AE74" i="41" s="1"/>
  <c r="Z13" i="41"/>
  <c r="Y13" i="41"/>
  <c r="AA13" i="41"/>
  <c r="AE13" i="41" s="1"/>
  <c r="Z10" i="41"/>
  <c r="AA10" i="41"/>
  <c r="AE10" i="41" s="1"/>
  <c r="Y10" i="41"/>
  <c r="Z20" i="41"/>
  <c r="AA20" i="41"/>
  <c r="AE20" i="41" s="1"/>
  <c r="Y20" i="41"/>
  <c r="Z21" i="41"/>
  <c r="Y21" i="41"/>
  <c r="AA21" i="41"/>
  <c r="AE21" i="41" s="1"/>
  <c r="Z29" i="41"/>
  <c r="Y29" i="41"/>
  <c r="AA29" i="41"/>
  <c r="AE29" i="41" s="1"/>
  <c r="Z37" i="41"/>
  <c r="Y37" i="41"/>
  <c r="AA37" i="41"/>
  <c r="AE37" i="41" s="1"/>
  <c r="Z45" i="41"/>
  <c r="Y45" i="41"/>
  <c r="AA45" i="41"/>
  <c r="AE45" i="41" s="1"/>
  <c r="Z53" i="41"/>
  <c r="Y53" i="41"/>
  <c r="AA53" i="41"/>
  <c r="AE53" i="41" s="1"/>
  <c r="Z61" i="41"/>
  <c r="Y61" i="41"/>
  <c r="AA61" i="41"/>
  <c r="AE61" i="41" s="1"/>
  <c r="Z69" i="41"/>
  <c r="Y69" i="41"/>
  <c r="AA69" i="41"/>
  <c r="AE69" i="41" s="1"/>
  <c r="Z77" i="41"/>
  <c r="Y77" i="41"/>
  <c r="AA77" i="41"/>
  <c r="AE77" i="41" s="1"/>
  <c r="Z28" i="41"/>
  <c r="Y28" i="41"/>
  <c r="AA28" i="41"/>
  <c r="AE28" i="41" s="1"/>
  <c r="Z36" i="41"/>
  <c r="Y36" i="41"/>
  <c r="AA36" i="41"/>
  <c r="AE36" i="41" s="1"/>
  <c r="Z44" i="41"/>
  <c r="Y44" i="41"/>
  <c r="AA44" i="41"/>
  <c r="AE44" i="41" s="1"/>
  <c r="Z52" i="41"/>
  <c r="Y52" i="41"/>
  <c r="AA52" i="41"/>
  <c r="AE52" i="41" s="1"/>
  <c r="Z60" i="41"/>
  <c r="Y60" i="41"/>
  <c r="AA60" i="41"/>
  <c r="AE60" i="41" s="1"/>
  <c r="Z68" i="41"/>
  <c r="Y68" i="41"/>
  <c r="AA68" i="41"/>
  <c r="AE68" i="41" s="1"/>
  <c r="Z76" i="41"/>
  <c r="Y76" i="41"/>
  <c r="AA76" i="41"/>
  <c r="AE76" i="41" s="1"/>
  <c r="Z15" i="41"/>
  <c r="Y15" i="41"/>
  <c r="AA15" i="41"/>
  <c r="AE15" i="41" s="1"/>
  <c r="Z12" i="41"/>
  <c r="AA12" i="41"/>
  <c r="AE12" i="41" s="1"/>
  <c r="Y12" i="41"/>
  <c r="Z24" i="41"/>
  <c r="AA24" i="41"/>
  <c r="AE24" i="41" s="1"/>
  <c r="Y24" i="41"/>
  <c r="Z23" i="41"/>
  <c r="Y23" i="41"/>
  <c r="AA23" i="41"/>
  <c r="AE23" i="41" s="1"/>
  <c r="Z31" i="41"/>
  <c r="Y31" i="41"/>
  <c r="AA31" i="41"/>
  <c r="AE31" i="41" s="1"/>
  <c r="Z39" i="41"/>
  <c r="Y39" i="41"/>
  <c r="AA39" i="41"/>
  <c r="AE39" i="41" s="1"/>
  <c r="Z47" i="41"/>
  <c r="Y47" i="41"/>
  <c r="AA47" i="41"/>
  <c r="AE47" i="41" s="1"/>
  <c r="Z55" i="41"/>
  <c r="Y55" i="41"/>
  <c r="AA55" i="41"/>
  <c r="AE55" i="41" s="1"/>
  <c r="Z63" i="41"/>
  <c r="Y63" i="41"/>
  <c r="AA63" i="41"/>
  <c r="AE63" i="41" s="1"/>
  <c r="Z71" i="41"/>
  <c r="Y71" i="41"/>
  <c r="AA71" i="41"/>
  <c r="AE71" i="41" s="1"/>
  <c r="Z79" i="41"/>
  <c r="Y79" i="41"/>
  <c r="AA79" i="41"/>
  <c r="AE79" i="41" s="1"/>
  <c r="Z30" i="41"/>
  <c r="Y30" i="41"/>
  <c r="AA30" i="41"/>
  <c r="AE30" i="41" s="1"/>
  <c r="Z38" i="41"/>
  <c r="Y38" i="41"/>
  <c r="AE38" i="41"/>
  <c r="Z46" i="41"/>
  <c r="Y46" i="41"/>
  <c r="AA46" i="41"/>
  <c r="AE46" i="41" s="1"/>
  <c r="Z54" i="41"/>
  <c r="Y54" i="41"/>
  <c r="AA54" i="41"/>
  <c r="AE54" i="41" s="1"/>
  <c r="Z62" i="41"/>
  <c r="Y62" i="41"/>
  <c r="AA62" i="41"/>
  <c r="AE62" i="41" s="1"/>
  <c r="Z70" i="41"/>
  <c r="Y70" i="41"/>
  <c r="AA70" i="41"/>
  <c r="AE70" i="41" s="1"/>
  <c r="Z78" i="41"/>
  <c r="Y78" i="41"/>
  <c r="AA78" i="41"/>
  <c r="AE78" i="41" s="1"/>
  <c r="Z9" i="41"/>
  <c r="Y9" i="41"/>
  <c r="Z18" i="41"/>
  <c r="AA18" i="41"/>
  <c r="AE18" i="41" s="1"/>
  <c r="Y18" i="41"/>
  <c r="Z14" i="41"/>
  <c r="AA14" i="41"/>
  <c r="AE14" i="41" s="1"/>
  <c r="Y14" i="41"/>
  <c r="Z17" i="41"/>
  <c r="Y17" i="41"/>
  <c r="AA17" i="41"/>
  <c r="AE17" i="41" s="1"/>
  <c r="Z25" i="41"/>
  <c r="Y25" i="41"/>
  <c r="AA25" i="41"/>
  <c r="AE25" i="41" s="1"/>
  <c r="Z33" i="41"/>
  <c r="Y33" i="41"/>
  <c r="AA33" i="41"/>
  <c r="AE33" i="41" s="1"/>
  <c r="Z41" i="41"/>
  <c r="Y41" i="41"/>
  <c r="AA41" i="41"/>
  <c r="AE41" i="41" s="1"/>
  <c r="Z49" i="41"/>
  <c r="Y49" i="41"/>
  <c r="AA49" i="41"/>
  <c r="AE49" i="41" s="1"/>
  <c r="Z57" i="41"/>
  <c r="Y57" i="41"/>
  <c r="AA57" i="41"/>
  <c r="AE57" i="41" s="1"/>
  <c r="Z65" i="41"/>
  <c r="Y65" i="41"/>
  <c r="AA65" i="41"/>
  <c r="AE65" i="41" s="1"/>
  <c r="Z73" i="41"/>
  <c r="Y73" i="41"/>
  <c r="AA73" i="41"/>
  <c r="AE73" i="41" s="1"/>
  <c r="Z81" i="41"/>
  <c r="Y81" i="41"/>
  <c r="AA81" i="41"/>
  <c r="AE81" i="41" s="1"/>
  <c r="Z32" i="41"/>
  <c r="Y32" i="41"/>
  <c r="AA32" i="41"/>
  <c r="AE32" i="41" s="1"/>
  <c r="Z40" i="41"/>
  <c r="Y40" i="41"/>
  <c r="AA40" i="41"/>
  <c r="AE40" i="41" s="1"/>
  <c r="Z48" i="41"/>
  <c r="Y48" i="41"/>
  <c r="AA48" i="41"/>
  <c r="AE48" i="41" s="1"/>
  <c r="Z56" i="41"/>
  <c r="Y56" i="41"/>
  <c r="AA56" i="41"/>
  <c r="AE56" i="41" s="1"/>
  <c r="Z64" i="41"/>
  <c r="Y64" i="41"/>
  <c r="AA64" i="41"/>
  <c r="AE64" i="41" s="1"/>
  <c r="Z72" i="41"/>
  <c r="Y72" i="41"/>
  <c r="AA72" i="41"/>
  <c r="AE72" i="41" s="1"/>
  <c r="Z80" i="41"/>
  <c r="Y80" i="41"/>
  <c r="AA80" i="41"/>
  <c r="AE80" i="41" s="1"/>
  <c r="AA25" i="40"/>
  <c r="AE25" i="40" s="1"/>
  <c r="Y25" i="40"/>
  <c r="Z25" i="40"/>
  <c r="AA50" i="40"/>
  <c r="AE50" i="40" s="1"/>
  <c r="Y50" i="40"/>
  <c r="Z50" i="40"/>
  <c r="AA23" i="40"/>
  <c r="AE23" i="40" s="1"/>
  <c r="Z23" i="40"/>
  <c r="Y23" i="40"/>
  <c r="Y28" i="40"/>
  <c r="Z28" i="40"/>
  <c r="AA28" i="40"/>
  <c r="AE28" i="40" s="1"/>
  <c r="AA21" i="40"/>
  <c r="AE21" i="40" s="1"/>
  <c r="Y21" i="40"/>
  <c r="Z21" i="40"/>
  <c r="Y40" i="40"/>
  <c r="AA40" i="40"/>
  <c r="AE40" i="40" s="1"/>
  <c r="Z40" i="40"/>
  <c r="AA80" i="40"/>
  <c r="AE80" i="40" s="1"/>
  <c r="Z80" i="40"/>
  <c r="Y80" i="40"/>
  <c r="Z14" i="40"/>
  <c r="AA14" i="40"/>
  <c r="AE14" i="40" s="1"/>
  <c r="Y14" i="40"/>
  <c r="AA27" i="40"/>
  <c r="AE27" i="40" s="1"/>
  <c r="Z27" i="40"/>
  <c r="Y27" i="40"/>
  <c r="AA43" i="40"/>
  <c r="AE43" i="40" s="1"/>
  <c r="Z43" i="40"/>
  <c r="Y43" i="40"/>
  <c r="Y49" i="40"/>
  <c r="Z49" i="40"/>
  <c r="AA49" i="40"/>
  <c r="AE49" i="40" s="1"/>
  <c r="Z9" i="40"/>
  <c r="AA9" i="40"/>
  <c r="Y9" i="40"/>
  <c r="Y22" i="40"/>
  <c r="AA22" i="40"/>
  <c r="AE22" i="40" s="1"/>
  <c r="Z22" i="40"/>
  <c r="Y38" i="40"/>
  <c r="AE38" i="40"/>
  <c r="Z38" i="40"/>
  <c r="Y61" i="40"/>
  <c r="Z61" i="40"/>
  <c r="AA61" i="40"/>
  <c r="AE61" i="40" s="1"/>
  <c r="AA48" i="40"/>
  <c r="AE48" i="40" s="1"/>
  <c r="Z48" i="40"/>
  <c r="Y48" i="40"/>
  <c r="AA64" i="40"/>
  <c r="AE64" i="40" s="1"/>
  <c r="Z64" i="40"/>
  <c r="Y64" i="40"/>
  <c r="AA52" i="40"/>
  <c r="AE52" i="40" s="1"/>
  <c r="Z52" i="40"/>
  <c r="Y52" i="40"/>
  <c r="AA78" i="40"/>
  <c r="AE78" i="40" s="1"/>
  <c r="Z78" i="40"/>
  <c r="Y78" i="40"/>
  <c r="Y67" i="40"/>
  <c r="Z67" i="40"/>
  <c r="AA67" i="40"/>
  <c r="AE67" i="40" s="1"/>
  <c r="Y75" i="40"/>
  <c r="Z75" i="40"/>
  <c r="AA75" i="40"/>
  <c r="AE75" i="40" s="1"/>
  <c r="AA29" i="40"/>
  <c r="AE29" i="40" s="1"/>
  <c r="Y29" i="40"/>
  <c r="Z29" i="40"/>
  <c r="Y20" i="40"/>
  <c r="Z20" i="40"/>
  <c r="AA20" i="40"/>
  <c r="AE20" i="40" s="1"/>
  <c r="Y34" i="40"/>
  <c r="AA34" i="40"/>
  <c r="AE34" i="40" s="1"/>
  <c r="Z34" i="40"/>
  <c r="AA62" i="40"/>
  <c r="AE62" i="40" s="1"/>
  <c r="Y62" i="40"/>
  <c r="Z62" i="40"/>
  <c r="AA39" i="40"/>
  <c r="AE39" i="40" s="1"/>
  <c r="Z39" i="40"/>
  <c r="Y39" i="40"/>
  <c r="Y55" i="40"/>
  <c r="AA55" i="40"/>
  <c r="AE55" i="40" s="1"/>
  <c r="Z55" i="40"/>
  <c r="Y77" i="40"/>
  <c r="AA77" i="40"/>
  <c r="AE77" i="40" s="1"/>
  <c r="Z77" i="40"/>
  <c r="AA17" i="40"/>
  <c r="AE17" i="40" s="1"/>
  <c r="Y17" i="40"/>
  <c r="Z17" i="40"/>
  <c r="Y32" i="40"/>
  <c r="Z32" i="40"/>
  <c r="AA32" i="40"/>
  <c r="AE32" i="40" s="1"/>
  <c r="AA54" i="40"/>
  <c r="AE54" i="40" s="1"/>
  <c r="Y54" i="40"/>
  <c r="Z54" i="40"/>
  <c r="Z10" i="40"/>
  <c r="AA10" i="40"/>
  <c r="AE10" i="40" s="1"/>
  <c r="Y10" i="40"/>
  <c r="AA19" i="40"/>
  <c r="AE19" i="40" s="1"/>
  <c r="Z19" i="40"/>
  <c r="Y19" i="40"/>
  <c r="AA35" i="40"/>
  <c r="AE35" i="40" s="1"/>
  <c r="Z35" i="40"/>
  <c r="Y35" i="40"/>
  <c r="Y53" i="40"/>
  <c r="Z53" i="40"/>
  <c r="AA53" i="40"/>
  <c r="AE53" i="40" s="1"/>
  <c r="AA37" i="40"/>
  <c r="AE37" i="40" s="1"/>
  <c r="Y37" i="40"/>
  <c r="Z37" i="40"/>
  <c r="AA72" i="40"/>
  <c r="AE72" i="40" s="1"/>
  <c r="Z72" i="40"/>
  <c r="Y72" i="40"/>
  <c r="Z13" i="40"/>
  <c r="AA13" i="40"/>
  <c r="AE13" i="40" s="1"/>
  <c r="Y13" i="40"/>
  <c r="Y30" i="40"/>
  <c r="AA30" i="40"/>
  <c r="AE30" i="40" s="1"/>
  <c r="Z30" i="40"/>
  <c r="Y45" i="40"/>
  <c r="Z45" i="40"/>
  <c r="AA45" i="40"/>
  <c r="AE45" i="40" s="1"/>
  <c r="AA56" i="40"/>
  <c r="AE56" i="40" s="1"/>
  <c r="Z56" i="40"/>
  <c r="Y56" i="40"/>
  <c r="AA74" i="40"/>
  <c r="AE74" i="40" s="1"/>
  <c r="Z74" i="40"/>
  <c r="Y74" i="40"/>
  <c r="AA44" i="40"/>
  <c r="AE44" i="40" s="1"/>
  <c r="Z44" i="40"/>
  <c r="Y44" i="40"/>
  <c r="AA60" i="40"/>
  <c r="AE60" i="40" s="1"/>
  <c r="Z60" i="40"/>
  <c r="Y60" i="40"/>
  <c r="Y71" i="40"/>
  <c r="Z71" i="40"/>
  <c r="AA71" i="40"/>
  <c r="AE71" i="40" s="1"/>
  <c r="Y79" i="40"/>
  <c r="Z79" i="40"/>
  <c r="AE79" i="40"/>
  <c r="AA41" i="40"/>
  <c r="AE41" i="40" s="1"/>
  <c r="Z41" i="40"/>
  <c r="Y41" i="40"/>
  <c r="Y18" i="40"/>
  <c r="AA18" i="40"/>
  <c r="AE18" i="40" s="1"/>
  <c r="Z18" i="40"/>
  <c r="Y36" i="40"/>
  <c r="Z36" i="40"/>
  <c r="AE36" i="40"/>
  <c r="Z11" i="40"/>
  <c r="AE11" i="40"/>
  <c r="Y11" i="40"/>
  <c r="AA76" i="40"/>
  <c r="AE76" i="40" s="1"/>
  <c r="Z76" i="40"/>
  <c r="Y76" i="40"/>
  <c r="AA66" i="40"/>
  <c r="AE66" i="40" s="1"/>
  <c r="Z66" i="40"/>
  <c r="Y66" i="40"/>
  <c r="Y59" i="40"/>
  <c r="AE59" i="40"/>
  <c r="Z59" i="40"/>
  <c r="Y69" i="40"/>
  <c r="AA69" i="40"/>
  <c r="AE69" i="40" s="1"/>
  <c r="Z69" i="40"/>
  <c r="Y24" i="40"/>
  <c r="Z24" i="40"/>
  <c r="AA24" i="40"/>
  <c r="AE24" i="40" s="1"/>
  <c r="AA33" i="40"/>
  <c r="AE33" i="40" s="1"/>
  <c r="Y33" i="40"/>
  <c r="Z33" i="40"/>
  <c r="Y57" i="40"/>
  <c r="Z57" i="40"/>
  <c r="AA57" i="40"/>
  <c r="AE57" i="40" s="1"/>
  <c r="Z12" i="40"/>
  <c r="Y12" i="40"/>
  <c r="AA12" i="40"/>
  <c r="AE12" i="40" s="1"/>
  <c r="Y26" i="40"/>
  <c r="AA26" i="40"/>
  <c r="AE26" i="40" s="1"/>
  <c r="Z26" i="40"/>
  <c r="Y42" i="40"/>
  <c r="AA42" i="40"/>
  <c r="AE42" i="40" s="1"/>
  <c r="Z42" i="40"/>
  <c r="AA68" i="40"/>
  <c r="AE68" i="40" s="1"/>
  <c r="Z68" i="40"/>
  <c r="Y68" i="40"/>
  <c r="AA46" i="40"/>
  <c r="AE46" i="40" s="1"/>
  <c r="Y46" i="40"/>
  <c r="Z46" i="40"/>
  <c r="AA15" i="40"/>
  <c r="AE15" i="40" s="1"/>
  <c r="Z15" i="40"/>
  <c r="Y15" i="40"/>
  <c r="AA31" i="40"/>
  <c r="AE31" i="40" s="1"/>
  <c r="Z31" i="40"/>
  <c r="Y31" i="40"/>
  <c r="AA58" i="40"/>
  <c r="AE58" i="40" s="1"/>
  <c r="Y58" i="40"/>
  <c r="Z58" i="40"/>
  <c r="Y47" i="40"/>
  <c r="AA47" i="40"/>
  <c r="AE47" i="40" s="1"/>
  <c r="Z47" i="40"/>
  <c r="Y63" i="40"/>
  <c r="AE63" i="40"/>
  <c r="Z63" i="40"/>
  <c r="Y51" i="40"/>
  <c r="AA51" i="40"/>
  <c r="AE51" i="40" s="1"/>
  <c r="Z51" i="40"/>
  <c r="AA70" i="40"/>
  <c r="AE70" i="40" s="1"/>
  <c r="Z70" i="40"/>
  <c r="Y70" i="40"/>
  <c r="Y65" i="40"/>
  <c r="AE65" i="40"/>
  <c r="Z65" i="40"/>
  <c r="Y73" i="40"/>
  <c r="AE73" i="40"/>
  <c r="Z73" i="40"/>
  <c r="Y81" i="40"/>
  <c r="AA81" i="40"/>
  <c r="AE81" i="40" s="1"/>
  <c r="Z81" i="40"/>
  <c r="AA74" i="39"/>
  <c r="AE74" i="39" s="1"/>
  <c r="Y74" i="39"/>
  <c r="Z74" i="39"/>
  <c r="AA78" i="39"/>
  <c r="AE78" i="39" s="1"/>
  <c r="Y78" i="39"/>
  <c r="Z78" i="39"/>
  <c r="AA76" i="39"/>
  <c r="AE76" i="39" s="1"/>
  <c r="Y76" i="39"/>
  <c r="Z76" i="39"/>
  <c r="AE65" i="39"/>
  <c r="Z65" i="39"/>
  <c r="Y65" i="39"/>
  <c r="AA57" i="39"/>
  <c r="AE57" i="39" s="1"/>
  <c r="Z57" i="39"/>
  <c r="Y57" i="39"/>
  <c r="AA49" i="39"/>
  <c r="AE49" i="39" s="1"/>
  <c r="Z49" i="39"/>
  <c r="Y49" i="39"/>
  <c r="AA80" i="39"/>
  <c r="AE80" i="39" s="1"/>
  <c r="Y80" i="39"/>
  <c r="Z80" i="39"/>
  <c r="AA70" i="39"/>
  <c r="AE70" i="39" s="1"/>
  <c r="Y70" i="39"/>
  <c r="Z70" i="39"/>
  <c r="AA72" i="39"/>
  <c r="AE72" i="39" s="1"/>
  <c r="Y72" i="39"/>
  <c r="Z72" i="39"/>
  <c r="Y64" i="39"/>
  <c r="AA64" i="39"/>
  <c r="AE64" i="39" s="1"/>
  <c r="Z64" i="39"/>
  <c r="Y56" i="39"/>
  <c r="AA56" i="39"/>
  <c r="AE56" i="39" s="1"/>
  <c r="Z56" i="39"/>
  <c r="Y48" i="39"/>
  <c r="AE48" i="39"/>
  <c r="Z48" i="39"/>
  <c r="Y46" i="38"/>
  <c r="AA46" i="38"/>
  <c r="AE46" i="38" s="1"/>
  <c r="Z46" i="38"/>
  <c r="Y56" i="38"/>
  <c r="AA56" i="38"/>
  <c r="AE56" i="38" s="1"/>
  <c r="Z56" i="38"/>
  <c r="Z15" i="38"/>
  <c r="Y15" i="38"/>
  <c r="AA15" i="38"/>
  <c r="AE15" i="38" s="1"/>
  <c r="Z23" i="38"/>
  <c r="Y23" i="38"/>
  <c r="AE23" i="38"/>
  <c r="Z31" i="38"/>
  <c r="Y31" i="38"/>
  <c r="AA31" i="38"/>
  <c r="AE31" i="38" s="1"/>
  <c r="AA51" i="38"/>
  <c r="AE51" i="38" s="1"/>
  <c r="Z51" i="38"/>
  <c r="Y51" i="38"/>
  <c r="AA67" i="38"/>
  <c r="AE67" i="38" s="1"/>
  <c r="Z67" i="38"/>
  <c r="Y67" i="38"/>
  <c r="Y52" i="38"/>
  <c r="Z52" i="38"/>
  <c r="AA52" i="38"/>
  <c r="AE52" i="38" s="1"/>
  <c r="Y68" i="38"/>
  <c r="Z68" i="38"/>
  <c r="AA68" i="38"/>
  <c r="AE68" i="38" s="1"/>
  <c r="AA82" i="38"/>
  <c r="AE82" i="38" s="1"/>
  <c r="Y82" i="38"/>
  <c r="Z82" i="38"/>
  <c r="AE16" i="38"/>
  <c r="Z16" i="38"/>
  <c r="Y16" i="38"/>
  <c r="AA24" i="38"/>
  <c r="AE24" i="38" s="1"/>
  <c r="Z24" i="38"/>
  <c r="Y24" i="38"/>
  <c r="AA32" i="38"/>
  <c r="AE32" i="38" s="1"/>
  <c r="Z32" i="38"/>
  <c r="Y32" i="38"/>
  <c r="AA40" i="38"/>
  <c r="AE40" i="38" s="1"/>
  <c r="Z40" i="38"/>
  <c r="Y40" i="38"/>
  <c r="Y54" i="38"/>
  <c r="AA54" i="38"/>
  <c r="AE54" i="38" s="1"/>
  <c r="Z54" i="38"/>
  <c r="Y70" i="38"/>
  <c r="AA70" i="38"/>
  <c r="AE70" i="38" s="1"/>
  <c r="Z70" i="38"/>
  <c r="Y81" i="38"/>
  <c r="AE81" i="38"/>
  <c r="Z81" i="38"/>
  <c r="Z10" i="38"/>
  <c r="Y10" i="38"/>
  <c r="AA10" i="38"/>
  <c r="AE10" i="38" s="1"/>
  <c r="Z11" i="38"/>
  <c r="AA11" i="38"/>
  <c r="AE11" i="38" s="1"/>
  <c r="Y11" i="38"/>
  <c r="Z27" i="38"/>
  <c r="Y27" i="38"/>
  <c r="AA27" i="38"/>
  <c r="AE27" i="38" s="1"/>
  <c r="AA43" i="38"/>
  <c r="AE43" i="38" s="1"/>
  <c r="Z43" i="38"/>
  <c r="Y43" i="38"/>
  <c r="AA75" i="38"/>
  <c r="AE75" i="38" s="1"/>
  <c r="Z75" i="38"/>
  <c r="Y75" i="38"/>
  <c r="Y60" i="38"/>
  <c r="Z60" i="38"/>
  <c r="AE60" i="38"/>
  <c r="AE20" i="38"/>
  <c r="Z20" i="38"/>
  <c r="Y20" i="38"/>
  <c r="Y48" i="38"/>
  <c r="AA48" i="38"/>
  <c r="AE48" i="38" s="1"/>
  <c r="Z48" i="38"/>
  <c r="Z39" i="38"/>
  <c r="Y39" i="38"/>
  <c r="AA39" i="38"/>
  <c r="AE39" i="38" s="1"/>
  <c r="Y9" i="38"/>
  <c r="AA9" i="38"/>
  <c r="Z9" i="38"/>
  <c r="Z17" i="38"/>
  <c r="Y17" i="38"/>
  <c r="AA17" i="38"/>
  <c r="AE17" i="38" s="1"/>
  <c r="Z25" i="38"/>
  <c r="Y25" i="38"/>
  <c r="AA25" i="38"/>
  <c r="AE25" i="38" s="1"/>
  <c r="Z33" i="38"/>
  <c r="Y33" i="38"/>
  <c r="AA33" i="38"/>
  <c r="AE33" i="38" s="1"/>
  <c r="Z41" i="38"/>
  <c r="Y41" i="38"/>
  <c r="AA41" i="38"/>
  <c r="AE41" i="38" s="1"/>
  <c r="Y58" i="38"/>
  <c r="AA58" i="38"/>
  <c r="AE58" i="38" s="1"/>
  <c r="Z58" i="38"/>
  <c r="Y74" i="38"/>
  <c r="AA74" i="38"/>
  <c r="AE74" i="38" s="1"/>
  <c r="Z74" i="38"/>
  <c r="AA53" i="38"/>
  <c r="AE53" i="38" s="1"/>
  <c r="Y53" i="38"/>
  <c r="Z53" i="38"/>
  <c r="AA69" i="38"/>
  <c r="AE69" i="38" s="1"/>
  <c r="Y69" i="38"/>
  <c r="Z69" i="38"/>
  <c r="AA18" i="38"/>
  <c r="AE18" i="38" s="1"/>
  <c r="Z18" i="38"/>
  <c r="Y18" i="38"/>
  <c r="AA26" i="38"/>
  <c r="AE26" i="38" s="1"/>
  <c r="Z26" i="38"/>
  <c r="Y26" i="38"/>
  <c r="AA34" i="38"/>
  <c r="AE34" i="38" s="1"/>
  <c r="Z34" i="38"/>
  <c r="Y34" i="38"/>
  <c r="AA42" i="38"/>
  <c r="AE42" i="38" s="1"/>
  <c r="Z42" i="38"/>
  <c r="Y42" i="38"/>
  <c r="AA55" i="38"/>
  <c r="AE55" i="38" s="1"/>
  <c r="Z55" i="38"/>
  <c r="Y55" i="38"/>
  <c r="AA71" i="38"/>
  <c r="AE71" i="38" s="1"/>
  <c r="Z71" i="38"/>
  <c r="Y71" i="38"/>
  <c r="AA65" i="38"/>
  <c r="AE65" i="38" s="1"/>
  <c r="Z65" i="38"/>
  <c r="Y65" i="38"/>
  <c r="Z19" i="38"/>
  <c r="Y19" i="38"/>
  <c r="AA19" i="38"/>
  <c r="AE19" i="38" s="1"/>
  <c r="Z35" i="38"/>
  <c r="Y35" i="38"/>
  <c r="AA35" i="38"/>
  <c r="AE35" i="38" s="1"/>
  <c r="AE59" i="38"/>
  <c r="Z59" i="38"/>
  <c r="Y59" i="38"/>
  <c r="Y44" i="38"/>
  <c r="Z44" i="38"/>
  <c r="AA44" i="38"/>
  <c r="AE44" i="38" s="1"/>
  <c r="Y76" i="38"/>
  <c r="Z76" i="38"/>
  <c r="AA76" i="38"/>
  <c r="AE76" i="38" s="1"/>
  <c r="Z12" i="38"/>
  <c r="AA12" i="38"/>
  <c r="AE12" i="38" s="1"/>
  <c r="Y12" i="38"/>
  <c r="AA28" i="38"/>
  <c r="AE28" i="38" s="1"/>
  <c r="Z28" i="38"/>
  <c r="Y28" i="38"/>
  <c r="AE36" i="38"/>
  <c r="Z36" i="38"/>
  <c r="Y36" i="38"/>
  <c r="Y62" i="38"/>
  <c r="AA62" i="38"/>
  <c r="AE62" i="38" s="1"/>
  <c r="Z62" i="38"/>
  <c r="Y78" i="38"/>
  <c r="AE78" i="38"/>
  <c r="Z78" i="38"/>
  <c r="AA80" i="38"/>
  <c r="AE80" i="38" s="1"/>
  <c r="Y80" i="38"/>
  <c r="Z80" i="38"/>
  <c r="AA73" i="38"/>
  <c r="AE73" i="38" s="1"/>
  <c r="Z73" i="38"/>
  <c r="Y73" i="38"/>
  <c r="Z13" i="38"/>
  <c r="AA13" i="38"/>
  <c r="AE13" i="38" s="1"/>
  <c r="Y13" i="38"/>
  <c r="Z21" i="38"/>
  <c r="Y21" i="38"/>
  <c r="AA21" i="38"/>
  <c r="AE21" i="38" s="1"/>
  <c r="Z29" i="38"/>
  <c r="Y29" i="38"/>
  <c r="AA29" i="38"/>
  <c r="AE29" i="38" s="1"/>
  <c r="Z37" i="38"/>
  <c r="Y37" i="38"/>
  <c r="AA37" i="38"/>
  <c r="AE37" i="38" s="1"/>
  <c r="Y50" i="38"/>
  <c r="AA50" i="38"/>
  <c r="AE50" i="38" s="1"/>
  <c r="Z50" i="38"/>
  <c r="Y66" i="38"/>
  <c r="AA66" i="38"/>
  <c r="AE66" i="38" s="1"/>
  <c r="Z66" i="38"/>
  <c r="Y83" i="38"/>
  <c r="AA83" i="38"/>
  <c r="AE83" i="38" s="1"/>
  <c r="Z83" i="38"/>
  <c r="AA45" i="38"/>
  <c r="AE45" i="38" s="1"/>
  <c r="Y45" i="38"/>
  <c r="Z45" i="38"/>
  <c r="AA61" i="38"/>
  <c r="AE61" i="38" s="1"/>
  <c r="Y61" i="38"/>
  <c r="Z61" i="38"/>
  <c r="AA77" i="38"/>
  <c r="AE77" i="38" s="1"/>
  <c r="Y77" i="38"/>
  <c r="Z77" i="38"/>
  <c r="AA14" i="38"/>
  <c r="AE14" i="38" s="1"/>
  <c r="Z14" i="38"/>
  <c r="Y14" i="38"/>
  <c r="AA22" i="38"/>
  <c r="AE22" i="38" s="1"/>
  <c r="Z22" i="38"/>
  <c r="Y22" i="38"/>
  <c r="AA30" i="38"/>
  <c r="AE30" i="38" s="1"/>
  <c r="Z30" i="38"/>
  <c r="Y30" i="38"/>
  <c r="AA38" i="38"/>
  <c r="AE38" i="38" s="1"/>
  <c r="Z38" i="38"/>
  <c r="Y38" i="38"/>
  <c r="AA47" i="38"/>
  <c r="AE47" i="38" s="1"/>
  <c r="Z47" i="38"/>
  <c r="Y47" i="38"/>
  <c r="AA63" i="38"/>
  <c r="AE63" i="38" s="1"/>
  <c r="Z63" i="38"/>
  <c r="Y63" i="38"/>
  <c r="AA79" i="38"/>
  <c r="AE79" i="38" s="1"/>
  <c r="Z79" i="38"/>
  <c r="Y79" i="38"/>
  <c r="AA57" i="38"/>
  <c r="AE57" i="38" s="1"/>
  <c r="Z57" i="38"/>
  <c r="Y57" i="38"/>
  <c r="AE49" i="37"/>
  <c r="Z49" i="37"/>
  <c r="Y49" i="37"/>
  <c r="Z31" i="37"/>
  <c r="Y31" i="37"/>
  <c r="AA31" i="37"/>
  <c r="AE31" i="37" s="1"/>
  <c r="AA51" i="37"/>
  <c r="AE51" i="37" s="1"/>
  <c r="Z51" i="37"/>
  <c r="Y51" i="37"/>
  <c r="Y81" i="37"/>
  <c r="AA81" i="37"/>
  <c r="AE81" i="37" s="1"/>
  <c r="Z81" i="37"/>
  <c r="AA53" i="37"/>
  <c r="AE53" i="37" s="1"/>
  <c r="Y53" i="37"/>
  <c r="Z53" i="37"/>
  <c r="AA22" i="37"/>
  <c r="AE22" i="37" s="1"/>
  <c r="Z22" i="37"/>
  <c r="Y22" i="37"/>
  <c r="AA70" i="37"/>
  <c r="AE70" i="37" s="1"/>
  <c r="Y70" i="37"/>
  <c r="Z70" i="37"/>
  <c r="AA9" i="37"/>
  <c r="Z9" i="37"/>
  <c r="Y9" i="37"/>
  <c r="Z17" i="37"/>
  <c r="Y17" i="37"/>
  <c r="AA17" i="37"/>
  <c r="AE17" i="37" s="1"/>
  <c r="Z25" i="37"/>
  <c r="Y25" i="37"/>
  <c r="AA25" i="37"/>
  <c r="AE25" i="37" s="1"/>
  <c r="Z33" i="37"/>
  <c r="Y33" i="37"/>
  <c r="AE33" i="37"/>
  <c r="Z41" i="37"/>
  <c r="Y41" i="37"/>
  <c r="AA41" i="37"/>
  <c r="AE41" i="37" s="1"/>
  <c r="Y58" i="37"/>
  <c r="AA58" i="37"/>
  <c r="AE58" i="37" s="1"/>
  <c r="Z58" i="37"/>
  <c r="Y69" i="37"/>
  <c r="AA69" i="37"/>
  <c r="AE69" i="37" s="1"/>
  <c r="Z69" i="37"/>
  <c r="Y44" i="37"/>
  <c r="Z44" i="37"/>
  <c r="AA44" i="37"/>
  <c r="AE44" i="37" s="1"/>
  <c r="Y60" i="37"/>
  <c r="Z60" i="37"/>
  <c r="AA60" i="37"/>
  <c r="AE60" i="37" s="1"/>
  <c r="AA76" i="37"/>
  <c r="AE76" i="37" s="1"/>
  <c r="Y76" i="37"/>
  <c r="Z76" i="37"/>
  <c r="AA16" i="37"/>
  <c r="AE16" i="37" s="1"/>
  <c r="Z16" i="37"/>
  <c r="Y16" i="37"/>
  <c r="AA24" i="37"/>
  <c r="AE24" i="37" s="1"/>
  <c r="Z24" i="37"/>
  <c r="Y24" i="37"/>
  <c r="AE32" i="37"/>
  <c r="Z32" i="37"/>
  <c r="Y32" i="37"/>
  <c r="AA40" i="37"/>
  <c r="AE40" i="37" s="1"/>
  <c r="Z40" i="37"/>
  <c r="Y40" i="37"/>
  <c r="Y54" i="37"/>
  <c r="AA54" i="37"/>
  <c r="AE54" i="37" s="1"/>
  <c r="Z54" i="37"/>
  <c r="Y71" i="37"/>
  <c r="AA71" i="37"/>
  <c r="AE71" i="37" s="1"/>
  <c r="Z71" i="37"/>
  <c r="AA82" i="37"/>
  <c r="AE82" i="37" s="1"/>
  <c r="Y82" i="37"/>
  <c r="Z82" i="37"/>
  <c r="Y56" i="37"/>
  <c r="AA56" i="37"/>
  <c r="AE56" i="37" s="1"/>
  <c r="Z56" i="37"/>
  <c r="Z11" i="37"/>
  <c r="Y11" i="37"/>
  <c r="AA11" i="37"/>
  <c r="AE11" i="37" s="1"/>
  <c r="Z19" i="37"/>
  <c r="Y19" i="37"/>
  <c r="AE19" i="37"/>
  <c r="Z27" i="37"/>
  <c r="Y27" i="37"/>
  <c r="AA27" i="37"/>
  <c r="AE27" i="37" s="1"/>
  <c r="Z35" i="37"/>
  <c r="Y35" i="37"/>
  <c r="AA35" i="37"/>
  <c r="AE35" i="37" s="1"/>
  <c r="AE43" i="37"/>
  <c r="Z43" i="37"/>
  <c r="Y43" i="37"/>
  <c r="AA59" i="37"/>
  <c r="AE59" i="37" s="1"/>
  <c r="Z59" i="37"/>
  <c r="Y59" i="37"/>
  <c r="Y73" i="37"/>
  <c r="AA73" i="37"/>
  <c r="AE73" i="37" s="1"/>
  <c r="Z73" i="37"/>
  <c r="AA45" i="37"/>
  <c r="AE45" i="37" s="1"/>
  <c r="Y45" i="37"/>
  <c r="Z45" i="37"/>
  <c r="AA61" i="37"/>
  <c r="AE61" i="37" s="1"/>
  <c r="Y61" i="37"/>
  <c r="Z61" i="37"/>
  <c r="AA80" i="37"/>
  <c r="AE80" i="37" s="1"/>
  <c r="Y80" i="37"/>
  <c r="Z80" i="37"/>
  <c r="AA18" i="37"/>
  <c r="AE18" i="37" s="1"/>
  <c r="Z18" i="37"/>
  <c r="Y18" i="37"/>
  <c r="AA26" i="37"/>
  <c r="AE26" i="37" s="1"/>
  <c r="Z26" i="37"/>
  <c r="Y26" i="37"/>
  <c r="AA34" i="37"/>
  <c r="AE34" i="37" s="1"/>
  <c r="Z34" i="37"/>
  <c r="Y34" i="37"/>
  <c r="AA42" i="37"/>
  <c r="AE42" i="37" s="1"/>
  <c r="Z42" i="37"/>
  <c r="Y42" i="37"/>
  <c r="AE55" i="37"/>
  <c r="Z55" i="37"/>
  <c r="Y55" i="37"/>
  <c r="Y75" i="37"/>
  <c r="AA75" i="37"/>
  <c r="AE75" i="37" s="1"/>
  <c r="Z75" i="37"/>
  <c r="AA78" i="37"/>
  <c r="AE78" i="37" s="1"/>
  <c r="Y78" i="37"/>
  <c r="Z78" i="37"/>
  <c r="Z15" i="37"/>
  <c r="Y15" i="37"/>
  <c r="AA15" i="37"/>
  <c r="AE15" i="37" s="1"/>
  <c r="Z23" i="37"/>
  <c r="Y23" i="37"/>
  <c r="AA23" i="37"/>
  <c r="AE23" i="37" s="1"/>
  <c r="Z39" i="37"/>
  <c r="Y39" i="37"/>
  <c r="AA39" i="37"/>
  <c r="AE39" i="37" s="1"/>
  <c r="AA67" i="37"/>
  <c r="AE67" i="37" s="1"/>
  <c r="Z67" i="37"/>
  <c r="Y67" i="37"/>
  <c r="AA72" i="37"/>
  <c r="AE72" i="37" s="1"/>
  <c r="Y72" i="37"/>
  <c r="Z72" i="37"/>
  <c r="AA14" i="37"/>
  <c r="AE14" i="37" s="1"/>
  <c r="Z14" i="37"/>
  <c r="Y14" i="37"/>
  <c r="AA30" i="37"/>
  <c r="AE30" i="37" s="1"/>
  <c r="Z30" i="37"/>
  <c r="Y30" i="37"/>
  <c r="AA38" i="37"/>
  <c r="AE38" i="37" s="1"/>
  <c r="Z38" i="37"/>
  <c r="Y38" i="37"/>
  <c r="AA47" i="37"/>
  <c r="AE47" i="37" s="1"/>
  <c r="Z47" i="37"/>
  <c r="Y47" i="37"/>
  <c r="AA63" i="37"/>
  <c r="AE63" i="37" s="1"/>
  <c r="Z63" i="37"/>
  <c r="Y63" i="37"/>
  <c r="Y64" i="37"/>
  <c r="AA64" i="37"/>
  <c r="AE64" i="37" s="1"/>
  <c r="Z64" i="37"/>
  <c r="Z13" i="37"/>
  <c r="Y13" i="37"/>
  <c r="AA13" i="37"/>
  <c r="AE13" i="37" s="1"/>
  <c r="Z21" i="37"/>
  <c r="Y21" i="37"/>
  <c r="AA21" i="37"/>
  <c r="AE21" i="37" s="1"/>
  <c r="Z29" i="37"/>
  <c r="Y29" i="37"/>
  <c r="AA29" i="37"/>
  <c r="AE29" i="37" s="1"/>
  <c r="Z37" i="37"/>
  <c r="Y37" i="37"/>
  <c r="AA37" i="37"/>
  <c r="AE37" i="37" s="1"/>
  <c r="Y50" i="37"/>
  <c r="AA50" i="37"/>
  <c r="AE50" i="37" s="1"/>
  <c r="Z50" i="37"/>
  <c r="Y66" i="37"/>
  <c r="AA66" i="37"/>
  <c r="AE66" i="37" s="1"/>
  <c r="Z66" i="37"/>
  <c r="Y77" i="37"/>
  <c r="AA77" i="37"/>
  <c r="AE77" i="37" s="1"/>
  <c r="Z77" i="37"/>
  <c r="Y52" i="37"/>
  <c r="Z52" i="37"/>
  <c r="AA52" i="37"/>
  <c r="AE52" i="37" s="1"/>
  <c r="AA68" i="37"/>
  <c r="AE68" i="37" s="1"/>
  <c r="Y68" i="37"/>
  <c r="Z68" i="37"/>
  <c r="AA12" i="37"/>
  <c r="AE12" i="37" s="1"/>
  <c r="Z12" i="37"/>
  <c r="Y12" i="37"/>
  <c r="AA20" i="37"/>
  <c r="AE20" i="37" s="1"/>
  <c r="Z20" i="37"/>
  <c r="Y20" i="37"/>
  <c r="AE28" i="37"/>
  <c r="Z28" i="37"/>
  <c r="Y28" i="37"/>
  <c r="AA36" i="37"/>
  <c r="AE36" i="37" s="1"/>
  <c r="Z36" i="37"/>
  <c r="Y36" i="37"/>
  <c r="Y46" i="37"/>
  <c r="AA46" i="37"/>
  <c r="AE46" i="37" s="1"/>
  <c r="Z46" i="37"/>
  <c r="Y62" i="37"/>
  <c r="AA62" i="37"/>
  <c r="AE62" i="37" s="1"/>
  <c r="Z62" i="37"/>
  <c r="Y79" i="37"/>
  <c r="AA79" i="37"/>
  <c r="AE79" i="37" s="1"/>
  <c r="Z79" i="37"/>
  <c r="Z16" i="36"/>
  <c r="AA16" i="36"/>
  <c r="AE16" i="36" s="1"/>
  <c r="Y16" i="36"/>
  <c r="Z18" i="36"/>
  <c r="AA18" i="36"/>
  <c r="AE18" i="36" s="1"/>
  <c r="Y18" i="36"/>
  <c r="Z33" i="36"/>
  <c r="Y33" i="36"/>
  <c r="AA33" i="36"/>
  <c r="AE33" i="36" s="1"/>
  <c r="Z49" i="36"/>
  <c r="Y49" i="36"/>
  <c r="AA49" i="36"/>
  <c r="AE49" i="36" s="1"/>
  <c r="Z73" i="36"/>
  <c r="Y73" i="36"/>
  <c r="AA73" i="36"/>
  <c r="AE73" i="36" s="1"/>
  <c r="Z38" i="36"/>
  <c r="Y38" i="36"/>
  <c r="AA38" i="36"/>
  <c r="AE38" i="36" s="1"/>
  <c r="Z46" i="36"/>
  <c r="Y46" i="36"/>
  <c r="AA46" i="36"/>
  <c r="AE46" i="36" s="1"/>
  <c r="Z54" i="36"/>
  <c r="Y54" i="36"/>
  <c r="AA54" i="36"/>
  <c r="AE54" i="36" s="1"/>
  <c r="Z62" i="36"/>
  <c r="Y62" i="36"/>
  <c r="AA62" i="36"/>
  <c r="AE62" i="36" s="1"/>
  <c r="Z70" i="36"/>
  <c r="Y70" i="36"/>
  <c r="AA70" i="36"/>
  <c r="AE70" i="36" s="1"/>
  <c r="Z12" i="36"/>
  <c r="AA12" i="36"/>
  <c r="AE12" i="36" s="1"/>
  <c r="Y12" i="36"/>
  <c r="Z13" i="36"/>
  <c r="AA13" i="36"/>
  <c r="AE13" i="36" s="1"/>
  <c r="Y13" i="36"/>
  <c r="Z21" i="36"/>
  <c r="Y21" i="36"/>
  <c r="AA21" i="36"/>
  <c r="AE21" i="36" s="1"/>
  <c r="Z37" i="36"/>
  <c r="Y37" i="36"/>
  <c r="AA37" i="36"/>
  <c r="AE37" i="36" s="1"/>
  <c r="Z53" i="36"/>
  <c r="Y53" i="36"/>
  <c r="AA53" i="36"/>
  <c r="AE53" i="36" s="1"/>
  <c r="Z69" i="36"/>
  <c r="Y69" i="36"/>
  <c r="AA69" i="36"/>
  <c r="AE69" i="36" s="1"/>
  <c r="Z42" i="36"/>
  <c r="Y42" i="36"/>
  <c r="AA42" i="36"/>
  <c r="AE42" i="36" s="1"/>
  <c r="Z58" i="36"/>
  <c r="Y58" i="36"/>
  <c r="AA58" i="36"/>
  <c r="AE58" i="36" s="1"/>
  <c r="Z74" i="36"/>
  <c r="Y74" i="36"/>
  <c r="AA74" i="36"/>
  <c r="AE74" i="36" s="1"/>
  <c r="Z14" i="36"/>
  <c r="Y14" i="36"/>
  <c r="AA14" i="36"/>
  <c r="AE14" i="36" s="1"/>
  <c r="Z28" i="36"/>
  <c r="AA28" i="36"/>
  <c r="AE28" i="36" s="1"/>
  <c r="Y28" i="36"/>
  <c r="Z15" i="36"/>
  <c r="AA15" i="36"/>
  <c r="AE15" i="36" s="1"/>
  <c r="Y15" i="36"/>
  <c r="Z30" i="36"/>
  <c r="AA30" i="36"/>
  <c r="AE30" i="36" s="1"/>
  <c r="Y30" i="36"/>
  <c r="Z23" i="36"/>
  <c r="AE23" i="36"/>
  <c r="Y23" i="36"/>
  <c r="Z31" i="36"/>
  <c r="Y31" i="36"/>
  <c r="AA31" i="36"/>
  <c r="AE31" i="36" s="1"/>
  <c r="Z39" i="36"/>
  <c r="Y39" i="36"/>
  <c r="AE39" i="36"/>
  <c r="Z47" i="36"/>
  <c r="Y47" i="36"/>
  <c r="AA47" i="36"/>
  <c r="AE47" i="36" s="1"/>
  <c r="Z55" i="36"/>
  <c r="Y55" i="36"/>
  <c r="AA55" i="36"/>
  <c r="AE55" i="36" s="1"/>
  <c r="Z63" i="36"/>
  <c r="Y63" i="36"/>
  <c r="AA63" i="36"/>
  <c r="AE63" i="36" s="1"/>
  <c r="Z71" i="36"/>
  <c r="Y71" i="36"/>
  <c r="AA71" i="36"/>
  <c r="AE71" i="36" s="1"/>
  <c r="Z79" i="36"/>
  <c r="Y79" i="36"/>
  <c r="AA79" i="36"/>
  <c r="AE79" i="36" s="1"/>
  <c r="Z36" i="36"/>
  <c r="Y36" i="36"/>
  <c r="AA36" i="36"/>
  <c r="AE36" i="36" s="1"/>
  <c r="Z44" i="36"/>
  <c r="Y44" i="36"/>
  <c r="AA44" i="36"/>
  <c r="AE44" i="36" s="1"/>
  <c r="Z52" i="36"/>
  <c r="Y52" i="36"/>
  <c r="AA52" i="36"/>
  <c r="AE52" i="36" s="1"/>
  <c r="Z60" i="36"/>
  <c r="Y60" i="36"/>
  <c r="AA60" i="36"/>
  <c r="AE60" i="36" s="1"/>
  <c r="Z68" i="36"/>
  <c r="Y68" i="36"/>
  <c r="AA68" i="36"/>
  <c r="AE68" i="36" s="1"/>
  <c r="Z76" i="36"/>
  <c r="Y76" i="36"/>
  <c r="AA76" i="36"/>
  <c r="AE76" i="36" s="1"/>
  <c r="Z9" i="36"/>
  <c r="AA9" i="36"/>
  <c r="Y9" i="36"/>
  <c r="Z25" i="36"/>
  <c r="AA25" i="36"/>
  <c r="AE25" i="36" s="1"/>
  <c r="Y25" i="36"/>
  <c r="Z57" i="36"/>
  <c r="Y57" i="36"/>
  <c r="AE57" i="36"/>
  <c r="Z81" i="36"/>
  <c r="Y81" i="36"/>
  <c r="AA81" i="36"/>
  <c r="AE81" i="36" s="1"/>
  <c r="Z10" i="36"/>
  <c r="AE10" i="36"/>
  <c r="Y10" i="36"/>
  <c r="Z20" i="36"/>
  <c r="AA20" i="36"/>
  <c r="AE20" i="36" s="1"/>
  <c r="Y20" i="36"/>
  <c r="Z11" i="36"/>
  <c r="AA11" i="36"/>
  <c r="AE11" i="36" s="1"/>
  <c r="Y11" i="36"/>
  <c r="Z22" i="36"/>
  <c r="AA22" i="36"/>
  <c r="AE22" i="36" s="1"/>
  <c r="Y22" i="36"/>
  <c r="Z19" i="36"/>
  <c r="AA19" i="36"/>
  <c r="AE19" i="36" s="1"/>
  <c r="Y19" i="36"/>
  <c r="Z27" i="36"/>
  <c r="Y27" i="36"/>
  <c r="AA27" i="36"/>
  <c r="AE27" i="36" s="1"/>
  <c r="Z35" i="36"/>
  <c r="Y35" i="36"/>
  <c r="AA35" i="36"/>
  <c r="AE35" i="36" s="1"/>
  <c r="Z43" i="36"/>
  <c r="Y43" i="36"/>
  <c r="AA43" i="36"/>
  <c r="AE43" i="36" s="1"/>
  <c r="Z51" i="36"/>
  <c r="Y51" i="36"/>
  <c r="AA51" i="36"/>
  <c r="AE51" i="36" s="1"/>
  <c r="Z59" i="36"/>
  <c r="Y59" i="36"/>
  <c r="AE59" i="36"/>
  <c r="Z67" i="36"/>
  <c r="Y67" i="36"/>
  <c r="AA67" i="36"/>
  <c r="AE67" i="36" s="1"/>
  <c r="Z75" i="36"/>
  <c r="Y75" i="36"/>
  <c r="AA75" i="36"/>
  <c r="AE75" i="36" s="1"/>
  <c r="Z32" i="36"/>
  <c r="Y32" i="36"/>
  <c r="AA32" i="36"/>
  <c r="AE32" i="36" s="1"/>
  <c r="Z40" i="36"/>
  <c r="Y40" i="36"/>
  <c r="AA40" i="36"/>
  <c r="AE40" i="36" s="1"/>
  <c r="Z48" i="36"/>
  <c r="Y48" i="36"/>
  <c r="AA48" i="36"/>
  <c r="AE48" i="36" s="1"/>
  <c r="Z56" i="36"/>
  <c r="Y56" i="36"/>
  <c r="AA56" i="36"/>
  <c r="AE56" i="36" s="1"/>
  <c r="Z64" i="36"/>
  <c r="Y64" i="36"/>
  <c r="AA64" i="36"/>
  <c r="AE64" i="36" s="1"/>
  <c r="Z72" i="36"/>
  <c r="Y72" i="36"/>
  <c r="AA72" i="36"/>
  <c r="AE72" i="36" s="1"/>
  <c r="Z80" i="36"/>
  <c r="Y80" i="36"/>
  <c r="AA80" i="36"/>
  <c r="AE80" i="36" s="1"/>
  <c r="Z17" i="36"/>
  <c r="AA17" i="36"/>
  <c r="AE17" i="36" s="1"/>
  <c r="Y17" i="36"/>
  <c r="Z41" i="36"/>
  <c r="Y41" i="36"/>
  <c r="AE41" i="36"/>
  <c r="Z65" i="36"/>
  <c r="Y65" i="36"/>
  <c r="AA65" i="36"/>
  <c r="AE65" i="36" s="1"/>
  <c r="Z78" i="36"/>
  <c r="Y78" i="36"/>
  <c r="AA78" i="36"/>
  <c r="AE78" i="36" s="1"/>
  <c r="Z24" i="36"/>
  <c r="AA24" i="36"/>
  <c r="AE24" i="36" s="1"/>
  <c r="Y24" i="36"/>
  <c r="Z26" i="36"/>
  <c r="AA26" i="36"/>
  <c r="AE26" i="36" s="1"/>
  <c r="Y26" i="36"/>
  <c r="Z29" i="36"/>
  <c r="AA29" i="36"/>
  <c r="AE29" i="36" s="1"/>
  <c r="Y29" i="36"/>
  <c r="Z45" i="36"/>
  <c r="Y45" i="36"/>
  <c r="AA45" i="36"/>
  <c r="AE45" i="36" s="1"/>
  <c r="Z61" i="36"/>
  <c r="Y61" i="36"/>
  <c r="AA61" i="36"/>
  <c r="AE61" i="36" s="1"/>
  <c r="Z77" i="36"/>
  <c r="Y77" i="36"/>
  <c r="AA77" i="36"/>
  <c r="AE77" i="36" s="1"/>
  <c r="Z34" i="36"/>
  <c r="Y34" i="36"/>
  <c r="AA34" i="36"/>
  <c r="AE34" i="36" s="1"/>
  <c r="Z50" i="36"/>
  <c r="Y50" i="36"/>
  <c r="AA50" i="36"/>
  <c r="AE50" i="36" s="1"/>
  <c r="Z66" i="36"/>
  <c r="Y66" i="36"/>
  <c r="AA66" i="36"/>
  <c r="AE66" i="36" s="1"/>
  <c r="Z82" i="36"/>
  <c r="Y82" i="36"/>
  <c r="AA82" i="36"/>
  <c r="AE82" i="36" s="1"/>
  <c r="AA70" i="35"/>
  <c r="AE70" i="35" s="1"/>
  <c r="Z70" i="35"/>
  <c r="Y70" i="35"/>
  <c r="AA76" i="35"/>
  <c r="AE76" i="35" s="1"/>
  <c r="Z76" i="35"/>
  <c r="Y76" i="35"/>
  <c r="AA68" i="35"/>
  <c r="AE68" i="35" s="1"/>
  <c r="Z68" i="35"/>
  <c r="Y68" i="35"/>
  <c r="Y49" i="35"/>
  <c r="AA49" i="35"/>
  <c r="AE49" i="35" s="1"/>
  <c r="Z49" i="35"/>
  <c r="Y65" i="35"/>
  <c r="AA65" i="35"/>
  <c r="AE65" i="35" s="1"/>
  <c r="Z65" i="35"/>
  <c r="Y73" i="35"/>
  <c r="AA73" i="35"/>
  <c r="AE73" i="35" s="1"/>
  <c r="Z73" i="35"/>
  <c r="Z81" i="35"/>
  <c r="Y81" i="35"/>
  <c r="AA81" i="35"/>
  <c r="AE81" i="35" s="1"/>
  <c r="AA58" i="35"/>
  <c r="AE58" i="35" s="1"/>
  <c r="Y58" i="35"/>
  <c r="Z58" i="35"/>
  <c r="Y53" i="35"/>
  <c r="AA53" i="35"/>
  <c r="AE53" i="35" s="1"/>
  <c r="Z53" i="35"/>
  <c r="AA74" i="35"/>
  <c r="AE74" i="35" s="1"/>
  <c r="Z74" i="35"/>
  <c r="Y74" i="35"/>
  <c r="Y61" i="35"/>
  <c r="AA61" i="35"/>
  <c r="AE61" i="35" s="1"/>
  <c r="Z61" i="35"/>
  <c r="Y45" i="35"/>
  <c r="AA45" i="35"/>
  <c r="AE45" i="35" s="1"/>
  <c r="Z45" i="35"/>
  <c r="Y67" i="35"/>
  <c r="AA67" i="35"/>
  <c r="AE67" i="35" s="1"/>
  <c r="Z67" i="35"/>
  <c r="Y75" i="35"/>
  <c r="AE75" i="35"/>
  <c r="Z75" i="35"/>
  <c r="Z83" i="35"/>
  <c r="Y83" i="35"/>
  <c r="AA83" i="35"/>
  <c r="AE83" i="35" s="1"/>
  <c r="AE78" i="35"/>
  <c r="Z78" i="35"/>
  <c r="Y78" i="35"/>
  <c r="AE54" i="35"/>
  <c r="Y54" i="35"/>
  <c r="Z54" i="35"/>
  <c r="AA42" i="35"/>
  <c r="AE42" i="35" s="1"/>
  <c r="Z42" i="35"/>
  <c r="Y42" i="35"/>
  <c r="AA38" i="35"/>
  <c r="AE38" i="35" s="1"/>
  <c r="Z38" i="35"/>
  <c r="Y38" i="35"/>
  <c r="AA34" i="35"/>
  <c r="AE34" i="35" s="1"/>
  <c r="Y34" i="35"/>
  <c r="Z34" i="35"/>
  <c r="AA30" i="35"/>
  <c r="AE30" i="35" s="1"/>
  <c r="Y30" i="35"/>
  <c r="Z30" i="35"/>
  <c r="AA26" i="35"/>
  <c r="AE26" i="35" s="1"/>
  <c r="Y26" i="35"/>
  <c r="Z26" i="35"/>
  <c r="Z22" i="35"/>
  <c r="Y22" i="35"/>
  <c r="AE22" i="35"/>
  <c r="Z18" i="35"/>
  <c r="Y18" i="35"/>
  <c r="AA18" i="35"/>
  <c r="AA72" i="35"/>
  <c r="AE72" i="35" s="1"/>
  <c r="Z72" i="35"/>
  <c r="Y72" i="35"/>
  <c r="Y57" i="35"/>
  <c r="AE57" i="35"/>
  <c r="Z57" i="35"/>
  <c r="Y69" i="35"/>
  <c r="AA69" i="35"/>
  <c r="AE69" i="35" s="1"/>
  <c r="Z69" i="35"/>
  <c r="Y77" i="35"/>
  <c r="AA77" i="35"/>
  <c r="AE77" i="35" s="1"/>
  <c r="Z77" i="35"/>
  <c r="AA80" i="35"/>
  <c r="AE80" i="35" s="1"/>
  <c r="Z80" i="35"/>
  <c r="Y80" i="35"/>
  <c r="AA50" i="35"/>
  <c r="AE50" i="35" s="1"/>
  <c r="Y50" i="35"/>
  <c r="Z50" i="35"/>
  <c r="Y71" i="35"/>
  <c r="AA71" i="35"/>
  <c r="AE71" i="35" s="1"/>
  <c r="Z71" i="35"/>
  <c r="Z79" i="35"/>
  <c r="Y79" i="35"/>
  <c r="AA79" i="35"/>
  <c r="AE79" i="35" s="1"/>
  <c r="AA82" i="35"/>
  <c r="AE82" i="35" s="1"/>
  <c r="Z82" i="35"/>
  <c r="Y82" i="35"/>
  <c r="AA46" i="35"/>
  <c r="AE46" i="35" s="1"/>
  <c r="Y46" i="35"/>
  <c r="Z46" i="35"/>
  <c r="AA40" i="35"/>
  <c r="AE40" i="35" s="1"/>
  <c r="Z40" i="35"/>
  <c r="Y40" i="35"/>
  <c r="AE36" i="35"/>
  <c r="Z36" i="35"/>
  <c r="Y36" i="35"/>
  <c r="AA32" i="35"/>
  <c r="AE32" i="35" s="1"/>
  <c r="Y32" i="35"/>
  <c r="Z32" i="35"/>
  <c r="AE28" i="35"/>
  <c r="Y28" i="35"/>
  <c r="Z28" i="35"/>
  <c r="AA24" i="35"/>
  <c r="AE24" i="35" s="1"/>
  <c r="Z24" i="35"/>
  <c r="Y24" i="35"/>
  <c r="AE20" i="35"/>
  <c r="Y20" i="35"/>
  <c r="Z20" i="35"/>
  <c r="AA39" i="6"/>
  <c r="AE39" i="6" s="1"/>
  <c r="AA75" i="34"/>
  <c r="AE75" i="34" s="1"/>
  <c r="Y75" i="34"/>
  <c r="Z75" i="34"/>
  <c r="Y64" i="34"/>
  <c r="Z64" i="34"/>
  <c r="AA64" i="34"/>
  <c r="AE64" i="34" s="1"/>
  <c r="Y48" i="34"/>
  <c r="AA48" i="34"/>
  <c r="AE48" i="34" s="1"/>
  <c r="Z48" i="34"/>
  <c r="AA73" i="34"/>
  <c r="AE73" i="34" s="1"/>
  <c r="Z73" i="34"/>
  <c r="Y73" i="34"/>
  <c r="AA81" i="34"/>
  <c r="AE81" i="34" s="1"/>
  <c r="Z81" i="34"/>
  <c r="Y81" i="34"/>
  <c r="AA57" i="34"/>
  <c r="AE57" i="34" s="1"/>
  <c r="Z57" i="34"/>
  <c r="Y57" i="34"/>
  <c r="Y72" i="34"/>
  <c r="Z72" i="34"/>
  <c r="AA72" i="34"/>
  <c r="AE72" i="34" s="1"/>
  <c r="Y56" i="34"/>
  <c r="Z56" i="34"/>
  <c r="AA56" i="34"/>
  <c r="AE56" i="34" s="1"/>
  <c r="AA77" i="34"/>
  <c r="AE77" i="34" s="1"/>
  <c r="Z77" i="34"/>
  <c r="Y77" i="34"/>
  <c r="Z74" i="34"/>
  <c r="Y74" i="34"/>
  <c r="AA74" i="34"/>
  <c r="AE74" i="34" s="1"/>
  <c r="AA65" i="34"/>
  <c r="AE65" i="34" s="1"/>
  <c r="Y65" i="34"/>
  <c r="Z65" i="34"/>
  <c r="AA49" i="34"/>
  <c r="AE49" i="34" s="1"/>
  <c r="Y49" i="34"/>
  <c r="Z49" i="34"/>
  <c r="AE9" i="34"/>
  <c r="AA79" i="34"/>
  <c r="AE79" i="34" s="1"/>
  <c r="Z79" i="34"/>
  <c r="Y79" i="34"/>
  <c r="T9" i="3"/>
  <c r="X9" i="3" s="1"/>
  <c r="S9" i="3"/>
  <c r="R38" i="3"/>
  <c r="S22" i="3"/>
  <c r="R22" i="3"/>
  <c r="X22" i="3"/>
  <c r="S43" i="3"/>
  <c r="S21" i="3"/>
  <c r="S30" i="3"/>
  <c r="R30" i="3"/>
  <c r="T30" i="3"/>
  <c r="X30" i="3" s="1"/>
  <c r="R29" i="3"/>
  <c r="S29" i="3"/>
  <c r="S14" i="3"/>
  <c r="T14" i="3"/>
  <c r="X14" i="3" s="1"/>
  <c r="R14" i="3"/>
  <c r="S26" i="3"/>
  <c r="T26" i="3"/>
  <c r="X26" i="3" s="1"/>
  <c r="R26" i="3"/>
  <c r="AA58" i="6"/>
  <c r="AE58" i="6" s="1"/>
  <c r="Z58" i="6"/>
  <c r="Y58" i="6"/>
  <c r="Y64" i="6"/>
  <c r="Z64" i="6"/>
  <c r="AA64" i="6"/>
  <c r="AE64" i="6" s="1"/>
  <c r="AA45" i="6"/>
  <c r="AE45" i="6" s="1"/>
  <c r="Y45" i="6"/>
  <c r="Z45" i="6"/>
  <c r="Y40" i="6"/>
  <c r="Z40" i="6"/>
  <c r="AA40" i="6"/>
  <c r="AE40" i="6" s="1"/>
  <c r="AA18" i="6"/>
  <c r="AE18" i="6" s="1"/>
  <c r="Z18" i="6"/>
  <c r="Y18" i="6"/>
  <c r="Z55" i="6"/>
  <c r="Y55" i="6"/>
  <c r="AA55" i="6"/>
  <c r="AE55" i="6" s="1"/>
  <c r="AA25" i="6"/>
  <c r="AE25" i="6" s="1"/>
  <c r="Y25" i="6"/>
  <c r="Z25" i="6"/>
  <c r="Y9" i="6"/>
  <c r="Z9" i="6"/>
  <c r="Y12" i="6"/>
  <c r="Z12" i="6"/>
  <c r="AA12" i="6"/>
  <c r="AE12" i="6" s="1"/>
  <c r="Y36" i="6"/>
  <c r="Z36" i="6"/>
  <c r="AA36" i="6"/>
  <c r="AE36" i="6" s="1"/>
  <c r="AA38" i="6"/>
  <c r="AE38" i="6" s="1"/>
  <c r="Y38" i="6"/>
  <c r="Z38" i="6"/>
  <c r="AE54" i="6"/>
  <c r="Z54" i="6"/>
  <c r="Y54" i="6"/>
  <c r="AA70" i="6"/>
  <c r="AE70" i="6" s="1"/>
  <c r="Z70" i="6"/>
  <c r="Y70" i="6"/>
  <c r="Y44" i="6"/>
  <c r="Z44" i="6"/>
  <c r="AA44" i="6"/>
  <c r="AE44" i="6" s="1"/>
  <c r="Y60" i="6"/>
  <c r="Z60" i="6"/>
  <c r="AA60" i="6"/>
  <c r="AE60" i="6" s="1"/>
  <c r="Y76" i="6"/>
  <c r="Z76" i="6"/>
  <c r="AA76" i="6"/>
  <c r="AE76" i="6" s="1"/>
  <c r="Y41" i="6"/>
  <c r="Z41" i="6"/>
  <c r="AA41" i="6"/>
  <c r="AE41" i="6" s="1"/>
  <c r="AA57" i="6"/>
  <c r="AE57" i="6" s="1"/>
  <c r="Y57" i="6"/>
  <c r="Z57" i="6"/>
  <c r="AA73" i="6"/>
  <c r="AE73" i="6" s="1"/>
  <c r="Y73" i="6"/>
  <c r="Z73" i="6"/>
  <c r="Z59" i="6"/>
  <c r="Y59" i="6"/>
  <c r="AA59" i="6"/>
  <c r="AE59" i="6" s="1"/>
  <c r="AA22" i="6"/>
  <c r="AE22" i="6" s="1"/>
  <c r="Z22" i="6"/>
  <c r="Y22" i="6"/>
  <c r="Y24" i="6"/>
  <c r="Z24" i="6"/>
  <c r="AA24" i="6"/>
  <c r="AE24" i="6" s="1"/>
  <c r="Z43" i="6"/>
  <c r="AA43" i="6"/>
  <c r="AE43" i="6" s="1"/>
  <c r="Y43" i="6"/>
  <c r="AA21" i="6"/>
  <c r="AE21" i="6" s="1"/>
  <c r="Y21" i="6"/>
  <c r="Z21" i="6"/>
  <c r="Z51" i="6"/>
  <c r="Y51" i="6"/>
  <c r="AE51" i="6"/>
  <c r="AA42" i="6"/>
  <c r="AE42" i="6" s="1"/>
  <c r="Z42" i="6"/>
  <c r="Y42" i="6"/>
  <c r="Y80" i="6"/>
  <c r="Z80" i="6"/>
  <c r="AA80" i="6"/>
  <c r="AE80" i="6" s="1"/>
  <c r="AA61" i="6"/>
  <c r="AE61" i="6" s="1"/>
  <c r="Y61" i="6"/>
  <c r="Z61" i="6"/>
  <c r="Z35" i="6"/>
  <c r="AE35" i="6"/>
  <c r="Y35" i="6"/>
  <c r="Y17" i="6"/>
  <c r="AA17" i="6"/>
  <c r="AE17" i="6" s="1"/>
  <c r="Z17" i="6"/>
  <c r="Y32" i="6"/>
  <c r="Z32" i="6"/>
  <c r="AA32" i="6"/>
  <c r="AE32" i="6" s="1"/>
  <c r="Y16" i="6"/>
  <c r="Z16" i="6"/>
  <c r="AA16" i="6"/>
  <c r="AE16" i="6" s="1"/>
  <c r="AA46" i="6"/>
  <c r="AE46" i="6" s="1"/>
  <c r="Z46" i="6"/>
  <c r="Y46" i="6"/>
  <c r="AA62" i="6"/>
  <c r="AE62" i="6" s="1"/>
  <c r="Z62" i="6"/>
  <c r="Y62" i="6"/>
  <c r="AA78" i="6"/>
  <c r="AE78" i="6" s="1"/>
  <c r="Z78" i="6"/>
  <c r="Y78" i="6"/>
  <c r="Y52" i="6"/>
  <c r="Z52" i="6"/>
  <c r="AA52" i="6"/>
  <c r="AE52" i="6" s="1"/>
  <c r="Y68" i="6"/>
  <c r="Z68" i="6"/>
  <c r="AA68" i="6"/>
  <c r="AE68" i="6" s="1"/>
  <c r="Y33" i="6"/>
  <c r="Z33" i="6"/>
  <c r="AA33" i="6"/>
  <c r="AE33" i="6" s="1"/>
  <c r="AA49" i="6"/>
  <c r="AE49" i="6" s="1"/>
  <c r="Y49" i="6"/>
  <c r="Z49" i="6"/>
  <c r="AA65" i="6"/>
  <c r="AE65" i="6" s="1"/>
  <c r="Y65" i="6"/>
  <c r="Z65" i="6"/>
  <c r="AA81" i="6"/>
  <c r="AE81" i="6" s="1"/>
  <c r="Y81" i="6"/>
  <c r="Z81" i="6"/>
  <c r="AA30" i="6"/>
  <c r="AE30" i="6" s="1"/>
  <c r="Z30" i="6"/>
  <c r="Y30" i="6"/>
  <c r="AA14" i="6"/>
  <c r="AE14" i="6" s="1"/>
  <c r="Z14" i="6"/>
  <c r="Y14" i="6"/>
  <c r="Y28" i="6"/>
  <c r="Z28" i="6"/>
  <c r="AA28" i="6"/>
  <c r="AE28" i="6" s="1"/>
  <c r="AA74" i="6"/>
  <c r="AE74" i="6" s="1"/>
  <c r="Z74" i="6"/>
  <c r="Y74" i="6"/>
  <c r="Y48" i="6"/>
  <c r="Z48" i="6"/>
  <c r="AA48" i="6"/>
  <c r="AE48" i="6" s="1"/>
  <c r="AE77" i="6"/>
  <c r="Y77" i="6"/>
  <c r="Z77" i="6"/>
  <c r="Z71" i="6"/>
  <c r="Y71" i="6"/>
  <c r="AA71" i="6"/>
  <c r="AE71" i="6" s="1"/>
  <c r="Y29" i="6"/>
  <c r="AE29" i="6"/>
  <c r="Z29" i="6"/>
  <c r="Y13" i="6"/>
  <c r="AA13" i="6"/>
  <c r="AE13" i="6" s="1"/>
  <c r="Z13" i="6"/>
  <c r="Y20" i="6"/>
  <c r="Z20" i="6"/>
  <c r="AA20" i="6"/>
  <c r="AE20" i="6" s="1"/>
  <c r="Z67" i="6"/>
  <c r="Y67" i="6"/>
  <c r="AA67" i="6"/>
  <c r="AE67" i="6" s="1"/>
  <c r="AA34" i="6"/>
  <c r="AE34" i="6" s="1"/>
  <c r="Z34" i="6"/>
  <c r="Y34" i="6"/>
  <c r="AA50" i="6"/>
  <c r="AE50" i="6" s="1"/>
  <c r="Z50" i="6"/>
  <c r="Y50" i="6"/>
  <c r="AA66" i="6"/>
  <c r="AE66" i="6" s="1"/>
  <c r="Z66" i="6"/>
  <c r="Y66" i="6"/>
  <c r="AA82" i="6"/>
  <c r="AE82" i="6" s="1"/>
  <c r="Z82" i="6"/>
  <c r="Y82" i="6"/>
  <c r="Y56" i="6"/>
  <c r="Z56" i="6"/>
  <c r="AA56" i="6"/>
  <c r="AE56" i="6" s="1"/>
  <c r="Y72" i="6"/>
  <c r="Z72" i="6"/>
  <c r="AA72" i="6"/>
  <c r="AE72" i="6" s="1"/>
  <c r="Y37" i="6"/>
  <c r="AA37" i="6"/>
  <c r="AE37" i="6" s="1"/>
  <c r="Z37" i="6"/>
  <c r="AA53" i="6"/>
  <c r="AE53" i="6" s="1"/>
  <c r="Y53" i="6"/>
  <c r="Z53" i="6"/>
  <c r="AA69" i="6"/>
  <c r="AE69" i="6" s="1"/>
  <c r="Y69" i="6"/>
  <c r="Z69" i="6"/>
  <c r="Z75" i="6"/>
  <c r="Y75" i="6"/>
  <c r="AA75" i="6"/>
  <c r="AE75" i="6" s="1"/>
  <c r="AA26" i="6"/>
  <c r="AE26" i="6" s="1"/>
  <c r="Z26" i="6"/>
  <c r="Y26" i="6"/>
  <c r="AA10" i="6"/>
  <c r="AE10" i="6" s="1"/>
  <c r="Z10" i="6"/>
  <c r="Y10" i="6"/>
  <c r="T78" i="5"/>
  <c r="X78" i="5" s="1"/>
  <c r="S78" i="5"/>
  <c r="R78" i="5"/>
  <c r="T32" i="5"/>
  <c r="X32" i="5" s="1"/>
  <c r="S32" i="5"/>
  <c r="R32" i="5"/>
  <c r="R35" i="5"/>
  <c r="T35" i="5"/>
  <c r="X35" i="5" s="1"/>
  <c r="S35" i="5"/>
  <c r="S51" i="5"/>
  <c r="R51" i="5"/>
  <c r="T51" i="5"/>
  <c r="X51" i="5" s="1"/>
  <c r="S67" i="5"/>
  <c r="R67" i="5"/>
  <c r="T67" i="5"/>
  <c r="X67" i="5" s="1"/>
  <c r="T36" i="5"/>
  <c r="X36" i="5" s="1"/>
  <c r="R36" i="5"/>
  <c r="S36" i="5"/>
  <c r="R52" i="5"/>
  <c r="T52" i="5"/>
  <c r="X52" i="5" s="1"/>
  <c r="S52" i="5"/>
  <c r="R68" i="5"/>
  <c r="T68" i="5"/>
  <c r="X68" i="5" s="1"/>
  <c r="S68" i="5"/>
  <c r="T37" i="5"/>
  <c r="X37" i="5" s="1"/>
  <c r="S37" i="5"/>
  <c r="R37" i="5"/>
  <c r="T53" i="5"/>
  <c r="X53" i="5" s="1"/>
  <c r="S53" i="5"/>
  <c r="R53" i="5"/>
  <c r="T69" i="5"/>
  <c r="X69" i="5" s="1"/>
  <c r="S69" i="5"/>
  <c r="R69" i="5"/>
  <c r="T62" i="5"/>
  <c r="X62" i="5" s="1"/>
  <c r="S62" i="5"/>
  <c r="R62" i="5"/>
  <c r="S28" i="5"/>
  <c r="T28" i="5"/>
  <c r="X28" i="5" s="1"/>
  <c r="R28" i="5"/>
  <c r="T20" i="5"/>
  <c r="X20" i="5" s="1"/>
  <c r="S20" i="5"/>
  <c r="R20" i="5"/>
  <c r="S39" i="5"/>
  <c r="R39" i="5"/>
  <c r="T39" i="5"/>
  <c r="X39" i="5" s="1"/>
  <c r="S55" i="5"/>
  <c r="R55" i="5"/>
  <c r="T55" i="5"/>
  <c r="X55" i="5" s="1"/>
  <c r="S71" i="5"/>
  <c r="R71" i="5"/>
  <c r="T71" i="5"/>
  <c r="X71" i="5" s="1"/>
  <c r="R40" i="5"/>
  <c r="T40" i="5"/>
  <c r="X40" i="5" s="1"/>
  <c r="S40" i="5"/>
  <c r="R56" i="5"/>
  <c r="T56" i="5"/>
  <c r="X56" i="5" s="1"/>
  <c r="S56" i="5"/>
  <c r="R72" i="5"/>
  <c r="T72" i="5"/>
  <c r="X72" i="5" s="1"/>
  <c r="S72" i="5"/>
  <c r="T41" i="5"/>
  <c r="X41" i="5" s="1"/>
  <c r="S41" i="5"/>
  <c r="R41" i="5"/>
  <c r="T57" i="5"/>
  <c r="X57" i="5" s="1"/>
  <c r="S57" i="5"/>
  <c r="R57" i="5"/>
  <c r="T73" i="5"/>
  <c r="X73" i="5" s="1"/>
  <c r="S73" i="5"/>
  <c r="R73" i="5"/>
  <c r="S43" i="5"/>
  <c r="R43" i="5"/>
  <c r="T43" i="5"/>
  <c r="X43" i="5" s="1"/>
  <c r="R76" i="5"/>
  <c r="T76" i="5"/>
  <c r="X76" i="5" s="1"/>
  <c r="S76" i="5"/>
  <c r="T77" i="5"/>
  <c r="X77" i="5" s="1"/>
  <c r="S77" i="5"/>
  <c r="R77" i="5"/>
  <c r="X9" i="5"/>
  <c r="T46" i="5"/>
  <c r="X46" i="5" s="1"/>
  <c r="S46" i="5"/>
  <c r="R46" i="5"/>
  <c r="T16" i="5"/>
  <c r="X16" i="5" s="1"/>
  <c r="S16" i="5"/>
  <c r="R16" i="5"/>
  <c r="S59" i="5"/>
  <c r="R59" i="5"/>
  <c r="T59" i="5"/>
  <c r="X59" i="5" s="1"/>
  <c r="S75" i="5"/>
  <c r="R75" i="5"/>
  <c r="T75" i="5"/>
  <c r="X75" i="5" s="1"/>
  <c r="R44" i="5"/>
  <c r="T44" i="5"/>
  <c r="X44" i="5" s="1"/>
  <c r="S44" i="5"/>
  <c r="R60" i="5"/>
  <c r="X60" i="5"/>
  <c r="S60" i="5"/>
  <c r="T45" i="5"/>
  <c r="X45" i="5" s="1"/>
  <c r="S45" i="5"/>
  <c r="R45" i="5"/>
  <c r="T61" i="5"/>
  <c r="X61" i="5" s="1"/>
  <c r="S61" i="5"/>
  <c r="R61" i="5"/>
  <c r="T24" i="5"/>
  <c r="X24" i="5" s="1"/>
  <c r="S24" i="5"/>
  <c r="R24" i="5"/>
  <c r="T12" i="5"/>
  <c r="X12" i="5" s="1"/>
  <c r="R12" i="5"/>
  <c r="S12" i="5"/>
  <c r="S47" i="5"/>
  <c r="R47" i="5"/>
  <c r="T47" i="5"/>
  <c r="X47" i="5" s="1"/>
  <c r="S63" i="5"/>
  <c r="R63" i="5"/>
  <c r="X63" i="5"/>
  <c r="S79" i="5"/>
  <c r="R79" i="5"/>
  <c r="T79" i="5"/>
  <c r="X79" i="5" s="1"/>
  <c r="R48" i="5"/>
  <c r="T48" i="5"/>
  <c r="X48" i="5" s="1"/>
  <c r="S48" i="5"/>
  <c r="R64" i="5"/>
  <c r="T64" i="5"/>
  <c r="X64" i="5" s="1"/>
  <c r="S64" i="5"/>
  <c r="R80" i="5"/>
  <c r="T80" i="5"/>
  <c r="X80" i="5" s="1"/>
  <c r="S80" i="5"/>
  <c r="X49" i="5"/>
  <c r="S49" i="5"/>
  <c r="R49" i="5"/>
  <c r="T65" i="5"/>
  <c r="X65" i="5" s="1"/>
  <c r="S65" i="5"/>
  <c r="R65" i="5"/>
  <c r="T81" i="5"/>
  <c r="X81" i="5" s="1"/>
  <c r="S81" i="5"/>
  <c r="R81" i="5"/>
  <c r="T32" i="4"/>
  <c r="X32" i="4" s="1"/>
  <c r="S32" i="4"/>
  <c r="R32" i="4"/>
  <c r="S47" i="4"/>
  <c r="R47" i="4"/>
  <c r="T47" i="4"/>
  <c r="X47" i="4" s="1"/>
  <c r="R80" i="4"/>
  <c r="T80" i="4"/>
  <c r="X80" i="4" s="1"/>
  <c r="S80" i="4"/>
  <c r="T42" i="4"/>
  <c r="X42" i="4" s="1"/>
  <c r="S42" i="4"/>
  <c r="R42" i="4"/>
  <c r="X82" i="4"/>
  <c r="S82" i="4"/>
  <c r="R82" i="4"/>
  <c r="S29" i="4"/>
  <c r="R29" i="4"/>
  <c r="T29" i="4"/>
  <c r="X29" i="4" s="1"/>
  <c r="S9" i="4"/>
  <c r="T9" i="4"/>
  <c r="R9" i="4"/>
  <c r="T28" i="4"/>
  <c r="X28" i="4" s="1"/>
  <c r="S28" i="4"/>
  <c r="R28" i="4"/>
  <c r="S51" i="4"/>
  <c r="R51" i="4"/>
  <c r="T51" i="4"/>
  <c r="X51" i="4" s="1"/>
  <c r="S34" i="4"/>
  <c r="R34" i="4"/>
  <c r="T34" i="4"/>
  <c r="X34" i="4" s="1"/>
  <c r="T19" i="4"/>
  <c r="X19" i="4" s="1"/>
  <c r="S19" i="4"/>
  <c r="R19" i="4"/>
  <c r="T70" i="4"/>
  <c r="X70" i="4" s="1"/>
  <c r="S70" i="4"/>
  <c r="R70" i="4"/>
  <c r="R26" i="4"/>
  <c r="X26" i="4"/>
  <c r="S26" i="4"/>
  <c r="T66" i="4"/>
  <c r="X66" i="4" s="1"/>
  <c r="S66" i="4"/>
  <c r="R66" i="4"/>
  <c r="S25" i="4"/>
  <c r="R25" i="4"/>
  <c r="T25" i="4"/>
  <c r="X25" i="4" s="1"/>
  <c r="S55" i="4"/>
  <c r="R55" i="4"/>
  <c r="T55" i="4"/>
  <c r="X55" i="4" s="1"/>
  <c r="S71" i="4"/>
  <c r="R71" i="4"/>
  <c r="T71" i="4"/>
  <c r="X71" i="4" s="1"/>
  <c r="X40" i="4"/>
  <c r="S40" i="4"/>
  <c r="R40" i="4"/>
  <c r="R72" i="4"/>
  <c r="T72" i="4"/>
  <c r="X72" i="4" s="1"/>
  <c r="S72" i="4"/>
  <c r="T49" i="4"/>
  <c r="X49" i="4" s="1"/>
  <c r="S49" i="4"/>
  <c r="R49" i="4"/>
  <c r="T65" i="4"/>
  <c r="X65" i="4" s="1"/>
  <c r="S65" i="4"/>
  <c r="R65" i="4"/>
  <c r="T81" i="4"/>
  <c r="X81" i="4" s="1"/>
  <c r="S81" i="4"/>
  <c r="R81" i="4"/>
  <c r="T74" i="4"/>
  <c r="X74" i="4" s="1"/>
  <c r="S74" i="4"/>
  <c r="R74" i="4"/>
  <c r="T31" i="4"/>
  <c r="X31" i="4" s="1"/>
  <c r="S31" i="4"/>
  <c r="R31" i="4"/>
  <c r="T15" i="4"/>
  <c r="X15" i="4" s="1"/>
  <c r="S15" i="4"/>
  <c r="R15" i="4"/>
  <c r="T54" i="4"/>
  <c r="X54" i="4" s="1"/>
  <c r="S54" i="4"/>
  <c r="R54" i="4"/>
  <c r="R22" i="4"/>
  <c r="T22" i="4"/>
  <c r="X22" i="4" s="1"/>
  <c r="S22" i="4"/>
  <c r="T50" i="4"/>
  <c r="X50" i="4" s="1"/>
  <c r="S50" i="4"/>
  <c r="R50" i="4"/>
  <c r="S21" i="4"/>
  <c r="R21" i="4"/>
  <c r="T21" i="4"/>
  <c r="X21" i="4" s="1"/>
  <c r="S13" i="4"/>
  <c r="R13" i="4"/>
  <c r="T13" i="4"/>
  <c r="X13" i="4" s="1"/>
  <c r="T78" i="4"/>
  <c r="X78" i="4" s="1"/>
  <c r="S78" i="4"/>
  <c r="R78" i="4"/>
  <c r="T33" i="4"/>
  <c r="X33" i="4" s="1"/>
  <c r="S33" i="4"/>
  <c r="R33" i="4"/>
  <c r="X20" i="4"/>
  <c r="S20" i="4"/>
  <c r="R20" i="4"/>
  <c r="T12" i="4"/>
  <c r="X12" i="4" s="1"/>
  <c r="S12" i="4"/>
  <c r="R12" i="4"/>
  <c r="S43" i="4"/>
  <c r="R43" i="4"/>
  <c r="T43" i="4"/>
  <c r="X43" i="4" s="1"/>
  <c r="S59" i="4"/>
  <c r="R59" i="4"/>
  <c r="T59" i="4"/>
  <c r="X59" i="4" s="1"/>
  <c r="S75" i="4"/>
  <c r="R75" i="4"/>
  <c r="T75" i="4"/>
  <c r="X75" i="4" s="1"/>
  <c r="R44" i="4"/>
  <c r="T44" i="4"/>
  <c r="X44" i="4" s="1"/>
  <c r="S44" i="4"/>
  <c r="R60" i="4"/>
  <c r="T60" i="4"/>
  <c r="X60" i="4" s="1"/>
  <c r="S60" i="4"/>
  <c r="R76" i="4"/>
  <c r="T76" i="4"/>
  <c r="X76" i="4" s="1"/>
  <c r="S76" i="4"/>
  <c r="T53" i="4"/>
  <c r="X53" i="4" s="1"/>
  <c r="S53" i="4"/>
  <c r="R53" i="4"/>
  <c r="T69" i="4"/>
  <c r="X69" i="4" s="1"/>
  <c r="S69" i="4"/>
  <c r="R69" i="4"/>
  <c r="T27" i="4"/>
  <c r="X27" i="4" s="1"/>
  <c r="S27" i="4"/>
  <c r="R27" i="4"/>
  <c r="T37" i="4"/>
  <c r="X37" i="4" s="1"/>
  <c r="S37" i="4"/>
  <c r="R37" i="4"/>
  <c r="S38" i="4"/>
  <c r="R38" i="4"/>
  <c r="T38" i="4"/>
  <c r="X38" i="4" s="1"/>
  <c r="S79" i="4"/>
  <c r="R79" i="4"/>
  <c r="T79" i="4"/>
  <c r="X79" i="4" s="1"/>
  <c r="R64" i="4"/>
  <c r="T64" i="4"/>
  <c r="X64" i="4" s="1"/>
  <c r="S64" i="4"/>
  <c r="T57" i="4"/>
  <c r="X57" i="4" s="1"/>
  <c r="S57" i="4"/>
  <c r="R57" i="4"/>
  <c r="T23" i="4"/>
  <c r="X23" i="4" s="1"/>
  <c r="S23" i="4"/>
  <c r="R23" i="4"/>
  <c r="R30" i="4"/>
  <c r="T30" i="4"/>
  <c r="X30" i="4" s="1"/>
  <c r="S30" i="4"/>
  <c r="S17" i="4"/>
  <c r="R17" i="4"/>
  <c r="T17" i="4"/>
  <c r="X17" i="4" s="1"/>
  <c r="T46" i="4"/>
  <c r="X46" i="4" s="1"/>
  <c r="S46" i="4"/>
  <c r="R46" i="4"/>
  <c r="T16" i="4"/>
  <c r="X16" i="4" s="1"/>
  <c r="S16" i="4"/>
  <c r="R16" i="4"/>
  <c r="R35" i="4"/>
  <c r="T35" i="4"/>
  <c r="X35" i="4" s="1"/>
  <c r="S35" i="4"/>
  <c r="S67" i="4"/>
  <c r="R67" i="4"/>
  <c r="T67" i="4"/>
  <c r="X67" i="4" s="1"/>
  <c r="S83" i="4"/>
  <c r="R83" i="4"/>
  <c r="T83" i="4"/>
  <c r="X83" i="4" s="1"/>
  <c r="T36" i="4"/>
  <c r="X36" i="4" s="1"/>
  <c r="S36" i="4"/>
  <c r="R36" i="4"/>
  <c r="R52" i="4"/>
  <c r="T52" i="4"/>
  <c r="X52" i="4" s="1"/>
  <c r="S52" i="4"/>
  <c r="R68" i="4"/>
  <c r="T68" i="4"/>
  <c r="X68" i="4" s="1"/>
  <c r="S68" i="4"/>
  <c r="T45" i="4"/>
  <c r="X45" i="4" s="1"/>
  <c r="S45" i="4"/>
  <c r="R45" i="4"/>
  <c r="T61" i="4"/>
  <c r="X61" i="4" s="1"/>
  <c r="S61" i="4"/>
  <c r="R61" i="4"/>
  <c r="T77" i="4"/>
  <c r="X77" i="4" s="1"/>
  <c r="S77" i="4"/>
  <c r="R77" i="4"/>
  <c r="T58" i="4"/>
  <c r="X58" i="4" s="1"/>
  <c r="S58" i="4"/>
  <c r="R58" i="4"/>
  <c r="T11" i="4"/>
  <c r="X11" i="4" s="1"/>
  <c r="S11" i="4"/>
  <c r="R11" i="4"/>
  <c r="T62" i="4"/>
  <c r="X62" i="4" s="1"/>
  <c r="S62" i="4"/>
  <c r="R62" i="4"/>
  <c r="S63" i="4"/>
  <c r="R63" i="4"/>
  <c r="X63" i="4"/>
  <c r="R48" i="4"/>
  <c r="T48" i="4"/>
  <c r="X48" i="4" s="1"/>
  <c r="S48" i="4"/>
  <c r="T73" i="4"/>
  <c r="X73" i="4" s="1"/>
  <c r="S73" i="4"/>
  <c r="R73" i="4"/>
  <c r="T41" i="4"/>
  <c r="X41" i="4" s="1"/>
  <c r="S41" i="4"/>
  <c r="R41" i="4"/>
  <c r="X24" i="4"/>
  <c r="S24" i="4"/>
  <c r="R24" i="4"/>
  <c r="R39" i="4"/>
  <c r="T39" i="4"/>
  <c r="X39" i="4" s="1"/>
  <c r="S39" i="4"/>
  <c r="R56" i="4"/>
  <c r="X56" i="4"/>
  <c r="S56" i="4"/>
  <c r="S24" i="3"/>
  <c r="R24" i="3"/>
  <c r="T24" i="3"/>
  <c r="X24" i="3" s="1"/>
  <c r="R80" i="3"/>
  <c r="T80" i="3"/>
  <c r="X80" i="3" s="1"/>
  <c r="S80" i="3"/>
  <c r="X49" i="3"/>
  <c r="S49" i="3"/>
  <c r="R49" i="3"/>
  <c r="T65" i="3"/>
  <c r="X65" i="3" s="1"/>
  <c r="S65" i="3"/>
  <c r="R65" i="3"/>
  <c r="T81" i="3"/>
  <c r="X81" i="3" s="1"/>
  <c r="S81" i="3"/>
  <c r="R81" i="3"/>
  <c r="S75" i="3"/>
  <c r="R75" i="3"/>
  <c r="T75" i="3"/>
  <c r="X75" i="3" s="1"/>
  <c r="S59" i="3"/>
  <c r="R59" i="3"/>
  <c r="T59" i="3"/>
  <c r="X59" i="3" s="1"/>
  <c r="T82" i="3"/>
  <c r="X82" i="3" s="1"/>
  <c r="S82" i="3"/>
  <c r="R82" i="3"/>
  <c r="S63" i="3"/>
  <c r="R63" i="3"/>
  <c r="T63" i="3"/>
  <c r="X63" i="3" s="1"/>
  <c r="S39" i="3"/>
  <c r="R39" i="3"/>
  <c r="T39" i="3"/>
  <c r="X39" i="3" s="1"/>
  <c r="S32" i="3"/>
  <c r="R32" i="3"/>
  <c r="T32" i="3"/>
  <c r="X32" i="3" s="1"/>
  <c r="S20" i="3"/>
  <c r="T20" i="3"/>
  <c r="X20" i="3" s="1"/>
  <c r="R20" i="3"/>
  <c r="T36" i="3"/>
  <c r="X36" i="3" s="1"/>
  <c r="S36" i="3"/>
  <c r="R36" i="3"/>
  <c r="R52" i="3"/>
  <c r="T52" i="3"/>
  <c r="X52" i="3" s="1"/>
  <c r="S52" i="3"/>
  <c r="R68" i="3"/>
  <c r="T68" i="3"/>
  <c r="X68" i="3" s="1"/>
  <c r="S68" i="3"/>
  <c r="T37" i="3"/>
  <c r="X37" i="3" s="1"/>
  <c r="S37" i="3"/>
  <c r="R37" i="3"/>
  <c r="T53" i="3"/>
  <c r="X53" i="3" s="1"/>
  <c r="S53" i="3"/>
  <c r="R53" i="3"/>
  <c r="T69" i="3"/>
  <c r="X69" i="3" s="1"/>
  <c r="S69" i="3"/>
  <c r="R69" i="3"/>
  <c r="T33" i="3"/>
  <c r="X33" i="3" s="1"/>
  <c r="S33" i="3"/>
  <c r="R33" i="3"/>
  <c r="R64" i="3"/>
  <c r="T64" i="3"/>
  <c r="X64" i="3" s="1"/>
  <c r="S64" i="3"/>
  <c r="R35" i="3"/>
  <c r="T35" i="3"/>
  <c r="X35" i="3" s="1"/>
  <c r="S35" i="3"/>
  <c r="S16" i="3"/>
  <c r="T16" i="3"/>
  <c r="X16" i="3" s="1"/>
  <c r="R16" i="3"/>
  <c r="R40" i="3"/>
  <c r="T40" i="3"/>
  <c r="X40" i="3" s="1"/>
  <c r="S40" i="3"/>
  <c r="R56" i="3"/>
  <c r="T56" i="3"/>
  <c r="X56" i="3" s="1"/>
  <c r="S56" i="3"/>
  <c r="R72" i="3"/>
  <c r="T72" i="3"/>
  <c r="X72" i="3" s="1"/>
  <c r="S72" i="3"/>
  <c r="T41" i="3"/>
  <c r="X41" i="3" s="1"/>
  <c r="S41" i="3"/>
  <c r="R41" i="3"/>
  <c r="X57" i="3"/>
  <c r="S57" i="3"/>
  <c r="R57" i="3"/>
  <c r="T73" i="3"/>
  <c r="X73" i="3" s="1"/>
  <c r="S73" i="3"/>
  <c r="R73" i="3"/>
  <c r="S47" i="3"/>
  <c r="R47" i="3"/>
  <c r="T47" i="3"/>
  <c r="X47" i="3" s="1"/>
  <c r="S79" i="3"/>
  <c r="R79" i="3"/>
  <c r="X79" i="3"/>
  <c r="R48" i="3"/>
  <c r="T48" i="3"/>
  <c r="X48" i="3" s="1"/>
  <c r="S48" i="3"/>
  <c r="S67" i="3"/>
  <c r="R67" i="3"/>
  <c r="T67" i="3"/>
  <c r="X67" i="3" s="1"/>
  <c r="S71" i="3"/>
  <c r="R71" i="3"/>
  <c r="T71" i="3"/>
  <c r="X71" i="3" s="1"/>
  <c r="S55" i="3"/>
  <c r="R55" i="3"/>
  <c r="T55" i="3"/>
  <c r="X55" i="3" s="1"/>
  <c r="S34" i="3"/>
  <c r="X34" i="3"/>
  <c r="R34" i="3"/>
  <c r="S28" i="3"/>
  <c r="R28" i="3"/>
  <c r="T28" i="3"/>
  <c r="X28" i="3" s="1"/>
  <c r="S12" i="3"/>
  <c r="T12" i="3"/>
  <c r="R12" i="3"/>
  <c r="R44" i="3"/>
  <c r="T44" i="3"/>
  <c r="X44" i="3" s="1"/>
  <c r="S44" i="3"/>
  <c r="R60" i="3"/>
  <c r="T60" i="3"/>
  <c r="X60" i="3" s="1"/>
  <c r="S60" i="3"/>
  <c r="R76" i="3"/>
  <c r="T76" i="3"/>
  <c r="X76" i="3" s="1"/>
  <c r="S76" i="3"/>
  <c r="T45" i="3"/>
  <c r="X45" i="3" s="1"/>
  <c r="S45" i="3"/>
  <c r="R45" i="3"/>
  <c r="T61" i="3"/>
  <c r="X61" i="3" s="1"/>
  <c r="S61" i="3"/>
  <c r="R61" i="3"/>
  <c r="T77" i="3"/>
  <c r="X77" i="3" s="1"/>
  <c r="S77" i="3"/>
  <c r="R77" i="3"/>
  <c r="S21" i="2"/>
  <c r="R21" i="2"/>
  <c r="T21" i="2"/>
  <c r="X21" i="2" s="1"/>
  <c r="X24" i="2"/>
  <c r="S24" i="2"/>
  <c r="R24" i="2"/>
  <c r="R19" i="2"/>
  <c r="X19" i="2"/>
  <c r="S19" i="2"/>
  <c r="X46" i="2"/>
  <c r="R46" i="2"/>
  <c r="S46" i="2"/>
  <c r="S75" i="2"/>
  <c r="T75" i="2"/>
  <c r="X75" i="2" s="1"/>
  <c r="R75" i="2"/>
  <c r="R22" i="2"/>
  <c r="S22" i="2"/>
  <c r="T22" i="2"/>
  <c r="X22" i="2" s="1"/>
  <c r="R68" i="2"/>
  <c r="T68" i="2"/>
  <c r="X68" i="2" s="1"/>
  <c r="S68" i="2"/>
  <c r="T28" i="2"/>
  <c r="X28" i="2" s="1"/>
  <c r="S28" i="2"/>
  <c r="R28" i="2"/>
  <c r="R60" i="2"/>
  <c r="T60" i="2"/>
  <c r="X60" i="2" s="1"/>
  <c r="S60" i="2"/>
  <c r="T34" i="2"/>
  <c r="X34" i="2" s="1"/>
  <c r="R34" i="2"/>
  <c r="S34" i="2"/>
  <c r="T66" i="2"/>
  <c r="X66" i="2" s="1"/>
  <c r="R66" i="2"/>
  <c r="S66" i="2"/>
  <c r="S47" i="2"/>
  <c r="T47" i="2"/>
  <c r="X47" i="2" s="1"/>
  <c r="R47" i="2"/>
  <c r="S79" i="2"/>
  <c r="T79" i="2"/>
  <c r="X79" i="2" s="1"/>
  <c r="R79" i="2"/>
  <c r="S61" i="2"/>
  <c r="R61" i="2"/>
  <c r="T61" i="2"/>
  <c r="X61" i="2" s="1"/>
  <c r="R14" i="2"/>
  <c r="S14" i="2"/>
  <c r="T14" i="2"/>
  <c r="X14" i="2" s="1"/>
  <c r="S25" i="2"/>
  <c r="T25" i="2"/>
  <c r="X25" i="2" s="1"/>
  <c r="R25" i="2"/>
  <c r="R52" i="2"/>
  <c r="T52" i="2"/>
  <c r="X52" i="2" s="1"/>
  <c r="S52" i="2"/>
  <c r="T32" i="2"/>
  <c r="X32" i="2" s="1"/>
  <c r="S32" i="2"/>
  <c r="R32" i="2"/>
  <c r="S9" i="2"/>
  <c r="T9" i="2"/>
  <c r="R9" i="2"/>
  <c r="R40" i="2"/>
  <c r="T40" i="2"/>
  <c r="X40" i="2" s="1"/>
  <c r="S40" i="2"/>
  <c r="R11" i="2"/>
  <c r="T11" i="2"/>
  <c r="X11" i="2" s="1"/>
  <c r="S11" i="2"/>
  <c r="T27" i="2"/>
  <c r="X27" i="2" s="1"/>
  <c r="S27" i="2"/>
  <c r="R27" i="2"/>
  <c r="R76" i="2"/>
  <c r="T76" i="2"/>
  <c r="X76" i="2" s="1"/>
  <c r="S76" i="2"/>
  <c r="T38" i="2"/>
  <c r="X38" i="2" s="1"/>
  <c r="R38" i="2"/>
  <c r="S38" i="2"/>
  <c r="T54" i="2"/>
  <c r="X54" i="2" s="1"/>
  <c r="R54" i="2"/>
  <c r="S54" i="2"/>
  <c r="T70" i="2"/>
  <c r="X70" i="2" s="1"/>
  <c r="R70" i="2"/>
  <c r="S70" i="2"/>
  <c r="S35" i="2"/>
  <c r="X35" i="2"/>
  <c r="R35" i="2"/>
  <c r="S51" i="2"/>
  <c r="X51" i="2"/>
  <c r="R51" i="2"/>
  <c r="S67" i="2"/>
  <c r="T67" i="2"/>
  <c r="X67" i="2" s="1"/>
  <c r="R67" i="2"/>
  <c r="S83" i="2"/>
  <c r="T83" i="2"/>
  <c r="X83" i="2" s="1"/>
  <c r="R83" i="2"/>
  <c r="S33" i="2"/>
  <c r="T33" i="2"/>
  <c r="X33" i="2" s="1"/>
  <c r="R33" i="2"/>
  <c r="S49" i="2"/>
  <c r="R49" i="2"/>
  <c r="T49" i="2"/>
  <c r="X49" i="2" s="1"/>
  <c r="S65" i="2"/>
  <c r="R65" i="2"/>
  <c r="T65" i="2"/>
  <c r="X65" i="2" s="1"/>
  <c r="S81" i="2"/>
  <c r="R81" i="2"/>
  <c r="T81" i="2"/>
  <c r="X81" i="2" s="1"/>
  <c r="S13" i="2"/>
  <c r="T13" i="2"/>
  <c r="X13" i="2" s="1"/>
  <c r="R13" i="2"/>
  <c r="R64" i="2"/>
  <c r="T64" i="2"/>
  <c r="X64" i="2" s="1"/>
  <c r="S64" i="2"/>
  <c r="T16" i="2"/>
  <c r="X16" i="2" s="1"/>
  <c r="S16" i="2"/>
  <c r="R16" i="2"/>
  <c r="R48" i="2"/>
  <c r="T48" i="2"/>
  <c r="X48" i="2" s="1"/>
  <c r="S48" i="2"/>
  <c r="R36" i="2"/>
  <c r="T36" i="2"/>
  <c r="X36" i="2" s="1"/>
  <c r="S36" i="2"/>
  <c r="T20" i="2"/>
  <c r="X20" i="2" s="1"/>
  <c r="R20" i="2"/>
  <c r="S20" i="2"/>
  <c r="R56" i="2"/>
  <c r="T56" i="2"/>
  <c r="X56" i="2" s="1"/>
  <c r="S56" i="2"/>
  <c r="X15" i="2"/>
  <c r="S15" i="2"/>
  <c r="R15" i="2"/>
  <c r="T31" i="2"/>
  <c r="X31" i="2" s="1"/>
  <c r="R31" i="2"/>
  <c r="S31" i="2"/>
  <c r="T42" i="2"/>
  <c r="X42" i="2" s="1"/>
  <c r="R42" i="2"/>
  <c r="S42" i="2"/>
  <c r="T58" i="2"/>
  <c r="X58" i="2" s="1"/>
  <c r="R58" i="2"/>
  <c r="S58" i="2"/>
  <c r="T74" i="2"/>
  <c r="X74" i="2" s="1"/>
  <c r="R74" i="2"/>
  <c r="S74" i="2"/>
  <c r="S39" i="2"/>
  <c r="T39" i="2"/>
  <c r="X39" i="2" s="1"/>
  <c r="R39" i="2"/>
  <c r="S55" i="2"/>
  <c r="T55" i="2"/>
  <c r="X55" i="2" s="1"/>
  <c r="R55" i="2"/>
  <c r="S71" i="2"/>
  <c r="T71" i="2"/>
  <c r="X71" i="2" s="1"/>
  <c r="R71" i="2"/>
  <c r="S37" i="2"/>
  <c r="R37" i="2"/>
  <c r="T37" i="2"/>
  <c r="X37" i="2" s="1"/>
  <c r="S53" i="2"/>
  <c r="R53" i="2"/>
  <c r="T53" i="2"/>
  <c r="X53" i="2" s="1"/>
  <c r="S69" i="2"/>
  <c r="R69" i="2"/>
  <c r="T69" i="2"/>
  <c r="X69" i="2" s="1"/>
  <c r="S17" i="2"/>
  <c r="T17" i="2"/>
  <c r="X17" i="2" s="1"/>
  <c r="R17" i="2"/>
  <c r="R26" i="2"/>
  <c r="T26" i="2"/>
  <c r="X26" i="2" s="1"/>
  <c r="S26" i="2"/>
  <c r="T78" i="2"/>
  <c r="X78" i="2" s="1"/>
  <c r="R78" i="2"/>
  <c r="S78" i="2"/>
  <c r="S59" i="2"/>
  <c r="T59" i="2"/>
  <c r="X59" i="2" s="1"/>
  <c r="R59" i="2"/>
  <c r="S41" i="2"/>
  <c r="R41" i="2"/>
  <c r="T41" i="2"/>
  <c r="X41" i="2" s="1"/>
  <c r="S57" i="2"/>
  <c r="R57" i="2"/>
  <c r="T57" i="2"/>
  <c r="X57" i="2" s="1"/>
  <c r="S73" i="2"/>
  <c r="R73" i="2"/>
  <c r="T73" i="2"/>
  <c r="X73" i="2" s="1"/>
  <c r="S29" i="2"/>
  <c r="R29" i="2"/>
  <c r="T29" i="2"/>
  <c r="X29" i="2" s="1"/>
  <c r="R80" i="2"/>
  <c r="X80" i="2"/>
  <c r="S80" i="2"/>
  <c r="R72" i="2"/>
  <c r="T72" i="2"/>
  <c r="X72" i="2" s="1"/>
  <c r="S72" i="2"/>
  <c r="R44" i="2"/>
  <c r="T44" i="2"/>
  <c r="X44" i="2" s="1"/>
  <c r="S44" i="2"/>
  <c r="T62" i="2"/>
  <c r="X62" i="2" s="1"/>
  <c r="R62" i="2"/>
  <c r="S62" i="2"/>
  <c r="S43" i="2"/>
  <c r="T43" i="2"/>
  <c r="X43" i="2" s="1"/>
  <c r="R43" i="2"/>
  <c r="R10" i="2"/>
  <c r="T10" i="2"/>
  <c r="X10" i="2" s="1"/>
  <c r="S10" i="2"/>
  <c r="R18" i="2"/>
  <c r="T18" i="2"/>
  <c r="X18" i="2" s="1"/>
  <c r="S18" i="2"/>
  <c r="R30" i="2"/>
  <c r="X30" i="2"/>
  <c r="S30" i="2"/>
  <c r="S23" i="2"/>
  <c r="R23" i="2"/>
  <c r="T23" i="2"/>
  <c r="X23" i="2" s="1"/>
  <c r="T50" i="2"/>
  <c r="X50" i="2" s="1"/>
  <c r="R50" i="2"/>
  <c r="S50" i="2"/>
  <c r="T82" i="2"/>
  <c r="X82" i="2" s="1"/>
  <c r="R82" i="2"/>
  <c r="S82" i="2"/>
  <c r="S63" i="2"/>
  <c r="T63" i="2"/>
  <c r="X63" i="2" s="1"/>
  <c r="R63" i="2"/>
  <c r="S45" i="2"/>
  <c r="R45" i="2"/>
  <c r="T45" i="2"/>
  <c r="X45" i="2" s="1"/>
  <c r="S77" i="2"/>
  <c r="R77" i="2"/>
  <c r="T77" i="2"/>
  <c r="X77" i="2" s="1"/>
  <c r="Q9" i="1"/>
  <c r="Q17" i="1"/>
  <c r="T17" i="1" s="1"/>
  <c r="X17" i="1" s="1"/>
  <c r="Q13" i="1"/>
  <c r="Q21" i="1"/>
  <c r="T21" i="1" s="1"/>
  <c r="X21" i="1" s="1"/>
  <c r="Q29" i="1"/>
  <c r="Q25" i="1"/>
  <c r="Q11" i="1"/>
  <c r="T11" i="1" s="1"/>
  <c r="X11" i="1" s="1"/>
  <c r="Q15" i="1"/>
  <c r="Q19" i="1"/>
  <c r="Q23" i="1"/>
  <c r="T23" i="1" s="1"/>
  <c r="X23" i="1" s="1"/>
  <c r="Q27" i="1"/>
  <c r="T27" i="1" s="1"/>
  <c r="X27" i="1" s="1"/>
  <c r="Q31" i="1"/>
  <c r="T31" i="1" s="1"/>
  <c r="X31" i="1" s="1"/>
  <c r="Q33" i="1"/>
  <c r="T33" i="1" s="1"/>
  <c r="X33" i="1" s="1"/>
  <c r="Q35" i="1"/>
  <c r="X35" i="1" s="1"/>
  <c r="Q37" i="1"/>
  <c r="T37" i="1" s="1"/>
  <c r="X37" i="1" s="1"/>
  <c r="Q39" i="1"/>
  <c r="T39" i="1" s="1"/>
  <c r="X39" i="1" s="1"/>
  <c r="Q41" i="1"/>
  <c r="T41" i="1" s="1"/>
  <c r="X41" i="1" s="1"/>
  <c r="Q43" i="1"/>
  <c r="T43" i="1" s="1"/>
  <c r="X43" i="1" s="1"/>
  <c r="Q45" i="1"/>
  <c r="T45" i="1" s="1"/>
  <c r="X45" i="1" s="1"/>
  <c r="Q47" i="1"/>
  <c r="T47" i="1" s="1"/>
  <c r="X47" i="1" s="1"/>
  <c r="Q49" i="1"/>
  <c r="X49" i="1" s="1"/>
  <c r="Q51" i="1"/>
  <c r="T51" i="1" s="1"/>
  <c r="X51" i="1" s="1"/>
  <c r="Q53" i="1"/>
  <c r="X53" i="1" s="1"/>
  <c r="Q55" i="1"/>
  <c r="X55" i="1" s="1"/>
  <c r="Q57" i="1"/>
  <c r="T57" i="1" s="1"/>
  <c r="X57" i="1" s="1"/>
  <c r="Q59" i="1"/>
  <c r="T59" i="1" s="1"/>
  <c r="X59" i="1" s="1"/>
  <c r="Q61" i="1"/>
  <c r="T61" i="1" s="1"/>
  <c r="X61" i="1" s="1"/>
  <c r="Q63" i="1"/>
  <c r="T63" i="1" s="1"/>
  <c r="X63" i="1" s="1"/>
  <c r="Q65" i="1"/>
  <c r="T65" i="1" s="1"/>
  <c r="X65" i="1" s="1"/>
  <c r="Q67" i="1"/>
  <c r="T67" i="1" s="1"/>
  <c r="X67" i="1" s="1"/>
  <c r="Q69" i="1"/>
  <c r="T69" i="1" s="1"/>
  <c r="X69" i="1" s="1"/>
  <c r="Q71" i="1"/>
  <c r="T71" i="1" s="1"/>
  <c r="X71" i="1" s="1"/>
  <c r="Q73" i="1"/>
  <c r="T73" i="1" s="1"/>
  <c r="X73" i="1" s="1"/>
  <c r="Q75" i="1"/>
  <c r="T75" i="1" s="1"/>
  <c r="X75" i="1" s="1"/>
  <c r="Q77" i="1"/>
  <c r="T77" i="1" s="1"/>
  <c r="X77" i="1" s="1"/>
  <c r="Q79" i="1"/>
  <c r="T79" i="1" s="1"/>
  <c r="X79" i="1" s="1"/>
  <c r="Q81" i="1"/>
  <c r="T81" i="1" s="1"/>
  <c r="X81" i="1" s="1"/>
  <c r="Q83" i="1"/>
  <c r="T83" i="1" s="1"/>
  <c r="X83" i="1" s="1"/>
  <c r="Q10" i="1"/>
  <c r="T10" i="1" s="1"/>
  <c r="X10" i="1" s="1"/>
  <c r="Q12" i="1"/>
  <c r="T12" i="1" s="1"/>
  <c r="X12" i="1" s="1"/>
  <c r="Q14" i="1"/>
  <c r="T14" i="1" s="1"/>
  <c r="X14" i="1" s="1"/>
  <c r="Q16" i="1"/>
  <c r="T16" i="1" s="1"/>
  <c r="X16" i="1" s="1"/>
  <c r="Q18" i="1"/>
  <c r="T18" i="1" s="1"/>
  <c r="X18" i="1" s="1"/>
  <c r="Q20" i="1"/>
  <c r="T20" i="1" s="1"/>
  <c r="X20" i="1" s="1"/>
  <c r="Q22" i="1"/>
  <c r="T22" i="1" s="1"/>
  <c r="X22" i="1" s="1"/>
  <c r="Q24" i="1"/>
  <c r="T24" i="1" s="1"/>
  <c r="X24" i="1" s="1"/>
  <c r="Q26" i="1"/>
  <c r="T26" i="1" s="1"/>
  <c r="X26" i="1" s="1"/>
  <c r="Q28" i="1"/>
  <c r="T28" i="1" s="1"/>
  <c r="X28" i="1" s="1"/>
  <c r="Q30" i="1"/>
  <c r="T30" i="1" s="1"/>
  <c r="X30" i="1" s="1"/>
  <c r="Q32" i="1"/>
  <c r="T32" i="1" s="1"/>
  <c r="X32" i="1" s="1"/>
  <c r="Q34" i="1"/>
  <c r="T34" i="1" s="1"/>
  <c r="X34" i="1" s="1"/>
  <c r="Q36" i="1"/>
  <c r="T36" i="1" s="1"/>
  <c r="X36" i="1" s="1"/>
  <c r="Q38" i="1"/>
  <c r="T38" i="1" s="1"/>
  <c r="X38" i="1" s="1"/>
  <c r="Q40" i="1"/>
  <c r="T40" i="1" s="1"/>
  <c r="X40" i="1" s="1"/>
  <c r="Q42" i="1"/>
  <c r="T42" i="1" s="1"/>
  <c r="X42" i="1" s="1"/>
  <c r="Q44" i="1"/>
  <c r="T44" i="1" s="1"/>
  <c r="X44" i="1" s="1"/>
  <c r="Q46" i="1"/>
  <c r="T46" i="1" s="1"/>
  <c r="X46" i="1" s="1"/>
  <c r="Q48" i="1"/>
  <c r="X48" i="1" s="1"/>
  <c r="Q50" i="1"/>
  <c r="X50" i="1" s="1"/>
  <c r="Q52" i="1"/>
  <c r="T52" i="1" s="1"/>
  <c r="X52" i="1" s="1"/>
  <c r="Q54" i="1"/>
  <c r="T54" i="1" s="1"/>
  <c r="X54" i="1" s="1"/>
  <c r="Q56" i="1"/>
  <c r="T56" i="1" s="1"/>
  <c r="X56" i="1" s="1"/>
  <c r="Q58" i="1"/>
  <c r="T58" i="1" s="1"/>
  <c r="X58" i="1" s="1"/>
  <c r="Q60" i="1"/>
  <c r="T60" i="1" s="1"/>
  <c r="X60" i="1" s="1"/>
  <c r="Q62" i="1"/>
  <c r="T62" i="1" s="1"/>
  <c r="X62" i="1" s="1"/>
  <c r="Q64" i="1"/>
  <c r="T64" i="1" s="1"/>
  <c r="X64" i="1" s="1"/>
  <c r="Q66" i="1"/>
  <c r="T66" i="1" s="1"/>
  <c r="X66" i="1" s="1"/>
  <c r="Q68" i="1"/>
  <c r="X68" i="1" s="1"/>
  <c r="Q70" i="1"/>
  <c r="T70" i="1" s="1"/>
  <c r="X70" i="1" s="1"/>
  <c r="Q72" i="1"/>
  <c r="T72" i="1" s="1"/>
  <c r="X72" i="1" s="1"/>
  <c r="Q74" i="1"/>
  <c r="T74" i="1" s="1"/>
  <c r="X74" i="1" s="1"/>
  <c r="Q76" i="1"/>
  <c r="T76" i="1" s="1"/>
  <c r="X76" i="1" s="1"/>
  <c r="Q78" i="1"/>
  <c r="T78" i="1" s="1"/>
  <c r="X78" i="1" s="1"/>
  <c r="Q80" i="1"/>
  <c r="T80" i="1" s="1"/>
  <c r="X80" i="1" s="1"/>
  <c r="Q82" i="1"/>
  <c r="T82" i="1" s="1"/>
  <c r="X82" i="1" s="1"/>
  <c r="Q84" i="1"/>
  <c r="T84" i="1" s="1"/>
  <c r="X84" i="1" s="1"/>
  <c r="S17" i="1" l="1"/>
  <c r="AB7" i="5"/>
  <c r="AI7" i="39"/>
  <c r="AJ7" i="58"/>
  <c r="AD7" i="5"/>
  <c r="AJ7" i="59"/>
  <c r="AI7" i="59"/>
  <c r="AM7" i="58"/>
  <c r="AM7" i="52"/>
  <c r="AJ7" i="52"/>
  <c r="AJ7" i="39"/>
  <c r="AO7" i="39"/>
  <c r="D88" i="39"/>
  <c r="AK7" i="35"/>
  <c r="AI7" i="34"/>
  <c r="AJ7" i="34"/>
  <c r="AM7" i="59"/>
  <c r="D56" i="59"/>
  <c r="D54" i="59"/>
  <c r="AQ7" i="59"/>
  <c r="AO7" i="59"/>
  <c r="AS7" i="59"/>
  <c r="AK7" i="59"/>
  <c r="W54" i="59"/>
  <c r="W53" i="59"/>
  <c r="AK7" i="58"/>
  <c r="AI7" i="58"/>
  <c r="AE37" i="58"/>
  <c r="W57" i="58"/>
  <c r="W56" i="58"/>
  <c r="D89" i="52"/>
  <c r="D87" i="52"/>
  <c r="AS7" i="52"/>
  <c r="AO7" i="52"/>
  <c r="AQ7" i="52"/>
  <c r="AI7" i="52"/>
  <c r="W87" i="52"/>
  <c r="W86" i="52"/>
  <c r="AK7" i="52"/>
  <c r="AM7" i="47"/>
  <c r="AI7" i="47"/>
  <c r="AJ7" i="47"/>
  <c r="AK7" i="47"/>
  <c r="W86" i="47"/>
  <c r="W85" i="47"/>
  <c r="AE9" i="47"/>
  <c r="AK7" i="46"/>
  <c r="AI7" i="46"/>
  <c r="AJ7" i="46"/>
  <c r="AM7" i="46"/>
  <c r="W88" i="46"/>
  <c r="W89" i="46"/>
  <c r="AE9" i="46"/>
  <c r="AJ7" i="45"/>
  <c r="AK7" i="45"/>
  <c r="AI7" i="45"/>
  <c r="AM7" i="45"/>
  <c r="W86" i="45"/>
  <c r="W85" i="45"/>
  <c r="AE9" i="45"/>
  <c r="W86" i="44"/>
  <c r="W85" i="44"/>
  <c r="AE9" i="44"/>
  <c r="AJ7" i="44"/>
  <c r="AK7" i="44"/>
  <c r="AM7" i="44"/>
  <c r="AI7" i="44"/>
  <c r="W87" i="43"/>
  <c r="W86" i="43"/>
  <c r="AE9" i="43"/>
  <c r="AK7" i="43"/>
  <c r="AJ7" i="43"/>
  <c r="AM7" i="43"/>
  <c r="AI7" i="43"/>
  <c r="AJ7" i="42"/>
  <c r="AI7" i="42"/>
  <c r="W85" i="42"/>
  <c r="D88" i="42"/>
  <c r="D86" i="42"/>
  <c r="AO7" i="42"/>
  <c r="AQ7" i="42"/>
  <c r="AS7" i="42"/>
  <c r="W86" i="42"/>
  <c r="AK7" i="42"/>
  <c r="AM7" i="42"/>
  <c r="W86" i="41"/>
  <c r="W85" i="41"/>
  <c r="AE9" i="41"/>
  <c r="AJ7" i="41"/>
  <c r="AK7" i="41"/>
  <c r="AM7" i="41"/>
  <c r="AI7" i="41"/>
  <c r="W86" i="40"/>
  <c r="W85" i="40"/>
  <c r="AE9" i="40"/>
  <c r="AJ7" i="40"/>
  <c r="AI7" i="40"/>
  <c r="AK7" i="40"/>
  <c r="AM7" i="40"/>
  <c r="AS7" i="39"/>
  <c r="W86" i="39"/>
  <c r="AQ7" i="39"/>
  <c r="AK7" i="39"/>
  <c r="AM7" i="39"/>
  <c r="D86" i="39"/>
  <c r="W85" i="39"/>
  <c r="AJ7" i="38"/>
  <c r="AK7" i="38"/>
  <c r="AM7" i="38"/>
  <c r="AI7" i="38"/>
  <c r="W88" i="38"/>
  <c r="W87" i="38"/>
  <c r="AE9" i="38"/>
  <c r="AJ7" i="37"/>
  <c r="AM7" i="37"/>
  <c r="AK7" i="37"/>
  <c r="AI7" i="37"/>
  <c r="W87" i="37"/>
  <c r="W86" i="37"/>
  <c r="AE9" i="37"/>
  <c r="W87" i="36"/>
  <c r="AE9" i="36"/>
  <c r="W86" i="36"/>
  <c r="AJ7" i="36"/>
  <c r="AM7" i="36"/>
  <c r="AK7" i="36"/>
  <c r="AI7" i="36"/>
  <c r="AI7" i="35"/>
  <c r="AM7" i="35"/>
  <c r="AJ7" i="35"/>
  <c r="AE18" i="35"/>
  <c r="W88" i="35"/>
  <c r="W87" i="35"/>
  <c r="W85" i="34"/>
  <c r="D88" i="34"/>
  <c r="D86" i="34"/>
  <c r="AO7" i="34"/>
  <c r="AS7" i="34"/>
  <c r="AQ7" i="34"/>
  <c r="W86" i="34"/>
  <c r="AM7" i="34"/>
  <c r="AK7" i="34"/>
  <c r="W87" i="6"/>
  <c r="W86" i="6"/>
  <c r="AE9" i="6"/>
  <c r="AJ7" i="6"/>
  <c r="AI7" i="6"/>
  <c r="AK7" i="6"/>
  <c r="AM7" i="6"/>
  <c r="AC7" i="5"/>
  <c r="P86" i="5"/>
  <c r="AF7" i="5"/>
  <c r="D88" i="5"/>
  <c r="D86" i="5"/>
  <c r="AJ7" i="5"/>
  <c r="AL7" i="5"/>
  <c r="AH7" i="5"/>
  <c r="P85" i="5"/>
  <c r="P88" i="4"/>
  <c r="P87" i="4"/>
  <c r="X9" i="4"/>
  <c r="AD7" i="4"/>
  <c r="AC7" i="4"/>
  <c r="AF7" i="4"/>
  <c r="AB7" i="4"/>
  <c r="X12" i="3"/>
  <c r="P87" i="3"/>
  <c r="P86" i="3"/>
  <c r="AC7" i="3"/>
  <c r="AF7" i="3"/>
  <c r="AD7" i="3"/>
  <c r="AB7" i="3"/>
  <c r="AB7" i="2"/>
  <c r="AF7" i="2"/>
  <c r="AD7" i="2"/>
  <c r="AC7" i="2"/>
  <c r="P87" i="2"/>
  <c r="P88" i="2"/>
  <c r="X9" i="2"/>
  <c r="S27" i="1"/>
  <c r="S19" i="1"/>
  <c r="T19" i="1"/>
  <c r="X19" i="1" s="1"/>
  <c r="S13" i="1"/>
  <c r="X13" i="1"/>
  <c r="S15" i="1"/>
  <c r="T15" i="1"/>
  <c r="X15" i="1" s="1"/>
  <c r="S25" i="1"/>
  <c r="T25" i="1"/>
  <c r="X25" i="1" s="1"/>
  <c r="S21" i="1"/>
  <c r="S29" i="1"/>
  <c r="T29" i="1"/>
  <c r="X29" i="1" s="1"/>
  <c r="S9" i="1"/>
  <c r="T9" i="1"/>
  <c r="X9" i="1" s="1"/>
  <c r="S11" i="1"/>
  <c r="R31" i="1"/>
  <c r="R23" i="1"/>
  <c r="R15" i="1"/>
  <c r="R9" i="1"/>
  <c r="R27" i="1"/>
  <c r="R19" i="1"/>
  <c r="R11" i="1"/>
  <c r="R25" i="1"/>
  <c r="R29" i="1"/>
  <c r="R21" i="1"/>
  <c r="R13" i="1"/>
  <c r="R17" i="1"/>
  <c r="S31" i="1"/>
  <c r="S23" i="1"/>
  <c r="S84" i="1"/>
  <c r="R84" i="1"/>
  <c r="S80" i="1"/>
  <c r="R80" i="1"/>
  <c r="S76" i="1"/>
  <c r="R76" i="1"/>
  <c r="S72" i="1"/>
  <c r="R72" i="1"/>
  <c r="S68" i="1"/>
  <c r="R68" i="1"/>
  <c r="S64" i="1"/>
  <c r="R64" i="1"/>
  <c r="S60" i="1"/>
  <c r="R60" i="1"/>
  <c r="S56" i="1"/>
  <c r="R56" i="1"/>
  <c r="S52" i="1"/>
  <c r="R52" i="1"/>
  <c r="S48" i="1"/>
  <c r="R48" i="1"/>
  <c r="S44" i="1"/>
  <c r="R44" i="1"/>
  <c r="S40" i="1"/>
  <c r="R40" i="1"/>
  <c r="S36" i="1"/>
  <c r="R36" i="1"/>
  <c r="S32" i="1"/>
  <c r="R32" i="1"/>
  <c r="S28" i="1"/>
  <c r="R28" i="1"/>
  <c r="S24" i="1"/>
  <c r="R24" i="1"/>
  <c r="S20" i="1"/>
  <c r="R20" i="1"/>
  <c r="S16" i="1"/>
  <c r="R16" i="1"/>
  <c r="S12" i="1"/>
  <c r="R12" i="1"/>
  <c r="R83" i="1"/>
  <c r="S83" i="1"/>
  <c r="R79" i="1"/>
  <c r="S79" i="1"/>
  <c r="R75" i="1"/>
  <c r="S75" i="1"/>
  <c r="R71" i="1"/>
  <c r="S71" i="1"/>
  <c r="R67" i="1"/>
  <c r="S67" i="1"/>
  <c r="R63" i="1"/>
  <c r="S63" i="1"/>
  <c r="R59" i="1"/>
  <c r="S59" i="1"/>
  <c r="R55" i="1"/>
  <c r="S55" i="1"/>
  <c r="R51" i="1"/>
  <c r="S51" i="1"/>
  <c r="R47" i="1"/>
  <c r="S47" i="1"/>
  <c r="R43" i="1"/>
  <c r="S43" i="1"/>
  <c r="R39" i="1"/>
  <c r="S39" i="1"/>
  <c r="R35" i="1"/>
  <c r="S35" i="1"/>
  <c r="S82" i="1"/>
  <c r="R82" i="1"/>
  <c r="S78" i="1"/>
  <c r="R78" i="1"/>
  <c r="S74" i="1"/>
  <c r="R74" i="1"/>
  <c r="S70" i="1"/>
  <c r="R70" i="1"/>
  <c r="S66" i="1"/>
  <c r="R66" i="1"/>
  <c r="S62" i="1"/>
  <c r="R62" i="1"/>
  <c r="S58" i="1"/>
  <c r="R58" i="1"/>
  <c r="S54" i="1"/>
  <c r="R54" i="1"/>
  <c r="S50" i="1"/>
  <c r="R50" i="1"/>
  <c r="S46" i="1"/>
  <c r="R46" i="1"/>
  <c r="S42" i="1"/>
  <c r="R42" i="1"/>
  <c r="S38" i="1"/>
  <c r="R38" i="1"/>
  <c r="S34" i="1"/>
  <c r="R34" i="1"/>
  <c r="S30" i="1"/>
  <c r="R30" i="1"/>
  <c r="S26" i="1"/>
  <c r="R26" i="1"/>
  <c r="S22" i="1"/>
  <c r="R22" i="1"/>
  <c r="S18" i="1"/>
  <c r="R18" i="1"/>
  <c r="S14" i="1"/>
  <c r="R14" i="1"/>
  <c r="S10" i="1"/>
  <c r="R10" i="1"/>
  <c r="R81" i="1"/>
  <c r="S81" i="1"/>
  <c r="R77" i="1"/>
  <c r="S77" i="1"/>
  <c r="R73" i="1"/>
  <c r="S73" i="1"/>
  <c r="R69" i="1"/>
  <c r="S69" i="1"/>
  <c r="R65" i="1"/>
  <c r="S65" i="1"/>
  <c r="R61" i="1"/>
  <c r="S61" i="1"/>
  <c r="R57" i="1"/>
  <c r="S57" i="1"/>
  <c r="R53" i="1"/>
  <c r="S53" i="1"/>
  <c r="R49" i="1"/>
  <c r="S49" i="1"/>
  <c r="R45" i="1"/>
  <c r="S45" i="1"/>
  <c r="R41" i="1"/>
  <c r="S41" i="1"/>
  <c r="R37" i="1"/>
  <c r="S37" i="1"/>
  <c r="R33" i="1"/>
  <c r="S33" i="1"/>
  <c r="AH7" i="59" l="1"/>
  <c r="AN7" i="59" s="1"/>
  <c r="D53" i="59"/>
  <c r="D57" i="58"/>
  <c r="AQ7" i="58"/>
  <c r="AO7" i="58"/>
  <c r="D59" i="58"/>
  <c r="AS7" i="58"/>
  <c r="D86" i="52"/>
  <c r="AH7" i="52"/>
  <c r="AR7" i="52" s="1"/>
  <c r="D88" i="47"/>
  <c r="D86" i="47"/>
  <c r="AQ7" i="47"/>
  <c r="AS7" i="47"/>
  <c r="AO7" i="47"/>
  <c r="D91" i="46"/>
  <c r="D89" i="46"/>
  <c r="AS7" i="46"/>
  <c r="AO7" i="46"/>
  <c r="AQ7" i="46"/>
  <c r="D88" i="45"/>
  <c r="D86" i="45"/>
  <c r="AO7" i="45"/>
  <c r="AS7" i="45"/>
  <c r="AQ7" i="45"/>
  <c r="D88" i="44"/>
  <c r="D86" i="44"/>
  <c r="AS7" i="44"/>
  <c r="AO7" i="44"/>
  <c r="AQ7" i="44"/>
  <c r="D89" i="43"/>
  <c r="D87" i="43"/>
  <c r="AS7" i="43"/>
  <c r="AO7" i="43"/>
  <c r="AQ7" i="43"/>
  <c r="D85" i="42"/>
  <c r="AH7" i="42"/>
  <c r="AT7" i="42" s="1"/>
  <c r="D88" i="41"/>
  <c r="D86" i="41"/>
  <c r="AS7" i="41"/>
  <c r="AQ7" i="41"/>
  <c r="AO7" i="41"/>
  <c r="D86" i="40"/>
  <c r="D88" i="40"/>
  <c r="AQ7" i="40"/>
  <c r="AS7" i="40"/>
  <c r="AO7" i="40"/>
  <c r="D85" i="39"/>
  <c r="AH7" i="39"/>
  <c r="AN7" i="39" s="1"/>
  <c r="D90" i="38"/>
  <c r="D88" i="38"/>
  <c r="AO7" i="38"/>
  <c r="AS7" i="38"/>
  <c r="AQ7" i="38"/>
  <c r="D89" i="37"/>
  <c r="D87" i="37"/>
  <c r="AO7" i="37"/>
  <c r="AQ7" i="37"/>
  <c r="AS7" i="37"/>
  <c r="D89" i="36"/>
  <c r="D87" i="36"/>
  <c r="AS7" i="36"/>
  <c r="AQ7" i="36"/>
  <c r="AO7" i="36"/>
  <c r="AS7" i="35"/>
  <c r="D90" i="35"/>
  <c r="AO7" i="35"/>
  <c r="D88" i="35"/>
  <c r="AQ7" i="35"/>
  <c r="D85" i="34"/>
  <c r="AH7" i="34"/>
  <c r="AL7" i="34" s="1"/>
  <c r="D89" i="6"/>
  <c r="D87" i="6"/>
  <c r="AQ7" i="6"/>
  <c r="AS7" i="6"/>
  <c r="AO7" i="6"/>
  <c r="D85" i="5"/>
  <c r="AA7" i="5"/>
  <c r="AK7" i="5" s="1"/>
  <c r="D90" i="4"/>
  <c r="D88" i="4"/>
  <c r="AL7" i="4"/>
  <c r="AJ7" i="4"/>
  <c r="AH7" i="4"/>
  <c r="D89" i="3"/>
  <c r="AL7" i="3"/>
  <c r="D87" i="3"/>
  <c r="AH7" i="3"/>
  <c r="AJ7" i="3"/>
  <c r="D90" i="2"/>
  <c r="D88" i="2"/>
  <c r="AJ7" i="2"/>
  <c r="AL7" i="2"/>
  <c r="AH7" i="2"/>
  <c r="AC7" i="1"/>
  <c r="AD7" i="1"/>
  <c r="P89" i="1"/>
  <c r="AH7" i="1"/>
  <c r="P88" i="1"/>
  <c r="AJ7" i="1"/>
  <c r="AF7" i="1"/>
  <c r="D91" i="1"/>
  <c r="AB7" i="1"/>
  <c r="D89" i="1"/>
  <c r="AL7" i="1"/>
  <c r="AT7" i="52" l="1"/>
  <c r="AP7" i="34"/>
  <c r="AT7" i="34"/>
  <c r="AN7" i="34"/>
  <c r="AR7" i="59"/>
  <c r="AR7" i="34"/>
  <c r="AT7" i="59"/>
  <c r="AP7" i="42"/>
  <c r="AR7" i="39"/>
  <c r="D52" i="59"/>
  <c r="W52" i="59"/>
  <c r="AL7" i="59"/>
  <c r="AP7" i="59"/>
  <c r="AH7" i="58"/>
  <c r="AR7" i="58" s="1"/>
  <c r="D56" i="58"/>
  <c r="D85" i="52"/>
  <c r="W85" i="52"/>
  <c r="AN7" i="52"/>
  <c r="AP7" i="52"/>
  <c r="AL7" i="52"/>
  <c r="D85" i="47"/>
  <c r="AH7" i="47"/>
  <c r="AT7" i="47" s="1"/>
  <c r="D88" i="46"/>
  <c r="AH7" i="46"/>
  <c r="AT7" i="46" s="1"/>
  <c r="AH7" i="45"/>
  <c r="AP7" i="45" s="1"/>
  <c r="D85" i="45"/>
  <c r="AH7" i="44"/>
  <c r="D85" i="44"/>
  <c r="AH7" i="43"/>
  <c r="AP7" i="43" s="1"/>
  <c r="D86" i="43"/>
  <c r="D84" i="42"/>
  <c r="W84" i="42"/>
  <c r="AR7" i="42"/>
  <c r="AL7" i="42"/>
  <c r="AN7" i="42"/>
  <c r="AH7" i="41"/>
  <c r="AP7" i="41" s="1"/>
  <c r="D85" i="41"/>
  <c r="D85" i="40"/>
  <c r="AH7" i="40"/>
  <c r="AT7" i="40" s="1"/>
  <c r="W84" i="39"/>
  <c r="D84" i="39"/>
  <c r="AP7" i="39"/>
  <c r="AL7" i="39"/>
  <c r="AT7" i="39"/>
  <c r="AH7" i="38"/>
  <c r="AP7" i="38" s="1"/>
  <c r="D87" i="38"/>
  <c r="D86" i="37"/>
  <c r="AH7" i="37"/>
  <c r="AT7" i="37" s="1"/>
  <c r="AH7" i="36"/>
  <c r="D86" i="36"/>
  <c r="AH7" i="35"/>
  <c r="AP7" i="35" s="1"/>
  <c r="D87" i="35"/>
  <c r="D84" i="34"/>
  <c r="W84" i="34"/>
  <c r="AH7" i="6"/>
  <c r="AP7" i="6" s="1"/>
  <c r="D86" i="6"/>
  <c r="P84" i="5"/>
  <c r="D84" i="5"/>
  <c r="AI7" i="5"/>
  <c r="AG7" i="5"/>
  <c r="AE7" i="5"/>
  <c r="AM7" i="5"/>
  <c r="AA7" i="4"/>
  <c r="AK7" i="4" s="1"/>
  <c r="D87" i="4"/>
  <c r="D86" i="3"/>
  <c r="AA7" i="3"/>
  <c r="AM7" i="3" s="1"/>
  <c r="D87" i="2"/>
  <c r="AA7" i="2"/>
  <c r="AI7" i="2" s="1"/>
  <c r="AA7" i="1"/>
  <c r="P87" i="1" s="1"/>
  <c r="D88" i="1"/>
  <c r="AP7" i="47" l="1"/>
  <c r="AK7" i="3"/>
  <c r="AR7" i="41"/>
  <c r="AI7" i="3"/>
  <c r="AR7" i="47"/>
  <c r="W55" i="58"/>
  <c r="D55" i="58"/>
  <c r="AN7" i="58"/>
  <c r="AL7" i="58"/>
  <c r="AT7" i="58"/>
  <c r="AP7" i="58"/>
  <c r="W84" i="47"/>
  <c r="D84" i="47"/>
  <c r="AL7" i="47"/>
  <c r="AN7" i="47"/>
  <c r="D87" i="46"/>
  <c r="W87" i="46"/>
  <c r="AL7" i="46"/>
  <c r="AN7" i="46"/>
  <c r="AP7" i="46"/>
  <c r="AR7" i="46"/>
  <c r="W84" i="45"/>
  <c r="D84" i="45"/>
  <c r="AN7" i="45"/>
  <c r="AL7" i="45"/>
  <c r="AT7" i="45"/>
  <c r="AR7" i="45"/>
  <c r="W84" i="44"/>
  <c r="D84" i="44"/>
  <c r="AL7" i="44"/>
  <c r="AN7" i="44"/>
  <c r="AP7" i="44"/>
  <c r="AR7" i="44"/>
  <c r="AT7" i="44"/>
  <c r="W85" i="43"/>
  <c r="D85" i="43"/>
  <c r="AL7" i="43"/>
  <c r="AN7" i="43"/>
  <c r="AT7" i="43"/>
  <c r="AR7" i="43"/>
  <c r="D84" i="41"/>
  <c r="W84" i="41"/>
  <c r="AN7" i="41"/>
  <c r="AL7" i="41"/>
  <c r="AT7" i="41"/>
  <c r="W84" i="40"/>
  <c r="D84" i="40"/>
  <c r="AL7" i="40"/>
  <c r="AN7" i="40"/>
  <c r="AP7" i="40"/>
  <c r="AR7" i="40"/>
  <c r="W86" i="38"/>
  <c r="D86" i="38"/>
  <c r="AL7" i="38"/>
  <c r="AN7" i="38"/>
  <c r="AT7" i="38"/>
  <c r="AR7" i="38"/>
  <c r="W85" i="37"/>
  <c r="D85" i="37"/>
  <c r="AL7" i="37"/>
  <c r="AN7" i="37"/>
  <c r="AP7" i="37"/>
  <c r="AR7" i="37"/>
  <c r="D85" i="36"/>
  <c r="W85" i="36"/>
  <c r="AN7" i="36"/>
  <c r="AL7" i="36"/>
  <c r="AP7" i="36"/>
  <c r="AR7" i="36"/>
  <c r="AT7" i="36"/>
  <c r="W86" i="35"/>
  <c r="D86" i="35"/>
  <c r="AL7" i="35"/>
  <c r="AN7" i="35"/>
  <c r="AT7" i="35"/>
  <c r="AR7" i="35"/>
  <c r="AM7" i="2"/>
  <c r="AK7" i="2"/>
  <c r="W85" i="6"/>
  <c r="D85" i="6"/>
  <c r="AN7" i="6"/>
  <c r="AL7" i="6"/>
  <c r="AT7" i="6"/>
  <c r="AR7" i="6"/>
  <c r="P86" i="4"/>
  <c r="D86" i="4"/>
  <c r="AE7" i="4"/>
  <c r="AG7" i="4"/>
  <c r="AM7" i="4"/>
  <c r="AI7" i="4"/>
  <c r="P85" i="3"/>
  <c r="D85" i="3"/>
  <c r="AE7" i="3"/>
  <c r="AG7" i="3"/>
  <c r="D86" i="2"/>
  <c r="P86" i="2"/>
  <c r="AE7" i="2"/>
  <c r="AG7" i="2"/>
  <c r="AI7" i="1"/>
  <c r="AK7" i="1"/>
  <c r="AM7" i="1"/>
  <c r="AE7" i="1"/>
  <c r="AG7" i="1"/>
  <c r="D87" i="1"/>
</calcChain>
</file>

<file path=xl/sharedStrings.xml><?xml version="1.0" encoding="utf-8"?>
<sst xmlns="http://schemas.openxmlformats.org/spreadsheetml/2006/main" count="20680" uniqueCount="4069">
  <si>
    <t>HỌC VIỆN CÔNG NGHỆ BƯU CHÍNH VIỄN THÔNG</t>
  </si>
  <si>
    <t>TRUNG TÂM KHẢO THÍ VÀ ĐẢM BẢO CHẤT LƯỢNG GIÁO DỤC</t>
  </si>
  <si>
    <t>Học phần:</t>
  </si>
  <si>
    <t>Học phần</t>
  </si>
  <si>
    <t>Lớp</t>
  </si>
  <si>
    <t>Sỹ số</t>
  </si>
  <si>
    <t>Vi phạm quy chế thi</t>
  </si>
  <si>
    <t>Vắng thi</t>
  </si>
  <si>
    <t>Thi lại</t>
  </si>
  <si>
    <t>Học lại</t>
  </si>
  <si>
    <t>Thi đạt</t>
  </si>
  <si>
    <t>Số tín chỉ:</t>
  </si>
  <si>
    <t>Số
TT</t>
  </si>
  <si>
    <t>Mã SV</t>
  </si>
  <si>
    <t>Họ và tên</t>
  </si>
  <si>
    <t>Ngày sinh</t>
  </si>
  <si>
    <t>Điểm CC</t>
  </si>
  <si>
    <t>Điểm TBKT</t>
  </si>
  <si>
    <t>Điểm TN-TH</t>
  </si>
  <si>
    <t>Điểm BTTL</t>
  </si>
  <si>
    <t>Mã đề</t>
  </si>
  <si>
    <t>Điểm thi</t>
  </si>
  <si>
    <t>Ký tên</t>
  </si>
  <si>
    <t>Điểm
THI</t>
  </si>
  <si>
    <t>Điểm
KTHP</t>
  </si>
  <si>
    <t>Điểm hệ
chữ</t>
  </si>
  <si>
    <t>Xếp loại</t>
  </si>
  <si>
    <t>Ghi chú</t>
  </si>
  <si>
    <t>KT</t>
  </si>
  <si>
    <t>CC</t>
  </si>
  <si>
    <t>ĐCT</t>
  </si>
  <si>
    <t>Tỷ lệ</t>
  </si>
  <si>
    <t>SL</t>
  </si>
  <si>
    <t>Bằng
số</t>
  </si>
  <si>
    <t>Bằng
chữ</t>
  </si>
  <si>
    <t>Trọng số:</t>
  </si>
  <si>
    <t/>
  </si>
  <si>
    <t>Ghi chú:</t>
  </si>
  <si>
    <t>- Số SV theo DS:</t>
  </si>
  <si>
    <t>SV</t>
  </si>
  <si>
    <t>- Số SV dự thi:</t>
  </si>
  <si>
    <t>- Số SV thi đạt:</t>
  </si>
  <si>
    <t>- Số SV vắng thi:</t>
  </si>
  <si>
    <t>- Số SV thi không đạt:</t>
  </si>
  <si>
    <t>- Số SV vắng thi có phép:</t>
  </si>
  <si>
    <t>- Số SV thi lại:</t>
  </si>
  <si>
    <t>Thi lần 1 học 2 năm học 2017 - 2018</t>
  </si>
  <si>
    <t>Phòng
thi</t>
  </si>
  <si>
    <t>Tin học cơ sở 2</t>
  </si>
  <si>
    <t>B17DCCN723</t>
  </si>
  <si>
    <t>Lê Tuấn</t>
  </si>
  <si>
    <t>Anh</t>
  </si>
  <si>
    <t>25/04/1999</t>
  </si>
  <si>
    <t>D17CQCN13-B</t>
  </si>
  <si>
    <t>B17DCCN038</t>
  </si>
  <si>
    <t>Nguyễn Tiến</t>
  </si>
  <si>
    <t>18/11/1999</t>
  </si>
  <si>
    <t>D17CQCN02-B</t>
  </si>
  <si>
    <t>B17DCAT008</t>
  </si>
  <si>
    <t>Nguyễn Tuấn</t>
  </si>
  <si>
    <t>14/02/1999</t>
  </si>
  <si>
    <t>D17CQAT04-B</t>
  </si>
  <si>
    <t>B17DCCN049</t>
  </si>
  <si>
    <t>Tạ Hoàng</t>
  </si>
  <si>
    <t>07/07/1999</t>
  </si>
  <si>
    <t>D17CQCN01-B</t>
  </si>
  <si>
    <t>B17DCPT017</t>
  </si>
  <si>
    <t>Tống Tiến</t>
  </si>
  <si>
    <t>23/10/1998</t>
  </si>
  <si>
    <t>D17CQPT01-B</t>
  </si>
  <si>
    <t>B17DCCN063</t>
  </si>
  <si>
    <t>Vũ Thị Ngọc</t>
  </si>
  <si>
    <t>ánh</t>
  </si>
  <si>
    <t>24/11/1999</t>
  </si>
  <si>
    <t>D17CQCN03-B</t>
  </si>
  <si>
    <t>B17DCCN076</t>
  </si>
  <si>
    <t>Nguyễn Đức</t>
  </si>
  <si>
    <t>Cảnh</t>
  </si>
  <si>
    <t>01/05/1999</t>
  </si>
  <si>
    <t>D17CQCN04-B</t>
  </si>
  <si>
    <t>B17DCCN080</t>
  </si>
  <si>
    <t>Bùi Quang</t>
  </si>
  <si>
    <t>Chất</t>
  </si>
  <si>
    <t>28/12/1999</t>
  </si>
  <si>
    <t>D17CQCN08-B</t>
  </si>
  <si>
    <t>B17DCAT025</t>
  </si>
  <si>
    <t>Lê Thị Ngọc</t>
  </si>
  <si>
    <t>Châu</t>
  </si>
  <si>
    <t>09/09/1999</t>
  </si>
  <si>
    <t>D17CQAT01-B</t>
  </si>
  <si>
    <t>B17DCPT026</t>
  </si>
  <si>
    <t>Nguyễn Ngọc</t>
  </si>
  <si>
    <t>08/01/1997</t>
  </si>
  <si>
    <t>D17CQPT02-B</t>
  </si>
  <si>
    <t>B17DCCN088</t>
  </si>
  <si>
    <t>Chính</t>
  </si>
  <si>
    <t>12/02/1999</t>
  </si>
  <si>
    <t>B17DCPT034</t>
  </si>
  <si>
    <t>Nguyễn Duy</t>
  </si>
  <si>
    <t>Công</t>
  </si>
  <si>
    <t>17/07/1999</t>
  </si>
  <si>
    <t>B17DCDT028</t>
  </si>
  <si>
    <t>Nguyễn Hải</t>
  </si>
  <si>
    <t>Cường</t>
  </si>
  <si>
    <t>12/03/1999</t>
  </si>
  <si>
    <t>D17CQDT04-B</t>
  </si>
  <si>
    <t>B17DCCN098</t>
  </si>
  <si>
    <t>Phùng Đức</t>
  </si>
  <si>
    <t>05/04/1999</t>
  </si>
  <si>
    <t>B17DCAT041</t>
  </si>
  <si>
    <t>Nguyễn Công</t>
  </si>
  <si>
    <t>Doanh</t>
  </si>
  <si>
    <t>01/01/1999</t>
  </si>
  <si>
    <t>B17DCCN726</t>
  </si>
  <si>
    <t>Nguyễn Văn</t>
  </si>
  <si>
    <t>Dũng</t>
  </si>
  <si>
    <t>22/08/1999</t>
  </si>
  <si>
    <t>B17DCVT086</t>
  </si>
  <si>
    <t>Phan Văn</t>
  </si>
  <si>
    <t>06/04/1999</t>
  </si>
  <si>
    <t>D17CQVT06-B</t>
  </si>
  <si>
    <t>B17DCPT054</t>
  </si>
  <si>
    <t>Hà Tùng</t>
  </si>
  <si>
    <t>Dương</t>
  </si>
  <si>
    <t>08/02/1999</t>
  </si>
  <si>
    <t>B17DCAT035</t>
  </si>
  <si>
    <t>Đạt</t>
  </si>
  <si>
    <t>28/06/1999</t>
  </si>
  <si>
    <t>D17CQAT03-B</t>
  </si>
  <si>
    <t>B17DCCN117</t>
  </si>
  <si>
    <t>Nguyễn Viết Thành</t>
  </si>
  <si>
    <t>27/12/1999</t>
  </si>
  <si>
    <t>D17CQCN09-B</t>
  </si>
  <si>
    <t>B17DCAT037</t>
  </si>
  <si>
    <t>Hoàng Văn</t>
  </si>
  <si>
    <t>Đình</t>
  </si>
  <si>
    <t>16/01/1999</t>
  </si>
  <si>
    <t>B17DCAT051</t>
  </si>
  <si>
    <t>Triệu Tiến</t>
  </si>
  <si>
    <t>Đức</t>
  </si>
  <si>
    <t>16/04/1999</t>
  </si>
  <si>
    <t>B17DCVT080</t>
  </si>
  <si>
    <t>Vũ Minh</t>
  </si>
  <si>
    <t>18/12/1999</t>
  </si>
  <si>
    <t>D17CQVT08-B</t>
  </si>
  <si>
    <t>B17DCPT070</t>
  </si>
  <si>
    <t>Nguyễn Thị Hồng</t>
  </si>
  <si>
    <t>Hạnh</t>
  </si>
  <si>
    <t>26/07/1999</t>
  </si>
  <si>
    <t>B17DCPT242</t>
  </si>
  <si>
    <t>Trần Quang</t>
  </si>
  <si>
    <t>Hiển</t>
  </si>
  <si>
    <t>D17CQPT05-B</t>
  </si>
  <si>
    <t>B17DCCN219</t>
  </si>
  <si>
    <t>Lê Sĩ</t>
  </si>
  <si>
    <t>Hiệp</t>
  </si>
  <si>
    <t>19/03/1999</t>
  </si>
  <si>
    <t>B17DCCN742</t>
  </si>
  <si>
    <t>Trần</t>
  </si>
  <si>
    <t>30/07/1999</t>
  </si>
  <si>
    <t>B17DCPT076</t>
  </si>
  <si>
    <t>Đỗ Minh</t>
  </si>
  <si>
    <t>Hiếu</t>
  </si>
  <si>
    <t>07/09/1999</t>
  </si>
  <si>
    <t>D17CQPT04-B</t>
  </si>
  <si>
    <t>B17DCPT078</t>
  </si>
  <si>
    <t>Lê Minh</t>
  </si>
  <si>
    <t>27/03/1999</t>
  </si>
  <si>
    <t>B17DCCN240</t>
  </si>
  <si>
    <t>02/05/1999</t>
  </si>
  <si>
    <t>D17CQCN12-B</t>
  </si>
  <si>
    <t>B17DCAT074</t>
  </si>
  <si>
    <t>Quách Minh</t>
  </si>
  <si>
    <t>03/07/1999</t>
  </si>
  <si>
    <t>D17CQAT02-B</t>
  </si>
  <si>
    <t>B17DCDT082</t>
  </si>
  <si>
    <t>Nguyễn Thị</t>
  </si>
  <si>
    <t>Hoài</t>
  </si>
  <si>
    <t>09/02/1999</t>
  </si>
  <si>
    <t>D17CQDT02-B</t>
  </si>
  <si>
    <t>B17DCCN259</t>
  </si>
  <si>
    <t>Ngô Huy</t>
  </si>
  <si>
    <t>Hoàng</t>
  </si>
  <si>
    <t>06/09/1999</t>
  </si>
  <si>
    <t>D17CQCN07-B</t>
  </si>
  <si>
    <t>B17DCCN267</t>
  </si>
  <si>
    <t>Nguyễn Việt</t>
  </si>
  <si>
    <t>29/07/1999</t>
  </si>
  <si>
    <t>B17DCPT098</t>
  </si>
  <si>
    <t>Huy</t>
  </si>
  <si>
    <t>14/09/1999</t>
  </si>
  <si>
    <t>B17DCVT159</t>
  </si>
  <si>
    <t>Hưng</t>
  </si>
  <si>
    <t>28/02/1999</t>
  </si>
  <si>
    <t>D17CQVT07-B</t>
  </si>
  <si>
    <t>B17DCPT253</t>
  </si>
  <si>
    <t>Lê Mai</t>
  </si>
  <si>
    <t>Hương</t>
  </si>
  <si>
    <t>12/08/1999</t>
  </si>
  <si>
    <t>B17DCCN727</t>
  </si>
  <si>
    <t>Đỗ Quang</t>
  </si>
  <si>
    <t>Khánh</t>
  </si>
  <si>
    <t>02/09/1999</t>
  </si>
  <si>
    <t>B17DCPT106</t>
  </si>
  <si>
    <t>Lê Quốc</t>
  </si>
  <si>
    <t>06/10/1999</t>
  </si>
  <si>
    <t>B17DCCN348</t>
  </si>
  <si>
    <t>Phạm Minh</t>
  </si>
  <si>
    <t>Khoa</t>
  </si>
  <si>
    <t>08/09/1999</t>
  </si>
  <si>
    <t>B17DCVT197</t>
  </si>
  <si>
    <t>Nguyễn Trung</t>
  </si>
  <si>
    <t>Kiên</t>
  </si>
  <si>
    <t>01/03/1999</t>
  </si>
  <si>
    <t>D17CQVT05-B</t>
  </si>
  <si>
    <t>B17DCPT111</t>
  </si>
  <si>
    <t>Phạm Văn</t>
  </si>
  <si>
    <t>23/11/1999</t>
  </si>
  <si>
    <t>D17CQPT03-B</t>
  </si>
  <si>
    <t>B17DCPT114</t>
  </si>
  <si>
    <t>Trịnh Chúc</t>
  </si>
  <si>
    <t>Lâm</t>
  </si>
  <si>
    <t>18/01/1999</t>
  </si>
  <si>
    <t>B17DCVT216</t>
  </si>
  <si>
    <t>Nguyễn Thị Diệu</t>
  </si>
  <si>
    <t>Linh</t>
  </si>
  <si>
    <t>03/05/1999</t>
  </si>
  <si>
    <t>B17DCPT246</t>
  </si>
  <si>
    <t>Đoàn Kim</t>
  </si>
  <si>
    <t>Long</t>
  </si>
  <si>
    <t>14/03/1999</t>
  </si>
  <si>
    <t>B17DCPT124</t>
  </si>
  <si>
    <t>Mai Xuân</t>
  </si>
  <si>
    <t>25/10/1999</t>
  </si>
  <si>
    <t>B17DCCN387</t>
  </si>
  <si>
    <t>Trần Xuân</t>
  </si>
  <si>
    <t>Lộc</t>
  </si>
  <si>
    <t>28/04/1995</t>
  </si>
  <si>
    <t>B17DCPT128</t>
  </si>
  <si>
    <t>Lê Văn</t>
  </si>
  <si>
    <t>Lượng</t>
  </si>
  <si>
    <t>21/05/1998</t>
  </si>
  <si>
    <t>B17DCCN719</t>
  </si>
  <si>
    <t>Mai Đức</t>
  </si>
  <si>
    <t>Mạnh</t>
  </si>
  <si>
    <t>B17DCVT234</t>
  </si>
  <si>
    <t>Minh</t>
  </si>
  <si>
    <t>01/10/1999</t>
  </si>
  <si>
    <t>D17CQVT02-B</t>
  </si>
  <si>
    <t>B17DCAT128</t>
  </si>
  <si>
    <t>22/05/1999</t>
  </si>
  <si>
    <t>B17DCPT262</t>
  </si>
  <si>
    <t>Bùi Thị Trà</t>
  </si>
  <si>
    <t>My</t>
  </si>
  <si>
    <t>21/08/1999</t>
  </si>
  <si>
    <t>B17DCCN722</t>
  </si>
  <si>
    <t>Nguyễn Đỗ</t>
  </si>
  <si>
    <t>Nam</t>
  </si>
  <si>
    <t>20/08/1999</t>
  </si>
  <si>
    <t>B17DCCN450</t>
  </si>
  <si>
    <t>Phùng Xuân</t>
  </si>
  <si>
    <t>22/04/1999</t>
  </si>
  <si>
    <t>D17CQCN06-B</t>
  </si>
  <si>
    <t>B17DCPT148</t>
  </si>
  <si>
    <t>Nguyễn Thị Lan</t>
  </si>
  <si>
    <t>Nga</t>
  </si>
  <si>
    <t>B17DCCN464</t>
  </si>
  <si>
    <t>Nguyễn Vũ</t>
  </si>
  <si>
    <t>Nghiêm</t>
  </si>
  <si>
    <t>06/08/1999</t>
  </si>
  <si>
    <t>B17DCPT152</t>
  </si>
  <si>
    <t>Lương Duyên Bình</t>
  </si>
  <si>
    <t>Nguyên</t>
  </si>
  <si>
    <t>10/06/1999</t>
  </si>
  <si>
    <t>B17DCCN495</t>
  </si>
  <si>
    <t>Phương</t>
  </si>
  <si>
    <t>11/02/1999</t>
  </si>
  <si>
    <t>B17DCCN512</t>
  </si>
  <si>
    <t>Quang</t>
  </si>
  <si>
    <t>01/08/1998</t>
  </si>
  <si>
    <t>B17DCDT153</t>
  </si>
  <si>
    <t>Đào Duy</t>
  </si>
  <si>
    <t>Quý</t>
  </si>
  <si>
    <t>D17CQDT01-B</t>
  </si>
  <si>
    <t>B17DCCN520</t>
  </si>
  <si>
    <t>Từ Minh</t>
  </si>
  <si>
    <t>10/05/1999</t>
  </si>
  <si>
    <t>B17DCPT176</t>
  </si>
  <si>
    <t>Sơn</t>
  </si>
  <si>
    <t>09/01/1999</t>
  </si>
  <si>
    <t>B17DCVT314</t>
  </si>
  <si>
    <t>Trương Kim</t>
  </si>
  <si>
    <t>Tài</t>
  </si>
  <si>
    <t>01/02/1999</t>
  </si>
  <si>
    <t>B17DCVT322</t>
  </si>
  <si>
    <t>Dư Anh</t>
  </si>
  <si>
    <t>Thái</t>
  </si>
  <si>
    <t>22/02/1999</t>
  </si>
  <si>
    <t>B17DCPT198</t>
  </si>
  <si>
    <t>Phạm Phúc</t>
  </si>
  <si>
    <t>Thuần</t>
  </si>
  <si>
    <t>07/05/1999</t>
  </si>
  <si>
    <t>B17DCCN602</t>
  </si>
  <si>
    <t>Tiến</t>
  </si>
  <si>
    <t>20/11/1999</t>
  </si>
  <si>
    <t>B17DCAT184</t>
  </si>
  <si>
    <t>Trần Minh</t>
  </si>
  <si>
    <t>B17DCVT354</t>
  </si>
  <si>
    <t>Nguyễn Xuân</t>
  </si>
  <si>
    <t>Tiệp</t>
  </si>
  <si>
    <t>24/02/1999</t>
  </si>
  <si>
    <t>B17DCCN615</t>
  </si>
  <si>
    <t>Đỗ Thu</t>
  </si>
  <si>
    <t>Trang</t>
  </si>
  <si>
    <t>10/12/1999</t>
  </si>
  <si>
    <t>B17DCVT378</t>
  </si>
  <si>
    <t>Nguyễn Quang</t>
  </si>
  <si>
    <t>Trường</t>
  </si>
  <si>
    <t>15/04/1999</t>
  </si>
  <si>
    <t>B17DCDT196</t>
  </si>
  <si>
    <t>Tú</t>
  </si>
  <si>
    <t>27/05/1999</t>
  </si>
  <si>
    <t>B17DCAT201</t>
  </si>
  <si>
    <t>Nguyễn Quốc</t>
  </si>
  <si>
    <t>Tuấn</t>
  </si>
  <si>
    <t>22/07/1999</t>
  </si>
  <si>
    <t>B13DCAT095</t>
  </si>
  <si>
    <t>Trần Văn</t>
  </si>
  <si>
    <t>Tùng</t>
  </si>
  <si>
    <t>04/08/1995</t>
  </si>
  <si>
    <t>D13CQAT02-B</t>
  </si>
  <si>
    <t>B17DCPT226</t>
  </si>
  <si>
    <t>B17DCCN673</t>
  </si>
  <si>
    <t>Hà Văn</t>
  </si>
  <si>
    <t>Tuyền</t>
  </si>
  <si>
    <t>26/06/1999</t>
  </si>
  <si>
    <t>B17DCCN691</t>
  </si>
  <si>
    <t>Vũ Hoàng</t>
  </si>
  <si>
    <t>Việt</t>
  </si>
  <si>
    <t>16/07/1999</t>
  </si>
  <si>
    <t>Nhóm: D17-231_01</t>
  </si>
  <si>
    <t>Ngày thi: 20/6/2018</t>
  </si>
  <si>
    <t>Giờ thi: 08:00</t>
  </si>
  <si>
    <t>PM07-A3</t>
  </si>
  <si>
    <t>B17DCPT002</t>
  </si>
  <si>
    <t>Bùi Trung</t>
  </si>
  <si>
    <t>12/04/1999</t>
  </si>
  <si>
    <t>B17DCPT007</t>
  </si>
  <si>
    <t>Hà Thế</t>
  </si>
  <si>
    <t>04/09/1999</t>
  </si>
  <si>
    <t>B17DCPT264</t>
  </si>
  <si>
    <t>Huỳnh Tú</t>
  </si>
  <si>
    <t>17/01/1999</t>
  </si>
  <si>
    <t>B17DCCN018</t>
  </si>
  <si>
    <t>Lê Thế</t>
  </si>
  <si>
    <t>B17DCCN029</t>
  </si>
  <si>
    <t>26/09/1999</t>
  </si>
  <si>
    <t>D17CQCN05-B</t>
  </si>
  <si>
    <t>B17DCPT011</t>
  </si>
  <si>
    <t>Nguyễn Tá</t>
  </si>
  <si>
    <t>18/04/1999</t>
  </si>
  <si>
    <t>B17DCCN042</t>
  </si>
  <si>
    <t>30/01/1999</t>
  </si>
  <si>
    <t>B17DCPT022</t>
  </si>
  <si>
    <t>Phùng Thị Ngọc</t>
  </si>
  <si>
    <t>02/12/1999</t>
  </si>
  <si>
    <t>B17DCCN004</t>
  </si>
  <si>
    <t>Ngô Quốc</t>
  </si>
  <si>
    <t>Ân</t>
  </si>
  <si>
    <t>16/11/1999</t>
  </si>
  <si>
    <t>B17DCCN087</t>
  </si>
  <si>
    <t>Ngô Công</t>
  </si>
  <si>
    <t>23/08/1999</t>
  </si>
  <si>
    <t>B17DCVT045</t>
  </si>
  <si>
    <t>Nguyễn Văn Thành</t>
  </si>
  <si>
    <t>B17DCCN166</t>
  </si>
  <si>
    <t>Vũ Văn</t>
  </si>
  <si>
    <t>18/02/1999</t>
  </si>
  <si>
    <t>D17CQCN10-B</t>
  </si>
  <si>
    <t>B17DCDT052</t>
  </si>
  <si>
    <t>Chu Khánh</t>
  </si>
  <si>
    <t>Duy</t>
  </si>
  <si>
    <t>B17DCPT053</t>
  </si>
  <si>
    <t>Đỗ Khánh</t>
  </si>
  <si>
    <t>07/02/1999</t>
  </si>
  <si>
    <t>B17DCCN105</t>
  </si>
  <si>
    <t>Bùi Huy</t>
  </si>
  <si>
    <t>30/05/1998</t>
  </si>
  <si>
    <t>B17DCPT263</t>
  </si>
  <si>
    <t>Phạm Thành</t>
  </si>
  <si>
    <t>20/04/1999</t>
  </si>
  <si>
    <t>B17DCDT034</t>
  </si>
  <si>
    <t>Trịnh Huy</t>
  </si>
  <si>
    <t>15/08/1999</t>
  </si>
  <si>
    <t>B15CCVT005</t>
  </si>
  <si>
    <t>Bùi Phương</t>
  </si>
  <si>
    <t>Đông</t>
  </si>
  <si>
    <t>10/11/1997</t>
  </si>
  <si>
    <t>C15CQVT01-B</t>
  </si>
  <si>
    <t>B14CCCN103</t>
  </si>
  <si>
    <t>Lê Huỳnh</t>
  </si>
  <si>
    <t>10/12/1995</t>
  </si>
  <si>
    <t>C14HTTT</t>
  </si>
  <si>
    <t>B17DCVT076</t>
  </si>
  <si>
    <t>Nguyễn Minh</t>
  </si>
  <si>
    <t>01/09/1999</t>
  </si>
  <si>
    <t>D17CQVT04-B</t>
  </si>
  <si>
    <t>B17DCPT059</t>
  </si>
  <si>
    <t>Nguyễn Hương</t>
  </si>
  <si>
    <t>Giang</t>
  </si>
  <si>
    <t>30/08/1999</t>
  </si>
  <si>
    <t>B17DCPT254</t>
  </si>
  <si>
    <t>Phan Trần An</t>
  </si>
  <si>
    <t>Hà</t>
  </si>
  <si>
    <t>11/09/1999</t>
  </si>
  <si>
    <t>B17DCPT064</t>
  </si>
  <si>
    <t>Hà Tiến</t>
  </si>
  <si>
    <t>Hải</t>
  </si>
  <si>
    <t>09/06/1999</t>
  </si>
  <si>
    <t>B17DCPT075</t>
  </si>
  <si>
    <t>Nguyễn Hoàng</t>
  </si>
  <si>
    <t>31/08/1999</t>
  </si>
  <si>
    <t>B17DCCN244</t>
  </si>
  <si>
    <t>12/11/1999</t>
  </si>
  <si>
    <t>B17DCAT077</t>
  </si>
  <si>
    <t>Hoa</t>
  </si>
  <si>
    <t>17/10/1999</t>
  </si>
  <si>
    <t>B17DCPT085</t>
  </si>
  <si>
    <t>B17DCCN269</t>
  </si>
  <si>
    <t>Tô Văn</t>
  </si>
  <si>
    <t>13/03/1999</t>
  </si>
  <si>
    <t>B13DCAT022</t>
  </si>
  <si>
    <t>Hùng</t>
  </si>
  <si>
    <t>20/01/1995</t>
  </si>
  <si>
    <t>D13CQAT01-B</t>
  </si>
  <si>
    <t>B17DCCN281</t>
  </si>
  <si>
    <t>B17DCCN285</t>
  </si>
  <si>
    <t>Nguyễn Huy</t>
  </si>
  <si>
    <t>B17DCPT099</t>
  </si>
  <si>
    <t>Đỗ Đức</t>
  </si>
  <si>
    <t>29/08/1999</t>
  </si>
  <si>
    <t>B17DCAT094</t>
  </si>
  <si>
    <t>Hoàng Đức</t>
  </si>
  <si>
    <t>27/07/1999</t>
  </si>
  <si>
    <t>B17DCVT163</t>
  </si>
  <si>
    <t>Vũ Gia</t>
  </si>
  <si>
    <t>20/01/1999</t>
  </si>
  <si>
    <t>D17CQVT03-B</t>
  </si>
  <si>
    <t>B17DCCN333</t>
  </si>
  <si>
    <t>Hoàng Xuân</t>
  </si>
  <si>
    <t>Kết</t>
  </si>
  <si>
    <t>23/04/1999</t>
  </si>
  <si>
    <t>B17DCVT185</t>
  </si>
  <si>
    <t>Đỗ Phan Ngọc</t>
  </si>
  <si>
    <t>D17CQVT01-B</t>
  </si>
  <si>
    <t>B17DCCN357</t>
  </si>
  <si>
    <t>Nguyễn Đồng</t>
  </si>
  <si>
    <t>03/04/1999</t>
  </si>
  <si>
    <t>B17DCCN360</t>
  </si>
  <si>
    <t>20/09/1999</t>
  </si>
  <si>
    <t>B17DCAT109</t>
  </si>
  <si>
    <t>Ninh Bá</t>
  </si>
  <si>
    <t>Kỷ</t>
  </si>
  <si>
    <t>B17DCAT112</t>
  </si>
  <si>
    <t>Nguyễn Thị Ngọc</t>
  </si>
  <si>
    <t>Lan</t>
  </si>
  <si>
    <t>18/07/1999</t>
  </si>
  <si>
    <t>B17DCPT116</t>
  </si>
  <si>
    <t>Liên</t>
  </si>
  <si>
    <t>19/09/1998</t>
  </si>
  <si>
    <t>B17DCDT107</t>
  </si>
  <si>
    <t>Đinh Công</t>
  </si>
  <si>
    <t>D17CQDT03-B</t>
  </si>
  <si>
    <t>B17DCPT252</t>
  </si>
  <si>
    <t>Nguyễn Thị Khánh</t>
  </si>
  <si>
    <t>B17DCPT118</t>
  </si>
  <si>
    <t>Nguyễn Thiên</t>
  </si>
  <si>
    <t>13/06/1999</t>
  </si>
  <si>
    <t>B17DCPT127</t>
  </si>
  <si>
    <t>Trần Đức</t>
  </si>
  <si>
    <t>Lực</t>
  </si>
  <si>
    <t>27/06/1999</t>
  </si>
  <si>
    <t>B17DCCN417</t>
  </si>
  <si>
    <t>Bùi Công</t>
  </si>
  <si>
    <t>27/04/1999</t>
  </si>
  <si>
    <t>B17DCDT127</t>
  </si>
  <si>
    <t>24/07/1999</t>
  </si>
  <si>
    <t>B17DCCN433</t>
  </si>
  <si>
    <t>Đinh Hoàng</t>
  </si>
  <si>
    <t>15/12/1999</t>
  </si>
  <si>
    <t>B17DCCN465</t>
  </si>
  <si>
    <t>Ngọc</t>
  </si>
  <si>
    <t>26/11/1999</t>
  </si>
  <si>
    <t>B17DCDT138</t>
  </si>
  <si>
    <t>Đoàn Tuấn</t>
  </si>
  <si>
    <t>Nhật</t>
  </si>
  <si>
    <t>25/01/1999</t>
  </si>
  <si>
    <t>B17DCAT138</t>
  </si>
  <si>
    <t>Lê Quý</t>
  </si>
  <si>
    <t>08/11/1999</t>
  </si>
  <si>
    <t>B17DCVT275</t>
  </si>
  <si>
    <t>Lưu Viết</t>
  </si>
  <si>
    <t>Phán</t>
  </si>
  <si>
    <t>12/07/1999</t>
  </si>
  <si>
    <t>B17DCVT276</t>
  </si>
  <si>
    <t>Nguyễn Hữu</t>
  </si>
  <si>
    <t>Phi</t>
  </si>
  <si>
    <t>03/06/1999</t>
  </si>
  <si>
    <t>B17DCAT140</t>
  </si>
  <si>
    <t>Phạm Thế</t>
  </si>
  <si>
    <t>Phong</t>
  </si>
  <si>
    <t>31/12/1999</t>
  </si>
  <si>
    <t>B17DCCN485</t>
  </si>
  <si>
    <t>Phố</t>
  </si>
  <si>
    <t>26/03/1999</t>
  </si>
  <si>
    <t>B17DCCN503</t>
  </si>
  <si>
    <t>Bùi Xuân</t>
  </si>
  <si>
    <t>16/06/1999</t>
  </si>
  <si>
    <t>D17CQCN11-B</t>
  </si>
  <si>
    <t>B17DCDT150</t>
  </si>
  <si>
    <t>B17DCPT167</t>
  </si>
  <si>
    <t>Vũ Nhật</t>
  </si>
  <si>
    <t>B17DCDT162</t>
  </si>
  <si>
    <t>Phạm Hồng</t>
  </si>
  <si>
    <t>16/09/1999</t>
  </si>
  <si>
    <t>B17DCVT316</t>
  </si>
  <si>
    <t>Lê Thị</t>
  </si>
  <si>
    <t>Tâm</t>
  </si>
  <si>
    <t>B17DCVT323</t>
  </si>
  <si>
    <t>B17DCAT169</t>
  </si>
  <si>
    <t>Hoàng Thị</t>
  </si>
  <si>
    <t>Thảo</t>
  </si>
  <si>
    <t>B17DCVT325</t>
  </si>
  <si>
    <t>Kiều Văn</t>
  </si>
  <si>
    <t>Thắng</t>
  </si>
  <si>
    <t>14/04/1999</t>
  </si>
  <si>
    <t>B17DCDT179</t>
  </si>
  <si>
    <t>Trần Thu</t>
  </si>
  <si>
    <t>Thủy</t>
  </si>
  <si>
    <t>17/09/1999</t>
  </si>
  <si>
    <t>B17DCPT203</t>
  </si>
  <si>
    <t>Thiều Thị</t>
  </si>
  <si>
    <t>Thúy</t>
  </si>
  <si>
    <t>23/01/1999</t>
  </si>
  <si>
    <t>B17DCCN606</t>
  </si>
  <si>
    <t>Tính</t>
  </si>
  <si>
    <t>15/03/1999</t>
  </si>
  <si>
    <t>B17DCPT209</t>
  </si>
  <si>
    <t>Hoàng Đỗ Quỳnh</t>
  </si>
  <si>
    <t>B17DCVT373</t>
  </si>
  <si>
    <t>Nguyễn Đình</t>
  </si>
  <si>
    <t>Trung</t>
  </si>
  <si>
    <t>B17DCCN631</t>
  </si>
  <si>
    <t>Trương Văn</t>
  </si>
  <si>
    <t>28/06/1998</t>
  </si>
  <si>
    <t>B17DCDT191</t>
  </si>
  <si>
    <t>Mai Văn</t>
  </si>
  <si>
    <t>B17DCCN651</t>
  </si>
  <si>
    <t>Hàn Nhật</t>
  </si>
  <si>
    <t>22/12/1999</t>
  </si>
  <si>
    <t>B17DCCN655</t>
  </si>
  <si>
    <t>Nguyễn Anh</t>
  </si>
  <si>
    <t>07/01/1999</t>
  </si>
  <si>
    <t>B17DCPT224</t>
  </si>
  <si>
    <t>Nguyễn Thanh</t>
  </si>
  <si>
    <t>04/06/1999</t>
  </si>
  <si>
    <t>B17DCCN695</t>
  </si>
  <si>
    <t>Vũ</t>
  </si>
  <si>
    <t>30/09/1999</t>
  </si>
  <si>
    <t>B17DCDT219</t>
  </si>
  <si>
    <t>Xuân</t>
  </si>
  <si>
    <t>11/05/1999</t>
  </si>
  <si>
    <t>Nhóm: D17-232_02</t>
  </si>
  <si>
    <t>PM01-A3</t>
  </si>
  <si>
    <t>B17DCPT010</t>
  </si>
  <si>
    <t>Nguyễn Quỳnh</t>
  </si>
  <si>
    <t>10/04/1999</t>
  </si>
  <si>
    <t>B17DCPT015</t>
  </si>
  <si>
    <t>Thế Hoàng</t>
  </si>
  <si>
    <t>B17DCPT257</t>
  </si>
  <si>
    <t>Vũ Quỳnh Phương</t>
  </si>
  <si>
    <t>05/12/1999</t>
  </si>
  <si>
    <t>B17DCPT019</t>
  </si>
  <si>
    <t>Vũ Việt</t>
  </si>
  <si>
    <t>B17DCDT022</t>
  </si>
  <si>
    <t>Bỉnh</t>
  </si>
  <si>
    <t>09/04/1999</t>
  </si>
  <si>
    <t>B17DCCN081</t>
  </si>
  <si>
    <t>Bùi Minh</t>
  </si>
  <si>
    <t>Chí</t>
  </si>
  <si>
    <t>04/05/1999</t>
  </si>
  <si>
    <t>B17DCCN084</t>
  </si>
  <si>
    <t>Chiến</t>
  </si>
  <si>
    <t>30/11/1999</t>
  </si>
  <si>
    <t>B17DCDT047</t>
  </si>
  <si>
    <t>Phùng Quang</t>
  </si>
  <si>
    <t>27/09/1999</t>
  </si>
  <si>
    <t>B17DCCN179</t>
  </si>
  <si>
    <t>19/04/1999</t>
  </si>
  <si>
    <t>B17DCVT093</t>
  </si>
  <si>
    <t>Phan Tùng</t>
  </si>
  <si>
    <t>05/06/1999</t>
  </si>
  <si>
    <t>B17DCDT032</t>
  </si>
  <si>
    <t>Lê Danh</t>
  </si>
  <si>
    <t>01/04/1999</t>
  </si>
  <si>
    <t>B17DCVT055</t>
  </si>
  <si>
    <t>27/11/1999</t>
  </si>
  <si>
    <t>B17DCVT057</t>
  </si>
  <si>
    <t>Thân Tiến</t>
  </si>
  <si>
    <t>07/11/1999</t>
  </si>
  <si>
    <t>B17DCCN121</t>
  </si>
  <si>
    <t>Trần Mạnh</t>
  </si>
  <si>
    <t>28/10/1999</t>
  </si>
  <si>
    <t>B17DCCN129</t>
  </si>
  <si>
    <t>An Văn</t>
  </si>
  <si>
    <t>Đoàn</t>
  </si>
  <si>
    <t>29/06/1999</t>
  </si>
  <si>
    <t>B17DCCN128</t>
  </si>
  <si>
    <t>Độ</t>
  </si>
  <si>
    <t>17/08/1999</t>
  </si>
  <si>
    <t>B17DCCN186</t>
  </si>
  <si>
    <t>B17DCDT057</t>
  </si>
  <si>
    <t>Giầu</t>
  </si>
  <si>
    <t>19/05/1999</t>
  </si>
  <si>
    <t>B17DCCN193</t>
  </si>
  <si>
    <t>Nguyễn Thị Thu</t>
  </si>
  <si>
    <t>30/10/1999</t>
  </si>
  <si>
    <t>B17DCDT063</t>
  </si>
  <si>
    <t>Nguyễn Thế</t>
  </si>
  <si>
    <t>B17DCPT238</t>
  </si>
  <si>
    <t>Đặng Thu</t>
  </si>
  <si>
    <t>Hằng</t>
  </si>
  <si>
    <t>02/07/1999</t>
  </si>
  <si>
    <t>B17DCVT118</t>
  </si>
  <si>
    <t>B17DCDT067</t>
  </si>
  <si>
    <t>Phạm Bá</t>
  </si>
  <si>
    <t>24/10/1999</t>
  </si>
  <si>
    <t>B17DCDT069</t>
  </si>
  <si>
    <t>Đỗ Đăng</t>
  </si>
  <si>
    <t>14/11/1999</t>
  </si>
  <si>
    <t>B17DCDT071</t>
  </si>
  <si>
    <t>B17DCCN234</t>
  </si>
  <si>
    <t>Nguyễn Năng</t>
  </si>
  <si>
    <t>26/08/1999</t>
  </si>
  <si>
    <t>B17DCCN236</t>
  </si>
  <si>
    <t>25/08/1999</t>
  </si>
  <si>
    <t>B17DCDT087</t>
  </si>
  <si>
    <t>05/10/1999</t>
  </si>
  <si>
    <t>B17DCCN263</t>
  </si>
  <si>
    <t>04/04/1999</t>
  </si>
  <si>
    <t>B17DCCN272</t>
  </si>
  <si>
    <t>Hoàng Thị Bích</t>
  </si>
  <si>
    <t>Hồng</t>
  </si>
  <si>
    <t>B17DCCN309</t>
  </si>
  <si>
    <t>Lê Đức</t>
  </si>
  <si>
    <t>19/08/1999</t>
  </si>
  <si>
    <t>B17DCVT168</t>
  </si>
  <si>
    <t>Lê Quang</t>
  </si>
  <si>
    <t>04/12/1999</t>
  </si>
  <si>
    <t>B17DCCN314</t>
  </si>
  <si>
    <t>03/10/1999</t>
  </si>
  <si>
    <t>B17DCDT096</t>
  </si>
  <si>
    <t>25/02/1999</t>
  </si>
  <si>
    <t>B17DCPT102</t>
  </si>
  <si>
    <t>26/10/1999</t>
  </si>
  <si>
    <t>B17DCCN320</t>
  </si>
  <si>
    <t>B17DCVT182</t>
  </si>
  <si>
    <t>Huyền</t>
  </si>
  <si>
    <t>B17DCCN332</t>
  </si>
  <si>
    <t>Vũ Thanh</t>
  </si>
  <si>
    <t>29/09/1999</t>
  </si>
  <si>
    <t>B15DCDT094</t>
  </si>
  <si>
    <t>01/10/1997</t>
  </si>
  <si>
    <t>D15CQDT02-B</t>
  </si>
  <si>
    <t>B15DCPT109</t>
  </si>
  <si>
    <t>06/12/1997</t>
  </si>
  <si>
    <t>D15TKDPT3</t>
  </si>
  <si>
    <t>B17DCVT184</t>
  </si>
  <si>
    <t>Khải</t>
  </si>
  <si>
    <t>28/08/1999</t>
  </si>
  <si>
    <t>B17DCCN335</t>
  </si>
  <si>
    <t>Hoàng Tăng</t>
  </si>
  <si>
    <t>B17DCCN359</t>
  </si>
  <si>
    <t>Phạm Trung</t>
  </si>
  <si>
    <t>20/07/1999</t>
  </si>
  <si>
    <t>B17DCCN365</t>
  </si>
  <si>
    <t>Lê Tùng</t>
  </si>
  <si>
    <t>04/11/1999</t>
  </si>
  <si>
    <t>B17DCPT112</t>
  </si>
  <si>
    <t>Nguyễn Tùng</t>
  </si>
  <si>
    <t>08/12/1999</t>
  </si>
  <si>
    <t>B17DCVT212</t>
  </si>
  <si>
    <t>Lê Thị Diệu</t>
  </si>
  <si>
    <t>05/11/1999</t>
  </si>
  <si>
    <t>B17DCCN377</t>
  </si>
  <si>
    <t>Nguyễn Thị Thùy</t>
  </si>
  <si>
    <t>B17DCCN426</t>
  </si>
  <si>
    <t>B17DCDT131</t>
  </si>
  <si>
    <t>Nguyễn Phương</t>
  </si>
  <si>
    <t>B17DCCN444</t>
  </si>
  <si>
    <t>21/10/1999</t>
  </si>
  <si>
    <t>B17DCDT132</t>
  </si>
  <si>
    <t>Nguyễn Viết</t>
  </si>
  <si>
    <t>22/06/1998</t>
  </si>
  <si>
    <t>B17DCVT255</t>
  </si>
  <si>
    <t>Trần Chu</t>
  </si>
  <si>
    <t>09/11/1999</t>
  </si>
  <si>
    <t>B17DCVT289</t>
  </si>
  <si>
    <t>Đoàn Trần Tuấn</t>
  </si>
  <si>
    <t>30/12/1999</t>
  </si>
  <si>
    <t>B17DCCN507</t>
  </si>
  <si>
    <t>Ngô Minh</t>
  </si>
  <si>
    <t>01/12/1999</t>
  </si>
  <si>
    <t>B17DCVT294</t>
  </si>
  <si>
    <t>Phan Hương</t>
  </si>
  <si>
    <t>Quế</t>
  </si>
  <si>
    <t>24/12/1999</t>
  </si>
  <si>
    <t>B17DCCN551</t>
  </si>
  <si>
    <t>Hoàng Thị Minh</t>
  </si>
  <si>
    <t>12/10/1999</t>
  </si>
  <si>
    <t>B17DCDT171</t>
  </si>
  <si>
    <t>Thành</t>
  </si>
  <si>
    <t>B17DCCN560</t>
  </si>
  <si>
    <t>Lê Đỗ Đức</t>
  </si>
  <si>
    <t>B17DCCN563</t>
  </si>
  <si>
    <t>Nguyễn Tất</t>
  </si>
  <si>
    <t>05/01/1999</t>
  </si>
  <si>
    <t>B17DCCN576</t>
  </si>
  <si>
    <t>Thiện</t>
  </si>
  <si>
    <t>11/06/1999</t>
  </si>
  <si>
    <t>B17DCCN601</t>
  </si>
  <si>
    <t>Trần Thị Thu</t>
  </si>
  <si>
    <t>B13DCVT284</t>
  </si>
  <si>
    <t>27/10/1995</t>
  </si>
  <si>
    <t>D13CQVT06-B</t>
  </si>
  <si>
    <t>B17DCPT204</t>
  </si>
  <si>
    <t>Đỗ Trung</t>
  </si>
  <si>
    <t>B17DCVT361</t>
  </si>
  <si>
    <t>Toàn</t>
  </si>
  <si>
    <t>B17DCCN620</t>
  </si>
  <si>
    <t>Phạm Thị</t>
  </si>
  <si>
    <t>B17DCCN718</t>
  </si>
  <si>
    <t>Đàm Thị</t>
  </si>
  <si>
    <t>Trinh</t>
  </si>
  <si>
    <t>28/09/1999</t>
  </si>
  <si>
    <t>B17DCDT190</t>
  </si>
  <si>
    <t>Tống Duy</t>
  </si>
  <si>
    <t>09/07/1999</t>
  </si>
  <si>
    <t>B17DCDT198</t>
  </si>
  <si>
    <t>B17DCDT202</t>
  </si>
  <si>
    <t>Nguyễn Bá</t>
  </si>
  <si>
    <t>B17DCCN667</t>
  </si>
  <si>
    <t>Trần Khánh</t>
  </si>
  <si>
    <t>B17DCPT228</t>
  </si>
  <si>
    <t>Vũ Khắc</t>
  </si>
  <si>
    <t>Tưởng</t>
  </si>
  <si>
    <t>01/06/1999</t>
  </si>
  <si>
    <t>B17DCAT210</t>
  </si>
  <si>
    <t>Đặng Nhật</t>
  </si>
  <si>
    <t>Vinh</t>
  </si>
  <si>
    <t>11/11/1999</t>
  </si>
  <si>
    <t>B17DCPT234</t>
  </si>
  <si>
    <t>Vượng</t>
  </si>
  <si>
    <t>B17DCPT250</t>
  </si>
  <si>
    <t>Nguyễn Thị Thanh</t>
  </si>
  <si>
    <t>02/04/1999</t>
  </si>
  <si>
    <t>Nhóm: D17-233_03</t>
  </si>
  <si>
    <t>PM06-A3</t>
  </si>
  <si>
    <t>B16DCVT009</t>
  </si>
  <si>
    <t>Lê Tú</t>
  </si>
  <si>
    <t>07/02/1997</t>
  </si>
  <si>
    <t>D16CQVT01-B</t>
  </si>
  <si>
    <t>B17DCCN019</t>
  </si>
  <si>
    <t>27/10/1999</t>
  </si>
  <si>
    <t>B17DCAT006</t>
  </si>
  <si>
    <t>Ngô Mai</t>
  </si>
  <si>
    <t>27/02/1999</t>
  </si>
  <si>
    <t>B17DCCN032</t>
  </si>
  <si>
    <t>B17DCCN052</t>
  </si>
  <si>
    <t>Trần Tuấn</t>
  </si>
  <si>
    <t>16/02/1999</t>
  </si>
  <si>
    <t>B17DCCN070</t>
  </si>
  <si>
    <t>Bích</t>
  </si>
  <si>
    <t>10/09/1999</t>
  </si>
  <si>
    <t>B17DCCN075</t>
  </si>
  <si>
    <t>Đặng Hữu</t>
  </si>
  <si>
    <t>16/12/1999</t>
  </si>
  <si>
    <t>B17DCCN154</t>
  </si>
  <si>
    <t>Khổng Thị</t>
  </si>
  <si>
    <t>Dung</t>
  </si>
  <si>
    <t>B17DCDT046</t>
  </si>
  <si>
    <t>Ngô Xuân</t>
  </si>
  <si>
    <t>31/07/1999</t>
  </si>
  <si>
    <t>B17DCVT097</t>
  </si>
  <si>
    <t>Nguyễn Phạm Khương</t>
  </si>
  <si>
    <t>B17DCCN169</t>
  </si>
  <si>
    <t>Lê Hải</t>
  </si>
  <si>
    <t>B17DCCN114</t>
  </si>
  <si>
    <t>Nguyễn Thành</t>
  </si>
  <si>
    <t>B17DCCN115</t>
  </si>
  <si>
    <t>08/01/1999</t>
  </si>
  <si>
    <t>B17DCCN123</t>
  </si>
  <si>
    <t>Trịnh Văn</t>
  </si>
  <si>
    <t>09/03/1999</t>
  </si>
  <si>
    <t>B17DCCN136</t>
  </si>
  <si>
    <t>Đủ</t>
  </si>
  <si>
    <t>B15DCAT048</t>
  </si>
  <si>
    <t>Tô Như</t>
  </si>
  <si>
    <t>13/09/1997</t>
  </si>
  <si>
    <t>D15CQAT04-B</t>
  </si>
  <si>
    <t>B17DCCN146</t>
  </si>
  <si>
    <t>Phạm Huỳnh</t>
  </si>
  <si>
    <t>B16DCDT053</t>
  </si>
  <si>
    <t>Đoàn Đức</t>
  </si>
  <si>
    <t>04/07/1998</t>
  </si>
  <si>
    <t>D16CQDT01-B</t>
  </si>
  <si>
    <t>B17DCVT112</t>
  </si>
  <si>
    <t>B17DCCN214</t>
  </si>
  <si>
    <t>Lê Thị Thúy</t>
  </si>
  <si>
    <t>Hiền</t>
  </si>
  <si>
    <t>14/10/1999</t>
  </si>
  <si>
    <t>B17DCAT067</t>
  </si>
  <si>
    <t>Vũ Ngọc</t>
  </si>
  <si>
    <t>17/04/1999</t>
  </si>
  <si>
    <t>B17DCCN220</t>
  </si>
  <si>
    <t>Lưu Mạnh</t>
  </si>
  <si>
    <t>B17DCCN229</t>
  </si>
  <si>
    <t>15/10/1998</t>
  </si>
  <si>
    <t>B17DCCN231</t>
  </si>
  <si>
    <t>B17DCCN233</t>
  </si>
  <si>
    <t>B17DCCN255</t>
  </si>
  <si>
    <t>Bùi Việt</t>
  </si>
  <si>
    <t>B17DCVT150</t>
  </si>
  <si>
    <t>Phan Việt</t>
  </si>
  <si>
    <t>02/07/1998</t>
  </si>
  <si>
    <t>B17DCPT089</t>
  </si>
  <si>
    <t>Trần Thị</t>
  </si>
  <si>
    <t>Huế</t>
  </si>
  <si>
    <t>21/05/1999</t>
  </si>
  <si>
    <t>B17DCVT183</t>
  </si>
  <si>
    <t>Phạm Diệu</t>
  </si>
  <si>
    <t>30/03/1999</t>
  </si>
  <si>
    <t>B17DCCN298</t>
  </si>
  <si>
    <t>21/04/1999</t>
  </si>
  <si>
    <t>B17DCCN307</t>
  </si>
  <si>
    <t>Hường</t>
  </si>
  <si>
    <t>B17DCAT101</t>
  </si>
  <si>
    <t>Khang</t>
  </si>
  <si>
    <t>02/01/1998</t>
  </si>
  <si>
    <t>B17DCCN346</t>
  </si>
  <si>
    <t>Vũ Trọng</t>
  </si>
  <si>
    <t>Khiêm</t>
  </si>
  <si>
    <t>03/11/1999</t>
  </si>
  <si>
    <t>B17DCCN355</t>
  </si>
  <si>
    <t>Đặng Văn</t>
  </si>
  <si>
    <t>B17DCCN370</t>
  </si>
  <si>
    <t>23/12/1999</t>
  </si>
  <si>
    <t>B17DCCN378</t>
  </si>
  <si>
    <t>Nguyễn Thùy</t>
  </si>
  <si>
    <t>22/10/1999</t>
  </si>
  <si>
    <t>B17DCDT110</t>
  </si>
  <si>
    <t>B17DCPT119</t>
  </si>
  <si>
    <t>Nguyễn Vũ Hoàng</t>
  </si>
  <si>
    <t>B17DCCN384</t>
  </si>
  <si>
    <t>08/07/1999</t>
  </si>
  <si>
    <t>B17DCAT130</t>
  </si>
  <si>
    <t>Đỗ Thị Hà</t>
  </si>
  <si>
    <t>B17DCAT131</t>
  </si>
  <si>
    <t>Nguyễn Hà Giáng</t>
  </si>
  <si>
    <t>07/08/1999</t>
  </si>
  <si>
    <t>B17DCCN438</t>
  </si>
  <si>
    <t>Nghiêm Huy</t>
  </si>
  <si>
    <t>B17DCVT248</t>
  </si>
  <si>
    <t>14/12/1999</t>
  </si>
  <si>
    <t>B17DCCN445</t>
  </si>
  <si>
    <t>Phạm Hải</t>
  </si>
  <si>
    <t>17/06/1999</t>
  </si>
  <si>
    <t>B17DCCN457</t>
  </si>
  <si>
    <t>Ngân</t>
  </si>
  <si>
    <t>28/11/1999</t>
  </si>
  <si>
    <t>B17DCCN460</t>
  </si>
  <si>
    <t>Chu Bá</t>
  </si>
  <si>
    <t>Nghĩa</t>
  </si>
  <si>
    <t>02/01/1999</t>
  </si>
  <si>
    <t>B17DCCN462</t>
  </si>
  <si>
    <t>22/01/1999</t>
  </si>
  <si>
    <t>B17DCVT263</t>
  </si>
  <si>
    <t>13/09/1999</t>
  </si>
  <si>
    <t>B17DCVT271</t>
  </si>
  <si>
    <t>Đinh Thị Tuyết</t>
  </si>
  <si>
    <t>Nhi</t>
  </si>
  <si>
    <t>16/07/1998</t>
  </si>
  <si>
    <t>B17DCCN483</t>
  </si>
  <si>
    <t>Vũ Quang</t>
  </si>
  <si>
    <t>Ninh</t>
  </si>
  <si>
    <t>03/02/1999</t>
  </si>
  <si>
    <t>B17DCCN510</t>
  </si>
  <si>
    <t>16/03/1999</t>
  </si>
  <si>
    <t>B17DCCN514</t>
  </si>
  <si>
    <t>Nguyễn Trần Xuân</t>
  </si>
  <si>
    <t>B17DCCN519</t>
  </si>
  <si>
    <t>Quốc</t>
  </si>
  <si>
    <t>B17DCCN523</t>
  </si>
  <si>
    <t>Nguyễn Hoàng Quốc</t>
  </si>
  <si>
    <t>Quyền</t>
  </si>
  <si>
    <t>06/03/1999</t>
  </si>
  <si>
    <t>B17DCCN525</t>
  </si>
  <si>
    <t>Quyết</t>
  </si>
  <si>
    <t>03/03/1999</t>
  </si>
  <si>
    <t>B17DCCN526</t>
  </si>
  <si>
    <t>Đặng Thị</t>
  </si>
  <si>
    <t>Quỳnh</t>
  </si>
  <si>
    <t>05/02/1999</t>
  </si>
  <si>
    <t>B17DCCN531</t>
  </si>
  <si>
    <t>Sáng</t>
  </si>
  <si>
    <t>21/01/1995</t>
  </si>
  <si>
    <t>B17DCCN550</t>
  </si>
  <si>
    <t>15/04/1998</t>
  </si>
  <si>
    <t>B17DCCN555</t>
  </si>
  <si>
    <t>Đào Như</t>
  </si>
  <si>
    <t>B17DCVT332</t>
  </si>
  <si>
    <t>Thanh</t>
  </si>
  <si>
    <t>15/01/1999</t>
  </si>
  <si>
    <t>B17DCVT338</t>
  </si>
  <si>
    <t>20/10/1999</t>
  </si>
  <si>
    <t>B17DCVT328</t>
  </si>
  <si>
    <t>Nghiêm Xuân</t>
  </si>
  <si>
    <t>24/09/1999</t>
  </si>
  <si>
    <t>B17DCCN565</t>
  </si>
  <si>
    <t>B17DCCN598</t>
  </si>
  <si>
    <t>Cấn Thị</t>
  </si>
  <si>
    <t>Thùy</t>
  </si>
  <si>
    <t>B17DCVT350</t>
  </si>
  <si>
    <t>Lê Đắc</t>
  </si>
  <si>
    <t>08/08/1999</t>
  </si>
  <si>
    <t>B17DCCN614</t>
  </si>
  <si>
    <t>Đinh Thị Thu</t>
  </si>
  <si>
    <t>B17DCCN616</t>
  </si>
  <si>
    <t>Lê Thùy</t>
  </si>
  <si>
    <t>B17DCAT191</t>
  </si>
  <si>
    <t>Trần Việt</t>
  </si>
  <si>
    <t>12/02/1995</t>
  </si>
  <si>
    <t>B17DCAT194</t>
  </si>
  <si>
    <t>12/06/1999</t>
  </si>
  <si>
    <t>B17DCCN634</t>
  </si>
  <si>
    <t>Dương Xuân</t>
  </si>
  <si>
    <t>B17DCCN637</t>
  </si>
  <si>
    <t>B17DCCN675</t>
  </si>
  <si>
    <t>B17DCDT211</t>
  </si>
  <si>
    <t>Trương Thị Hải</t>
  </si>
  <si>
    <t>Vân</t>
  </si>
  <si>
    <t>B17DCCN690</t>
  </si>
  <si>
    <t>Phạm Đức</t>
  </si>
  <si>
    <t>B17DCCN697</t>
  </si>
  <si>
    <t>Trần Tiến</t>
  </si>
  <si>
    <t>Nhóm: D17-234_04</t>
  </si>
  <si>
    <t>Ngày thi: 21/6/2018</t>
  </si>
  <si>
    <t>PM05-A3</t>
  </si>
  <si>
    <t>B17DCPT004</t>
  </si>
  <si>
    <t>Đặng Đức</t>
  </si>
  <si>
    <t>10/11/1999</t>
  </si>
  <si>
    <t>B17DCCN035</t>
  </si>
  <si>
    <t>Nguyễn Thiếu</t>
  </si>
  <si>
    <t>B17DCPT013</t>
  </si>
  <si>
    <t>B17DCCN050</t>
  </si>
  <si>
    <t>Trần Hữu</t>
  </si>
  <si>
    <t>B17DCCN054</t>
  </si>
  <si>
    <t>Trịnh Tuấn</t>
  </si>
  <si>
    <t>B17DCCN066</t>
  </si>
  <si>
    <t>Bắc</t>
  </si>
  <si>
    <t>04/03/1999</t>
  </si>
  <si>
    <t>B17DCVT033</t>
  </si>
  <si>
    <t>Phùng Ngọc</t>
  </si>
  <si>
    <t>Bông</t>
  </si>
  <si>
    <t>B17DCCN090</t>
  </si>
  <si>
    <t>Nguyễn Chí</t>
  </si>
  <si>
    <t>24/03/1999</t>
  </si>
  <si>
    <t>B17DCPT048</t>
  </si>
  <si>
    <t>Đào Việt</t>
  </si>
  <si>
    <t>B17DCCN159</t>
  </si>
  <si>
    <t>B17DCDT054</t>
  </si>
  <si>
    <t>Quách Thái</t>
  </si>
  <si>
    <t>01/02/1998</t>
  </si>
  <si>
    <t>B17DCDT055</t>
  </si>
  <si>
    <t>B17DCAT055</t>
  </si>
  <si>
    <t>Bùi Thái</t>
  </si>
  <si>
    <t>22/11/1999</t>
  </si>
  <si>
    <t>B17DCDT048</t>
  </si>
  <si>
    <t>Đoàn Lê</t>
  </si>
  <si>
    <t>03/12/1999</t>
  </si>
  <si>
    <t>B17DCCN168</t>
  </si>
  <si>
    <t>22/06/1999</t>
  </si>
  <si>
    <t>B17DCCN171</t>
  </si>
  <si>
    <t>Nguyễn Giản</t>
  </si>
  <si>
    <t>B17DCAT038</t>
  </si>
  <si>
    <t>Trần Quốc</t>
  </si>
  <si>
    <t>Định</t>
  </si>
  <si>
    <t>28/04/1997</t>
  </si>
  <si>
    <t>B17DCCN127</t>
  </si>
  <si>
    <t>Đô</t>
  </si>
  <si>
    <t>07/04/1999</t>
  </si>
  <si>
    <t>B17DCAT046</t>
  </si>
  <si>
    <t>11/10/1999</t>
  </si>
  <si>
    <t>B17DCVT077</t>
  </si>
  <si>
    <t>Nguyễn Phú</t>
  </si>
  <si>
    <t>B17DCVT106</t>
  </si>
  <si>
    <t>Nguyễn Trường</t>
  </si>
  <si>
    <t>B17DCCN191</t>
  </si>
  <si>
    <t>Kim Văn</t>
  </si>
  <si>
    <t>20/05/1999</t>
  </si>
  <si>
    <t>B17DCVT111</t>
  </si>
  <si>
    <t>Đào Ngọc</t>
  </si>
  <si>
    <t>16/10/1999</t>
  </si>
  <si>
    <t>B17DCCN242</t>
  </si>
  <si>
    <t>Phạm Quang</t>
  </si>
  <si>
    <t>10/03/1999</t>
  </si>
  <si>
    <t>B17DCAT085</t>
  </si>
  <si>
    <t>Nguyễn Thái</t>
  </si>
  <si>
    <t>Học</t>
  </si>
  <si>
    <t>28/08/1998</t>
  </si>
  <si>
    <t>B17DCVT157</t>
  </si>
  <si>
    <t>Phạm Việt</t>
  </si>
  <si>
    <t>B17DCCN291</t>
  </si>
  <si>
    <t>B17DCDT093</t>
  </si>
  <si>
    <t>Bùi Đình</t>
  </si>
  <si>
    <t>09/08/1999</t>
  </si>
  <si>
    <t>B17DCCN313</t>
  </si>
  <si>
    <t>29/11/1999</t>
  </si>
  <si>
    <t>B17DCVT179</t>
  </si>
  <si>
    <t>Phí Đức</t>
  </si>
  <si>
    <t>B16DCVT166</t>
  </si>
  <si>
    <t>Lưu Phương</t>
  </si>
  <si>
    <t>D16CQVT06-B</t>
  </si>
  <si>
    <t>B17DCPT094</t>
  </si>
  <si>
    <t>Nguyễn Sĩ</t>
  </si>
  <si>
    <t>01/07/1999</t>
  </si>
  <si>
    <t>B17DCAT104</t>
  </si>
  <si>
    <t>23/07/1999</t>
  </si>
  <si>
    <t>B17DCDT102</t>
  </si>
  <si>
    <t>Mai Thành</t>
  </si>
  <si>
    <t>Khôi</t>
  </si>
  <si>
    <t>21/11/1999</t>
  </si>
  <si>
    <t>B17DCVT195</t>
  </si>
  <si>
    <t>24/06/1999</t>
  </si>
  <si>
    <t>B17DCCN705</t>
  </si>
  <si>
    <t>Khantavan</t>
  </si>
  <si>
    <t>LATI</t>
  </si>
  <si>
    <t>12/02/1998</t>
  </si>
  <si>
    <t>B17DCVT208</t>
  </si>
  <si>
    <t>Đỗ Tường</t>
  </si>
  <si>
    <t>Lân</t>
  </si>
  <si>
    <t>07/12/1999</t>
  </si>
  <si>
    <t>B17DCDT109</t>
  </si>
  <si>
    <t>13/02/1999</t>
  </si>
  <si>
    <t>B17DCCN390</t>
  </si>
  <si>
    <t>B17DCAT116</t>
  </si>
  <si>
    <t>19/02/1999</t>
  </si>
  <si>
    <t>B17DCAT117</t>
  </si>
  <si>
    <t>B17DCVT241</t>
  </si>
  <si>
    <t>Trịnh Đức</t>
  </si>
  <si>
    <t>B17DCVT246</t>
  </si>
  <si>
    <t>19/07/1999</t>
  </si>
  <si>
    <t>B17DCVT249</t>
  </si>
  <si>
    <t>B17DCVT253</t>
  </si>
  <si>
    <t>Phạm Tuấn</t>
  </si>
  <si>
    <t>B17DCVT259</t>
  </si>
  <si>
    <t>Vũ Hải</t>
  </si>
  <si>
    <t>21/01/1998</t>
  </si>
  <si>
    <t>B17DCCN455</t>
  </si>
  <si>
    <t>Đỗ Thị Thúy</t>
  </si>
  <si>
    <t>B17DCCN469</t>
  </si>
  <si>
    <t>Nguyễn Hồng</t>
  </si>
  <si>
    <t>B17DCVT265</t>
  </si>
  <si>
    <t>Lê Cao</t>
  </si>
  <si>
    <t>B17DCPT157</t>
  </si>
  <si>
    <t>Lê Thị Hồng</t>
  </si>
  <si>
    <t>Phấn</t>
  </si>
  <si>
    <t>B17DCVT278</t>
  </si>
  <si>
    <t>Nguyễn Như</t>
  </si>
  <si>
    <t>25/07/1999</t>
  </si>
  <si>
    <t>B17DCDT147</t>
  </si>
  <si>
    <t>Mai Lâm</t>
  </si>
  <si>
    <t>02/10/1999</t>
  </si>
  <si>
    <t>B17DCVT302</t>
  </si>
  <si>
    <t>Hoa Đăng</t>
  </si>
  <si>
    <t>Sinh</t>
  </si>
  <si>
    <t>B17DCAT154</t>
  </si>
  <si>
    <t>Đỗ Tuấn</t>
  </si>
  <si>
    <t>02/06/1999</t>
  </si>
  <si>
    <t>B17DCPT174</t>
  </si>
  <si>
    <t>Nguyễn Đức Tùng</t>
  </si>
  <si>
    <t>12/05/1999</t>
  </si>
  <si>
    <t>B17DCCN539</t>
  </si>
  <si>
    <t>25/11/1999</t>
  </si>
  <si>
    <t>B17DCDT163</t>
  </si>
  <si>
    <t>Trần Công</t>
  </si>
  <si>
    <t>02/08/1999</t>
  </si>
  <si>
    <t>B17DCCN545</t>
  </si>
  <si>
    <t>B13DCVT365</t>
  </si>
  <si>
    <t>Đặng Đình</t>
  </si>
  <si>
    <t>06/12/1995</t>
  </si>
  <si>
    <t>D13CQVT08-B</t>
  </si>
  <si>
    <t>B17DCAT168</t>
  </si>
  <si>
    <t>B17DCPT195</t>
  </si>
  <si>
    <t>Nguyễn Khắc</t>
  </si>
  <si>
    <t>09/05/1999</t>
  </si>
  <si>
    <t>B17DCVT340</t>
  </si>
  <si>
    <t>18/10/1999</t>
  </si>
  <si>
    <t>B17DCPT206</t>
  </si>
  <si>
    <t>06/05/1999</t>
  </si>
  <si>
    <t>B17DCDT183</t>
  </si>
  <si>
    <t>10/07/1999</t>
  </si>
  <si>
    <t>B17DCVT369</t>
  </si>
  <si>
    <t>Nguyễn Hùng</t>
  </si>
  <si>
    <t>Tráng</t>
  </si>
  <si>
    <t>25/06/1999</t>
  </si>
  <si>
    <t>B17DCAT195</t>
  </si>
  <si>
    <t>Phạm Sỹ</t>
  </si>
  <si>
    <t>B17DCCN630</t>
  </si>
  <si>
    <t>Trịnh Đình</t>
  </si>
  <si>
    <t>B17DCVT379</t>
  </si>
  <si>
    <t>Vũ Đình</t>
  </si>
  <si>
    <t>15/09/1999</t>
  </si>
  <si>
    <t>B17DCCN642</t>
  </si>
  <si>
    <t>B17DCVT393</t>
  </si>
  <si>
    <t>Đặng Xuân</t>
  </si>
  <si>
    <t>B17DCAT207</t>
  </si>
  <si>
    <t>Ngô Văn</t>
  </si>
  <si>
    <t>19/11/1999</t>
  </si>
  <si>
    <t>B17DCCN666</t>
  </si>
  <si>
    <t>Phùng Đình</t>
  </si>
  <si>
    <t>23/02/1999</t>
  </si>
  <si>
    <t>B17DCDT214</t>
  </si>
  <si>
    <t>Đỗ Hoàng</t>
  </si>
  <si>
    <t>Nhóm: D17-235_05</t>
  </si>
  <si>
    <t>PM10-A3</t>
  </si>
  <si>
    <t>MaMH</t>
  </si>
  <si>
    <t>NhomThi</t>
  </si>
  <si>
    <t>NgayThi1</t>
  </si>
  <si>
    <t>GioThi</t>
  </si>
  <si>
    <t>MaPH</t>
  </si>
  <si>
    <t>TenMH</t>
  </si>
  <si>
    <t>SoTinChi</t>
  </si>
  <si>
    <t>B17DCDT001</t>
  </si>
  <si>
    <t>Lê Thành</t>
  </si>
  <si>
    <t>An</t>
  </si>
  <si>
    <t>25/05/1999</t>
  </si>
  <si>
    <t>INT1155</t>
  </si>
  <si>
    <t>D17-236_06</t>
  </si>
  <si>
    <t>08:00</t>
  </si>
  <si>
    <t>N12DCCN054</t>
  </si>
  <si>
    <t>29/09/1994</t>
  </si>
  <si>
    <t>D12CNPM4</t>
  </si>
  <si>
    <t>B17DCDT007</t>
  </si>
  <si>
    <t>18/06/1997</t>
  </si>
  <si>
    <t>B17DCAT007</t>
  </si>
  <si>
    <t>B17DCCN048</t>
  </si>
  <si>
    <t>Phùng Công</t>
  </si>
  <si>
    <t>11/12/1999</t>
  </si>
  <si>
    <t>B17DCAT026</t>
  </si>
  <si>
    <t>Bùi Trần Quốc</t>
  </si>
  <si>
    <t>B17DCVT048</t>
  </si>
  <si>
    <t>B17DCVT095</t>
  </si>
  <si>
    <t>B17DCVT089</t>
  </si>
  <si>
    <t>Đỗ Thái Bình</t>
  </si>
  <si>
    <t>28/04/1999</t>
  </si>
  <si>
    <t>B17DCPT042</t>
  </si>
  <si>
    <t>Bùi Đức</t>
  </si>
  <si>
    <t>05/08/1999</t>
  </si>
  <si>
    <t>B17DCAT045</t>
  </si>
  <si>
    <t>Ngô Trần Anh</t>
  </si>
  <si>
    <t>B17DCCN184</t>
  </si>
  <si>
    <t>Hoàng Bảo</t>
  </si>
  <si>
    <t>B17DCCN216</t>
  </si>
  <si>
    <t>Bùi Hoàng</t>
  </si>
  <si>
    <t>B17DCCN243</t>
  </si>
  <si>
    <t>B17DCDT078</t>
  </si>
  <si>
    <t>B17DCCN265</t>
  </si>
  <si>
    <t>B17DCCN286</t>
  </si>
  <si>
    <t>B17DCPT092</t>
  </si>
  <si>
    <t>Nguyễn Sinh</t>
  </si>
  <si>
    <t>B17DCCN292</t>
  </si>
  <si>
    <t>B17DCVT176</t>
  </si>
  <si>
    <t>18/03/1999</t>
  </si>
  <si>
    <t>B17DCPT104</t>
  </si>
  <si>
    <t>Huyên</t>
  </si>
  <si>
    <t>B17DCCN301</t>
  </si>
  <si>
    <t>Trần Trọng</t>
  </si>
  <si>
    <t>07/10/1999</t>
  </si>
  <si>
    <t>B17DCCN334</t>
  </si>
  <si>
    <t>Dương Quốc</t>
  </si>
  <si>
    <t>B17DCDT100</t>
  </si>
  <si>
    <t>Hà Quang</t>
  </si>
  <si>
    <t>B17DCCN341</t>
  </si>
  <si>
    <t>B17DCVT190</t>
  </si>
  <si>
    <t>Vũ Quốc</t>
  </si>
  <si>
    <t>B17DCAT108</t>
  </si>
  <si>
    <t>Kỳ</t>
  </si>
  <si>
    <t>25/01/1997</t>
  </si>
  <si>
    <t>B17DCVT209</t>
  </si>
  <si>
    <t>B17DCPT122</t>
  </si>
  <si>
    <t>Vũ Thị</t>
  </si>
  <si>
    <t>B17DCCN395</t>
  </si>
  <si>
    <t>13/01/1999</t>
  </si>
  <si>
    <t>B17DCCN400</t>
  </si>
  <si>
    <t>Trần Ngọc</t>
  </si>
  <si>
    <t>B17DCVT225</t>
  </si>
  <si>
    <t>Trần Thành</t>
  </si>
  <si>
    <t>26/09/1996</t>
  </si>
  <si>
    <t>B17DCCN412</t>
  </si>
  <si>
    <t>Mai</t>
  </si>
  <si>
    <t>21/09/1999</t>
  </si>
  <si>
    <t>B17DCVT229</t>
  </si>
  <si>
    <t>B17DCCN420</t>
  </si>
  <si>
    <t>B17DCCN750</t>
  </si>
  <si>
    <t>13/10/1999</t>
  </si>
  <si>
    <t>B17DCCN454</t>
  </si>
  <si>
    <t>Trương Quang</t>
  </si>
  <si>
    <t>B17DCPT150</t>
  </si>
  <si>
    <t>Đinh Xuân</t>
  </si>
  <si>
    <t>06/08/1998</t>
  </si>
  <si>
    <t>B17DCCN488</t>
  </si>
  <si>
    <t>21/02/1999</t>
  </si>
  <si>
    <t>B17DCAT143</t>
  </si>
  <si>
    <t>Phú</t>
  </si>
  <si>
    <t>B17DCVT281</t>
  </si>
  <si>
    <t>Lê Sỹ</t>
  </si>
  <si>
    <t>Phúc</t>
  </si>
  <si>
    <t>11/04/1999</t>
  </si>
  <si>
    <t>B17DCDT143</t>
  </si>
  <si>
    <t>12/12/1999</t>
  </si>
  <si>
    <t>B17DCCN753</t>
  </si>
  <si>
    <t>Tạ Minh</t>
  </si>
  <si>
    <t>B17DCDT155</t>
  </si>
  <si>
    <t>Đinh Kiên</t>
  </si>
  <si>
    <t>B17DCDT156</t>
  </si>
  <si>
    <t>10/02/1999</t>
  </si>
  <si>
    <t>B17DCCN529</t>
  </si>
  <si>
    <t>Hà Ngọc</t>
  </si>
  <si>
    <t>Sang</t>
  </si>
  <si>
    <t>B17DCCN530</t>
  </si>
  <si>
    <t>29/12/1999</t>
  </si>
  <si>
    <t>B17DCPT171</t>
  </si>
  <si>
    <t>Vũ Viết</t>
  </si>
  <si>
    <t>11/08/1999</t>
  </si>
  <si>
    <t>B17DCDT164</t>
  </si>
  <si>
    <t>Trần Thế</t>
  </si>
  <si>
    <t>B17DCVT318</t>
  </si>
  <si>
    <t>Tân</t>
  </si>
  <si>
    <t>15/05/1999</t>
  </si>
  <si>
    <t>B15DCCN483</t>
  </si>
  <si>
    <t>Thạch</t>
  </si>
  <si>
    <t>24/09/1997</t>
  </si>
  <si>
    <t>D15CQCN10-B</t>
  </si>
  <si>
    <t>B17DCAT161</t>
  </si>
  <si>
    <t>23/09/1999</t>
  </si>
  <si>
    <t>B17DCCN566</t>
  </si>
  <si>
    <t>Lương Văn</t>
  </si>
  <si>
    <t>B17DCPT189</t>
  </si>
  <si>
    <t>B17DCDT170</t>
  </si>
  <si>
    <t>B17DCVT333</t>
  </si>
  <si>
    <t>Đỗ Hữu</t>
  </si>
  <si>
    <t>20/02/1999</t>
  </si>
  <si>
    <t>B17DCVT337</t>
  </si>
  <si>
    <t>B17DCPT187</t>
  </si>
  <si>
    <t>B17DCVT343</t>
  </si>
  <si>
    <t>Đỗ Đình</t>
  </si>
  <si>
    <t>Thịnh</t>
  </si>
  <si>
    <t>27/01/1999</t>
  </si>
  <si>
    <t>B17DCCN578</t>
  </si>
  <si>
    <t>23/03/1999</t>
  </si>
  <si>
    <t>B17DCCN592</t>
  </si>
  <si>
    <t>Đào Trọng</t>
  </si>
  <si>
    <t>Thuận</t>
  </si>
  <si>
    <t>10/10/1997</t>
  </si>
  <si>
    <t>B17DCCN599</t>
  </si>
  <si>
    <t>04/12/1995</t>
  </si>
  <si>
    <t>B17DCDT178</t>
  </si>
  <si>
    <t>B17DCCN590</t>
  </si>
  <si>
    <t>Thứ</t>
  </si>
  <si>
    <t>B17DCVT351</t>
  </si>
  <si>
    <t>B17DCVT359</t>
  </si>
  <si>
    <t>B17DCPT214</t>
  </si>
  <si>
    <t>B17DCVT375</t>
  </si>
  <si>
    <t>30/06/1999</t>
  </si>
  <si>
    <t>B17DCVT383</t>
  </si>
  <si>
    <t>26/01/1999</t>
  </si>
  <si>
    <t>B17DCVT385</t>
  </si>
  <si>
    <t>Đoàn Xa</t>
  </si>
  <si>
    <t>Tuân</t>
  </si>
  <si>
    <t>B17DCVT399</t>
  </si>
  <si>
    <t>B17DCVT407</t>
  </si>
  <si>
    <t>04/07/1999</t>
  </si>
  <si>
    <t>B17DCAT212</t>
  </si>
  <si>
    <t>16/08/1999</t>
  </si>
  <si>
    <t>B17DCDT213</t>
  </si>
  <si>
    <t>PM14-A3</t>
  </si>
  <si>
    <t>Ngày thi:</t>
  </si>
  <si>
    <t>B17DCCN015</t>
  </si>
  <si>
    <t>Lê Hà</t>
  </si>
  <si>
    <t>D17-237_07</t>
  </si>
  <si>
    <t>B17DCCN758</t>
  </si>
  <si>
    <t>B17DCPT269</t>
  </si>
  <si>
    <t>B17DCCN028</t>
  </si>
  <si>
    <t>04/10/1996</t>
  </si>
  <si>
    <t>B17DCAT013</t>
  </si>
  <si>
    <t>Phan Tuấn</t>
  </si>
  <si>
    <t>B17DCAT014</t>
  </si>
  <si>
    <t>Tạ Diệu</t>
  </si>
  <si>
    <t>B17DCCN058</t>
  </si>
  <si>
    <t>Vũ Thế</t>
  </si>
  <si>
    <t>B17DCAT017</t>
  </si>
  <si>
    <t>B17DCCN064</t>
  </si>
  <si>
    <t>Ba</t>
  </si>
  <si>
    <t>11/04/1998</t>
  </si>
  <si>
    <t>B17DCCN072</t>
  </si>
  <si>
    <t>Bình</t>
  </si>
  <si>
    <t>01/11/1999</t>
  </si>
  <si>
    <t>B17DCCN073</t>
  </si>
  <si>
    <t>B17DCAT024</t>
  </si>
  <si>
    <t>Cháng</t>
  </si>
  <si>
    <t>31/10/1999</t>
  </si>
  <si>
    <t>B17DCAT029</t>
  </si>
  <si>
    <t>Nguyễn Mạnh</t>
  </si>
  <si>
    <t>B17DCAT030</t>
  </si>
  <si>
    <t>B17DCCN157</t>
  </si>
  <si>
    <t>Dương Văn</t>
  </si>
  <si>
    <t>B17DCDT053</t>
  </si>
  <si>
    <t>B17DCCN181</t>
  </si>
  <si>
    <t>Phạm Thái</t>
  </si>
  <si>
    <t>B17DCVT091</t>
  </si>
  <si>
    <t>Lê Ngọc</t>
  </si>
  <si>
    <t>B17DCCN172</t>
  </si>
  <si>
    <t>B17DCCN102</t>
  </si>
  <si>
    <t>Tống Thị</t>
  </si>
  <si>
    <t>Đan</t>
  </si>
  <si>
    <t>B17DCCN124</t>
  </si>
  <si>
    <t>Vương Văn</t>
  </si>
  <si>
    <t>Đệ</t>
  </si>
  <si>
    <t>06/11/1999</t>
  </si>
  <si>
    <t>B17DCCN130</t>
  </si>
  <si>
    <t>B17DCPT260</t>
  </si>
  <si>
    <t>B17DCVT074</t>
  </si>
  <si>
    <t>04/08/1999</t>
  </si>
  <si>
    <t>B17DCCN148</t>
  </si>
  <si>
    <t>Trần Anh</t>
  </si>
  <si>
    <t>03/09/1999</t>
  </si>
  <si>
    <t>B17DCVT104</t>
  </si>
  <si>
    <t>B17DCVT107</t>
  </si>
  <si>
    <t>Giáp</t>
  </si>
  <si>
    <t>B17DCCN734</t>
  </si>
  <si>
    <t>Hậu</t>
  </si>
  <si>
    <t>10/07/1998</t>
  </si>
  <si>
    <t>B17DCCN225</t>
  </si>
  <si>
    <t>24/05/1999</t>
  </si>
  <si>
    <t>B17DCVT131</t>
  </si>
  <si>
    <t>B17DCVT135</t>
  </si>
  <si>
    <t>Trần Trung</t>
  </si>
  <si>
    <t>06/12/1999</t>
  </si>
  <si>
    <t>B17DCVT142</t>
  </si>
  <si>
    <t>28/05/1999</t>
  </si>
  <si>
    <t>B17DCAT079</t>
  </si>
  <si>
    <t>Đào Huy</t>
  </si>
  <si>
    <t>B17DCCN271</t>
  </si>
  <si>
    <t>B17DCVT169</t>
  </si>
  <si>
    <t>13/07/1999</t>
  </si>
  <si>
    <t>B17DCPT258</t>
  </si>
  <si>
    <t>Nguyễn Lê Minh</t>
  </si>
  <si>
    <t>B17DCCN297</t>
  </si>
  <si>
    <t>17/11/1999</t>
  </si>
  <si>
    <t>B17DCPT097</t>
  </si>
  <si>
    <t>B17DCAT102</t>
  </si>
  <si>
    <t>Khanh</t>
  </si>
  <si>
    <t>B17DCAT105</t>
  </si>
  <si>
    <t>Phạm Ngọc</t>
  </si>
  <si>
    <t>B17DCAT107</t>
  </si>
  <si>
    <t>Hoàng Đăng</t>
  </si>
  <si>
    <t>B17DCCN363</t>
  </si>
  <si>
    <t>Đặng Ngọc</t>
  </si>
  <si>
    <t>26/05/1999</t>
  </si>
  <si>
    <t>B17DCPT120</t>
  </si>
  <si>
    <t>Phạm Thị Thùy</t>
  </si>
  <si>
    <t>B17DCCN391</t>
  </si>
  <si>
    <t>Đoàn Mạnh</t>
  </si>
  <si>
    <t>15/11/1999</t>
  </si>
  <si>
    <t>B17DCCN399</t>
  </si>
  <si>
    <t>Phạm Mai</t>
  </si>
  <si>
    <t>B17DCCN706</t>
  </si>
  <si>
    <t>Tavanh</t>
  </si>
  <si>
    <t>LORTHONGLA</t>
  </si>
  <si>
    <t>B17DCAT121</t>
  </si>
  <si>
    <t>Lụa</t>
  </si>
  <si>
    <t>B17DCDT122</t>
  </si>
  <si>
    <t>20/06/1999</t>
  </si>
  <si>
    <t>B17DCCN419</t>
  </si>
  <si>
    <t>Lại Tấn</t>
  </si>
  <si>
    <t>21/03/1999</t>
  </si>
  <si>
    <t>B17DCCN424</t>
  </si>
  <si>
    <t>B17DCCN428</t>
  </si>
  <si>
    <t>Vũ Đăng</t>
  </si>
  <si>
    <t>18/09/1999</t>
  </si>
  <si>
    <t>B17DCCN434</t>
  </si>
  <si>
    <t>15/10/1999</t>
  </si>
  <si>
    <t>B17DCCN439</t>
  </si>
  <si>
    <t>B17DCCN446</t>
  </si>
  <si>
    <t>B17DCCN447</t>
  </si>
  <si>
    <t>30/04/1999</t>
  </si>
  <si>
    <t>B17DCCN471</t>
  </si>
  <si>
    <t>B17DCAT141</t>
  </si>
  <si>
    <t>B17DCDT152</t>
  </si>
  <si>
    <t>Trương Đình</t>
  </si>
  <si>
    <t>B17DCCN496</t>
  </si>
  <si>
    <t>Đặng Anh</t>
  </si>
  <si>
    <t>Quân</t>
  </si>
  <si>
    <t>B17DCCN522</t>
  </si>
  <si>
    <t>Hoàng Thế</t>
  </si>
  <si>
    <t>B17DCCN704</t>
  </si>
  <si>
    <t>Southida</t>
  </si>
  <si>
    <t>SOSENGCHANH</t>
  </si>
  <si>
    <t>20/06/1998</t>
  </si>
  <si>
    <t>B17DCCN558</t>
  </si>
  <si>
    <t>Hoàng Thị Ngọc</t>
  </si>
  <si>
    <t>Thắm</t>
  </si>
  <si>
    <t>B15DCCN541</t>
  </si>
  <si>
    <t>Chu Trọng</t>
  </si>
  <si>
    <t>Thông</t>
  </si>
  <si>
    <t>16/05/1997</t>
  </si>
  <si>
    <t>D15CQCN02-B</t>
  </si>
  <si>
    <t>B17DCAT178</t>
  </si>
  <si>
    <t>B17DCCN604</t>
  </si>
  <si>
    <t>B17DCCN610</t>
  </si>
  <si>
    <t>B17DCCN622</t>
  </si>
  <si>
    <t>Kiều Vũ</t>
  </si>
  <si>
    <t>Trình</t>
  </si>
  <si>
    <t>28/03/1999</t>
  </si>
  <si>
    <t>B17DCCN645</t>
  </si>
  <si>
    <t>B17DCDT205</t>
  </si>
  <si>
    <t>Nguyễn Trọng</t>
  </si>
  <si>
    <t>B17DCCN681</t>
  </si>
  <si>
    <t>Văn</t>
  </si>
  <si>
    <t>06/02/1999</t>
  </si>
  <si>
    <t>B17DCDT216</t>
  </si>
  <si>
    <t>Bùi Đăng</t>
  </si>
  <si>
    <t>Vương</t>
  </si>
  <si>
    <t>24/08/1999</t>
  </si>
  <si>
    <t>B17DCCN698</t>
  </si>
  <si>
    <t>Lê Thanh</t>
  </si>
  <si>
    <t>B17DCCN699</t>
  </si>
  <si>
    <t>PM15-A3</t>
  </si>
  <si>
    <t>B17DCVT002</t>
  </si>
  <si>
    <t>16/05/1999</t>
  </si>
  <si>
    <t>D17-238_08</t>
  </si>
  <si>
    <t>B17DCVT008</t>
  </si>
  <si>
    <t>B17DCCN039</t>
  </si>
  <si>
    <t>04/10/1999</t>
  </si>
  <si>
    <t>B17DCVT019</t>
  </si>
  <si>
    <t>14/08/1999</t>
  </si>
  <si>
    <t>B17DCVT021</t>
  </si>
  <si>
    <t>17/12/1999</t>
  </si>
  <si>
    <t>B17DCPT014</t>
  </si>
  <si>
    <t>Thân Trần Dương</t>
  </si>
  <si>
    <t>22/12/1998</t>
  </si>
  <si>
    <t>B17DCVT023</t>
  </si>
  <si>
    <t>Trần Thị Hoàng</t>
  </si>
  <si>
    <t>B17DCCN062</t>
  </si>
  <si>
    <t>B15DCVT031</t>
  </si>
  <si>
    <t>Ma Thị</t>
  </si>
  <si>
    <t>09/09/1996</t>
  </si>
  <si>
    <t>D15CQVT07-B</t>
  </si>
  <si>
    <t>B17DCCN079</t>
  </si>
  <si>
    <t>Chăm</t>
  </si>
  <si>
    <t>B17DCVT035</t>
  </si>
  <si>
    <t>B17DCPT032</t>
  </si>
  <si>
    <t>Chương</t>
  </si>
  <si>
    <t>14/05/1999</t>
  </si>
  <si>
    <t>B17DCPT033</t>
  </si>
  <si>
    <t>Huỳnh Thành</t>
  </si>
  <si>
    <t>B17DCVT041</t>
  </si>
  <si>
    <t>B17DCCN093</t>
  </si>
  <si>
    <t>Đàm Mạnh</t>
  </si>
  <si>
    <t>Cương</t>
  </si>
  <si>
    <t>B17DCPT036</t>
  </si>
  <si>
    <t>Phạm Chí</t>
  </si>
  <si>
    <t>B17DCPT049</t>
  </si>
  <si>
    <t>B17DCPT050</t>
  </si>
  <si>
    <t>Lưu Tiến</t>
  </si>
  <si>
    <t>08/04/1999</t>
  </si>
  <si>
    <t>B17DCVT085</t>
  </si>
  <si>
    <t>B17DCVT087</t>
  </si>
  <si>
    <t>B17DCVT100</t>
  </si>
  <si>
    <t>Phùng Quốc</t>
  </si>
  <si>
    <t>B17DCPT057</t>
  </si>
  <si>
    <t>Tiêu Khánh</t>
  </si>
  <si>
    <t>B17DCDT035</t>
  </si>
  <si>
    <t>Trịnh Thành</t>
  </si>
  <si>
    <t>B17DCVT062</t>
  </si>
  <si>
    <t>B17DCVT068</t>
  </si>
  <si>
    <t>B17DCCN135</t>
  </si>
  <si>
    <t>12/01/1999</t>
  </si>
  <si>
    <t>B17DCCN189</t>
  </si>
  <si>
    <t>Đinh Sơn</t>
  </si>
  <si>
    <t>30/05/1999</t>
  </si>
  <si>
    <t>B17DCVT108</t>
  </si>
  <si>
    <t>B17DCPT073</t>
  </si>
  <si>
    <t>13/11/1999</t>
  </si>
  <si>
    <t>B17DCCN221</t>
  </si>
  <si>
    <t>B17DCCN237</t>
  </si>
  <si>
    <t>29/03/1999</t>
  </si>
  <si>
    <t>B17DCVT140</t>
  </si>
  <si>
    <t>Hoàn</t>
  </si>
  <si>
    <t>08/06/1999</t>
  </si>
  <si>
    <t>B17DCVT141</t>
  </si>
  <si>
    <t>B17DCPT081</t>
  </si>
  <si>
    <t>B17DCVT153</t>
  </si>
  <si>
    <t>Phạm Đình</t>
  </si>
  <si>
    <t>Huấn</t>
  </si>
  <si>
    <t>B17DCCN276</t>
  </si>
  <si>
    <t>B17DCCN283</t>
  </si>
  <si>
    <t>B17DCPT093</t>
  </si>
  <si>
    <t>Phạm Mạnh</t>
  </si>
  <si>
    <t>B17DCDT090</t>
  </si>
  <si>
    <t>B17DCCN345</t>
  </si>
  <si>
    <t>B17DCVT207</t>
  </si>
  <si>
    <t>Trần Thị Mai</t>
  </si>
  <si>
    <t>B17DCVT202</t>
  </si>
  <si>
    <t>B17DCVT217</t>
  </si>
  <si>
    <t>B17DCVT221</t>
  </si>
  <si>
    <t>Bùi Trọng</t>
  </si>
  <si>
    <t>B17DCVT223</t>
  </si>
  <si>
    <t>Đinh Thành</t>
  </si>
  <si>
    <t>B17DCPT249</t>
  </si>
  <si>
    <t>Trần Thị Khánh</t>
  </si>
  <si>
    <t>Ly</t>
  </si>
  <si>
    <t>B17DCAT123</t>
  </si>
  <si>
    <t>Vũ Đức</t>
  </si>
  <si>
    <t>05/03/1999</t>
  </si>
  <si>
    <t>B17DCCN423</t>
  </si>
  <si>
    <t>B17DCPT268</t>
  </si>
  <si>
    <t>Đào Hải</t>
  </si>
  <si>
    <t>06/06/1999</t>
  </si>
  <si>
    <t>B17DCVT250</t>
  </si>
  <si>
    <t>B17DCVT267</t>
  </si>
  <si>
    <t>Nhân</t>
  </si>
  <si>
    <t>B17DCVT269</t>
  </si>
  <si>
    <t>Chu Đức Long</t>
  </si>
  <si>
    <t>B17DCCN479</t>
  </si>
  <si>
    <t>B15DCVT300</t>
  </si>
  <si>
    <t>Đinh Văn</t>
  </si>
  <si>
    <t>05/01/1997</t>
  </si>
  <si>
    <t>D15CQVT04-B</t>
  </si>
  <si>
    <t>B17DCPT158</t>
  </si>
  <si>
    <t>Nguyễn Đăng</t>
  </si>
  <si>
    <t>Phước</t>
  </si>
  <si>
    <t>B17DCVT291</t>
  </si>
  <si>
    <t>B17DCPT166</t>
  </si>
  <si>
    <t>10/08/1999</t>
  </si>
  <si>
    <t>B17DCVT285</t>
  </si>
  <si>
    <t>Lê Hồng</t>
  </si>
  <si>
    <t>B17DCVT298</t>
  </si>
  <si>
    <t>Hoàng Trọng</t>
  </si>
  <si>
    <t>24/03/1997</t>
  </si>
  <si>
    <t>B17DCPT182</t>
  </si>
  <si>
    <t>B17DCVT339</t>
  </si>
  <si>
    <t>Phan Thị</t>
  </si>
  <si>
    <t>B17DCPT185</t>
  </si>
  <si>
    <t>B17DCCN580</t>
  </si>
  <si>
    <t>Vương Quốc</t>
  </si>
  <si>
    <t>B17DCVT345</t>
  </si>
  <si>
    <t>B17DCAT186</t>
  </si>
  <si>
    <t>Tình</t>
  </si>
  <si>
    <t>14/07/1999</t>
  </si>
  <si>
    <t>B17DCVT367</t>
  </si>
  <si>
    <t>B17DCVT380</t>
  </si>
  <si>
    <t>Bùi Thanh</t>
  </si>
  <si>
    <t>B17DCPT219</t>
  </si>
  <si>
    <t>Trần Thanh</t>
  </si>
  <si>
    <t>B17DCVT386</t>
  </si>
  <si>
    <t>Cao Quốc</t>
  </si>
  <si>
    <t>B17DCPT261</t>
  </si>
  <si>
    <t>B17DCCN649</t>
  </si>
  <si>
    <t>B17DCVT400</t>
  </si>
  <si>
    <t>06/07/1999</t>
  </si>
  <si>
    <t>B17DCCN684</t>
  </si>
  <si>
    <t>Hồ Hoàng</t>
  </si>
  <si>
    <t>08/03/1999</t>
  </si>
  <si>
    <t>B17DCVT409</t>
  </si>
  <si>
    <t>B17DCDT218</t>
  </si>
  <si>
    <t>B17DCDT003</t>
  </si>
  <si>
    <t>Bùi Ngọc</t>
  </si>
  <si>
    <t>D17-239_09</t>
  </si>
  <si>
    <t>B17DCPT003</t>
  </si>
  <si>
    <t>Bùi Tuấn</t>
  </si>
  <si>
    <t>B17DCCN013</t>
  </si>
  <si>
    <t>Lâm Quốc</t>
  </si>
  <si>
    <t>B17DCVT012</t>
  </si>
  <si>
    <t>17/02/1999</t>
  </si>
  <si>
    <t>B17DCCN024</t>
  </si>
  <si>
    <t>Nguyễn Đức Tuấn</t>
  </si>
  <si>
    <t>B17DCCN027</t>
  </si>
  <si>
    <t>B17DCPT012</t>
  </si>
  <si>
    <t>Nguyễn Thị Vân</t>
  </si>
  <si>
    <t>14/06/1999</t>
  </si>
  <si>
    <t>B17DCPT016</t>
  </si>
  <si>
    <t>Thiều Sỹ</t>
  </si>
  <si>
    <t>B17DCPT018</t>
  </si>
  <si>
    <t>B17DCVT004</t>
  </si>
  <si>
    <t>B17DCCN068</t>
  </si>
  <si>
    <t>Bảo</t>
  </si>
  <si>
    <t>04/02/1999</t>
  </si>
  <si>
    <t>B17DCPT023</t>
  </si>
  <si>
    <t>B17DCDT021</t>
  </si>
  <si>
    <t>B17DCCN082</t>
  </si>
  <si>
    <t>Chiên</t>
  </si>
  <si>
    <t>B17DCVT050</t>
  </si>
  <si>
    <t>Đại</t>
  </si>
  <si>
    <t>20/12/1999</t>
  </si>
  <si>
    <t>B17DCPT039</t>
  </si>
  <si>
    <t>Nguyễn Thị Kim</t>
  </si>
  <si>
    <t>Đào</t>
  </si>
  <si>
    <t>21/02/1998</t>
  </si>
  <si>
    <t>B17DCCN104</t>
  </si>
  <si>
    <t>B17DCCN120</t>
  </si>
  <si>
    <t>B17DCDT044</t>
  </si>
  <si>
    <t>B17DCPT044</t>
  </si>
  <si>
    <t>B17DCCN196</t>
  </si>
  <si>
    <t>Trần Trọng Hoàng</t>
  </si>
  <si>
    <t>21/01/1999</t>
  </si>
  <si>
    <t>B17DCPT067</t>
  </si>
  <si>
    <t>Ngô Thị Thu</t>
  </si>
  <si>
    <t>B17DCAT071</t>
  </si>
  <si>
    <t>01/08/1999</t>
  </si>
  <si>
    <t>B17DCDT075</t>
  </si>
  <si>
    <t>15/07/1999</t>
  </si>
  <si>
    <t>B17DCCN246</t>
  </si>
  <si>
    <t>B17DCPT090</t>
  </si>
  <si>
    <t>Bùi Thị Minh</t>
  </si>
  <si>
    <t>Huệ</t>
  </si>
  <si>
    <t>B17DCCN275</t>
  </si>
  <si>
    <t>B17DCCN278</t>
  </si>
  <si>
    <t>Cung Đức Mạnh</t>
  </si>
  <si>
    <t>B17DCVT154</t>
  </si>
  <si>
    <t>Dương Thanh</t>
  </si>
  <si>
    <t>B17DCVT174</t>
  </si>
  <si>
    <t>23/10/1999</t>
  </si>
  <si>
    <t>B17DCCN752</t>
  </si>
  <si>
    <t>B17DCDT098</t>
  </si>
  <si>
    <t>B17DCCN748</t>
  </si>
  <si>
    <t>B17DCCN349</t>
  </si>
  <si>
    <t>B17DCCN366</t>
  </si>
  <si>
    <t>B17DCCN382</t>
  </si>
  <si>
    <t>Vũ Tài</t>
  </si>
  <si>
    <t>B17DCCN394</t>
  </si>
  <si>
    <t>B17DCCN396</t>
  </si>
  <si>
    <t>25/12/1999</t>
  </si>
  <si>
    <t>B17DCCN409</t>
  </si>
  <si>
    <t>Nguyễn Danh</t>
  </si>
  <si>
    <t>Lưu</t>
  </si>
  <si>
    <t>B17DCCN411</t>
  </si>
  <si>
    <t>Đào Hoàng</t>
  </si>
  <si>
    <t>B17DCDT124</t>
  </si>
  <si>
    <t>Hoàng Nhật</t>
  </si>
  <si>
    <t>B17DCPT139</t>
  </si>
  <si>
    <t>Hoàng Hà</t>
  </si>
  <si>
    <t>B15DCDT133</t>
  </si>
  <si>
    <t>Lê Ô</t>
  </si>
  <si>
    <t>Na</t>
  </si>
  <si>
    <t>15/07/1997</t>
  </si>
  <si>
    <t>D15CQDT01-B</t>
  </si>
  <si>
    <t>B17DCCN432</t>
  </si>
  <si>
    <t>Đặng Phương</t>
  </si>
  <si>
    <t>B17DCCN441</t>
  </si>
  <si>
    <t>B17DCVT245</t>
  </si>
  <si>
    <t>B17DCVT251</t>
  </si>
  <si>
    <t>Phạm Hoài</t>
  </si>
  <si>
    <t>04/01/1999</t>
  </si>
  <si>
    <t>B17DCCN452</t>
  </si>
  <si>
    <t>Trần Hoài</t>
  </si>
  <si>
    <t>10/10/1999</t>
  </si>
  <si>
    <t>B17DCDT134</t>
  </si>
  <si>
    <t>Nguyễn Quế</t>
  </si>
  <si>
    <t>B17DCVT262</t>
  </si>
  <si>
    <t>Đỗ Tiến</t>
  </si>
  <si>
    <t>B17DCVT266</t>
  </si>
  <si>
    <t>10/10/1998</t>
  </si>
  <si>
    <t>B17DCCN478</t>
  </si>
  <si>
    <t>Mai Long</t>
  </si>
  <si>
    <t>12/09/1999</t>
  </si>
  <si>
    <t>B15DCDT148</t>
  </si>
  <si>
    <t>Nhung</t>
  </si>
  <si>
    <t>D15CQDT04-B</t>
  </si>
  <si>
    <t>B17DCCN508</t>
  </si>
  <si>
    <t>B17DCAT145</t>
  </si>
  <si>
    <t>B17DCCN533</t>
  </si>
  <si>
    <t>Đỗ Hùng</t>
  </si>
  <si>
    <t>B17DCCN755</t>
  </si>
  <si>
    <t>B17DCPT190</t>
  </si>
  <si>
    <t>Phùng Thị Phương</t>
  </si>
  <si>
    <t>B17DCPT194</t>
  </si>
  <si>
    <t>Đoàn Thị</t>
  </si>
  <si>
    <t>Thao</t>
  </si>
  <si>
    <t>13/08/1999</t>
  </si>
  <si>
    <t>B17DCAT162</t>
  </si>
  <si>
    <t>B17DCVT327</t>
  </si>
  <si>
    <t>B17DCAT171</t>
  </si>
  <si>
    <t>Thêu</t>
  </si>
  <si>
    <t>19/10/1999</t>
  </si>
  <si>
    <t>B17DCAT174</t>
  </si>
  <si>
    <t>Phạm Hoàng</t>
  </si>
  <si>
    <t>B17DCVT348</t>
  </si>
  <si>
    <t>Đào Xuân</t>
  </si>
  <si>
    <t>Thưởng</t>
  </si>
  <si>
    <t>27/08/1999</t>
  </si>
  <si>
    <t>B17DCVT352</t>
  </si>
  <si>
    <t>27/12/1998</t>
  </si>
  <si>
    <t>B17DCPT211</t>
  </si>
  <si>
    <t>Nguyễn Thị Huyền</t>
  </si>
  <si>
    <t>B17DCCN654</t>
  </si>
  <si>
    <t>B17DCCN660</t>
  </si>
  <si>
    <t>B17DCPT221</t>
  </si>
  <si>
    <t>Trương Anh</t>
  </si>
  <si>
    <t>B17DCAT205</t>
  </si>
  <si>
    <t>Lại Như</t>
  </si>
  <si>
    <t>B17DCVT398</t>
  </si>
  <si>
    <t>Phạm Xuân</t>
  </si>
  <si>
    <t>B17DCCN676</t>
  </si>
  <si>
    <t>Lê Khắc</t>
  </si>
  <si>
    <t>Tuyển</t>
  </si>
  <si>
    <t>29/01/1999</t>
  </si>
  <si>
    <t>B17DCCN679</t>
  </si>
  <si>
    <t>Phạm Thị Tố</t>
  </si>
  <si>
    <t>Uyên</t>
  </si>
  <si>
    <t>B17DCAT215</t>
  </si>
  <si>
    <t>Phạm Đăng Thiện</t>
  </si>
  <si>
    <t>PM09-A3</t>
  </si>
  <si>
    <t>B17DCCN010</t>
  </si>
  <si>
    <t>Đoàn Hoàng</t>
  </si>
  <si>
    <t>D17-240_10</t>
  </si>
  <si>
    <t>B17DCCN016</t>
  </si>
  <si>
    <t>Lê Khắc Tuấn</t>
  </si>
  <si>
    <t>B17DCCN017</t>
  </si>
  <si>
    <t>B17DCVT011</t>
  </si>
  <si>
    <t>Lý Việt</t>
  </si>
  <si>
    <t>B17DCCN037</t>
  </si>
  <si>
    <t>B17DCCN040</t>
  </si>
  <si>
    <t>B17DCCN046</t>
  </si>
  <si>
    <t>B17DCCN057</t>
  </si>
  <si>
    <t>B17DCDT025</t>
  </si>
  <si>
    <t>Chung</t>
  </si>
  <si>
    <t>B17DCCN100</t>
  </si>
  <si>
    <t>Phan Quốc</t>
  </si>
  <si>
    <t>B17DCCN732</t>
  </si>
  <si>
    <t>Đỗ Xuân</t>
  </si>
  <si>
    <t>19/09/1999</t>
  </si>
  <si>
    <t>B17DCCN113</t>
  </si>
  <si>
    <t>Nguyễn Kim</t>
  </si>
  <si>
    <t>B17DCDT033</t>
  </si>
  <si>
    <t>14/01/1999</t>
  </si>
  <si>
    <t>B17DCDT037</t>
  </si>
  <si>
    <t>Đỉnh</t>
  </si>
  <si>
    <t>B17DCCN140</t>
  </si>
  <si>
    <t>B17DCCN145</t>
  </si>
  <si>
    <t>B17DCCN150</t>
  </si>
  <si>
    <t>B17DCCN183</t>
  </si>
  <si>
    <t>Đỗ Trường</t>
  </si>
  <si>
    <t>B17DCAT061</t>
  </si>
  <si>
    <t>B17DCCN203</t>
  </si>
  <si>
    <t>B17DCCN207</t>
  </si>
  <si>
    <t>29/08/1996</t>
  </si>
  <si>
    <t>B17DCCN238</t>
  </si>
  <si>
    <t>B17DCCN239</t>
  </si>
  <si>
    <t>B17DCVT132</t>
  </si>
  <si>
    <t>B17DCCN250</t>
  </si>
  <si>
    <t>Đào Đình</t>
  </si>
  <si>
    <t>Hòa</t>
  </si>
  <si>
    <t>B17DCCN710</t>
  </si>
  <si>
    <t>B17DCCN256</t>
  </si>
  <si>
    <t>Đỗ Ngọc Nhật</t>
  </si>
  <si>
    <t>B17DCAT082</t>
  </si>
  <si>
    <t>B17DCCN264</t>
  </si>
  <si>
    <t>B17DCCN268</t>
  </si>
  <si>
    <t>B17DCAT097</t>
  </si>
  <si>
    <t>30/11/1998</t>
  </si>
  <si>
    <t>B17DCCN338</t>
  </si>
  <si>
    <t>Tạ Duy</t>
  </si>
  <si>
    <t>28/01/1999</t>
  </si>
  <si>
    <t>B17DCCN352</t>
  </si>
  <si>
    <t>Lưu Văn</t>
  </si>
  <si>
    <t>Khương</t>
  </si>
  <si>
    <t>B17DCCN353</t>
  </si>
  <si>
    <t>B17DCPT110</t>
  </si>
  <si>
    <t>B17DCCN708</t>
  </si>
  <si>
    <t>Neena</t>
  </si>
  <si>
    <t>KONEDAVONG</t>
  </si>
  <si>
    <t>03/06/1998</t>
  </si>
  <si>
    <t>B17DCCN367</t>
  </si>
  <si>
    <t>Nguyễn Thị Mai</t>
  </si>
  <si>
    <t>B17DCAT111</t>
  </si>
  <si>
    <t>06/01/1999</t>
  </si>
  <si>
    <t>B17DCCN369</t>
  </si>
  <si>
    <t>Lê Thị Nhật</t>
  </si>
  <si>
    <t>Lệ</t>
  </si>
  <si>
    <t>B17DCCN389</t>
  </si>
  <si>
    <t>B17DCCN751</t>
  </si>
  <si>
    <t>18/05/1999</t>
  </si>
  <si>
    <t>B17DCCN437</t>
  </si>
  <si>
    <t>Lưu Chấn</t>
  </si>
  <si>
    <t>B17DCCN448</t>
  </si>
  <si>
    <t>B17DCCN449</t>
  </si>
  <si>
    <t>Phùng Phương</t>
  </si>
  <si>
    <t>B17DCCN467</t>
  </si>
  <si>
    <t>Nguyễn Bích</t>
  </si>
  <si>
    <t>29/05/1999</t>
  </si>
  <si>
    <t>B17DCCN472</t>
  </si>
  <si>
    <t>Trương Thị</t>
  </si>
  <si>
    <t>Nguyệt</t>
  </si>
  <si>
    <t>B17DCDT140</t>
  </si>
  <si>
    <t>Ngô Diên</t>
  </si>
  <si>
    <t>B17DCCN709</t>
  </si>
  <si>
    <t>Anusack</t>
  </si>
  <si>
    <t>PHONGSAVATH</t>
  </si>
  <si>
    <t>28/11/1997</t>
  </si>
  <si>
    <t>B17DCCN506</t>
  </si>
  <si>
    <t>B17DCDT148</t>
  </si>
  <si>
    <t>B17DCDT144</t>
  </si>
  <si>
    <t>Kiều Anh</t>
  </si>
  <si>
    <t>05/07/1999</t>
  </si>
  <si>
    <t>B17DCCN538</t>
  </si>
  <si>
    <t>B17DCCN542</t>
  </si>
  <si>
    <t>Trần Thái</t>
  </si>
  <si>
    <t>B17DCCN543</t>
  </si>
  <si>
    <t>B17DCCN549</t>
  </si>
  <si>
    <t>Nguyễn Cao</t>
  </si>
  <si>
    <t>B17DCAT173</t>
  </si>
  <si>
    <t>Hoàng Văn Quốc</t>
  </si>
  <si>
    <t>B17DCCN579</t>
  </si>
  <si>
    <t>Trịnh Quang</t>
  </si>
  <si>
    <t>21/07/1999</t>
  </si>
  <si>
    <t>B17DCAT180</t>
  </si>
  <si>
    <t>Mai Anh</t>
  </si>
  <si>
    <t>B17DCAT183</t>
  </si>
  <si>
    <t>B17DCCN607</t>
  </si>
  <si>
    <t>B17DCDT186</t>
  </si>
  <si>
    <t>B17DCCN623</t>
  </si>
  <si>
    <t>Trọng</t>
  </si>
  <si>
    <t>B17DCAT192</t>
  </si>
  <si>
    <t>Lương Thành</t>
  </si>
  <si>
    <t>B17DCCN643</t>
  </si>
  <si>
    <t>B17DCCN648</t>
  </si>
  <si>
    <t>B17DCCN661</t>
  </si>
  <si>
    <t>24/04/1999</t>
  </si>
  <si>
    <t>B17DCCN663</t>
  </si>
  <si>
    <t>B17DCAT206</t>
  </si>
  <si>
    <t>Lê Anh</t>
  </si>
  <si>
    <t>B17DCAT208</t>
  </si>
  <si>
    <t>B17DCCN677</t>
  </si>
  <si>
    <t>Phan Thị Kim</t>
  </si>
  <si>
    <t>Tuyết</t>
  </si>
  <si>
    <t>B17DCCN680</t>
  </si>
  <si>
    <t>Trịnh Thu</t>
  </si>
  <si>
    <t>B17DCAT213</t>
  </si>
  <si>
    <t>Lê Xuân</t>
  </si>
  <si>
    <t>19/10/1997</t>
  </si>
  <si>
    <t>B17DCAT214</t>
  </si>
  <si>
    <t>B17DCAT216</t>
  </si>
  <si>
    <t>Vũ Chí</t>
  </si>
  <si>
    <t>Vỹ</t>
  </si>
  <si>
    <t>PM04-A3</t>
  </si>
  <si>
    <t>B17DCDT002</t>
  </si>
  <si>
    <t>D17-241_11</t>
  </si>
  <si>
    <t>B17DCCN009</t>
  </si>
  <si>
    <t>Đỗ Việt</t>
  </si>
  <si>
    <t>03/01/1999</t>
  </si>
  <si>
    <t>B17DCDT010</t>
  </si>
  <si>
    <t>B17DCCN036</t>
  </si>
  <si>
    <t>B17DCCN043</t>
  </si>
  <si>
    <t>B17DCPT248</t>
  </si>
  <si>
    <t>B17DCCN056</t>
  </si>
  <si>
    <t>B17DCDT017</t>
  </si>
  <si>
    <t>B17DCCN060</t>
  </si>
  <si>
    <t>Vũ Tuấn</t>
  </si>
  <si>
    <t>02/03/1999</t>
  </si>
  <si>
    <t>B17DCPT020</t>
  </si>
  <si>
    <t>Đoàn Thị Minh</t>
  </si>
  <si>
    <t>12/01/1998</t>
  </si>
  <si>
    <t>B17DCPT030</t>
  </si>
  <si>
    <t>Chín</t>
  </si>
  <si>
    <t>B16DCQT021</t>
  </si>
  <si>
    <t>Vũ Thành</t>
  </si>
  <si>
    <t>12/02/1997</t>
  </si>
  <si>
    <t>D16CQQT01-B</t>
  </si>
  <si>
    <t>B17DCCN091</t>
  </si>
  <si>
    <t>B17DCVT071</t>
  </si>
  <si>
    <t>Du</t>
  </si>
  <si>
    <t>B17DCPT052</t>
  </si>
  <si>
    <t>26/12/1997</t>
  </si>
  <si>
    <t>B17DCCN167</t>
  </si>
  <si>
    <t>Hoàng Ngọc</t>
  </si>
  <si>
    <t>29/04/1999</t>
  </si>
  <si>
    <t>B17DCCN173</t>
  </si>
  <si>
    <t>Nguyễn Thạc</t>
  </si>
  <si>
    <t>B17DCDT041</t>
  </si>
  <si>
    <t>Lê Đình</t>
  </si>
  <si>
    <t>B17DCDT059</t>
  </si>
  <si>
    <t>Dương Quang</t>
  </si>
  <si>
    <t>B17DCPT061</t>
  </si>
  <si>
    <t>28/07/1999</t>
  </si>
  <si>
    <t>B17DCPT062</t>
  </si>
  <si>
    <t>B17DCPT069</t>
  </si>
  <si>
    <t>B17DCAT066</t>
  </si>
  <si>
    <t>Trịnh Thị Thu</t>
  </si>
  <si>
    <t>B17DCPT247</t>
  </si>
  <si>
    <t>15/11/1998</t>
  </si>
  <si>
    <t>B17DCVT129</t>
  </si>
  <si>
    <t>Hoàng Minh</t>
  </si>
  <si>
    <t>B17DCDT070</t>
  </si>
  <si>
    <t>B17DCCN228</t>
  </si>
  <si>
    <t>B17DCAT072</t>
  </si>
  <si>
    <t>B17DCVT137</t>
  </si>
  <si>
    <t>B17DCCN253</t>
  </si>
  <si>
    <t>Nguyễn Trần</t>
  </si>
  <si>
    <t>13/12/1999</t>
  </si>
  <si>
    <t>B16DCAT068</t>
  </si>
  <si>
    <t>04/03/1998</t>
  </si>
  <si>
    <t>D16CQAT04-B</t>
  </si>
  <si>
    <t>B17DCVT145</t>
  </si>
  <si>
    <t>Đỗ Tuyên</t>
  </si>
  <si>
    <t>B17DCAT081</t>
  </si>
  <si>
    <t>Mai Việt</t>
  </si>
  <si>
    <t>B17DCDT086</t>
  </si>
  <si>
    <t>B17DCCN308</t>
  </si>
  <si>
    <t>Kiều Quang</t>
  </si>
  <si>
    <t>B17DCCN310</t>
  </si>
  <si>
    <t>Lưu Quang</t>
  </si>
  <si>
    <t>B17DCVT175</t>
  </si>
  <si>
    <t>B17DCCN319</t>
  </si>
  <si>
    <t>21/12/1999</t>
  </si>
  <si>
    <t>B17DCDT099</t>
  </si>
  <si>
    <t>B17DCDT101</t>
  </si>
  <si>
    <t>B17DCCN347</t>
  </si>
  <si>
    <t>B17DCAT113</t>
  </si>
  <si>
    <t>B17DCPT121</t>
  </si>
  <si>
    <t>23/06/1999</t>
  </si>
  <si>
    <t>B17DCVT219</t>
  </si>
  <si>
    <t>B16DCAT095</t>
  </si>
  <si>
    <t>03/12/1998</t>
  </si>
  <si>
    <t>D16CQAT03-B</t>
  </si>
  <si>
    <t>B17DCAT118</t>
  </si>
  <si>
    <t>01/05/1998</t>
  </si>
  <si>
    <t>B17DCDT119</t>
  </si>
  <si>
    <t>Trương Đức</t>
  </si>
  <si>
    <t>Lương</t>
  </si>
  <si>
    <t>B17DCVT228</t>
  </si>
  <si>
    <t>B15DCCN359</t>
  </si>
  <si>
    <t>11/02/1997</t>
  </si>
  <si>
    <t>D15CQCN07-B</t>
  </si>
  <si>
    <t>B17DCDT125</t>
  </si>
  <si>
    <t>B17DCPT138</t>
  </si>
  <si>
    <t>Trịnh Công</t>
  </si>
  <si>
    <t>13/09/1998</t>
  </si>
  <si>
    <t>B17DCCN737</t>
  </si>
  <si>
    <t>Trần Đức An</t>
  </si>
  <si>
    <t>09/12/1999</t>
  </si>
  <si>
    <t>B17DCVT293</t>
  </si>
  <si>
    <t>Trịnh Hoàng</t>
  </si>
  <si>
    <t>B17DCDT146</t>
  </si>
  <si>
    <t>B17DCAT146</t>
  </si>
  <si>
    <t>B17DCPT169</t>
  </si>
  <si>
    <t>Đỗ Hương</t>
  </si>
  <si>
    <t>B17DCAT153</t>
  </si>
  <si>
    <t>Cao Ngọc</t>
  </si>
  <si>
    <t>B17DCCN535</t>
  </si>
  <si>
    <t>B17DCAT156</t>
  </si>
  <si>
    <t>Ngô Văn Hồng</t>
  </si>
  <si>
    <t>B17DCPT180</t>
  </si>
  <si>
    <t>B17DCPT184</t>
  </si>
  <si>
    <t>Trịnh Hồng</t>
  </si>
  <si>
    <t>B17DCCN568</t>
  </si>
  <si>
    <t>B17DCCN573</t>
  </si>
  <si>
    <t>Bùi Thị</t>
  </si>
  <si>
    <t>18/10/1998</t>
  </si>
  <si>
    <t>B17DCDT176</t>
  </si>
  <si>
    <t>Ngô Ngọc</t>
  </si>
  <si>
    <t>Thương</t>
  </si>
  <si>
    <t>B17DCPT201</t>
  </si>
  <si>
    <t>B17DCVT357</t>
  </si>
  <si>
    <t>Lê Bảo</t>
  </si>
  <si>
    <t>Tín</t>
  </si>
  <si>
    <t>B17DCCN608</t>
  </si>
  <si>
    <t>Hà Mạnh</t>
  </si>
  <si>
    <t>B17DCVT365</t>
  </si>
  <si>
    <t>Toản</t>
  </si>
  <si>
    <t>18/08/1999</t>
  </si>
  <si>
    <t>B17DCDT192</t>
  </si>
  <si>
    <t>Ngô Quang</t>
  </si>
  <si>
    <t>B17DCCN720</t>
  </si>
  <si>
    <t>B17DCCN640</t>
  </si>
  <si>
    <t>B17DCCN668</t>
  </si>
  <si>
    <t>Trần Lê</t>
  </si>
  <si>
    <t>B17DCCN669</t>
  </si>
  <si>
    <t>Trần Trí</t>
  </si>
  <si>
    <t>B17DCPT231</t>
  </si>
  <si>
    <t>Đào Quốc</t>
  </si>
  <si>
    <t>B17DCVT404</t>
  </si>
  <si>
    <t>15/02/1999</t>
  </si>
  <si>
    <t>PM13-A3</t>
  </si>
  <si>
    <t>B17DCPT001</t>
  </si>
  <si>
    <t>D17-242_12</t>
  </si>
  <si>
    <t>B16DCAT002</t>
  </si>
  <si>
    <t>Đào Tuấn</t>
  </si>
  <si>
    <t>02/06/1998</t>
  </si>
  <si>
    <t>D16CQAT02-B</t>
  </si>
  <si>
    <t>B17DCVT006</t>
  </si>
  <si>
    <t>Đào Quang</t>
  </si>
  <si>
    <t>B17DCDT004</t>
  </si>
  <si>
    <t>Đặng Việt</t>
  </si>
  <si>
    <t>B17DCCN008</t>
  </si>
  <si>
    <t>Đỗ Tú</t>
  </si>
  <si>
    <t>31/03/1999</t>
  </si>
  <si>
    <t>B17DCAT005</t>
  </si>
  <si>
    <t>B17DCVT022</t>
  </si>
  <si>
    <t>Tạ Hồng</t>
  </si>
  <si>
    <t>B17DCVT025</t>
  </si>
  <si>
    <t>Trịnh Ngọc</t>
  </si>
  <si>
    <t>B17DCCN055</t>
  </si>
  <si>
    <t>Trịnh Việt</t>
  </si>
  <si>
    <t>B17DCVT028</t>
  </si>
  <si>
    <t>Bùi Mạnh</t>
  </si>
  <si>
    <t>B17DCCN067</t>
  </si>
  <si>
    <t>Bách</t>
  </si>
  <si>
    <t>B17DCCN071</t>
  </si>
  <si>
    <t>Hà Đăng</t>
  </si>
  <si>
    <t>Biên</t>
  </si>
  <si>
    <t>B17DCPT029</t>
  </si>
  <si>
    <t>B17DCVT042</t>
  </si>
  <si>
    <t>B17DCCN746</t>
  </si>
  <si>
    <t>Nguyễn Bùi Minh</t>
  </si>
  <si>
    <t>B15DCCN144</t>
  </si>
  <si>
    <t>17/10/1996</t>
  </si>
  <si>
    <t>D15CQCN01-B</t>
  </si>
  <si>
    <t>B17DCCN162</t>
  </si>
  <si>
    <t>Phạm Tiến</t>
  </si>
  <si>
    <t>B16DCVT094</t>
  </si>
  <si>
    <t>Duyên</t>
  </si>
  <si>
    <t>07/03/1998</t>
  </si>
  <si>
    <t>B17DCVT101</t>
  </si>
  <si>
    <t>Mai Thị</t>
  </si>
  <si>
    <t>B17DCDT049</t>
  </si>
  <si>
    <t>B17DCCN174</t>
  </si>
  <si>
    <t>11/01/1999</t>
  </si>
  <si>
    <t>B17DCDT029</t>
  </si>
  <si>
    <t>B17DCPT041</t>
  </si>
  <si>
    <t>B17DCVT079</t>
  </si>
  <si>
    <t>B17DCVT109</t>
  </si>
  <si>
    <t>Phạm Thị Thu</t>
  </si>
  <si>
    <t>B17DCVT114</t>
  </si>
  <si>
    <t>Nguyễn Văn Ngọc</t>
  </si>
  <si>
    <t>B17DCDT072</t>
  </si>
  <si>
    <t>B17DCVT134</t>
  </si>
  <si>
    <t>Phùng Minh</t>
  </si>
  <si>
    <t>26/12/1999</t>
  </si>
  <si>
    <t>B17DCDT076</t>
  </si>
  <si>
    <t>B17DCPT079</t>
  </si>
  <si>
    <t>B17DCPT086</t>
  </si>
  <si>
    <t>Lê Kim</t>
  </si>
  <si>
    <t>B17DCCN287</t>
  </si>
  <si>
    <t>B17DCVT155</t>
  </si>
  <si>
    <t>B17DCVT171</t>
  </si>
  <si>
    <t>B17DCVT172</t>
  </si>
  <si>
    <t>Nguyễn Như Phúc</t>
  </si>
  <si>
    <t>B17DCDT103</t>
  </si>
  <si>
    <t>05/09/1999</t>
  </si>
  <si>
    <t>B17DCVT200</t>
  </si>
  <si>
    <t>08/07/1998</t>
  </si>
  <si>
    <t>B17DCVT206</t>
  </si>
  <si>
    <t>Vũ Thái</t>
  </si>
  <si>
    <t>B17DCVT224</t>
  </si>
  <si>
    <t>Nguyễn Gia</t>
  </si>
  <si>
    <t>B17DCCN744</t>
  </si>
  <si>
    <t>B17DCVT236</t>
  </si>
  <si>
    <t>Nguyễn Nhật</t>
  </si>
  <si>
    <t>B17DCVT238</t>
  </si>
  <si>
    <t>B17DCCN427</t>
  </si>
  <si>
    <t>Trịnh Hữu</t>
  </si>
  <si>
    <t>B17DCCN443</t>
  </si>
  <si>
    <t>B17DCPT149</t>
  </si>
  <si>
    <t>02/02/1999</t>
  </si>
  <si>
    <t>B17DCCN729</t>
  </si>
  <si>
    <t>22/01/1998</t>
  </si>
  <si>
    <t>B17DCCN712</t>
  </si>
  <si>
    <t>B17DCPT153</t>
  </si>
  <si>
    <t>Bùi Long</t>
  </si>
  <si>
    <t>B17DCDT141</t>
  </si>
  <si>
    <t>B17DCPT163</t>
  </si>
  <si>
    <t>17/10/1998</t>
  </si>
  <si>
    <t>B17DCCN501</t>
  </si>
  <si>
    <t>Tống Anh</t>
  </si>
  <si>
    <t>B16DCAT132</t>
  </si>
  <si>
    <t>Vũ Tiến</t>
  </si>
  <si>
    <t>B17DCCN532</t>
  </si>
  <si>
    <t>B17DCPT177</t>
  </si>
  <si>
    <t>Phan Nguyên</t>
  </si>
  <si>
    <t>B17DCPT179</t>
  </si>
  <si>
    <t>Ngô Tất</t>
  </si>
  <si>
    <t>B17DCPT181</t>
  </si>
  <si>
    <t>B13DCCN336</t>
  </si>
  <si>
    <t>30/12/1992</t>
  </si>
  <si>
    <t>D13CNPM4</t>
  </si>
  <si>
    <t>B17DCPT192</t>
  </si>
  <si>
    <t>B17DCPT196</t>
  </si>
  <si>
    <t>B17DCPT267</t>
  </si>
  <si>
    <t>09/10/1999</t>
  </si>
  <si>
    <t>B16DCVT305</t>
  </si>
  <si>
    <t>B17DCCN605</t>
  </si>
  <si>
    <t>B17DCCN629</t>
  </si>
  <si>
    <t>18/12/1996</t>
  </si>
  <si>
    <t>B17DCCN639</t>
  </si>
  <si>
    <t>B17DCCN757</t>
  </si>
  <si>
    <t>09/11/1998</t>
  </si>
  <si>
    <t>B17DCDT201</t>
  </si>
  <si>
    <t>Đỗ Anh</t>
  </si>
  <si>
    <t>B17DCCN653</t>
  </si>
  <si>
    <t>Lê Thuần</t>
  </si>
  <si>
    <t>B17DCDT207</t>
  </si>
  <si>
    <t>Cao Xuân</t>
  </si>
  <si>
    <t>B17DCDT209</t>
  </si>
  <si>
    <t>Đinh Quang</t>
  </si>
  <si>
    <t>B17DCCN665</t>
  </si>
  <si>
    <t>B17DCCN689</t>
  </si>
  <si>
    <t>B17DCAT211</t>
  </si>
  <si>
    <t>Đinh Thế</t>
  </si>
  <si>
    <t>B17DCPT233</t>
  </si>
  <si>
    <t>B17DCAT015</t>
  </si>
  <si>
    <t>D17-243_13</t>
  </si>
  <si>
    <t>B17DCCN061</t>
  </si>
  <si>
    <t>B17DCAT021</t>
  </si>
  <si>
    <t>B17DCAT022</t>
  </si>
  <si>
    <t>B17DCCN083</t>
  </si>
  <si>
    <t>Đỗ Khắc</t>
  </si>
  <si>
    <t>B17DCVT044</t>
  </si>
  <si>
    <t>B17DCVT082</t>
  </si>
  <si>
    <t>Chu Trung</t>
  </si>
  <si>
    <t>B17DCCN164</t>
  </si>
  <si>
    <t>B17DCAT031</t>
  </si>
  <si>
    <t>B17DCVT058</t>
  </si>
  <si>
    <t>B17DCCN138</t>
  </si>
  <si>
    <t>Hoàng Trung</t>
  </si>
  <si>
    <t>B17DCCN139</t>
  </si>
  <si>
    <t>Khuất Văn</t>
  </si>
  <si>
    <t>B17DCCN182</t>
  </si>
  <si>
    <t>Chu Sơn</t>
  </si>
  <si>
    <t>B17DCAT060</t>
  </si>
  <si>
    <t>B17DCCN194</t>
  </si>
  <si>
    <t>B17DCCN198</t>
  </si>
  <si>
    <t>Đỗ Thanh</t>
  </si>
  <si>
    <t>B17DCCN199</t>
  </si>
  <si>
    <t>Đỗ Văn</t>
  </si>
  <si>
    <t>B17DCAT065</t>
  </si>
  <si>
    <t>19/12/1999</t>
  </si>
  <si>
    <t>B17DCCN232</t>
  </si>
  <si>
    <t>B17DCCN245</t>
  </si>
  <si>
    <t>B17DCCN252</t>
  </si>
  <si>
    <t>Nguyễn Phúc</t>
  </si>
  <si>
    <t>B17DCAT084</t>
  </si>
  <si>
    <t>Hoằng</t>
  </si>
  <si>
    <t>B17DCAT088</t>
  </si>
  <si>
    <t>10/01/1999</t>
  </si>
  <si>
    <t>B17DCCN318</t>
  </si>
  <si>
    <t>B17DCCN331</t>
  </si>
  <si>
    <t>B17DCCN294</t>
  </si>
  <si>
    <t>19/06/1999</t>
  </si>
  <si>
    <t>B17DCAT090</t>
  </si>
  <si>
    <t>Đỗ Thị Lan</t>
  </si>
  <si>
    <t>05/05/1999</t>
  </si>
  <si>
    <t>B17DCCN306</t>
  </si>
  <si>
    <t>Hướng</t>
  </si>
  <si>
    <t>B17DCCN354</t>
  </si>
  <si>
    <t>B17DCCN361</t>
  </si>
  <si>
    <t>Kiệt</t>
  </si>
  <si>
    <t>B16DCVT182</t>
  </si>
  <si>
    <t>29/11/1998</t>
  </si>
  <si>
    <t>B17DCAT110</t>
  </si>
  <si>
    <t>B17DCCN374</t>
  </si>
  <si>
    <t>B17DCVT215</t>
  </si>
  <si>
    <t>B17DCCN388</t>
  </si>
  <si>
    <t>Cao Sỹ Hải</t>
  </si>
  <si>
    <t>B17DCDT113</t>
  </si>
  <si>
    <t>Cao Văn</t>
  </si>
  <si>
    <t>B17DCCN407</t>
  </si>
  <si>
    <t>B17DCCN429</t>
  </si>
  <si>
    <t>Vũ Hồng</t>
  </si>
  <si>
    <t>B17DCAT129</t>
  </si>
  <si>
    <t>Vũ Trường</t>
  </si>
  <si>
    <t>B17DCCN431</t>
  </si>
  <si>
    <t>Phùng Hà</t>
  </si>
  <si>
    <t>B17DCPT142</t>
  </si>
  <si>
    <t>Đỗ Hoài</t>
  </si>
  <si>
    <t>B17DCAT136</t>
  </si>
  <si>
    <t>B17DCCN475</t>
  </si>
  <si>
    <t>Nhất</t>
  </si>
  <si>
    <t>B17DCAT137</t>
  </si>
  <si>
    <t>Đào Minh</t>
  </si>
  <si>
    <t>B17DCPT154</t>
  </si>
  <si>
    <t>Nguyễn Tiến Minh</t>
  </si>
  <si>
    <t>B17DCAT139</t>
  </si>
  <si>
    <t>B17DCCN482</t>
  </si>
  <si>
    <t>B17DCCN489</t>
  </si>
  <si>
    <t>B17DCAT144</t>
  </si>
  <si>
    <t>B17DCCN517</t>
  </si>
  <si>
    <t>Quách Đình</t>
  </si>
  <si>
    <t>B17DCVT301</t>
  </si>
  <si>
    <t>B17DCCN544</t>
  </si>
  <si>
    <t>02/11/1999</t>
  </si>
  <si>
    <t>B17DCDT167</t>
  </si>
  <si>
    <t>B17DCCN556</t>
  </si>
  <si>
    <t>B17DCVT326</t>
  </si>
  <si>
    <t>Lê Tiến</t>
  </si>
  <si>
    <t>B17DCCN562</t>
  </si>
  <si>
    <t>B17DCAT175</t>
  </si>
  <si>
    <t>B17DCAT176</t>
  </si>
  <si>
    <t>Vũ Thị Anh</t>
  </si>
  <si>
    <t>Thư</t>
  </si>
  <si>
    <t>B17DCCN588</t>
  </si>
  <si>
    <t>Bùi Văn</t>
  </si>
  <si>
    <t>19/01/1999</t>
  </si>
  <si>
    <t>B17DCCN595</t>
  </si>
  <si>
    <t>B17DCPT205</t>
  </si>
  <si>
    <t>B17DCVT360</t>
  </si>
  <si>
    <t>B17DCAT188</t>
  </si>
  <si>
    <t>Lương Kiều</t>
  </si>
  <si>
    <t>Tới</t>
  </si>
  <si>
    <t>B17DCPT213</t>
  </si>
  <si>
    <t>Nguyễn Thị Minh</t>
  </si>
  <si>
    <t>B17DCVT370</t>
  </si>
  <si>
    <t>B17DCVT372</t>
  </si>
  <si>
    <t>B17DCPT218</t>
  </si>
  <si>
    <t>B17DCAT198</t>
  </si>
  <si>
    <t>B17DCCN646</t>
  </si>
  <si>
    <t>Lê Trọng</t>
  </si>
  <si>
    <t>B17DCCN657</t>
  </si>
  <si>
    <t>B17DCAT204</t>
  </si>
  <si>
    <t>Tuệ</t>
  </si>
  <si>
    <t>B17DCAT209</t>
  </si>
  <si>
    <t>Đinh Tuyền</t>
  </si>
  <si>
    <t>Tuyến</t>
  </si>
  <si>
    <t>B17DCCN685</t>
  </si>
  <si>
    <t>Hoàng Quốc</t>
  </si>
  <si>
    <t>B17DCVT017</t>
  </si>
  <si>
    <t>D17-244_14</t>
  </si>
  <si>
    <t>B17DCCN044</t>
  </si>
  <si>
    <t>B17DCCN047</t>
  </si>
  <si>
    <t>B17DCPT025</t>
  </si>
  <si>
    <t>Đoàn Tá</t>
  </si>
  <si>
    <t>B17DCCN155</t>
  </si>
  <si>
    <t>25/03/1999</t>
  </si>
  <si>
    <t>B17DCCN716</t>
  </si>
  <si>
    <t>B17DCCN721</t>
  </si>
  <si>
    <t>Lê Thái</t>
  </si>
  <si>
    <t>B17DCCN107</t>
  </si>
  <si>
    <t>Đào Thành</t>
  </si>
  <si>
    <t>B17DCCN109</t>
  </si>
  <si>
    <t>B17DCCN119</t>
  </si>
  <si>
    <t>Tiêu Văn</t>
  </si>
  <si>
    <t>B12DCDT110</t>
  </si>
  <si>
    <t>05/02/1994</t>
  </si>
  <si>
    <t>D12XLTH</t>
  </si>
  <si>
    <t>B17DCVT064</t>
  </si>
  <si>
    <t>Nguyễn Mậu</t>
  </si>
  <si>
    <t>B17DCCN131</t>
  </si>
  <si>
    <t>B17DCVT078</t>
  </si>
  <si>
    <t>11/03/1999</t>
  </si>
  <si>
    <t>B17DCCN190</t>
  </si>
  <si>
    <t>Đỗ Mạnh</t>
  </si>
  <si>
    <t>B17DCCN197</t>
  </si>
  <si>
    <t>Vũ Thu</t>
  </si>
  <si>
    <t>B17DCAT064</t>
  </si>
  <si>
    <t>Đinh Viết</t>
  </si>
  <si>
    <t>B17DCCN251</t>
  </si>
  <si>
    <t>17/12/1998</t>
  </si>
  <si>
    <t>B17DCPT082</t>
  </si>
  <si>
    <t>Lê Nhật</t>
  </si>
  <si>
    <t>B17DCCN261</t>
  </si>
  <si>
    <t>Nguyễn Đình Huy</t>
  </si>
  <si>
    <t>B17DCVT148</t>
  </si>
  <si>
    <t>B17DCCN713</t>
  </si>
  <si>
    <t>24/01/1999</t>
  </si>
  <si>
    <t>B17DCPT087</t>
  </si>
  <si>
    <t>B17DCCN293</t>
  </si>
  <si>
    <t>B17DCDT095</t>
  </si>
  <si>
    <t>B17DCAT096</t>
  </si>
  <si>
    <t>B17DCAT100</t>
  </si>
  <si>
    <t>Ngô Thu</t>
  </si>
  <si>
    <t>B17DCAT089</t>
  </si>
  <si>
    <t>Đinh Thị Thanh</t>
  </si>
  <si>
    <t>B17DCCN305</t>
  </si>
  <si>
    <t>Tạ Lan</t>
  </si>
  <si>
    <t>B17DCDT105</t>
  </si>
  <si>
    <t>Lãm</t>
  </si>
  <si>
    <t>B17DCCN373</t>
  </si>
  <si>
    <t>15/06/1999</t>
  </si>
  <si>
    <t>B17DCCN375</t>
  </si>
  <si>
    <t>Lê Mạnh</t>
  </si>
  <si>
    <t>B17DCCN392</t>
  </si>
  <si>
    <t>07/06/1999</t>
  </si>
  <si>
    <t>B17DCDT115</t>
  </si>
  <si>
    <t>B17DCDT121</t>
  </si>
  <si>
    <t>B17DCCN415</t>
  </si>
  <si>
    <t>B17DCDT123</t>
  </si>
  <si>
    <t>Mạo</t>
  </si>
  <si>
    <t>B17DCAT125</t>
  </si>
  <si>
    <t>B17DCVT244</t>
  </si>
  <si>
    <t>Hoàng Hoài</t>
  </si>
  <si>
    <t>B17DCPT143</t>
  </si>
  <si>
    <t>B17DCVT254</t>
  </si>
  <si>
    <t>B17DCCN473</t>
  </si>
  <si>
    <t>B17DCCN481</t>
  </si>
  <si>
    <t>Hàn Công</t>
  </si>
  <si>
    <t>Nhu</t>
  </si>
  <si>
    <t>21/06/1999</t>
  </si>
  <si>
    <t>B17DCPT162</t>
  </si>
  <si>
    <t>Trương Thị Thu</t>
  </si>
  <si>
    <t>B17DCCN515</t>
  </si>
  <si>
    <t>B17DCPT255</t>
  </si>
  <si>
    <t>Vương Ngọc Nhật</t>
  </si>
  <si>
    <t>B17DCCN497</t>
  </si>
  <si>
    <t>B17DCCN499</t>
  </si>
  <si>
    <t>B17DCAT149</t>
  </si>
  <si>
    <t>B17DCVT299</t>
  </si>
  <si>
    <t>Thạch Thọ</t>
  </si>
  <si>
    <t>B17DCCN534</t>
  </si>
  <si>
    <t>B17DCDT159</t>
  </si>
  <si>
    <t>B17DCVT315</t>
  </si>
  <si>
    <t>Hoàng Duy</t>
  </si>
  <si>
    <t>Tám</t>
  </si>
  <si>
    <t>B17DCVT335</t>
  </si>
  <si>
    <t>B17DCCN741</t>
  </si>
  <si>
    <t>Lương Xuân</t>
  </si>
  <si>
    <t>22/12/1997</t>
  </si>
  <si>
    <t>B17DCCN561</t>
  </si>
  <si>
    <t>Ngô Đức</t>
  </si>
  <si>
    <t>31/05/1999</t>
  </si>
  <si>
    <t>B17DCVT331</t>
  </si>
  <si>
    <t>B17DCVT342</t>
  </si>
  <si>
    <t>Đinh Đức</t>
  </si>
  <si>
    <t>08/10/1999</t>
  </si>
  <si>
    <t>B17DCCN585</t>
  </si>
  <si>
    <t>05/08/1998</t>
  </si>
  <si>
    <t>B17DCCN587</t>
  </si>
  <si>
    <t>B17DCCN593</t>
  </si>
  <si>
    <t>Thức</t>
  </si>
  <si>
    <t>B17DCVT349</t>
  </si>
  <si>
    <t>B17DCAT181</t>
  </si>
  <si>
    <t>06/12/1998</t>
  </si>
  <si>
    <t>B17DCAT182</t>
  </si>
  <si>
    <t>Phạm Công</t>
  </si>
  <si>
    <t>B17DCAT185</t>
  </si>
  <si>
    <t>18/11/1998</t>
  </si>
  <si>
    <t>B17DCVT355</t>
  </si>
  <si>
    <t>B17DCVT363</t>
  </si>
  <si>
    <t>B17DCAT187</t>
  </si>
  <si>
    <t>25/09/1999</t>
  </si>
  <si>
    <t>B17DCVT387</t>
  </si>
  <si>
    <t>B17DCCN656</t>
  </si>
  <si>
    <t>B17DCPT232</t>
  </si>
  <si>
    <t>B17DCCN701</t>
  </si>
  <si>
    <t>Khamphueang</t>
  </si>
  <si>
    <t>VONGDALA</t>
  </si>
  <si>
    <t>13/07/1997</t>
  </si>
  <si>
    <t>B17DCCN700</t>
  </si>
  <si>
    <t>Hoàng Bá</t>
  </si>
  <si>
    <t>ý</t>
  </si>
  <si>
    <t>B17DCCN002</t>
  </si>
  <si>
    <t>D17-245_15</t>
  </si>
  <si>
    <t>B17DCAT002</t>
  </si>
  <si>
    <t>B17DCCN005</t>
  </si>
  <si>
    <t>Chu Đức</t>
  </si>
  <si>
    <t>B17DCCN012</t>
  </si>
  <si>
    <t>B17DCCN034</t>
  </si>
  <si>
    <t>03/11/1998</t>
  </si>
  <si>
    <t>B17DCAT012</t>
  </si>
  <si>
    <t>B17DCCN053</t>
  </si>
  <si>
    <t>Trần Tuấn Quốc</t>
  </si>
  <si>
    <t>B17DCVT046</t>
  </si>
  <si>
    <t>B17DCAT027</t>
  </si>
  <si>
    <t>Đoàn Quang</t>
  </si>
  <si>
    <t>B17DCCN097</t>
  </si>
  <si>
    <t>B17DCCN703</t>
  </si>
  <si>
    <t>Bouncho</t>
  </si>
  <si>
    <t>DAOMAIKHAM</t>
  </si>
  <si>
    <t>03/01/1996</t>
  </si>
  <si>
    <t>B17DCCN152</t>
  </si>
  <si>
    <t>Đồng Thị Thu</t>
  </si>
  <si>
    <t>B17DCVT072</t>
  </si>
  <si>
    <t>Dự</t>
  </si>
  <si>
    <t>B17DCAT056</t>
  </si>
  <si>
    <t>Mạc Tùng</t>
  </si>
  <si>
    <t>26/02/1999</t>
  </si>
  <si>
    <t>B17DCDT031</t>
  </si>
  <si>
    <t>B17DCCN112</t>
  </si>
  <si>
    <t>Ngô Thành</t>
  </si>
  <si>
    <t>B17DCCN118</t>
  </si>
  <si>
    <t>Phạm Quốc</t>
  </si>
  <si>
    <t>B17DCAT032</t>
  </si>
  <si>
    <t>Đăng</t>
  </si>
  <si>
    <t>B17DCAT039</t>
  </si>
  <si>
    <t>B17DCCN133</t>
  </si>
  <si>
    <t>B17DCAT049</t>
  </si>
  <si>
    <t>Nguyễn Nhân</t>
  </si>
  <si>
    <t>B17DCCN212</t>
  </si>
  <si>
    <t>Chu Văn</t>
  </si>
  <si>
    <t>Hảo</t>
  </si>
  <si>
    <t>20/11/1998</t>
  </si>
  <si>
    <t>B17DCCN213</t>
  </si>
  <si>
    <t>B17DCAT068</t>
  </si>
  <si>
    <t>B17DCAT070</t>
  </si>
  <si>
    <t>B17DCAT076</t>
  </si>
  <si>
    <t>31/07/1998</t>
  </si>
  <si>
    <t>B17DCCN279</t>
  </si>
  <si>
    <t>B17DCAT093</t>
  </si>
  <si>
    <t>Diệp Quang</t>
  </si>
  <si>
    <t>B17DCCN312</t>
  </si>
  <si>
    <t>B17DCCN317</t>
  </si>
  <si>
    <t>B17DCVT173</t>
  </si>
  <si>
    <t>B17DCPT103</t>
  </si>
  <si>
    <t>B17DCAT099</t>
  </si>
  <si>
    <t>B17DCVT181</t>
  </si>
  <si>
    <t>Đào Thị</t>
  </si>
  <si>
    <t>B17DCCN329</t>
  </si>
  <si>
    <t>B17DCVT161</t>
  </si>
  <si>
    <t>Phạm Đăng Hoài</t>
  </si>
  <si>
    <t>B17DCCN302</t>
  </si>
  <si>
    <t>B17DCPT243</t>
  </si>
  <si>
    <t>Lê Duy</t>
  </si>
  <si>
    <t>B17DCCN356</t>
  </si>
  <si>
    <t>Lê Trung</t>
  </si>
  <si>
    <t>B17DCCN702</t>
  </si>
  <si>
    <t>Chilaphon</t>
  </si>
  <si>
    <t>LEUANGLANGSY</t>
  </si>
  <si>
    <t>B17DCPT115</t>
  </si>
  <si>
    <t>Trần Nhật</t>
  </si>
  <si>
    <t>17/03/1999</t>
  </si>
  <si>
    <t>B17DCVT210</t>
  </si>
  <si>
    <t>Lịch</t>
  </si>
  <si>
    <t>B17DCAT119</t>
  </si>
  <si>
    <t>B17DCCN430</t>
  </si>
  <si>
    <t>B14DCCN338</t>
  </si>
  <si>
    <t>Mỹ</t>
  </si>
  <si>
    <t>06/03/1996</t>
  </si>
  <si>
    <t>D14CNPM4</t>
  </si>
  <si>
    <t>B17DCCN442</t>
  </si>
  <si>
    <t>B17DCCN754</t>
  </si>
  <si>
    <t>B17DCCN466</t>
  </si>
  <si>
    <t>Ngô Bá</t>
  </si>
  <si>
    <t>24/07/1998</t>
  </si>
  <si>
    <t>B17DCDT139</t>
  </si>
  <si>
    <t>Phát</t>
  </si>
  <si>
    <t>B17DCCN487</t>
  </si>
  <si>
    <t>Đỗ Thành</t>
  </si>
  <si>
    <t>B17DCAT142</t>
  </si>
  <si>
    <t>B17DCCN749</t>
  </si>
  <si>
    <t>B17DCCN494</t>
  </si>
  <si>
    <t>Đỗ Mai</t>
  </si>
  <si>
    <t>B17DCCN505</t>
  </si>
  <si>
    <t>B17DCAT148</t>
  </si>
  <si>
    <t>B17DCCN740</t>
  </si>
  <si>
    <t>B17DCCN527</t>
  </si>
  <si>
    <t>B17DCCN760</t>
  </si>
  <si>
    <t>Anousone</t>
  </si>
  <si>
    <t>SENGSINGKEO</t>
  </si>
  <si>
    <t>11/10/1998</t>
  </si>
  <si>
    <t>B17DCCN707</t>
  </si>
  <si>
    <t>Phetsavanh</t>
  </si>
  <si>
    <t>SOUDAVONG</t>
  </si>
  <si>
    <t>B17DCVT321</t>
  </si>
  <si>
    <t>Đỗ Hồng</t>
  </si>
  <si>
    <t>B17DCAT166</t>
  </si>
  <si>
    <t>B17DCCN570</t>
  </si>
  <si>
    <t>B17DCCN583</t>
  </si>
  <si>
    <t>Thọ</t>
  </si>
  <si>
    <t>B17DCCN596</t>
  </si>
  <si>
    <t>Nguyễn Hiền</t>
  </si>
  <si>
    <t>B17DCDT184</t>
  </si>
  <si>
    <t>Phạm Đăng</t>
  </si>
  <si>
    <t>Trà</t>
  </si>
  <si>
    <t>B17DCCN636</t>
  </si>
  <si>
    <t>B17DCCN658</t>
  </si>
  <si>
    <t>B17DCPT223</t>
  </si>
  <si>
    <t>B17DCPT227</t>
  </si>
  <si>
    <t>B17DCPT229</t>
  </si>
  <si>
    <t>Phan Thị Thu</t>
  </si>
  <si>
    <t>B17DCVT405</t>
  </si>
  <si>
    <t>22/03/1999</t>
  </si>
  <si>
    <t>B17DCCN694</t>
  </si>
  <si>
    <t>14/09/1995</t>
  </si>
  <si>
    <t>B17DCPT235</t>
  </si>
  <si>
    <t>Yến</t>
  </si>
  <si>
    <t>B17DCDT011</t>
  </si>
  <si>
    <t>Lê Xuân Tuấn</t>
  </si>
  <si>
    <t>03/10/1998</t>
  </si>
  <si>
    <t>D17-246_16</t>
  </si>
  <si>
    <t>B17DCDT012</t>
  </si>
  <si>
    <t>18/06/1999</t>
  </si>
  <si>
    <t>B17DCVT015</t>
  </si>
  <si>
    <t>30/06/1998</t>
  </si>
  <si>
    <t>B17DCVT016</t>
  </si>
  <si>
    <t>B17DCCN045</t>
  </si>
  <si>
    <t>B17DCDT015</t>
  </si>
  <si>
    <t>B17DCDT016</t>
  </si>
  <si>
    <t>B17DCVT024</t>
  </si>
  <si>
    <t>B17DCVT027</t>
  </si>
  <si>
    <t>B17DCDT019</t>
  </si>
  <si>
    <t>23/05/1999</t>
  </si>
  <si>
    <t>B17DCPT031</t>
  </si>
  <si>
    <t>B17DCDT027</t>
  </si>
  <si>
    <t>B17DCDT040</t>
  </si>
  <si>
    <t>Nguyễn</t>
  </si>
  <si>
    <t>B17DCAT053</t>
  </si>
  <si>
    <t>B17DCVT096</t>
  </si>
  <si>
    <t>B17DCDT036</t>
  </si>
  <si>
    <t>Lê Văn Đại</t>
  </si>
  <si>
    <t>Đinh</t>
  </si>
  <si>
    <t>B15DCVT083</t>
  </si>
  <si>
    <t>Cù Trung</t>
  </si>
  <si>
    <t>15/06/1995</t>
  </si>
  <si>
    <t>D15CQVT03-B</t>
  </si>
  <si>
    <t>B17DCCN714</t>
  </si>
  <si>
    <t>B17DCAT044</t>
  </si>
  <si>
    <t>Lưu Bá</t>
  </si>
  <si>
    <t>B17DCVT075</t>
  </si>
  <si>
    <t>B17DCDT060</t>
  </si>
  <si>
    <t>B17DCVT119</t>
  </si>
  <si>
    <t>Hào</t>
  </si>
  <si>
    <t>B17DCVT125</t>
  </si>
  <si>
    <t>Ninh Văn Tấn</t>
  </si>
  <si>
    <t>B17DCCN725</t>
  </si>
  <si>
    <t>Trần Thị Thanh</t>
  </si>
  <si>
    <t>B17DCVT130</t>
  </si>
  <si>
    <t>B17DCPT080</t>
  </si>
  <si>
    <t>B17DCVT146</t>
  </si>
  <si>
    <t>Lê Việt</t>
  </si>
  <si>
    <t>B17DCCN290</t>
  </si>
  <si>
    <t>B17DCVT166</t>
  </si>
  <si>
    <t>B17DCVT178</t>
  </si>
  <si>
    <t>Phan Anh</t>
  </si>
  <si>
    <t>B17DCVT162</t>
  </si>
  <si>
    <t>Phạm Thanh</t>
  </si>
  <si>
    <t>16/03/1998</t>
  </si>
  <si>
    <t>B17DCVT187</t>
  </si>
  <si>
    <t>B17DCPT107</t>
  </si>
  <si>
    <t>B17DCVT193</t>
  </si>
  <si>
    <t>Nguyễn Quý</t>
  </si>
  <si>
    <t>B17DCCN351</t>
  </si>
  <si>
    <t>Trịnh Đăng</t>
  </si>
  <si>
    <t>B17DCVT198</t>
  </si>
  <si>
    <t>19/05/1997</t>
  </si>
  <si>
    <t>B17DCCN731</t>
  </si>
  <si>
    <t>Vũ Thị Mai</t>
  </si>
  <si>
    <t>B17DCCN368</t>
  </si>
  <si>
    <t>B17DCCN735</t>
  </si>
  <si>
    <t>B17DCPT125</t>
  </si>
  <si>
    <t>Nguyễn Đắc</t>
  </si>
  <si>
    <t>B17DCPT130</t>
  </si>
  <si>
    <t>Lưu Diệu</t>
  </si>
  <si>
    <t>B17DCPT131</t>
  </si>
  <si>
    <t>B17DCCN435</t>
  </si>
  <si>
    <t>Hoàng Đình</t>
  </si>
  <si>
    <t>B17DCPT151</t>
  </si>
  <si>
    <t>Đinh Thị</t>
  </si>
  <si>
    <t>Ngoan</t>
  </si>
  <si>
    <t>B17DCDT137</t>
  </si>
  <si>
    <t>Lê Phấn</t>
  </si>
  <si>
    <t>B17DCVT283</t>
  </si>
  <si>
    <t>B17DCCN509</t>
  </si>
  <si>
    <t>B17DCVT292</t>
  </si>
  <si>
    <t>B17DCCN500</t>
  </si>
  <si>
    <t>B17DCAT151</t>
  </si>
  <si>
    <t>B17DCDT158</t>
  </si>
  <si>
    <t>Đặng Hoàng</t>
  </si>
  <si>
    <t>B17DCVT312</t>
  </si>
  <si>
    <t>Vũ Đức Ngọc</t>
  </si>
  <si>
    <t>B17DCCN546</t>
  </si>
  <si>
    <t>Quách Đại</t>
  </si>
  <si>
    <t>Sự</t>
  </si>
  <si>
    <t>B17DCDT165</t>
  </si>
  <si>
    <t>B17DCCN571</t>
  </si>
  <si>
    <t>B17DCDT172</t>
  </si>
  <si>
    <t>B17DCDT168</t>
  </si>
  <si>
    <t>Hoàng Tất</t>
  </si>
  <si>
    <t>Thăng</t>
  </si>
  <si>
    <t>B17DCDT174</t>
  </si>
  <si>
    <t>Thế</t>
  </si>
  <si>
    <t>B17DCDT175</t>
  </si>
  <si>
    <t>Thoại</t>
  </si>
  <si>
    <t>B17DCVT347</t>
  </si>
  <si>
    <t>Phan Đức</t>
  </si>
  <si>
    <t>B17DCCN589</t>
  </si>
  <si>
    <t>Ngọ Duy</t>
  </si>
  <si>
    <t>B13DCVT369</t>
  </si>
  <si>
    <t>Lại Văn</t>
  </si>
  <si>
    <t>23/10/1995</t>
  </si>
  <si>
    <t>B17DCDT181</t>
  </si>
  <si>
    <t>Bùi Vinh</t>
  </si>
  <si>
    <t>B17DCVT362</t>
  </si>
  <si>
    <t>B17DCCN613</t>
  </si>
  <si>
    <t>B17DCDT185</t>
  </si>
  <si>
    <t>Trai</t>
  </si>
  <si>
    <t>B17DCCN627</t>
  </si>
  <si>
    <t>B17DCPT216</t>
  </si>
  <si>
    <t>B17DCDT193</t>
  </si>
  <si>
    <t>B17DCVT381</t>
  </si>
  <si>
    <t>Hoàng Anh</t>
  </si>
  <si>
    <t>B17DCVT382</t>
  </si>
  <si>
    <t>Hoàng Tuấn</t>
  </si>
  <si>
    <t>B17DCDT200</t>
  </si>
  <si>
    <t>B17DCVT394</t>
  </si>
  <si>
    <t>Đào Thanh</t>
  </si>
  <si>
    <t>27/01/1998</t>
  </si>
  <si>
    <t>B17DCDT217</t>
  </si>
  <si>
    <t>Cù Minh</t>
  </si>
  <si>
    <t>B17DCAT001</t>
  </si>
  <si>
    <t>D17-247_17</t>
  </si>
  <si>
    <t>B17DCCN026</t>
  </si>
  <si>
    <t>B17DCCN030</t>
  </si>
  <si>
    <t>B17DCPT021</t>
  </si>
  <si>
    <t>11/07/1999</t>
  </si>
  <si>
    <t>B17DCCN065</t>
  </si>
  <si>
    <t>B17DCVT031</t>
  </si>
  <si>
    <t>Cung Gia</t>
  </si>
  <si>
    <t>B17DCCN078</t>
  </si>
  <si>
    <t>B17DCCN153</t>
  </si>
  <si>
    <t>Hồ Thị</t>
  </si>
  <si>
    <t>15/09/1998</t>
  </si>
  <si>
    <t>B17DCAT054</t>
  </si>
  <si>
    <t>B17DCPT051</t>
  </si>
  <si>
    <t>B17DCVT098</t>
  </si>
  <si>
    <t>B17DCPT038</t>
  </si>
  <si>
    <t>Đảng</t>
  </si>
  <si>
    <t>B17DCPT037</t>
  </si>
  <si>
    <t>Đắc</t>
  </si>
  <si>
    <t>B17DCPT043</t>
  </si>
  <si>
    <t>B17DCVT073</t>
  </si>
  <si>
    <t>B17DCCN143</t>
  </si>
  <si>
    <t>B17DCCN192</t>
  </si>
  <si>
    <t>B17DCPT065</t>
  </si>
  <si>
    <t>B17DCCN204</t>
  </si>
  <si>
    <t>B17DCCN215</t>
  </si>
  <si>
    <t>B17DCPT074</t>
  </si>
  <si>
    <t>B17DCCN249</t>
  </si>
  <si>
    <t>24/08/1998</t>
  </si>
  <si>
    <t>B17DCCN258</t>
  </si>
  <si>
    <t>Dương Việt</t>
  </si>
  <si>
    <t>B17DCVT144</t>
  </si>
  <si>
    <t>Đào Văn</t>
  </si>
  <si>
    <t>B17DCDT084</t>
  </si>
  <si>
    <t>B17DCCN260</t>
  </si>
  <si>
    <t>Ngô Việt</t>
  </si>
  <si>
    <t>B17DCCN274</t>
  </si>
  <si>
    <t>Huê</t>
  </si>
  <si>
    <t>B17DCPT091</t>
  </si>
  <si>
    <t>Hoàng Phi</t>
  </si>
  <si>
    <t>B17DCVT167</t>
  </si>
  <si>
    <t>B17DCPT101</t>
  </si>
  <si>
    <t>B17DCCN316</t>
  </si>
  <si>
    <t>B17DCAT103</t>
  </si>
  <si>
    <t>B17DCCN342</t>
  </si>
  <si>
    <t>B17DCPT113</t>
  </si>
  <si>
    <t>B17DCDT104</t>
  </si>
  <si>
    <t>Từ Phú</t>
  </si>
  <si>
    <t>B17DCCN372</t>
  </si>
  <si>
    <t>17/05/1999</t>
  </si>
  <si>
    <t>B17DCPT117</t>
  </si>
  <si>
    <t>B17DCVT218</t>
  </si>
  <si>
    <t>B17DCPT123</t>
  </si>
  <si>
    <t>B17DCCN405</t>
  </si>
  <si>
    <t>26/01/1998</t>
  </si>
  <si>
    <t>B17DCPT133</t>
  </si>
  <si>
    <t>B17DCPT135</t>
  </si>
  <si>
    <t>B17DCPT137</t>
  </si>
  <si>
    <t>Cung Nhật</t>
  </si>
  <si>
    <t>B17DCCN425</t>
  </si>
  <si>
    <t>Trần Đức Hoàng</t>
  </si>
  <si>
    <t>B17DCPT146</t>
  </si>
  <si>
    <t>B17DCVT256</t>
  </si>
  <si>
    <t>Trần Hải</t>
  </si>
  <si>
    <t>E17CQCN02-B</t>
  </si>
  <si>
    <t>B17DCPT147</t>
  </si>
  <si>
    <t>B17DCCN461</t>
  </si>
  <si>
    <t>B17DCPT155</t>
  </si>
  <si>
    <t>Hoàng Hải</t>
  </si>
  <si>
    <t>B17DCVT273</t>
  </si>
  <si>
    <t>B17DCVT279</t>
  </si>
  <si>
    <t>B17DCCN502</t>
  </si>
  <si>
    <t>B17DCPT165</t>
  </si>
  <si>
    <t>B17DCVT288</t>
  </si>
  <si>
    <t>B17DCCN511</t>
  </si>
  <si>
    <t>B17DCCN521</t>
  </si>
  <si>
    <t>Quyên</t>
  </si>
  <si>
    <t>B17DCVT303</t>
  </si>
  <si>
    <t>B17DCPT173</t>
  </si>
  <si>
    <t>B17DCPT183</t>
  </si>
  <si>
    <t>B17DCVT324</t>
  </si>
  <si>
    <t>Tào Như</t>
  </si>
  <si>
    <t>B17DCPT193</t>
  </si>
  <si>
    <t>B17DCCN575</t>
  </si>
  <si>
    <t>Ninh Thị</t>
  </si>
  <si>
    <t>B17DCAT165</t>
  </si>
  <si>
    <t>B17DCCN591</t>
  </si>
  <si>
    <t>B17DCPT199</t>
  </si>
  <si>
    <t>B17DCCN597</t>
  </si>
  <si>
    <t>B17DCVT376</t>
  </si>
  <si>
    <t>Bùi Quốc</t>
  </si>
  <si>
    <t>B17DCPT217</t>
  </si>
  <si>
    <t>Nguyễn Doãn</t>
  </si>
  <si>
    <t>B17DCCN736</t>
  </si>
  <si>
    <t>B17DCDT206</t>
  </si>
  <si>
    <t>B17DCVT391</t>
  </si>
  <si>
    <t>Võ Anh</t>
  </si>
  <si>
    <t>B17DCPT222</t>
  </si>
  <si>
    <t>B17DCVT410</t>
  </si>
  <si>
    <t>B17DCCN003</t>
  </si>
  <si>
    <t>Phạm Tường</t>
  </si>
  <si>
    <t>D17-248_18</t>
  </si>
  <si>
    <t>B17DCAT009</t>
  </si>
  <si>
    <t>B17DCVT032</t>
  </si>
  <si>
    <t>B17DCCN156</t>
  </si>
  <si>
    <t>B17DCCN158</t>
  </si>
  <si>
    <t>Hồ Ngọc</t>
  </si>
  <si>
    <t>B17DCAT057</t>
  </si>
  <si>
    <t>B17DCVT094</t>
  </si>
  <si>
    <t>B17DCCN175</t>
  </si>
  <si>
    <t>Tạ Ngọc</t>
  </si>
  <si>
    <t>B17DCCN108</t>
  </si>
  <si>
    <t>Đỗ Ngọc Minh</t>
  </si>
  <si>
    <t>31/12/1996</t>
  </si>
  <si>
    <t>B17DCCN110</t>
  </si>
  <si>
    <t>B17DCAT040</t>
  </si>
  <si>
    <t>B17DCAT043</t>
  </si>
  <si>
    <t>B17DCAT048</t>
  </si>
  <si>
    <t>B17DCPT045</t>
  </si>
  <si>
    <t>B17DCCN144</t>
  </si>
  <si>
    <t>Nguyễn Trí</t>
  </si>
  <si>
    <t>B17DCCN151</t>
  </si>
  <si>
    <t>B17DCAT058</t>
  </si>
  <si>
    <t>Chu Trường</t>
  </si>
  <si>
    <t>B17DCVT102</t>
  </si>
  <si>
    <t>B17DCCN185</t>
  </si>
  <si>
    <t>Ngô Thị</t>
  </si>
  <si>
    <t>B17DCPT058</t>
  </si>
  <si>
    <t>B17DCCN205</t>
  </si>
  <si>
    <t>B17DCCN210</t>
  </si>
  <si>
    <t>Lương Kim</t>
  </si>
  <si>
    <t>B17DCCN211</t>
  </si>
  <si>
    <t>B17DCCN218</t>
  </si>
  <si>
    <t>B17DCAT078</t>
  </si>
  <si>
    <t>B17DCCN270</t>
  </si>
  <si>
    <t>B17DCAT087</t>
  </si>
  <si>
    <t>B17DCCN322</t>
  </si>
  <si>
    <t>Phùng Ngọc Quang</t>
  </si>
  <si>
    <t>29/10/1999</t>
  </si>
  <si>
    <t>B17DCCN326</t>
  </si>
  <si>
    <t>B17DCCN330</t>
  </si>
  <si>
    <t>B16DCVT150</t>
  </si>
  <si>
    <t>14/10/1998</t>
  </si>
  <si>
    <t>B17DCCN295</t>
  </si>
  <si>
    <t>B17DCCN299</t>
  </si>
  <si>
    <t>B17DCCN304</t>
  </si>
  <si>
    <t>B17DCCN344</t>
  </si>
  <si>
    <t>B17DCVT189</t>
  </si>
  <si>
    <t>B17DCAT120</t>
  </si>
  <si>
    <t>Vũ Lê</t>
  </si>
  <si>
    <t>B17DCCN404</t>
  </si>
  <si>
    <t>Luận</t>
  </si>
  <si>
    <t>B17DCPT134</t>
  </si>
  <si>
    <t>Phùng Thị Nguyệt</t>
  </si>
  <si>
    <t>B17DCCN413</t>
  </si>
  <si>
    <t>Lương Thế</t>
  </si>
  <si>
    <t>23/11/1998</t>
  </si>
  <si>
    <t>B17DCAT124</t>
  </si>
  <si>
    <t>Giang Đức</t>
  </si>
  <si>
    <t>B17DCCN738</t>
  </si>
  <si>
    <t>Trần Bảo Đức</t>
  </si>
  <si>
    <t>B17DCAT132</t>
  </si>
  <si>
    <t>B17DCAT134</t>
  </si>
  <si>
    <t>01/01/2000</t>
  </si>
  <si>
    <t>B17DCCN451</t>
  </si>
  <si>
    <t>Quách Hải</t>
  </si>
  <si>
    <t>B17DCCN453</t>
  </si>
  <si>
    <t>B17DCCN456</t>
  </si>
  <si>
    <t>B17DCCN480</t>
  </si>
  <si>
    <t>Trần Thị Yến</t>
  </si>
  <si>
    <t>B17DCCN491</t>
  </si>
  <si>
    <t>B17DCCN492</t>
  </si>
  <si>
    <t>Hà Thị Kim</t>
  </si>
  <si>
    <t>Phụng</t>
  </si>
  <si>
    <t>B17DCPT170</t>
  </si>
  <si>
    <t>Lê Thị Diễm</t>
  </si>
  <si>
    <t>B17DCCN528</t>
  </si>
  <si>
    <t>B17DCCN547</t>
  </si>
  <si>
    <t>Tá</t>
  </si>
  <si>
    <t>24/01/1998</t>
  </si>
  <si>
    <t>B17DCCN553</t>
  </si>
  <si>
    <t>Tấn</t>
  </si>
  <si>
    <t>B17DCCN569</t>
  </si>
  <si>
    <t>B17DCAT163</t>
  </si>
  <si>
    <t>Đào Anh</t>
  </si>
  <si>
    <t>B17DCCN582</t>
  </si>
  <si>
    <t>Trương Công</t>
  </si>
  <si>
    <t>B17DCCN584</t>
  </si>
  <si>
    <t>21/04/1998</t>
  </si>
  <si>
    <t>B17DCAT189</t>
  </si>
  <si>
    <t>B17DCAT190</t>
  </si>
  <si>
    <t>Ngô Thùy</t>
  </si>
  <si>
    <t>B17DCCN621</t>
  </si>
  <si>
    <t>Triệu</t>
  </si>
  <si>
    <t>B17DCDT188</t>
  </si>
  <si>
    <t>Đỗ Quốc</t>
  </si>
  <si>
    <t>B17DCCN632</t>
  </si>
  <si>
    <t>B17DCCN644</t>
  </si>
  <si>
    <t>B17DCAT200</t>
  </si>
  <si>
    <t>B17DCVT388</t>
  </si>
  <si>
    <t>Kiều Minh</t>
  </si>
  <si>
    <t>B17DCCN659</t>
  </si>
  <si>
    <t>B17DCCN662</t>
  </si>
  <si>
    <t>B17DCCN664</t>
  </si>
  <si>
    <t>B17DCCN678</t>
  </si>
  <si>
    <t>Lương Thu</t>
  </si>
  <si>
    <t>B17DCAT217</t>
  </si>
  <si>
    <t>B17DCVT412</t>
  </si>
  <si>
    <t>Yên</t>
  </si>
  <si>
    <t>06/11/1998</t>
  </si>
  <si>
    <t>B17DCAT218</t>
  </si>
  <si>
    <t>PM02-A3</t>
  </si>
  <si>
    <t>B16DCCN016</t>
  </si>
  <si>
    <t>Võ Hoàng</t>
  </si>
  <si>
    <t>14/10/1996</t>
  </si>
  <si>
    <t>D16CQCN08-B</t>
  </si>
  <si>
    <t>D17-249_19</t>
  </si>
  <si>
    <t>B17DCPT005</t>
  </si>
  <si>
    <t>Đỗ Duy</t>
  </si>
  <si>
    <t>B17DCPT009</t>
  </si>
  <si>
    <t>B15DCPT018</t>
  </si>
  <si>
    <t>Bính</t>
  </si>
  <si>
    <t>04/11/1997</t>
  </si>
  <si>
    <t>D15TKDPT2</t>
  </si>
  <si>
    <t>B17DCPT027</t>
  </si>
  <si>
    <t>Chu Linh</t>
  </si>
  <si>
    <t>Chi</t>
  </si>
  <si>
    <t>B17DCVT039</t>
  </si>
  <si>
    <t>Phạm Anh</t>
  </si>
  <si>
    <t>B14DCVT075</t>
  </si>
  <si>
    <t>25/02/1996</t>
  </si>
  <si>
    <t>D14CQVT01-B</t>
  </si>
  <si>
    <t>B17DCCN096</t>
  </si>
  <si>
    <t>Hồ Quốc</t>
  </si>
  <si>
    <t>B16DCCN093</t>
  </si>
  <si>
    <t>21/11/1996</t>
  </si>
  <si>
    <t>D16CQCN05-B</t>
  </si>
  <si>
    <t>B17DCVT081</t>
  </si>
  <si>
    <t>Cao Viết</t>
  </si>
  <si>
    <t>B17DCCN160</t>
  </si>
  <si>
    <t>B17DCPT056</t>
  </si>
  <si>
    <t>31/01/1999</t>
  </si>
  <si>
    <t>B17DCPT055</t>
  </si>
  <si>
    <t>Trần Thị Thùy</t>
  </si>
  <si>
    <t>B17DCVT051</t>
  </si>
  <si>
    <t>Đạm</t>
  </si>
  <si>
    <t>B17DCDT030</t>
  </si>
  <si>
    <t>Đạo</t>
  </si>
  <si>
    <t>B17DCVT059</t>
  </si>
  <si>
    <t>Trịnh Xuân</t>
  </si>
  <si>
    <t>B17DCPT040</t>
  </si>
  <si>
    <t>Lê Phương</t>
  </si>
  <si>
    <t>B15DCDT038</t>
  </si>
  <si>
    <t>Ngô Nhân</t>
  </si>
  <si>
    <t>02/08/1997</t>
  </si>
  <si>
    <t>B17DCCN728</t>
  </si>
  <si>
    <t>B17DCCN187</t>
  </si>
  <si>
    <t>19/11/1998</t>
  </si>
  <si>
    <t>B17DCVT113</t>
  </si>
  <si>
    <t>03/08/1999</t>
  </si>
  <si>
    <t>B17DCPT237</t>
  </si>
  <si>
    <t>Lê Thị Minh</t>
  </si>
  <si>
    <t>B17DCPT072</t>
  </si>
  <si>
    <t>B17DCAT069</t>
  </si>
  <si>
    <t>B16DCVT127</t>
  </si>
  <si>
    <t>Hồ Xuân</t>
  </si>
  <si>
    <t>Hinh</t>
  </si>
  <si>
    <t>23/01/1998</t>
  </si>
  <si>
    <t>D16CQVT07-B</t>
  </si>
  <si>
    <t>B15DCVT164</t>
  </si>
  <si>
    <t>27/07/1997</t>
  </si>
  <si>
    <t>B17DCVT151</t>
  </si>
  <si>
    <t>B17DCCN289</t>
  </si>
  <si>
    <t>B16DCVT161</t>
  </si>
  <si>
    <t>Ninh Văn</t>
  </si>
  <si>
    <t>14/01/1998</t>
  </si>
  <si>
    <t>B17DCVT180</t>
  </si>
  <si>
    <t>B17DCDT092</t>
  </si>
  <si>
    <t>B17DCPT105</t>
  </si>
  <si>
    <t>Đoàn Bình</t>
  </si>
  <si>
    <t>B17DCVT192</t>
  </si>
  <si>
    <t>B16DCCN205</t>
  </si>
  <si>
    <t>Phạm Tùng</t>
  </si>
  <si>
    <t>15/01/1998</t>
  </si>
  <si>
    <t>B16DCAT096</t>
  </si>
  <si>
    <t>03/10/1995</t>
  </si>
  <si>
    <t>B17DCPT244</t>
  </si>
  <si>
    <t>Nguyễn Phi</t>
  </si>
  <si>
    <t>B17DCPT129</t>
  </si>
  <si>
    <t>Luyến</t>
  </si>
  <si>
    <t>B16DCAT103</t>
  </si>
  <si>
    <t>Nguyễn Bùi</t>
  </si>
  <si>
    <t>01/01/1998</t>
  </si>
  <si>
    <t>B17DCAT122</t>
  </si>
  <si>
    <t>13/05/1999</t>
  </si>
  <si>
    <t>B17DCPT265</t>
  </si>
  <si>
    <t>Nguyễn Đỗ Tuấn</t>
  </si>
  <si>
    <t>07/04/1997</t>
  </si>
  <si>
    <t>B17DCDT126</t>
  </si>
  <si>
    <t>B17DCVT239</t>
  </si>
  <si>
    <t>Phạm Trần Hà</t>
  </si>
  <si>
    <t>B17DCVT257</t>
  </si>
  <si>
    <t>B16DCAT116</t>
  </si>
  <si>
    <t>Vũ Thị Thúy</t>
  </si>
  <si>
    <t>18/05/1998</t>
  </si>
  <si>
    <t>B17DCCN470</t>
  </si>
  <si>
    <t>B17DCCN739</t>
  </si>
  <si>
    <t>Lê Huy</t>
  </si>
  <si>
    <t>B17DCPT159</t>
  </si>
  <si>
    <t>Lê Thị Hà</t>
  </si>
  <si>
    <t>B17DCPT160</t>
  </si>
  <si>
    <t>B17DCPT161</t>
  </si>
  <si>
    <t>B17DCCN513</t>
  </si>
  <si>
    <t>Nguyễn Thiện</t>
  </si>
  <si>
    <t>12/04/1998</t>
  </si>
  <si>
    <t>B17DCAT147</t>
  </si>
  <si>
    <t>B17DCCN498</t>
  </si>
  <si>
    <t>28/12/1998</t>
  </si>
  <si>
    <t>B16DCAT133</t>
  </si>
  <si>
    <t>05/07/1998</t>
  </si>
  <si>
    <t>D16CQAT01-B</t>
  </si>
  <si>
    <t>B17DCPT259</t>
  </si>
  <si>
    <t>B17DCPT241</t>
  </si>
  <si>
    <t>Lưu Thế</t>
  </si>
  <si>
    <t>B17DCVT300</t>
  </si>
  <si>
    <t>B15DCKT150</t>
  </si>
  <si>
    <t>04/04/1997</t>
  </si>
  <si>
    <t>D15CQKT02-B</t>
  </si>
  <si>
    <t>B17DCVT307</t>
  </si>
  <si>
    <t>B17DCAT159</t>
  </si>
  <si>
    <t>B14DCVT672</t>
  </si>
  <si>
    <t>10/01/1995</t>
  </si>
  <si>
    <t>D14CQVT04-B</t>
  </si>
  <si>
    <t>B17DCCN567</t>
  </si>
  <si>
    <t>B17DCCN574</t>
  </si>
  <si>
    <t>B17DCAT170</t>
  </si>
  <si>
    <t>Nguyễn Thu</t>
  </si>
  <si>
    <t>B17DCPT202</t>
  </si>
  <si>
    <t>B17DCPT207</t>
  </si>
  <si>
    <t>B14DCPT443</t>
  </si>
  <si>
    <t>Trâm</t>
  </si>
  <si>
    <t>18/09/1996</t>
  </si>
  <si>
    <t>D14TKDPT2</t>
  </si>
  <si>
    <t>B17DCVT371</t>
  </si>
  <si>
    <t>B16DCCN371</t>
  </si>
  <si>
    <t>D16CQCN03-B</t>
  </si>
  <si>
    <t>B17DCVT377</t>
  </si>
  <si>
    <t>B15DCCN590</t>
  </si>
  <si>
    <t>24/10/1997</t>
  </si>
  <si>
    <t>B17DCPT245</t>
  </si>
  <si>
    <t>B15DCKT199</t>
  </si>
  <si>
    <t>02/12/1997</t>
  </si>
  <si>
    <t>D15CQKT03-B</t>
  </si>
  <si>
    <t>B17DCPT225</t>
  </si>
  <si>
    <t>14/09/1998</t>
  </si>
  <si>
    <t>B17DCVT401</t>
  </si>
  <si>
    <t>B17DCPT230</t>
  </si>
  <si>
    <t>B17DCVT413</t>
  </si>
  <si>
    <t>PM12-A3</t>
  </si>
  <si>
    <t>B16DCCN001</t>
  </si>
  <si>
    <t>29/08/1998</t>
  </si>
  <si>
    <t>D16CQCN01-B</t>
  </si>
  <si>
    <t>D17-250_20</t>
  </si>
  <si>
    <t>B17DCVT001</t>
  </si>
  <si>
    <t>Lã Văn</t>
  </si>
  <si>
    <t>B16DCPT210</t>
  </si>
  <si>
    <t>13/01/1998</t>
  </si>
  <si>
    <t>D16CQPT05-B</t>
  </si>
  <si>
    <t>B16DCVT014</t>
  </si>
  <si>
    <t>B17DCCN006</t>
  </si>
  <si>
    <t>Chu Thế</t>
  </si>
  <si>
    <t>B17DCDT009</t>
  </si>
  <si>
    <t>B16DCVT020</t>
  </si>
  <si>
    <t>B17DCVT029</t>
  </si>
  <si>
    <t>B17DCCN069</t>
  </si>
  <si>
    <t>Kiều Thị Ngọc</t>
  </si>
  <si>
    <t>B16DCCN031</t>
  </si>
  <si>
    <t>25/11/1998</t>
  </si>
  <si>
    <t>D16CQCN07-B</t>
  </si>
  <si>
    <t>B17DCVT043</t>
  </si>
  <si>
    <t>B13DCVT007</t>
  </si>
  <si>
    <t>Dương Kim</t>
  </si>
  <si>
    <t>23/12/1994</t>
  </si>
  <si>
    <t>D13CQVT01-B</t>
  </si>
  <si>
    <t>B14DCVT403</t>
  </si>
  <si>
    <t>12/03/1996</t>
  </si>
  <si>
    <t>D14CQVT05-B</t>
  </si>
  <si>
    <t>B15DCVT114</t>
  </si>
  <si>
    <t>25/09/1997</t>
  </si>
  <si>
    <t>D15CQVT02-B</t>
  </si>
  <si>
    <t>B14CCVT015</t>
  </si>
  <si>
    <t>29/05/1995</t>
  </si>
  <si>
    <t>C14CQVT01-B</t>
  </si>
  <si>
    <t>B17DCPT240</t>
  </si>
  <si>
    <t>Đoàn Ngọc</t>
  </si>
  <si>
    <t>B17DCPT256</t>
  </si>
  <si>
    <t>Nguyễn Đại</t>
  </si>
  <si>
    <t>B17DCPT239</t>
  </si>
  <si>
    <t>B17DCVT110</t>
  </si>
  <si>
    <t>Đào Đức</t>
  </si>
  <si>
    <t>B17DCDT065</t>
  </si>
  <si>
    <t>Triệu Quang</t>
  </si>
  <si>
    <t>B17DCPT066</t>
  </si>
  <si>
    <t>Bùi Thị Diễm</t>
  </si>
  <si>
    <t>B17DCCN226</t>
  </si>
  <si>
    <t>B17DCPT266</t>
  </si>
  <si>
    <t>B17DCVT133</t>
  </si>
  <si>
    <t>B16DCAT060</t>
  </si>
  <si>
    <t>06/06/1998</t>
  </si>
  <si>
    <t>B16DCCN154</t>
  </si>
  <si>
    <t>16/05/1998</t>
  </si>
  <si>
    <t>D16CQCN02-B</t>
  </si>
  <si>
    <t>B17DCVT149</t>
  </si>
  <si>
    <t>B16DCVT135</t>
  </si>
  <si>
    <t>09/02/1998</t>
  </si>
  <si>
    <t>B14DCPT148</t>
  </si>
  <si>
    <t>25/11/1996</t>
  </si>
  <si>
    <t>D14TTDPT2</t>
  </si>
  <si>
    <t>B17DCVT156</t>
  </si>
  <si>
    <t>B17DCVT158</t>
  </si>
  <si>
    <t>Quyết Tiến</t>
  </si>
  <si>
    <t>12/07/1998</t>
  </si>
  <si>
    <t>B17DCDT089</t>
  </si>
  <si>
    <t>Vũ Mạnh</t>
  </si>
  <si>
    <t>B16DCVT158</t>
  </si>
  <si>
    <t>05/12/1998</t>
  </si>
  <si>
    <t>B17DCAT092</t>
  </si>
  <si>
    <t>Cao Danh</t>
  </si>
  <si>
    <t>B17DCCN311</t>
  </si>
  <si>
    <t>B17DCVT170</t>
  </si>
  <si>
    <t>B12DCCN379</t>
  </si>
  <si>
    <t>Hữu</t>
  </si>
  <si>
    <t>05/12/1994</t>
  </si>
  <si>
    <t>B16DCCN188</t>
  </si>
  <si>
    <t>02/04/1998</t>
  </si>
  <si>
    <t>D16CQCN04-B</t>
  </si>
  <si>
    <t>B17DCCN336</t>
  </si>
  <si>
    <t>Mai Công</t>
  </si>
  <si>
    <t>B16DCVT174</t>
  </si>
  <si>
    <t>13/06/1998</t>
  </si>
  <si>
    <t>B17DCCN358</t>
  </si>
  <si>
    <t>B15DCTT044</t>
  </si>
  <si>
    <t>17/09/1997</t>
  </si>
  <si>
    <t>D15CQTT02-B</t>
  </si>
  <si>
    <t>B17DCCN371</t>
  </si>
  <si>
    <t>B17DCVT211</t>
  </si>
  <si>
    <t>Đoàn Khánh</t>
  </si>
  <si>
    <t>B17DCDT111</t>
  </si>
  <si>
    <t>B17DCVT220</t>
  </si>
  <si>
    <t>Lợi</t>
  </si>
  <si>
    <t>B17DCCN418</t>
  </si>
  <si>
    <t>Hồ Tuấn</t>
  </si>
  <si>
    <t>B17DCVT232</t>
  </si>
  <si>
    <t>B15DCAT119</t>
  </si>
  <si>
    <t>Lê Hoài</t>
  </si>
  <si>
    <t>D15CQAT03-B</t>
  </si>
  <si>
    <t>B16DCAT115</t>
  </si>
  <si>
    <t>B17DCVT261</t>
  </si>
  <si>
    <t>B17DCDT133</t>
  </si>
  <si>
    <t>Trịnh Bá</t>
  </si>
  <si>
    <t>B17DCDT135</t>
  </si>
  <si>
    <t>B16DCCN258</t>
  </si>
  <si>
    <t>10/06/1998</t>
  </si>
  <si>
    <t>B16DCDT158</t>
  </si>
  <si>
    <t>Nguyễn Sỹ</t>
  </si>
  <si>
    <t>04/08/1998</t>
  </si>
  <si>
    <t>D16CQDT02-B</t>
  </si>
  <si>
    <t>B17DCVT274</t>
  </si>
  <si>
    <t>Nguyễn Bảo</t>
  </si>
  <si>
    <t>B12DCCN337</t>
  </si>
  <si>
    <t>Phái</t>
  </si>
  <si>
    <t>14/08/1994</t>
  </si>
  <si>
    <t>D12CNPM6</t>
  </si>
  <si>
    <t>B17DCDT149</t>
  </si>
  <si>
    <t>B14DCCN347</t>
  </si>
  <si>
    <t>27/07/1996</t>
  </si>
  <si>
    <t>D14CNPM2</t>
  </si>
  <si>
    <t>B17DCPT175</t>
  </si>
  <si>
    <t>B15DCVT356</t>
  </si>
  <si>
    <t>30/11/1996</t>
  </si>
  <si>
    <t>B14DCCN536</t>
  </si>
  <si>
    <t>Đinh Trọng</t>
  </si>
  <si>
    <t>10/10/1996</t>
  </si>
  <si>
    <t>B15DCDT194</t>
  </si>
  <si>
    <t>Nguyễn Khánh</t>
  </si>
  <si>
    <t>04/05/1997</t>
  </si>
  <si>
    <t>B17DCVT364</t>
  </si>
  <si>
    <t>Phạm Khánh</t>
  </si>
  <si>
    <t>B13DCDT124</t>
  </si>
  <si>
    <t>10/04/1995</t>
  </si>
  <si>
    <t>D13XLTH</t>
  </si>
  <si>
    <t>B17DCVT366</t>
  </si>
  <si>
    <t>B17DCDT187</t>
  </si>
  <si>
    <t>Trí</t>
  </si>
  <si>
    <t>B17DCVT384</t>
  </si>
  <si>
    <t>B16DCCN396</t>
  </si>
  <si>
    <t>31/12/1998</t>
  </si>
  <si>
    <t>B17DCCN671</t>
  </si>
  <si>
    <t>Tuyên</t>
  </si>
  <si>
    <t>B15DCCN635</t>
  </si>
  <si>
    <t>01/08/1997</t>
  </si>
  <si>
    <t>D15CQCN08-B</t>
  </si>
  <si>
    <t>B17DCVT403</t>
  </si>
  <si>
    <t>Trịnh Lê</t>
  </si>
  <si>
    <t>B14CCCN053</t>
  </si>
  <si>
    <t>Trương Thế</t>
  </si>
  <si>
    <t>27/11/1991</t>
  </si>
  <si>
    <t>C14CNPM</t>
  </si>
  <si>
    <t>Đỗ Ngọc</t>
  </si>
  <si>
    <t>Nguyễn Lê</t>
  </si>
  <si>
    <t>Thiên</t>
  </si>
  <si>
    <t>Thu</t>
  </si>
  <si>
    <t>26/04/1999</t>
  </si>
  <si>
    <t>E15CQCN02-B</t>
  </si>
  <si>
    <t>Đặng Tuấn</t>
  </si>
  <si>
    <t>Hiệu</t>
  </si>
  <si>
    <t>Đoàn Xuân</t>
  </si>
  <si>
    <t>11/08/1998</t>
  </si>
  <si>
    <t>Trần Đình</t>
  </si>
  <si>
    <t>B17DCCN021</t>
  </si>
  <si>
    <t>D17-255_25</t>
  </si>
  <si>
    <t>B17DCVT013</t>
  </si>
  <si>
    <t>B17DCAT011</t>
  </si>
  <si>
    <t>Phạm Công Đức</t>
  </si>
  <si>
    <t>B17DCAT019</t>
  </si>
  <si>
    <t>B17DCAT018</t>
  </si>
  <si>
    <t>B17DCPT024</t>
  </si>
  <si>
    <t>B17DCDT020</t>
  </si>
  <si>
    <t>Khương Phú</t>
  </si>
  <si>
    <t>B17DCAT023</t>
  </si>
  <si>
    <t>B17DCPT035</t>
  </si>
  <si>
    <t>06/02/1997</t>
  </si>
  <si>
    <t>B17DCCN094</t>
  </si>
  <si>
    <t>10/04/1998</t>
  </si>
  <si>
    <t>B17DCVT047</t>
  </si>
  <si>
    <t>B17DCCN180</t>
  </si>
  <si>
    <t>B17DCVT088</t>
  </si>
  <si>
    <t>Đỗ Đại</t>
  </si>
  <si>
    <t>B17DCCN176</t>
  </si>
  <si>
    <t>06/08/1997</t>
  </si>
  <si>
    <t>B17DCCN106</t>
  </si>
  <si>
    <t>Đặng Tiến</t>
  </si>
  <si>
    <t>B17DCCN730</t>
  </si>
  <si>
    <t>B17DCVT070</t>
  </si>
  <si>
    <t>Đồng</t>
  </si>
  <si>
    <t>B17DCCN141</t>
  </si>
  <si>
    <t>B17DCCN149</t>
  </si>
  <si>
    <t>B17DCVT105</t>
  </si>
  <si>
    <t>B17DCPT060</t>
  </si>
  <si>
    <t>B17DCPT063</t>
  </si>
  <si>
    <t>Phan Đình</t>
  </si>
  <si>
    <t>B17DCCN201</t>
  </si>
  <si>
    <t>B17DCPT071</t>
  </si>
  <si>
    <t>B17DCPT068</t>
  </si>
  <si>
    <t>Trần Nguyệt</t>
  </si>
  <si>
    <t>B17DCCN209</t>
  </si>
  <si>
    <t>B17DCVT117</t>
  </si>
  <si>
    <t>Hân</t>
  </si>
  <si>
    <t>B17DCVT126</t>
  </si>
  <si>
    <t>Bạch Viết</t>
  </si>
  <si>
    <t>B17DCCN224</t>
  </si>
  <si>
    <t>B17DCCN247</t>
  </si>
  <si>
    <t>Vương Đình</t>
  </si>
  <si>
    <t>B17DCPT088</t>
  </si>
  <si>
    <t>B17DCDT094</t>
  </si>
  <si>
    <t>Hồ Sỹ Quang</t>
  </si>
  <si>
    <t>B17DCVT177</t>
  </si>
  <si>
    <t>Nguyễn Thì</t>
  </si>
  <si>
    <t>B17DCAT098</t>
  </si>
  <si>
    <t>B17DCCN743</t>
  </si>
  <si>
    <t>ĐàO Duy</t>
  </si>
  <si>
    <t>B17DCVT160</t>
  </si>
  <si>
    <t>B15DCCN265</t>
  </si>
  <si>
    <t>26/01/1997</t>
  </si>
  <si>
    <t>B17DCVT188</t>
  </si>
  <si>
    <t>B17DCAT106</t>
  </si>
  <si>
    <t>B17DCDT106</t>
  </si>
  <si>
    <t>Phan Trọng</t>
  </si>
  <si>
    <t>B17DCCN398</t>
  </si>
  <si>
    <t>B17DCCN410</t>
  </si>
  <si>
    <t>Đặng Thanh</t>
  </si>
  <si>
    <t>B17DCAT126</t>
  </si>
  <si>
    <t>B17DCVT240</t>
  </si>
  <si>
    <t>Trần Thị Bình</t>
  </si>
  <si>
    <t>B17DCPT140</t>
  </si>
  <si>
    <t>B17DCCN440</t>
  </si>
  <si>
    <t>B17DCAT135</t>
  </si>
  <si>
    <t>An Quang</t>
  </si>
  <si>
    <t>B17DCCN468</t>
  </si>
  <si>
    <t>Nguyễn Duy Minh</t>
  </si>
  <si>
    <t>B17DCPT156</t>
  </si>
  <si>
    <t>B17DCVT272</t>
  </si>
  <si>
    <t>Đỗ Thị Diệu</t>
  </si>
  <si>
    <t>Như</t>
  </si>
  <si>
    <t>B17DCVT280</t>
  </si>
  <si>
    <t>B17DCCN490</t>
  </si>
  <si>
    <t>B17DCVT284</t>
  </si>
  <si>
    <t>B17DCCN504</t>
  </si>
  <si>
    <t>Đặng Hồng</t>
  </si>
  <si>
    <t>B17DCVT295</t>
  </si>
  <si>
    <t>Đỗ Cường</t>
  </si>
  <si>
    <t>B17DCPT172</t>
  </si>
  <si>
    <t>Đỗ Thị</t>
  </si>
  <si>
    <t>Son</t>
  </si>
  <si>
    <t>B17DCDT160</t>
  </si>
  <si>
    <t>B17DCVT308</t>
  </si>
  <si>
    <t>B17DCAT157</t>
  </si>
  <si>
    <t>B17DCVT310</t>
  </si>
  <si>
    <t>Tăng Văn</t>
  </si>
  <si>
    <t>B17DCCN552</t>
  </si>
  <si>
    <t>B17DCVT334</t>
  </si>
  <si>
    <t>B17DCCN559</t>
  </si>
  <si>
    <t>Hoàng Triệu</t>
  </si>
  <si>
    <t>B17DCVT341</t>
  </si>
  <si>
    <t>B17DCVT346</t>
  </si>
  <si>
    <t>18/07/1998</t>
  </si>
  <si>
    <t>B17DCCN600</t>
  </si>
  <si>
    <t>B17DCCN717</t>
  </si>
  <si>
    <t>B17DCCN724</t>
  </si>
  <si>
    <t>13/12/1998</t>
  </si>
  <si>
    <t>B17DCCN633</t>
  </si>
  <si>
    <t>B17DCAT196</t>
  </si>
  <si>
    <t>Trưởng</t>
  </si>
  <si>
    <t>B17DCCN650</t>
  </si>
  <si>
    <t>B17DCCN672</t>
  </si>
  <si>
    <t>Trần Sỹ</t>
  </si>
  <si>
    <t>25/05/1998</t>
  </si>
  <si>
    <t>B17DCCN687</t>
  </si>
  <si>
    <t>Ngô Hoàng</t>
  </si>
  <si>
    <t>B17DCDT215</t>
  </si>
  <si>
    <t>PM03-A3</t>
  </si>
  <si>
    <t>B17DCCN051</t>
  </si>
  <si>
    <t>Trần Ngọc Nam</t>
  </si>
  <si>
    <t>E17CQCN01-B</t>
  </si>
  <si>
    <t>E17-003_31</t>
  </si>
  <si>
    <t>B17DCCN059</t>
  </si>
  <si>
    <t>B17DCCN085</t>
  </si>
  <si>
    <t>B17DCVT038</t>
  </si>
  <si>
    <t>B17DCVT049</t>
  </si>
  <si>
    <t>B17DCCN111</t>
  </si>
  <si>
    <t>B17DCVT053</t>
  </si>
  <si>
    <t>B17DCAT047</t>
  </si>
  <si>
    <t>Nguyễn Lương</t>
  </si>
  <si>
    <t>07/03/1999</t>
  </si>
  <si>
    <t>B17DCAT050</t>
  </si>
  <si>
    <t>B17DCAT059</t>
  </si>
  <si>
    <t>Đoàn Nguyễn Hoàng</t>
  </si>
  <si>
    <t>B17DCAT063</t>
  </si>
  <si>
    <t>B17DCDT061</t>
  </si>
  <si>
    <t>B17DCCN200</t>
  </si>
  <si>
    <t>Hoàng Thanh</t>
  </si>
  <si>
    <t>B17DCCN241</t>
  </si>
  <si>
    <t>B17DCAT075</t>
  </si>
  <si>
    <t>B17DCAT083</t>
  </si>
  <si>
    <t>B17DCCN266</t>
  </si>
  <si>
    <t>B17DCCN282</t>
  </si>
  <si>
    <t>B17DCCN288</t>
  </si>
  <si>
    <t>01/11/1998</t>
  </si>
  <si>
    <t>B17DCAT095</t>
  </si>
  <si>
    <t>Nghiêm Quang</t>
  </si>
  <si>
    <t>B17DCCN303</t>
  </si>
  <si>
    <t>B17DCAT091</t>
  </si>
  <si>
    <t>Hà Đức</t>
  </si>
  <si>
    <t>B17DCCN350</t>
  </si>
  <si>
    <t>B17DCAT115</t>
  </si>
  <si>
    <t>Lê Trường</t>
  </si>
  <si>
    <t>B17DCCN393</t>
  </si>
  <si>
    <t>B17DCCN408</t>
  </si>
  <si>
    <t>B17DCVT230</t>
  </si>
  <si>
    <t>Đường Phạm Hoàng</t>
  </si>
  <si>
    <t>B17DCVT235</t>
  </si>
  <si>
    <t>08/05/1999</t>
  </si>
  <si>
    <t>B17DCAT133</t>
  </si>
  <si>
    <t>B17DCVT258</t>
  </si>
  <si>
    <t>B17DCVT270</t>
  </si>
  <si>
    <t>B17DCAT155</t>
  </si>
  <si>
    <t>B17DCVT306</t>
  </si>
  <si>
    <t>B17DCCN540</t>
  </si>
  <si>
    <t>B17DCCN564</t>
  </si>
  <si>
    <t>Vũ Chiến</t>
  </si>
  <si>
    <t>B17DCCN577</t>
  </si>
  <si>
    <t>Mè Đức</t>
  </si>
  <si>
    <t>B17DCAT177</t>
  </si>
  <si>
    <t>Hà Công</t>
  </si>
  <si>
    <t>Thuấn</t>
  </si>
  <si>
    <t>B17DCVT353</t>
  </si>
  <si>
    <t>08/02/1997</t>
  </si>
  <si>
    <t>B17DCCN612</t>
  </si>
  <si>
    <t>Tạ Xuân</t>
  </si>
  <si>
    <t>B17DCDT189</t>
  </si>
  <si>
    <t>B17DCCN641</t>
  </si>
  <si>
    <t>B17DCCN652</t>
  </si>
  <si>
    <t>B17DCCN693</t>
  </si>
  <si>
    <t>B17DCVT005</t>
  </si>
  <si>
    <t>E17-011_32</t>
  </si>
  <si>
    <t>B17DCDT006</t>
  </si>
  <si>
    <t>B17DCCN023</t>
  </si>
  <si>
    <t>B17DCCN025</t>
  </si>
  <si>
    <t>Nguyễn Hà</t>
  </si>
  <si>
    <t>B17DCVT014</t>
  </si>
  <si>
    <t>B17DCAT016</t>
  </si>
  <si>
    <t>Trần Quỳnh</t>
  </si>
  <si>
    <t>B17DCVT003</t>
  </si>
  <si>
    <t>Đào Phúc</t>
  </si>
  <si>
    <t>B17DCCN074</t>
  </si>
  <si>
    <t>B17DCAT052</t>
  </si>
  <si>
    <t>B17DCCN165</t>
  </si>
  <si>
    <t>B17DCCN178</t>
  </si>
  <si>
    <t>B17DCVT092</t>
  </si>
  <si>
    <t>Lưu Hữu</t>
  </si>
  <si>
    <t>31/10/1998</t>
  </si>
  <si>
    <t>B17DCCN103</t>
  </si>
  <si>
    <t>B17DCVT052</t>
  </si>
  <si>
    <t>Kiều Tiến</t>
  </si>
  <si>
    <t>B17DCDT039</t>
  </si>
  <si>
    <t>B17DCCN188</t>
  </si>
  <si>
    <t>Nguyễn Thị Hương</t>
  </si>
  <si>
    <t>B15DCDT063</t>
  </si>
  <si>
    <t>27/12/1997</t>
  </si>
  <si>
    <t>B17DCCN223</t>
  </si>
  <si>
    <t>Bạch Duy</t>
  </si>
  <si>
    <t>B17DCDT080</t>
  </si>
  <si>
    <t>B17DCVT143</t>
  </si>
  <si>
    <t>B17DCCN315</t>
  </si>
  <si>
    <t>B17DCVT186</t>
  </si>
  <si>
    <t>B17DCVT203</t>
  </si>
  <si>
    <t>B17DCVT213</t>
  </si>
  <si>
    <t>Lê Viết</t>
  </si>
  <si>
    <t>B17DCCN380</t>
  </si>
  <si>
    <t>Nguyễn Vân</t>
  </si>
  <si>
    <t>B17DCDT116</t>
  </si>
  <si>
    <t>Phạm Phi</t>
  </si>
  <si>
    <t>B17DCDT112</t>
  </si>
  <si>
    <t>B17DCAT127</t>
  </si>
  <si>
    <t>Nguyễn Phước Hoàng</t>
  </si>
  <si>
    <t>B17DCVT243</t>
  </si>
  <si>
    <t>Đỗ Phương</t>
  </si>
  <si>
    <t>B17DCCN436</t>
  </si>
  <si>
    <t>Lê Vũ</t>
  </si>
  <si>
    <t>B17DCVT252</t>
  </si>
  <si>
    <t>Phạm Hữu</t>
  </si>
  <si>
    <t>B17DCCN463</t>
  </si>
  <si>
    <t>B17DCVT264</t>
  </si>
  <si>
    <t>B17DCCN476</t>
  </si>
  <si>
    <t>B17DCAT152</t>
  </si>
  <si>
    <t>B17DCVT309</t>
  </si>
  <si>
    <t>13/04/1999</t>
  </si>
  <si>
    <t>B17DCAT172</t>
  </si>
  <si>
    <t>Đinh Minh</t>
  </si>
  <si>
    <t>B17DCDT180</t>
  </si>
  <si>
    <t>06/09/1998</t>
  </si>
  <si>
    <t>B17DCCN625</t>
  </si>
  <si>
    <t>Bùi Thành</t>
  </si>
  <si>
    <t>B17DCVT395</t>
  </si>
  <si>
    <t>Mai Thanh</t>
  </si>
  <si>
    <t>B17DCDT212</t>
  </si>
  <si>
    <t>Mai Đắc</t>
  </si>
  <si>
    <t>501-A3</t>
  </si>
  <si>
    <t>Trương Ngọc</t>
  </si>
  <si>
    <t>Vắng có phép</t>
  </si>
  <si>
    <t>B12DCCN477</t>
  </si>
  <si>
    <t>D12CNPM5</t>
  </si>
  <si>
    <t>BẢNG ĐIỂM HỌC PHẦN</t>
  </si>
  <si>
    <t>Vắng</t>
  </si>
  <si>
    <t>Hà Nội, ngày 12 tháng 7 năm 2018</t>
  </si>
  <si>
    <t>Nhóm: D17-254_24</t>
  </si>
  <si>
    <t xml:space="preserve">B17DCVT007 </t>
  </si>
  <si>
    <t xml:space="preserve">Đỗ Ngọc </t>
  </si>
  <si>
    <t xml:space="preserve">Anh </t>
  </si>
  <si>
    <t xml:space="preserve">D17CQVT07-B </t>
  </si>
  <si>
    <t>403-A3</t>
  </si>
  <si>
    <t xml:space="preserve">B17DCVT009 </t>
  </si>
  <si>
    <t xml:space="preserve">Hoàng Đức </t>
  </si>
  <si>
    <t xml:space="preserve">D17CQVT01-B </t>
  </si>
  <si>
    <t xml:space="preserve">B17DCCN020 </t>
  </si>
  <si>
    <t xml:space="preserve">Lê Tuấn </t>
  </si>
  <si>
    <t xml:space="preserve">D17CQCN08-B </t>
  </si>
  <si>
    <t xml:space="preserve">B17DCVT010 </t>
  </si>
  <si>
    <t xml:space="preserve">Lưu Thị Nguyệt </t>
  </si>
  <si>
    <t xml:space="preserve">D17CQVT02-B </t>
  </si>
  <si>
    <t xml:space="preserve">B17DCDT014 </t>
  </si>
  <si>
    <t xml:space="preserve">Nguyễn Tuấn </t>
  </si>
  <si>
    <t xml:space="preserve">D17CQDT02-B </t>
  </si>
  <si>
    <t xml:space="preserve">B17DCDT018 </t>
  </si>
  <si>
    <t xml:space="preserve">Phạm Xuân </t>
  </si>
  <si>
    <t xml:space="preserve">Bách </t>
  </si>
  <si>
    <t xml:space="preserve">B17DCAT020 </t>
  </si>
  <si>
    <t xml:space="preserve">Bùi Ngọc </t>
  </si>
  <si>
    <t xml:space="preserve">Bảo </t>
  </si>
  <si>
    <t xml:space="preserve">D17CQAT04-B </t>
  </si>
  <si>
    <t xml:space="preserve">B17DCVT030 </t>
  </si>
  <si>
    <t xml:space="preserve">Trần Vương </t>
  </si>
  <si>
    <t xml:space="preserve">D17CQVT06-B </t>
  </si>
  <si>
    <t xml:space="preserve">B17DCDT023 </t>
  </si>
  <si>
    <t xml:space="preserve">Đồng Xuân </t>
  </si>
  <si>
    <t xml:space="preserve">Cao </t>
  </si>
  <si>
    <t xml:space="preserve">D17CQDT03-B </t>
  </si>
  <si>
    <t xml:space="preserve">B17DCDT026 </t>
  </si>
  <si>
    <t xml:space="preserve">Nguyễn Thành </t>
  </si>
  <si>
    <t xml:space="preserve">Chung </t>
  </si>
  <si>
    <t xml:space="preserve">B17DCCN092 </t>
  </si>
  <si>
    <t xml:space="preserve">Vương Chí </t>
  </si>
  <si>
    <t xml:space="preserve">Công </t>
  </si>
  <si>
    <t xml:space="preserve">B17DCCN095 </t>
  </si>
  <si>
    <t xml:space="preserve">Đào Huy </t>
  </si>
  <si>
    <t xml:space="preserve">Cường </t>
  </si>
  <si>
    <t xml:space="preserve">D17CQCN11-B </t>
  </si>
  <si>
    <t xml:space="preserve">B17DCAT028 </t>
  </si>
  <si>
    <t xml:space="preserve">Dương Minh </t>
  </si>
  <si>
    <t xml:space="preserve">B17DCCN116 </t>
  </si>
  <si>
    <t xml:space="preserve">Nguyễn Văn </t>
  </si>
  <si>
    <t xml:space="preserve">Đạt </t>
  </si>
  <si>
    <t xml:space="preserve">B17DCAT036 </t>
  </si>
  <si>
    <t xml:space="preserve">Nguyễn Thế </t>
  </si>
  <si>
    <t xml:space="preserve">Điềm </t>
  </si>
  <si>
    <t xml:space="preserve">B17DCVT066 </t>
  </si>
  <si>
    <t xml:space="preserve">Lầu Văn </t>
  </si>
  <si>
    <t xml:space="preserve">Đông </t>
  </si>
  <si>
    <t xml:space="preserve">B17DCVT069 </t>
  </si>
  <si>
    <t xml:space="preserve">Vũ Công </t>
  </si>
  <si>
    <t xml:space="preserve">D17CQVT05-B </t>
  </si>
  <si>
    <t xml:space="preserve">B17DCAT042 </t>
  </si>
  <si>
    <t xml:space="preserve">Hoàng Minh </t>
  </si>
  <si>
    <t xml:space="preserve">Đức </t>
  </si>
  <si>
    <t xml:space="preserve">D17CQAT02-B </t>
  </si>
  <si>
    <t xml:space="preserve">B17DCPT047 </t>
  </si>
  <si>
    <t xml:space="preserve">Bùi Thị Thu </t>
  </si>
  <si>
    <t xml:space="preserve">Dung </t>
  </si>
  <si>
    <t xml:space="preserve">D17CQPT03-B </t>
  </si>
  <si>
    <t xml:space="preserve">B17DCPT236 </t>
  </si>
  <si>
    <t xml:space="preserve">Nguyễn Tấn </t>
  </si>
  <si>
    <t xml:space="preserve">Dũng </t>
  </si>
  <si>
    <t xml:space="preserve">D17CQPT05-B </t>
  </si>
  <si>
    <t xml:space="preserve">B17DCVT090 </t>
  </si>
  <si>
    <t xml:space="preserve">Hà Thị Thùy </t>
  </si>
  <si>
    <t xml:space="preserve">Dương </t>
  </si>
  <si>
    <t xml:space="preserve">B17DCVT099 </t>
  </si>
  <si>
    <t xml:space="preserve">Phạm Hoàng </t>
  </si>
  <si>
    <t xml:space="preserve">Duy </t>
  </si>
  <si>
    <t xml:space="preserve">D17CQVT03-B </t>
  </si>
  <si>
    <t xml:space="preserve">B17DCVT115 </t>
  </si>
  <si>
    <t xml:space="preserve">Phạm Ngọc </t>
  </si>
  <si>
    <t xml:space="preserve">Hải </t>
  </si>
  <si>
    <t xml:space="preserve">B17DCVT120 </t>
  </si>
  <si>
    <t xml:space="preserve">Nguyễn Đoàn Xuân </t>
  </si>
  <si>
    <t xml:space="preserve">Hào </t>
  </si>
  <si>
    <t xml:space="preserve">D17CQVT08-B </t>
  </si>
  <si>
    <t xml:space="preserve">B17DCDT066 </t>
  </si>
  <si>
    <t xml:space="preserve">Kiều Đại </t>
  </si>
  <si>
    <t xml:space="preserve">Hiệp </t>
  </si>
  <si>
    <t xml:space="preserve">B17DCVT128 </t>
  </si>
  <si>
    <t xml:space="preserve">Đỗ Trung </t>
  </si>
  <si>
    <t xml:space="preserve">Hiếu </t>
  </si>
  <si>
    <t xml:space="preserve">B17DCPT077 </t>
  </si>
  <si>
    <t xml:space="preserve">Hoàng Trung </t>
  </si>
  <si>
    <t xml:space="preserve">D17CQPT01-B </t>
  </si>
  <si>
    <t xml:space="preserve">B17DCAT080 </t>
  </si>
  <si>
    <t xml:space="preserve">Lê Huy </t>
  </si>
  <si>
    <t xml:space="preserve">Hoàng </t>
  </si>
  <si>
    <t xml:space="preserve">B17DCDT085 </t>
  </si>
  <si>
    <t xml:space="preserve">Nguyễn Đăng Huy </t>
  </si>
  <si>
    <t xml:space="preserve">D17CQDT01-B </t>
  </si>
  <si>
    <t xml:space="preserve">B17DCCN277 </t>
  </si>
  <si>
    <t xml:space="preserve">Bùi Việt </t>
  </si>
  <si>
    <t xml:space="preserve">Hùng </t>
  </si>
  <si>
    <t xml:space="preserve">D17CQCN01-B </t>
  </si>
  <si>
    <t xml:space="preserve">B17DCCN296 </t>
  </si>
  <si>
    <t xml:space="preserve">Nguyễn Đức </t>
  </si>
  <si>
    <t xml:space="preserve">Hưng </t>
  </si>
  <si>
    <t xml:space="preserve">B17DCPT100 </t>
  </si>
  <si>
    <t xml:space="preserve">Hà Quốc </t>
  </si>
  <si>
    <t xml:space="preserve">Huy </t>
  </si>
  <si>
    <t xml:space="preserve">D17CQPT04-B </t>
  </si>
  <si>
    <t xml:space="preserve">B16DCAT079 </t>
  </si>
  <si>
    <t xml:space="preserve">Nguyễn Đình </t>
  </si>
  <si>
    <t xml:space="preserve">D16CQAT03-B </t>
  </si>
  <si>
    <t xml:space="preserve">B17DCCN328 </t>
  </si>
  <si>
    <t xml:space="preserve">Lại Thị </t>
  </si>
  <si>
    <t xml:space="preserve">Huyền </t>
  </si>
  <si>
    <t xml:space="preserve">D17CQCN04-B </t>
  </si>
  <si>
    <t xml:space="preserve">B17DCCN337 </t>
  </si>
  <si>
    <t xml:space="preserve">Vũ Văn </t>
  </si>
  <si>
    <t xml:space="preserve">Khải </t>
  </si>
  <si>
    <t xml:space="preserve">B17DCVT191 </t>
  </si>
  <si>
    <t xml:space="preserve">Khoa </t>
  </si>
  <si>
    <t xml:space="preserve">B17DCVT194 </t>
  </si>
  <si>
    <t xml:space="preserve">Lã Trung </t>
  </si>
  <si>
    <t xml:space="preserve">Kiên </t>
  </si>
  <si>
    <t xml:space="preserve">B15DCPT129 </t>
  </si>
  <si>
    <t xml:space="preserve">Liêm </t>
  </si>
  <si>
    <t xml:space="preserve">D15TKDPT3 </t>
  </si>
  <si>
    <t xml:space="preserve">B17DCCN376 </t>
  </si>
  <si>
    <t xml:space="preserve">Linh </t>
  </si>
  <si>
    <t xml:space="preserve">B17DCCN379 </t>
  </si>
  <si>
    <t xml:space="preserve">D17CQCN07-B </t>
  </si>
  <si>
    <t xml:space="preserve">B17DCPT126 </t>
  </si>
  <si>
    <t xml:space="preserve">Nguyễn Việt </t>
  </si>
  <si>
    <t xml:space="preserve">Long </t>
  </si>
  <si>
    <t xml:space="preserve">D17CQPT02-B </t>
  </si>
  <si>
    <t xml:space="preserve">B17DCVT226 </t>
  </si>
  <si>
    <t xml:space="preserve">Phạm Văn </t>
  </si>
  <si>
    <t xml:space="preserve">Lực </t>
  </si>
  <si>
    <t xml:space="preserve">B17DCDT120 </t>
  </si>
  <si>
    <t xml:space="preserve">Đào Đức </t>
  </si>
  <si>
    <t xml:space="preserve">Mạnh </t>
  </si>
  <si>
    <t xml:space="preserve">D17CQDT04-B </t>
  </si>
  <si>
    <t xml:space="preserve">B17DCCN414 </t>
  </si>
  <si>
    <t xml:space="preserve">D17CQCN06-B </t>
  </si>
  <si>
    <t xml:space="preserve">B17DCPT136 </t>
  </si>
  <si>
    <t xml:space="preserve">Vũ Đình </t>
  </si>
  <si>
    <t xml:space="preserve">B17DCVT231 </t>
  </si>
  <si>
    <t xml:space="preserve">Dương Văn </t>
  </si>
  <si>
    <t xml:space="preserve">Minh </t>
  </si>
  <si>
    <t xml:space="preserve">B17DCCN421 </t>
  </si>
  <si>
    <t xml:space="preserve">Nguyễn Nhật </t>
  </si>
  <si>
    <t xml:space="preserve">B17DCDT129 </t>
  </si>
  <si>
    <t xml:space="preserve">Nguyễn Hải </t>
  </si>
  <si>
    <t xml:space="preserve">Nam </t>
  </si>
  <si>
    <t xml:space="preserve">B17DCDT136 </t>
  </si>
  <si>
    <t xml:space="preserve">Bùi Đức </t>
  </si>
  <si>
    <t xml:space="preserve">Nguyên </t>
  </si>
  <si>
    <t xml:space="preserve">B17DCCN493 </t>
  </si>
  <si>
    <t xml:space="preserve">Bùi Bích </t>
  </si>
  <si>
    <t xml:space="preserve">Phương </t>
  </si>
  <si>
    <t xml:space="preserve">B17DCDT145 </t>
  </si>
  <si>
    <t xml:space="preserve">Nguyễn Anh </t>
  </si>
  <si>
    <t xml:space="preserve">Quân </t>
  </si>
  <si>
    <t xml:space="preserve">B17DCVT290 </t>
  </si>
  <si>
    <t xml:space="preserve">Hoàng Văn </t>
  </si>
  <si>
    <t xml:space="preserve">Quang </t>
  </si>
  <si>
    <t xml:space="preserve">B17DCPT168 </t>
  </si>
  <si>
    <t xml:space="preserve">Nguyễn Công </t>
  </si>
  <si>
    <t xml:space="preserve">Quyền </t>
  </si>
  <si>
    <t xml:space="preserve">B17DCCN524 </t>
  </si>
  <si>
    <t xml:space="preserve">B17DCDT161 </t>
  </si>
  <si>
    <t xml:space="preserve">Phạm Đức </t>
  </si>
  <si>
    <t xml:space="preserve">Sơn </t>
  </si>
  <si>
    <t xml:space="preserve">B17DCVT313 </t>
  </si>
  <si>
    <t xml:space="preserve">Vũ Trường </t>
  </si>
  <si>
    <t xml:space="preserve">B17DCCN548 </t>
  </si>
  <si>
    <t xml:space="preserve">Đoàn Trắc </t>
  </si>
  <si>
    <t xml:space="preserve">Tài </t>
  </si>
  <si>
    <t xml:space="preserve">B17DCVT329 </t>
  </si>
  <si>
    <t xml:space="preserve">Nguyễn Xuân </t>
  </si>
  <si>
    <t xml:space="preserve">Thắng </t>
  </si>
  <si>
    <t xml:space="preserve">B17DCVT336 </t>
  </si>
  <si>
    <t xml:space="preserve">Phan Tuấn </t>
  </si>
  <si>
    <t xml:space="preserve">Thành </t>
  </si>
  <si>
    <t xml:space="preserve">B17DCCN572 </t>
  </si>
  <si>
    <t xml:space="preserve">Trần Tuấn </t>
  </si>
  <si>
    <t xml:space="preserve">B17DCCN581 </t>
  </si>
  <si>
    <t xml:space="preserve">Nguyễn Hữu </t>
  </si>
  <si>
    <t xml:space="preserve">Thọ </t>
  </si>
  <si>
    <t xml:space="preserve">D17CQCN05-B </t>
  </si>
  <si>
    <t xml:space="preserve">B17DCCN609 </t>
  </si>
  <si>
    <t xml:space="preserve">Toàn </t>
  </si>
  <si>
    <t xml:space="preserve">D17CQCN09-B </t>
  </si>
  <si>
    <t xml:space="preserve">B17DCDT182 </t>
  </si>
  <si>
    <t xml:space="preserve">B17DCCN618 </t>
  </si>
  <si>
    <t xml:space="preserve">Ngô Thị Huyền </t>
  </si>
  <si>
    <t xml:space="preserve">Trang </t>
  </si>
  <si>
    <t xml:space="preserve">B17DCVT374 </t>
  </si>
  <si>
    <t xml:space="preserve">Trung </t>
  </si>
  <si>
    <t xml:space="preserve">B17DCCN628 </t>
  </si>
  <si>
    <t xml:space="preserve">Nguyễn Hiếu </t>
  </si>
  <si>
    <t xml:space="preserve">B17DCDT195 </t>
  </si>
  <si>
    <t xml:space="preserve">Trần Lam </t>
  </si>
  <si>
    <t xml:space="preserve">Trường </t>
  </si>
  <si>
    <t xml:space="preserve">B17DCAT199 </t>
  </si>
  <si>
    <t xml:space="preserve">Trần Đình </t>
  </si>
  <si>
    <t xml:space="preserve">Tú </t>
  </si>
  <si>
    <t xml:space="preserve">D17CQAT03-B </t>
  </si>
  <si>
    <t xml:space="preserve">B17DCPT220 </t>
  </si>
  <si>
    <t xml:space="preserve">Tuấn </t>
  </si>
  <si>
    <t xml:space="preserve">B17DCVT390 </t>
  </si>
  <si>
    <t xml:space="preserve">Trần Minh </t>
  </si>
  <si>
    <t xml:space="preserve">B17DCDT208 </t>
  </si>
  <si>
    <t xml:space="preserve">Đặng Hữu </t>
  </si>
  <si>
    <t xml:space="preserve">Tùng </t>
  </si>
  <si>
    <t xml:space="preserve">B17DCCN670 </t>
  </si>
  <si>
    <t xml:space="preserve">Trần Xuân </t>
  </si>
  <si>
    <t xml:space="preserve">D17CQCN10-B </t>
  </si>
  <si>
    <t xml:space="preserve">B17DCPT251 </t>
  </si>
  <si>
    <t xml:space="preserve">Việt </t>
  </si>
  <si>
    <t>Hà Nội, ngày 6 tháng 8 năm 2018</t>
  </si>
  <si>
    <t>Nhóm: D17-253_23</t>
  </si>
  <si>
    <t xml:space="preserve">B17DCAT003 </t>
  </si>
  <si>
    <t xml:space="preserve">Dương Ngọc </t>
  </si>
  <si>
    <t xml:space="preserve">B17DCDT008 </t>
  </si>
  <si>
    <t xml:space="preserve">B17DCCN022 </t>
  </si>
  <si>
    <t xml:space="preserve">Ngô Đức </t>
  </si>
  <si>
    <t xml:space="preserve">B17DCCN086 </t>
  </si>
  <si>
    <t xml:space="preserve">Trần Duy </t>
  </si>
  <si>
    <t xml:space="preserve">Chiến </t>
  </si>
  <si>
    <t xml:space="preserve">D17CQCN02-B </t>
  </si>
  <si>
    <t xml:space="preserve">B17DCVT040 </t>
  </si>
  <si>
    <t xml:space="preserve">Phan Thành </t>
  </si>
  <si>
    <t xml:space="preserve">B17DCAT033 </t>
  </si>
  <si>
    <t xml:space="preserve">Lương Văn </t>
  </si>
  <si>
    <t xml:space="preserve">Đạo </t>
  </si>
  <si>
    <t xml:space="preserve">D17CQAT01-B </t>
  </si>
  <si>
    <t xml:space="preserve">B17DCVT060 </t>
  </si>
  <si>
    <t xml:space="preserve">Vũ Đức </t>
  </si>
  <si>
    <t xml:space="preserve">D17CQVT04-B </t>
  </si>
  <si>
    <t xml:space="preserve">B17DCCN125 </t>
  </si>
  <si>
    <t xml:space="preserve">Lê Ngọc </t>
  </si>
  <si>
    <t xml:space="preserve">Điệp </t>
  </si>
  <si>
    <t xml:space="preserve">B17DCVT063 </t>
  </si>
  <si>
    <t xml:space="preserve">Đô </t>
  </si>
  <si>
    <t xml:space="preserve">B17DCDT042 </t>
  </si>
  <si>
    <t xml:space="preserve">Lê Minh </t>
  </si>
  <si>
    <t xml:space="preserve">B17DCCN147 </t>
  </si>
  <si>
    <t xml:space="preserve">Phùng Quốc </t>
  </si>
  <si>
    <t xml:space="preserve">D17CQCN03-B </t>
  </si>
  <si>
    <t xml:space="preserve">B14DCVT006 </t>
  </si>
  <si>
    <t xml:space="preserve">Đỗ Quốc </t>
  </si>
  <si>
    <t xml:space="preserve">D14CQVT06-B </t>
  </si>
  <si>
    <t xml:space="preserve">B17DCVT083 </t>
  </si>
  <si>
    <t xml:space="preserve">Lương Tiến </t>
  </si>
  <si>
    <t xml:space="preserve">B17DCDT050 </t>
  </si>
  <si>
    <t xml:space="preserve">Nguyễn Văn Tùng </t>
  </si>
  <si>
    <t xml:space="preserve">B17DCCN177 </t>
  </si>
  <si>
    <t xml:space="preserve">Đỗ Khương </t>
  </si>
  <si>
    <t xml:space="preserve">B17DCDT056 </t>
  </si>
  <si>
    <t xml:space="preserve">Nguyễn Trường </t>
  </si>
  <si>
    <t xml:space="preserve">Giang </t>
  </si>
  <si>
    <t xml:space="preserve">B17DCDT058 </t>
  </si>
  <si>
    <t xml:space="preserve">Đoàn Quang </t>
  </si>
  <si>
    <t xml:space="preserve">Hà </t>
  </si>
  <si>
    <t xml:space="preserve">B17DCDT062 </t>
  </si>
  <si>
    <t xml:space="preserve">Trần Thị </t>
  </si>
  <si>
    <t xml:space="preserve">B17DCCN202 </t>
  </si>
  <si>
    <t xml:space="preserve">Nguyễn Hoàng </t>
  </si>
  <si>
    <t xml:space="preserve">B17DCCN206 </t>
  </si>
  <si>
    <t xml:space="preserve">Hoàng Việt </t>
  </si>
  <si>
    <t xml:space="preserve">Hàn </t>
  </si>
  <si>
    <t xml:space="preserve">B17DCVT122 </t>
  </si>
  <si>
    <t xml:space="preserve">Chu Đức </t>
  </si>
  <si>
    <t xml:space="preserve">B17DCVT124 </t>
  </si>
  <si>
    <t xml:space="preserve">Nguyễn Chính </t>
  </si>
  <si>
    <t xml:space="preserve">B17DCVT127 </t>
  </si>
  <si>
    <t xml:space="preserve">Chử Minh </t>
  </si>
  <si>
    <t xml:space="preserve">B17DCVT138 </t>
  </si>
  <si>
    <t xml:space="preserve">Vũ Ngọc </t>
  </si>
  <si>
    <t xml:space="preserve">B17DCDT079 </t>
  </si>
  <si>
    <t xml:space="preserve">Bùi Minh </t>
  </si>
  <si>
    <t xml:space="preserve">Hiệu </t>
  </si>
  <si>
    <t xml:space="preserve">B17DCDT083 </t>
  </si>
  <si>
    <t xml:space="preserve">Đỗ Việt </t>
  </si>
  <si>
    <t xml:space="preserve">B17DCPT084 </t>
  </si>
  <si>
    <t xml:space="preserve">Nguyễn Vũ Tiến </t>
  </si>
  <si>
    <t xml:space="preserve">B17DCVT152 </t>
  </si>
  <si>
    <t xml:space="preserve">Vũ Việt </t>
  </si>
  <si>
    <t xml:space="preserve">B17DCCN273 </t>
  </si>
  <si>
    <t xml:space="preserve">Nguyễn Thị </t>
  </si>
  <si>
    <t xml:space="preserve">Hồng </t>
  </si>
  <si>
    <t xml:space="preserve">B17DCCN284 </t>
  </si>
  <si>
    <t xml:space="preserve">B17DCDT091 </t>
  </si>
  <si>
    <t xml:space="preserve">B15DCVT194 </t>
  </si>
  <si>
    <t xml:space="preserve">Ngô Văn </t>
  </si>
  <si>
    <t xml:space="preserve">D15CQVT02-B </t>
  </si>
  <si>
    <t xml:space="preserve">B17DCCN323 </t>
  </si>
  <si>
    <t xml:space="preserve">Quách Gia </t>
  </si>
  <si>
    <t xml:space="preserve">B17DCCN325 </t>
  </si>
  <si>
    <t xml:space="preserve">Trần Tất Quốc </t>
  </si>
  <si>
    <t xml:space="preserve">B17DCCN327 </t>
  </si>
  <si>
    <t xml:space="preserve">Vũ Quang </t>
  </si>
  <si>
    <t xml:space="preserve">B17DCCN339 </t>
  </si>
  <si>
    <t xml:space="preserve">Trần Duy Công </t>
  </si>
  <si>
    <t xml:space="preserve">Khanh </t>
  </si>
  <si>
    <t xml:space="preserve">B17DCVT196 </t>
  </si>
  <si>
    <t xml:space="preserve">B17DCVT199 </t>
  </si>
  <si>
    <t xml:space="preserve">Nguyễn Hoài </t>
  </si>
  <si>
    <t xml:space="preserve">Lam </t>
  </si>
  <si>
    <t xml:space="preserve">B17DCVT201 </t>
  </si>
  <si>
    <t xml:space="preserve">Nguyễn Thái </t>
  </si>
  <si>
    <t xml:space="preserve">Lâm </t>
  </si>
  <si>
    <t xml:space="preserve">B17DCVT214 </t>
  </si>
  <si>
    <t xml:space="preserve">B17DCAT114 </t>
  </si>
  <si>
    <t xml:space="preserve">Đinh Duy </t>
  </si>
  <si>
    <t xml:space="preserve">B17DCDT114 </t>
  </si>
  <si>
    <t xml:space="preserve">Lê Hải </t>
  </si>
  <si>
    <t xml:space="preserve">B17DCCN397 </t>
  </si>
  <si>
    <t xml:space="preserve">B17DCCN403 </t>
  </si>
  <si>
    <t xml:space="preserve">Phạm Bá </t>
  </si>
  <si>
    <t xml:space="preserve">Luân </t>
  </si>
  <si>
    <t xml:space="preserve">B17DCDT118 </t>
  </si>
  <si>
    <t xml:space="preserve">Lương </t>
  </si>
  <si>
    <t xml:space="preserve">B17DCDT128 </t>
  </si>
  <si>
    <t xml:space="preserve">Đỗ Công </t>
  </si>
  <si>
    <t xml:space="preserve">B17DCVT247 </t>
  </si>
  <si>
    <t xml:space="preserve">B17DCVT277 </t>
  </si>
  <si>
    <t xml:space="preserve">Mẫn Văn </t>
  </si>
  <si>
    <t xml:space="preserve">Phong </t>
  </si>
  <si>
    <t xml:space="preserve">B17DCDT142 </t>
  </si>
  <si>
    <t xml:space="preserve">Phúc </t>
  </si>
  <si>
    <t xml:space="preserve">B17DCPT164 </t>
  </si>
  <si>
    <t xml:space="preserve">Nguyễn Hồng </t>
  </si>
  <si>
    <t xml:space="preserve">B17DCVT287 </t>
  </si>
  <si>
    <t xml:space="preserve">Trương Anh </t>
  </si>
  <si>
    <t xml:space="preserve">B17DCCN516 </t>
  </si>
  <si>
    <t xml:space="preserve">D17CQCN12-B </t>
  </si>
  <si>
    <t xml:space="preserve">B17DCDT151 </t>
  </si>
  <si>
    <t xml:space="preserve">Trịnh Đức </t>
  </si>
  <si>
    <t xml:space="preserve">B17DCVT304 </t>
  </si>
  <si>
    <t xml:space="preserve">Cao Xuân </t>
  </si>
  <si>
    <t xml:space="preserve">B17DCCN536 </t>
  </si>
  <si>
    <t xml:space="preserve">Khương Bá </t>
  </si>
  <si>
    <t xml:space="preserve">B17DCCN537 </t>
  </si>
  <si>
    <t xml:space="preserve">Lê Lâm </t>
  </si>
  <si>
    <t xml:space="preserve">B17DCVT305 </t>
  </si>
  <si>
    <t xml:space="preserve">Mai Ngọc </t>
  </si>
  <si>
    <t xml:space="preserve">B17DCCN541 </t>
  </si>
  <si>
    <t xml:space="preserve">Pờ Ly </t>
  </si>
  <si>
    <t xml:space="preserve">B17DCVT311 </t>
  </si>
  <si>
    <t xml:space="preserve">B17DCCN557 </t>
  </si>
  <si>
    <t xml:space="preserve">Trần Thị Hồng </t>
  </si>
  <si>
    <t xml:space="preserve">Thái </t>
  </si>
  <si>
    <t xml:space="preserve">B17DCAT164 </t>
  </si>
  <si>
    <t xml:space="preserve">Lê Đức </t>
  </si>
  <si>
    <t xml:space="preserve">B17DCVT344 </t>
  </si>
  <si>
    <t xml:space="preserve">Đỗ Văn </t>
  </si>
  <si>
    <t xml:space="preserve">Thịnh </t>
  </si>
  <si>
    <t xml:space="preserve">B17DCCN594 </t>
  </si>
  <si>
    <t xml:space="preserve">Lê Trung </t>
  </si>
  <si>
    <t xml:space="preserve">Thực </t>
  </si>
  <si>
    <t xml:space="preserve">B17DCDT177 </t>
  </si>
  <si>
    <t xml:space="preserve">Thương </t>
  </si>
  <si>
    <t xml:space="preserve">B17DCAT179 </t>
  </si>
  <si>
    <t xml:space="preserve">Trịnh Mai </t>
  </si>
  <si>
    <t xml:space="preserve">B17DCCN603 </t>
  </si>
  <si>
    <t xml:space="preserve">Lê Thị Mỹ </t>
  </si>
  <si>
    <t xml:space="preserve">Tiến </t>
  </si>
  <si>
    <t xml:space="preserve">B17DCCN617 </t>
  </si>
  <si>
    <t xml:space="preserve">Mai Quỳnh </t>
  </si>
  <si>
    <t xml:space="preserve">B17DCVT368 </t>
  </si>
  <si>
    <t xml:space="preserve">Vũ Thị Đoan </t>
  </si>
  <si>
    <t xml:space="preserve">B17DCDT194 </t>
  </si>
  <si>
    <t xml:space="preserve">B17DCDT199 </t>
  </si>
  <si>
    <t xml:space="preserve">B17DCVT392 </t>
  </si>
  <si>
    <t xml:space="preserve">Chử Thanh </t>
  </si>
  <si>
    <t xml:space="preserve">B17DCCN696 </t>
  </si>
  <si>
    <t xml:space="preserve">Bùi Thế </t>
  </si>
  <si>
    <t xml:space="preserve">Vương </t>
  </si>
  <si>
    <t>Nhóm: D17-252_22</t>
  </si>
  <si>
    <t xml:space="preserve">B17DCCN001 </t>
  </si>
  <si>
    <t xml:space="preserve">An </t>
  </si>
  <si>
    <t>411-A3</t>
  </si>
  <si>
    <t xml:space="preserve">B17DCCN007 </t>
  </si>
  <si>
    <t xml:space="preserve">Đặng Tuấn </t>
  </si>
  <si>
    <t xml:space="preserve">B17DCDT005 </t>
  </si>
  <si>
    <t xml:space="preserve">Đào Duy </t>
  </si>
  <si>
    <t xml:space="preserve">B15DCVT019 </t>
  </si>
  <si>
    <t xml:space="preserve">Đỗ Hoàng Việt </t>
  </si>
  <si>
    <t xml:space="preserve">E15CQCN02-B </t>
  </si>
  <si>
    <t xml:space="preserve">B17DCPT006 </t>
  </si>
  <si>
    <t xml:space="preserve">Dương Quang </t>
  </si>
  <si>
    <t xml:space="preserve">B17DCAT004 </t>
  </si>
  <si>
    <t xml:space="preserve">Hoàng Tùng </t>
  </si>
  <si>
    <t xml:space="preserve">B17DCCN031 </t>
  </si>
  <si>
    <t xml:space="preserve">Nguyễn Sỹ Quang </t>
  </si>
  <si>
    <t xml:space="preserve">B17DCDT013 </t>
  </si>
  <si>
    <t xml:space="preserve">B17DCCN033 </t>
  </si>
  <si>
    <t xml:space="preserve">Nguyễn Thị Tú </t>
  </si>
  <si>
    <t xml:space="preserve">B17DCVT026 </t>
  </si>
  <si>
    <t xml:space="preserve">Vũ Tuấn </t>
  </si>
  <si>
    <t xml:space="preserve">B17DCVT034 </t>
  </si>
  <si>
    <t xml:space="preserve">Đoàn Phú </t>
  </si>
  <si>
    <t xml:space="preserve">B17DCVT036 </t>
  </si>
  <si>
    <t xml:space="preserve">Trần Quang </t>
  </si>
  <si>
    <t xml:space="preserve">B17DCVT037 </t>
  </si>
  <si>
    <t xml:space="preserve">B17DCCN089 </t>
  </si>
  <si>
    <t xml:space="preserve">Lê Thành </t>
  </si>
  <si>
    <t xml:space="preserve">B16DCVT037 </t>
  </si>
  <si>
    <t xml:space="preserve">D16CQVT05-B </t>
  </si>
  <si>
    <t xml:space="preserve">B17DCCN101 </t>
  </si>
  <si>
    <t xml:space="preserve">Đại </t>
  </si>
  <si>
    <t xml:space="preserve">B17DCAT034 </t>
  </si>
  <si>
    <t xml:space="preserve">Lê Tiến </t>
  </si>
  <si>
    <t xml:space="preserve">B17DCVT056 </t>
  </si>
  <si>
    <t xml:space="preserve">Nguyễn Vũ </t>
  </si>
  <si>
    <t xml:space="preserve">B17DCCN126 </t>
  </si>
  <si>
    <t xml:space="preserve">Bùi Thị </t>
  </si>
  <si>
    <t xml:space="preserve">Diệu </t>
  </si>
  <si>
    <t xml:space="preserve">B17DCCN134 </t>
  </si>
  <si>
    <t xml:space="preserve">B17DCCN137 </t>
  </si>
  <si>
    <t xml:space="preserve">Phan Đức </t>
  </si>
  <si>
    <t xml:space="preserve">Duẩn </t>
  </si>
  <si>
    <t xml:space="preserve">B17DCDT045 </t>
  </si>
  <si>
    <t xml:space="preserve">Nông Minh </t>
  </si>
  <si>
    <t xml:space="preserve">B17DCPT046 </t>
  </si>
  <si>
    <t xml:space="preserve">Phạm Minh </t>
  </si>
  <si>
    <t xml:space="preserve">B17DCCN747 </t>
  </si>
  <si>
    <t xml:space="preserve">D17CQCN13-B </t>
  </si>
  <si>
    <t xml:space="preserve">B17DCCN161 </t>
  </si>
  <si>
    <t xml:space="preserve">B17DCCN163 </t>
  </si>
  <si>
    <t xml:space="preserve">Trần Anh </t>
  </si>
  <si>
    <t xml:space="preserve">B17DCCN733 </t>
  </si>
  <si>
    <t xml:space="preserve">Lê Trọng </t>
  </si>
  <si>
    <t xml:space="preserve">Được </t>
  </si>
  <si>
    <t xml:space="preserve">B17DCDT051 </t>
  </si>
  <si>
    <t xml:space="preserve">Trương Văn </t>
  </si>
  <si>
    <t xml:space="preserve">B16DCDT052 </t>
  </si>
  <si>
    <t xml:space="preserve">Cao Văn </t>
  </si>
  <si>
    <t xml:space="preserve">D16CQDT04-B </t>
  </si>
  <si>
    <t xml:space="preserve">B17DCVT103 </t>
  </si>
  <si>
    <t xml:space="preserve">Đường Vinh </t>
  </si>
  <si>
    <t xml:space="preserve">B17DCAT062 </t>
  </si>
  <si>
    <t xml:space="preserve">Phạm Trường </t>
  </si>
  <si>
    <t xml:space="preserve">B16DCCN135 </t>
  </si>
  <si>
    <t xml:space="preserve">Đoàn Trọng </t>
  </si>
  <si>
    <t xml:space="preserve">D16CQCN07-B </t>
  </si>
  <si>
    <t xml:space="preserve">B17DCDT068 </t>
  </si>
  <si>
    <t xml:space="preserve">Đào Minh </t>
  </si>
  <si>
    <t xml:space="preserve">B17DCCN227 </t>
  </si>
  <si>
    <t xml:space="preserve">Hoàng Khắc Minh </t>
  </si>
  <si>
    <t xml:space="preserve">B17DCDT074 </t>
  </si>
  <si>
    <t xml:space="preserve">B17DCAT073 </t>
  </si>
  <si>
    <t xml:space="preserve">B17DCDT081 </t>
  </si>
  <si>
    <t xml:space="preserve">Nguyễn Tiến </t>
  </si>
  <si>
    <t xml:space="preserve">B17DCCN248 </t>
  </si>
  <si>
    <t xml:space="preserve">Đỗ Thị Thanh </t>
  </si>
  <si>
    <t xml:space="preserve">Hoa </t>
  </si>
  <si>
    <t xml:space="preserve">B17DCVT139 </t>
  </si>
  <si>
    <t xml:space="preserve">Bùi Trọng </t>
  </si>
  <si>
    <t xml:space="preserve">Hoàn </t>
  </si>
  <si>
    <t xml:space="preserve">B17DCCN262 </t>
  </si>
  <si>
    <t xml:space="preserve">Nguyễn Ngọc </t>
  </si>
  <si>
    <t xml:space="preserve">B17DCCN280 </t>
  </si>
  <si>
    <t xml:space="preserve">Hoàng Mạnh </t>
  </si>
  <si>
    <t xml:space="preserve">B17DCCN324 </t>
  </si>
  <si>
    <t xml:space="preserve">Trần Ngọc </t>
  </si>
  <si>
    <t xml:space="preserve">B17DCCN340 </t>
  </si>
  <si>
    <t xml:space="preserve">Khánh </t>
  </si>
  <si>
    <t xml:space="preserve">B17DCCN343 </t>
  </si>
  <si>
    <t xml:space="preserve">Nguyễn Trung </t>
  </si>
  <si>
    <t xml:space="preserve">B17DCCN364 </t>
  </si>
  <si>
    <t xml:space="preserve">B17DCDT108 </t>
  </si>
  <si>
    <t xml:space="preserve">Lê Tùng </t>
  </si>
  <si>
    <t xml:space="preserve">B17DCCN385 </t>
  </si>
  <si>
    <t xml:space="preserve">Lộc </t>
  </si>
  <si>
    <t xml:space="preserve">B17DCVT233 </t>
  </si>
  <si>
    <t xml:space="preserve">B17DCCN422 </t>
  </si>
  <si>
    <t xml:space="preserve">Nguyễn Quý </t>
  </si>
  <si>
    <t xml:space="preserve">B17DCPT141 </t>
  </si>
  <si>
    <t xml:space="preserve">Cao Thành </t>
  </si>
  <si>
    <t xml:space="preserve">B15DCDT142 </t>
  </si>
  <si>
    <t xml:space="preserve">D15CQDT02-B </t>
  </si>
  <si>
    <t xml:space="preserve">B17DCPT145 </t>
  </si>
  <si>
    <t xml:space="preserve">Nguyễn Phương </t>
  </si>
  <si>
    <t xml:space="preserve">B17DCCN458 </t>
  </si>
  <si>
    <t xml:space="preserve">Phạm Thanh </t>
  </si>
  <si>
    <t xml:space="preserve">Ngân </t>
  </si>
  <si>
    <t xml:space="preserve">B17DCCN459 </t>
  </si>
  <si>
    <t xml:space="preserve">Nghị </t>
  </si>
  <si>
    <t xml:space="preserve">B17DCCN474 </t>
  </si>
  <si>
    <t xml:space="preserve">Trịnh Hữu </t>
  </si>
  <si>
    <t xml:space="preserve">Nhân </t>
  </si>
  <si>
    <t xml:space="preserve">B17DCCN484 </t>
  </si>
  <si>
    <t xml:space="preserve">Đoàn Xuân </t>
  </si>
  <si>
    <t xml:space="preserve">Phi </t>
  </si>
  <si>
    <t xml:space="preserve">B17DCVT286 </t>
  </si>
  <si>
    <t xml:space="preserve">Trần Đức Anh </t>
  </si>
  <si>
    <t xml:space="preserve">B17DCVT297 </t>
  </si>
  <si>
    <t xml:space="preserve">Quý </t>
  </si>
  <si>
    <t xml:space="preserve">B17DCDT154 </t>
  </si>
  <si>
    <t xml:space="preserve">Trịnh Viết </t>
  </si>
  <si>
    <t xml:space="preserve">B17DCCN554 </t>
  </si>
  <si>
    <t xml:space="preserve">Bùi Xuân </t>
  </si>
  <si>
    <t xml:space="preserve">B17DCDT169 </t>
  </si>
  <si>
    <t xml:space="preserve">B17DCAT167 </t>
  </si>
  <si>
    <t xml:space="preserve">B17DCPT197 </t>
  </si>
  <si>
    <t xml:space="preserve">B17DCPT200 </t>
  </si>
  <si>
    <t xml:space="preserve">Lê Thị Lam </t>
  </si>
  <si>
    <t xml:space="preserve">B17DCPT208 </t>
  </si>
  <si>
    <t xml:space="preserve">Cao Thùy </t>
  </si>
  <si>
    <t xml:space="preserve">B17DCCN626 </t>
  </si>
  <si>
    <t xml:space="preserve">Hoàng Quốc </t>
  </si>
  <si>
    <t xml:space="preserve">B17DCAT197 </t>
  </si>
  <si>
    <t xml:space="preserve">Đặng Bá </t>
  </si>
  <si>
    <t xml:space="preserve">B17DCCN638 </t>
  </si>
  <si>
    <t xml:space="preserve">Đặng Trần </t>
  </si>
  <si>
    <t xml:space="preserve">B17DCDT197 </t>
  </si>
  <si>
    <t xml:space="preserve">B17DCCN647 </t>
  </si>
  <si>
    <t xml:space="preserve">Bùi Anh </t>
  </si>
  <si>
    <t xml:space="preserve">B17DCCN745 </t>
  </si>
  <si>
    <t xml:space="preserve">B17DCDT203 </t>
  </si>
  <si>
    <t xml:space="preserve">B17DCDT204 </t>
  </si>
  <si>
    <t xml:space="preserve">Nguyễn Quang </t>
  </si>
  <si>
    <t xml:space="preserve">B17DCVT389 </t>
  </si>
  <si>
    <t xml:space="preserve">B16DCVT339 </t>
  </si>
  <si>
    <t xml:space="preserve">Đinh Viết </t>
  </si>
  <si>
    <t xml:space="preserve">D16CQVT03-B </t>
  </si>
  <si>
    <t xml:space="preserve">B17DCCN674 </t>
  </si>
  <si>
    <t xml:space="preserve">Vũ Trọng </t>
  </si>
  <si>
    <t xml:space="preserve">Tuyền </t>
  </si>
  <si>
    <t xml:space="preserve">B17DCCN686 </t>
  </si>
  <si>
    <t xml:space="preserve">Lưu Thế </t>
  </si>
  <si>
    <t xml:space="preserve">B17DCVT411 </t>
  </si>
  <si>
    <t xml:space="preserve">Vỹ </t>
  </si>
  <si>
    <t>Nhóm: D17-251_21</t>
  </si>
  <si>
    <t xml:space="preserve">B17DCCN011 </t>
  </si>
  <si>
    <t xml:space="preserve">Đoàn Trung </t>
  </si>
  <si>
    <t xml:space="preserve">B17DCCN014 </t>
  </si>
  <si>
    <t xml:space="preserve">B17DCAT010 </t>
  </si>
  <si>
    <t xml:space="preserve">B17DCCN041 </t>
  </si>
  <si>
    <t xml:space="preserve">B17DCVT020 </t>
  </si>
  <si>
    <t xml:space="preserve">Phạm Quang </t>
  </si>
  <si>
    <t xml:space="preserve">B17DCCN711 </t>
  </si>
  <si>
    <t xml:space="preserve">B17DCCN077 </t>
  </si>
  <si>
    <t xml:space="preserve">Phạm Như </t>
  </si>
  <si>
    <t xml:space="preserve">Cảnh </t>
  </si>
  <si>
    <t xml:space="preserve">B16DCDT022 </t>
  </si>
  <si>
    <t xml:space="preserve">D16CQDT02-B </t>
  </si>
  <si>
    <t xml:space="preserve">B17DCCN099 </t>
  </si>
  <si>
    <t xml:space="preserve">B17DCVT054 </t>
  </si>
  <si>
    <t xml:space="preserve">B17DCCN122 </t>
  </si>
  <si>
    <t xml:space="preserve">Trần Quốc </t>
  </si>
  <si>
    <t xml:space="preserve">B17DCDT038 </t>
  </si>
  <si>
    <t xml:space="preserve">Định </t>
  </si>
  <si>
    <t xml:space="preserve">B17DCVT065 </t>
  </si>
  <si>
    <t xml:space="preserve">Doanh </t>
  </si>
  <si>
    <t xml:space="preserve">B17DCCN132 </t>
  </si>
  <si>
    <t xml:space="preserve">Bùi Văn </t>
  </si>
  <si>
    <t xml:space="preserve">B17DCVT067 </t>
  </si>
  <si>
    <t xml:space="preserve">Nguyễn Bá </t>
  </si>
  <si>
    <t xml:space="preserve">B17DCCN142 </t>
  </si>
  <si>
    <t xml:space="preserve">B17DCCN170 </t>
  </si>
  <si>
    <t xml:space="preserve">Lê Hoàng </t>
  </si>
  <si>
    <t xml:space="preserve">B14DCVT294 </t>
  </si>
  <si>
    <t xml:space="preserve">Duyên </t>
  </si>
  <si>
    <t xml:space="preserve">D14CQVT04-B </t>
  </si>
  <si>
    <t xml:space="preserve">B17DCCN195 </t>
  </si>
  <si>
    <t xml:space="preserve">Trần Thanh </t>
  </si>
  <si>
    <t xml:space="preserve">B17DCVT116 </t>
  </si>
  <si>
    <t xml:space="preserve">Trương Đức </t>
  </si>
  <si>
    <t xml:space="preserve">B17DCCN208 </t>
  </si>
  <si>
    <t xml:space="preserve">Uông Thị </t>
  </si>
  <si>
    <t xml:space="preserve">Hằng </t>
  </si>
  <si>
    <t xml:space="preserve">B17DCVT121 </t>
  </si>
  <si>
    <t xml:space="preserve">Hiên </t>
  </si>
  <si>
    <t xml:space="preserve">B17DCCN217 </t>
  </si>
  <si>
    <t xml:space="preserve">Doãn Văn </t>
  </si>
  <si>
    <t xml:space="preserve">B17DCVT123 </t>
  </si>
  <si>
    <t xml:space="preserve">B17DCCN756 </t>
  </si>
  <si>
    <t xml:space="preserve">Lê Văn </t>
  </si>
  <si>
    <t xml:space="preserve">B17DCCN222 </t>
  </si>
  <si>
    <t xml:space="preserve">Trần Đức </t>
  </si>
  <si>
    <t xml:space="preserve">B17DCDT073 </t>
  </si>
  <si>
    <t xml:space="preserve">Nguyễn Bỉnh </t>
  </si>
  <si>
    <t xml:space="preserve">B17DCDT077 </t>
  </si>
  <si>
    <t xml:space="preserve">Trần Trọng </t>
  </si>
  <si>
    <t xml:space="preserve">B17DCCN257 </t>
  </si>
  <si>
    <t xml:space="preserve">Dương Đức </t>
  </si>
  <si>
    <t xml:space="preserve">B17DCVT147 </t>
  </si>
  <si>
    <t xml:space="preserve">B17DCPT083 </t>
  </si>
  <si>
    <t xml:space="preserve">Nguyễn Lê </t>
  </si>
  <si>
    <t xml:space="preserve">B17DCCN300 </t>
  </si>
  <si>
    <t xml:space="preserve">B15CCVT017 </t>
  </si>
  <si>
    <t xml:space="preserve">C15CQVT01-B </t>
  </si>
  <si>
    <t xml:space="preserve">B15DCDT093 </t>
  </si>
  <si>
    <t xml:space="preserve">Trịnh Quang </t>
  </si>
  <si>
    <t xml:space="preserve">D15CQDT01-B </t>
  </si>
  <si>
    <t xml:space="preserve">B17DCPT096 </t>
  </si>
  <si>
    <t xml:space="preserve">Đỗ Thanh </t>
  </si>
  <si>
    <t xml:space="preserve">Hường </t>
  </si>
  <si>
    <t xml:space="preserve">B17DCVT165 </t>
  </si>
  <si>
    <t xml:space="preserve">Ngô Thị Kim </t>
  </si>
  <si>
    <t xml:space="preserve">B15DCTT040 </t>
  </si>
  <si>
    <t xml:space="preserve">Hoàng Thị </t>
  </si>
  <si>
    <t xml:space="preserve">D15CQTT02-B </t>
  </si>
  <si>
    <t xml:space="preserve">B17DCPT108 </t>
  </si>
  <si>
    <t xml:space="preserve">Khôi </t>
  </si>
  <si>
    <t xml:space="preserve">B17DCPT109 </t>
  </si>
  <si>
    <t xml:space="preserve">Khương </t>
  </si>
  <si>
    <t xml:space="preserve">B17DCCN362 </t>
  </si>
  <si>
    <t xml:space="preserve">Vũ Thanh </t>
  </si>
  <si>
    <t xml:space="preserve">B17DCVT204 </t>
  </si>
  <si>
    <t xml:space="preserve">B17DCCN386 </t>
  </si>
  <si>
    <t xml:space="preserve">Phan Đăng </t>
  </si>
  <si>
    <t xml:space="preserve">B17DCVT222 </t>
  </si>
  <si>
    <t xml:space="preserve">Cao Hải </t>
  </si>
  <si>
    <t xml:space="preserve">B17DCDT117 </t>
  </si>
  <si>
    <t xml:space="preserve">Nguyễn Trí </t>
  </si>
  <si>
    <t xml:space="preserve">B17DCCN406 </t>
  </si>
  <si>
    <t xml:space="preserve">Bùi Nguyên </t>
  </si>
  <si>
    <t xml:space="preserve">Lượng </t>
  </si>
  <si>
    <t xml:space="preserve">B17DCVT227 </t>
  </si>
  <si>
    <t xml:space="preserve">B17DCVT237 </t>
  </si>
  <si>
    <t xml:space="preserve">Nguyễn Thanh </t>
  </si>
  <si>
    <t xml:space="preserve">B17DCVT242 </t>
  </si>
  <si>
    <t xml:space="preserve">Mỹ </t>
  </si>
  <si>
    <t xml:space="preserve">B17DCVT260 </t>
  </si>
  <si>
    <t xml:space="preserve">Nghĩa </t>
  </si>
  <si>
    <t xml:space="preserve">B17DCCN715 </t>
  </si>
  <si>
    <t xml:space="preserve">Nguyễn Trọng </t>
  </si>
  <si>
    <t xml:space="preserve">B17DCVT268 </t>
  </si>
  <si>
    <t xml:space="preserve">Nhất </t>
  </si>
  <si>
    <t xml:space="preserve">B17DCVT282 </t>
  </si>
  <si>
    <t xml:space="preserve">Nguyễn Duy </t>
  </si>
  <si>
    <t xml:space="preserve">B17DCCN518 </t>
  </si>
  <si>
    <t xml:space="preserve">Tống Duy </t>
  </si>
  <si>
    <t xml:space="preserve">B17DCVT296 </t>
  </si>
  <si>
    <t xml:space="preserve">Lê Xuân </t>
  </si>
  <si>
    <t xml:space="preserve">B17DCDT157 </t>
  </si>
  <si>
    <t xml:space="preserve">Vũ Chí </t>
  </si>
  <si>
    <t xml:space="preserve">Quỳnh </t>
  </si>
  <si>
    <t xml:space="preserve">B17DCAT158 </t>
  </si>
  <si>
    <t xml:space="preserve">Lưu Anh </t>
  </si>
  <si>
    <t xml:space="preserve">B17DCVT319 </t>
  </si>
  <si>
    <t xml:space="preserve">Nguyễn Phan </t>
  </si>
  <si>
    <t xml:space="preserve">Thạch </t>
  </si>
  <si>
    <t xml:space="preserve">B17DCVT330 </t>
  </si>
  <si>
    <t xml:space="preserve">B15DCAT158 </t>
  </si>
  <si>
    <t xml:space="preserve">Lê Vương </t>
  </si>
  <si>
    <t xml:space="preserve">Thiên </t>
  </si>
  <si>
    <t xml:space="preserve">D15CQAT02-B </t>
  </si>
  <si>
    <t xml:space="preserve">B16DCCN338 </t>
  </si>
  <si>
    <t xml:space="preserve">Thiện </t>
  </si>
  <si>
    <t xml:space="preserve">D16CQCN02-B </t>
  </si>
  <si>
    <t xml:space="preserve">B17DCCN586 </t>
  </si>
  <si>
    <t xml:space="preserve">Thu </t>
  </si>
  <si>
    <t xml:space="preserve">B17DCPT210 </t>
  </si>
  <si>
    <t xml:space="preserve">Ngô Thị </t>
  </si>
  <si>
    <t xml:space="preserve">B17DCCN619 </t>
  </si>
  <si>
    <t xml:space="preserve">Nguyễn Thị Quỳnh </t>
  </si>
  <si>
    <t xml:space="preserve">B17DCCN635 </t>
  </si>
  <si>
    <t xml:space="preserve">Hồ Quý </t>
  </si>
  <si>
    <t xml:space="preserve">B17DCAT202 </t>
  </si>
  <si>
    <t xml:space="preserve">B17DCAT203 </t>
  </si>
  <si>
    <t xml:space="preserve">Nguyễn Vũ Anh </t>
  </si>
  <si>
    <t xml:space="preserve">B17DCVT396 </t>
  </si>
  <si>
    <t xml:space="preserve">Nguyễn Doãn </t>
  </si>
  <si>
    <t xml:space="preserve">B17DCVT397 </t>
  </si>
  <si>
    <t xml:space="preserve">B17DCDT210 </t>
  </si>
  <si>
    <t xml:space="preserve">B17DCVT402 </t>
  </si>
  <si>
    <t xml:space="preserve">Lê Thị </t>
  </si>
  <si>
    <t xml:space="preserve">Uyên </t>
  </si>
  <si>
    <t xml:space="preserve">B17DCCN682 </t>
  </si>
  <si>
    <t xml:space="preserve">Hà Thế </t>
  </si>
  <si>
    <t xml:space="preserve">Vĩ </t>
  </si>
  <si>
    <t xml:space="preserve">B17DCCN683 </t>
  </si>
  <si>
    <t xml:space="preserve">B15DCQT199 </t>
  </si>
  <si>
    <t xml:space="preserve">Vũ Tiến </t>
  </si>
  <si>
    <t xml:space="preserve">B17DCVT408 </t>
  </si>
  <si>
    <t xml:space="preserve">Lưu Minh </t>
  </si>
  <si>
    <t xml:space="preserve">Vũ </t>
  </si>
  <si>
    <t>B15DCVT016</t>
  </si>
  <si>
    <t>Lưu Đức</t>
  </si>
  <si>
    <t>D15CQVT08-B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</si>
</sst>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_);[Red]\(0.0\)"/>
    <numFmt numFmtId="165" formatCode="#,##0.0"/>
    <numFmt numFmtId="166" formatCode="dd/mm/yyyy"/>
  </numFmts>
  <fonts count="28" x14ac:knownFonts="1">
    <font>
      <sz val="12"/>
      <name val=".VnTime"/>
      <family val="2"/>
    </font>
    <font>
      <sz val="12"/>
      <name val="Times New Roman"/>
      <family val="1"/>
    </font>
    <font>
      <sz val="12"/>
      <color theme="0"/>
      <name val="Times New Roman"/>
      <family val="1"/>
    </font>
    <font>
      <sz val="11"/>
      <name val=".VnTime"/>
      <family val="2"/>
    </font>
    <font>
      <sz val="10"/>
      <name val="Times New Roman"/>
      <family val="1"/>
    </font>
    <font>
      <b/>
      <sz val="12"/>
      <name val="Times New Roman"/>
      <family val="1"/>
    </font>
    <font>
      <sz val="11"/>
      <name val="Times New Roman"/>
      <family val="1"/>
    </font>
    <font>
      <b/>
      <u/>
      <sz val="8"/>
      <name val="Times New Roman"/>
      <family val="1"/>
    </font>
    <font>
      <sz val="8"/>
      <name val="Times New Roman"/>
      <family val="1"/>
    </font>
    <font>
      <sz val="8"/>
      <color theme="0"/>
      <name val="Times New Roman"/>
      <family val="1"/>
    </font>
    <font>
      <b/>
      <sz val="9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  <font>
      <b/>
      <sz val="10"/>
      <color theme="0"/>
      <name val="Times New Roman"/>
      <family val="1"/>
    </font>
    <font>
      <b/>
      <sz val="10"/>
      <name val="Times New Roman"/>
      <family val="1"/>
    </font>
    <font>
      <u/>
      <sz val="8.25"/>
      <color indexed="12"/>
      <name val=".VnTime"/>
      <family val="2"/>
    </font>
    <font>
      <sz val="10"/>
      <color theme="0"/>
      <name val="Times New Roman"/>
      <family val="1"/>
    </font>
    <font>
      <b/>
      <sz val="12"/>
      <color theme="0"/>
      <name val="Times New Roman"/>
      <family val="1"/>
    </font>
    <font>
      <sz val="11"/>
      <color theme="0"/>
      <name val="Times New Roman"/>
      <family val="1"/>
    </font>
    <font>
      <b/>
      <sz val="10"/>
      <name val="Arial"/>
      <family val="2"/>
    </font>
    <font>
      <sz val="12"/>
      <color rgb="FFFF0000"/>
      <name val="Times New Roman"/>
      <family val="1"/>
    </font>
    <font>
      <sz val="13"/>
      <name val="Times New Roman"/>
      <family val="1"/>
    </font>
    <font>
      <sz val="9"/>
      <name val="Times New Roman"/>
      <family val="1"/>
    </font>
    <font>
      <i/>
      <sz val="12"/>
      <name val="Times New Roman"/>
      <family val="1"/>
    </font>
    <font>
      <sz val="10"/>
      <name val="MS Sans Serif"/>
      <family val="2"/>
    </font>
    <font>
      <sz val="11"/>
      <color theme="0"/>
      <name val="Calibri"/>
      <family val="2"/>
    </font>
    <font>
      <b/>
      <sz val="16"/>
      <name val="Times New Roman"/>
      <family val="1"/>
    </font>
    <font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8">
    <xf numFmtId="0" fontId="0" fillId="0" borderId="0"/>
    <xf numFmtId="0" fontId="3" fillId="0" borderId="0"/>
    <xf numFmtId="0" fontId="12" fillId="0" borderId="0"/>
    <xf numFmtId="0" fontId="15" fillId="0" borderId="0" applyNumberFormat="0" applyFill="0" applyBorder="0" applyAlignment="0" applyProtection="0">
      <alignment vertical="top"/>
      <protection locked="0"/>
    </xf>
    <xf numFmtId="0" fontId="12" fillId="0" borderId="0"/>
    <xf numFmtId="0" fontId="3" fillId="0" borderId="0"/>
    <xf numFmtId="0" fontId="24" fillId="0" borderId="0"/>
    <xf numFmtId="0" fontId="24" fillId="0" borderId="0"/>
  </cellStyleXfs>
  <cellXfs count="141">
    <xf numFmtId="0" fontId="0" fillId="0" borderId="0" xfId="0"/>
    <xf numFmtId="0" fontId="1" fillId="0" borderId="0" xfId="0" applyFont="1" applyFill="1" applyProtection="1">
      <protection locked="0"/>
    </xf>
    <xf numFmtId="0" fontId="2" fillId="0" borderId="0" xfId="0" applyFont="1" applyFill="1" applyBorder="1" applyProtection="1">
      <protection locked="0"/>
    </xf>
    <xf numFmtId="0" fontId="2" fillId="0" borderId="0" xfId="0" applyFont="1" applyFill="1" applyProtection="1">
      <protection locked="0"/>
    </xf>
    <xf numFmtId="0" fontId="6" fillId="0" borderId="0" xfId="0" applyFont="1" applyFill="1" applyProtection="1">
      <protection locked="0"/>
    </xf>
    <xf numFmtId="0" fontId="8" fillId="0" borderId="0" xfId="0" applyFont="1" applyAlignment="1" applyProtection="1">
      <alignment horizontal="justify"/>
      <protection locked="0"/>
    </xf>
    <xf numFmtId="0" fontId="9" fillId="0" borderId="0" xfId="0" applyFont="1" applyBorder="1" applyAlignment="1" applyProtection="1">
      <alignment horizontal="justify"/>
      <protection locked="0"/>
    </xf>
    <xf numFmtId="0" fontId="2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14" fillId="0" borderId="0" xfId="2" applyFont="1" applyFill="1" applyBorder="1" applyAlignment="1" applyProtection="1">
      <alignment vertical="center" wrapText="1"/>
      <protection locked="0"/>
    </xf>
    <xf numFmtId="0" fontId="6" fillId="0" borderId="0" xfId="1" applyFont="1" applyFill="1" applyAlignment="1" applyProtection="1">
      <alignment horizontal="center" vertical="center"/>
      <protection locked="0"/>
    </xf>
    <xf numFmtId="0" fontId="6" fillId="0" borderId="0" xfId="1" applyFont="1" applyFill="1" applyProtection="1">
      <protection locked="0"/>
    </xf>
    <xf numFmtId="0" fontId="11" fillId="0" borderId="0" xfId="3" applyFont="1" applyFill="1" applyAlignment="1" applyProtection="1">
      <alignment horizontal="center"/>
      <protection locked="0"/>
    </xf>
    <xf numFmtId="0" fontId="16" fillId="0" borderId="0" xfId="2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 vertical="center" wrapText="1"/>
      <protection locked="0"/>
    </xf>
    <xf numFmtId="0" fontId="17" fillId="0" borderId="0" xfId="0" applyFont="1" applyFill="1" applyBorder="1" applyAlignment="1" applyProtection="1">
      <alignment horizontal="center" vertical="center"/>
      <protection locked="0"/>
    </xf>
    <xf numFmtId="0" fontId="13" fillId="0" borderId="0" xfId="2" applyFont="1" applyFill="1" applyBorder="1" applyAlignment="1" applyProtection="1">
      <alignment horizontal="left" vertical="center" wrapText="1"/>
      <protection hidden="1"/>
    </xf>
    <xf numFmtId="0" fontId="13" fillId="0" borderId="0" xfId="2" applyFont="1" applyFill="1" applyBorder="1" applyAlignment="1" applyProtection="1">
      <alignment horizontal="left" vertical="center" wrapText="1"/>
    </xf>
    <xf numFmtId="0" fontId="13" fillId="0" borderId="0" xfId="2" applyFont="1" applyFill="1" applyBorder="1" applyAlignment="1" applyProtection="1">
      <alignment horizontal="center" vertical="center" wrapText="1"/>
      <protection hidden="1"/>
    </xf>
    <xf numFmtId="10" fontId="2" fillId="0" borderId="0" xfId="0" applyNumberFormat="1" applyFont="1" applyFill="1" applyBorder="1" applyAlignment="1" applyProtection="1">
      <alignment horizontal="center" vertical="center"/>
      <protection hidden="1"/>
    </xf>
    <xf numFmtId="10" fontId="16" fillId="0" borderId="0" xfId="2" applyNumberFormat="1" applyFont="1" applyFill="1" applyBorder="1" applyAlignment="1" applyProtection="1">
      <alignment horizontal="center" vertical="center" wrapText="1"/>
      <protection hidden="1"/>
    </xf>
    <xf numFmtId="0" fontId="18" fillId="0" borderId="0" xfId="0" applyFont="1" applyFill="1" applyBorder="1" applyAlignment="1" applyProtection="1">
      <alignment horizontal="center" vertical="center"/>
      <protection hidden="1"/>
    </xf>
    <xf numFmtId="10" fontId="1" fillId="0" borderId="0" xfId="0" applyNumberFormat="1" applyFont="1" applyFill="1" applyBorder="1" applyAlignment="1" applyProtection="1">
      <alignment horizontal="center" vertical="center"/>
      <protection hidden="1"/>
    </xf>
    <xf numFmtId="0" fontId="11" fillId="2" borderId="4" xfId="0" applyFont="1" applyFill="1" applyBorder="1" applyAlignment="1" applyProtection="1">
      <alignment horizontal="center" vertical="center" wrapText="1"/>
      <protection locked="0"/>
    </xf>
    <xf numFmtId="0" fontId="11" fillId="0" borderId="5" xfId="0" applyFont="1" applyFill="1" applyBorder="1" applyAlignment="1" applyProtection="1">
      <alignment vertical="center" textRotation="90" wrapText="1"/>
      <protection locked="0"/>
    </xf>
    <xf numFmtId="0" fontId="11" fillId="0" borderId="11" xfId="0" applyFont="1" applyFill="1" applyBorder="1" applyAlignment="1" applyProtection="1">
      <alignment vertical="center" textRotation="90" wrapText="1"/>
      <protection locked="0"/>
    </xf>
    <xf numFmtId="0" fontId="11" fillId="2" borderId="4" xfId="0" applyFont="1" applyFill="1" applyBorder="1" applyAlignment="1" applyProtection="1">
      <alignment horizontal="center" vertical="center" wrapText="1"/>
    </xf>
    <xf numFmtId="0" fontId="1" fillId="0" borderId="4" xfId="0" applyFont="1" applyFill="1" applyBorder="1" applyAlignment="1" applyProtection="1">
      <alignment wrapText="1"/>
      <protection locked="0"/>
    </xf>
    <xf numFmtId="0" fontId="13" fillId="0" borderId="0" xfId="2" applyFont="1" applyFill="1" applyBorder="1" applyAlignment="1" applyProtection="1">
      <alignment vertical="center" wrapText="1"/>
      <protection locked="0"/>
    </xf>
    <xf numFmtId="0" fontId="4" fillId="0" borderId="12" xfId="1" applyFont="1" applyFill="1" applyBorder="1" applyAlignment="1" applyProtection="1">
      <alignment horizontal="center" vertical="center"/>
      <protection locked="0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vertical="center"/>
    </xf>
    <xf numFmtId="0" fontId="14" fillId="0" borderId="14" xfId="0" applyFont="1" applyFill="1" applyBorder="1" applyAlignment="1">
      <alignment vertical="center"/>
    </xf>
    <xf numFmtId="14" fontId="4" fillId="0" borderId="12" xfId="0" applyNumberFormat="1" applyFont="1" applyFill="1" applyBorder="1" applyAlignment="1">
      <alignment horizontal="center" vertical="center"/>
    </xf>
    <xf numFmtId="164" fontId="4" fillId="0" borderId="14" xfId="4" quotePrefix="1" applyNumberFormat="1" applyFont="1" applyBorder="1" applyAlignment="1" applyProtection="1">
      <alignment horizontal="center" vertical="center"/>
      <protection locked="0"/>
    </xf>
    <xf numFmtId="0" fontId="4" fillId="0" borderId="14" xfId="4" quotePrefix="1" applyFont="1" applyBorder="1" applyAlignment="1" applyProtection="1">
      <alignment horizontal="center" vertical="center"/>
      <protection locked="0"/>
    </xf>
    <xf numFmtId="165" fontId="4" fillId="0" borderId="12" xfId="0" quotePrefix="1" applyNumberFormat="1" applyFont="1" applyFill="1" applyBorder="1" applyAlignment="1" applyProtection="1">
      <alignment horizontal="center" vertical="center"/>
      <protection locked="0"/>
    </xf>
    <xf numFmtId="165" fontId="19" fillId="0" borderId="12" xfId="0" applyNumberFormat="1" applyFont="1" applyFill="1" applyBorder="1" applyAlignment="1" applyProtection="1">
      <alignment horizontal="center" vertical="center"/>
      <protection hidden="1"/>
    </xf>
    <xf numFmtId="0" fontId="4" fillId="0" borderId="12" xfId="0" applyFont="1" applyFill="1" applyBorder="1" applyAlignment="1" applyProtection="1">
      <alignment horizontal="center"/>
      <protection hidden="1"/>
    </xf>
    <xf numFmtId="0" fontId="4" fillId="0" borderId="15" xfId="0" applyFont="1" applyFill="1" applyBorder="1" applyAlignment="1" applyProtection="1">
      <alignment horizontal="center" vertical="center"/>
      <protection hidden="1"/>
    </xf>
    <xf numFmtId="0" fontId="20" fillId="0" borderId="0" xfId="0" applyFont="1" applyFill="1" applyBorder="1" applyProtection="1">
      <protection hidden="1"/>
    </xf>
    <xf numFmtId="0" fontId="2" fillId="0" borderId="0" xfId="0" applyFont="1" applyFill="1" applyBorder="1" applyProtection="1">
      <protection hidden="1"/>
    </xf>
    <xf numFmtId="0" fontId="4" fillId="0" borderId="15" xfId="1" applyFont="1" applyFill="1" applyBorder="1" applyAlignment="1" applyProtection="1">
      <alignment horizontal="center" vertical="center"/>
      <protection locked="0"/>
    </xf>
    <xf numFmtId="0" fontId="4" fillId="0" borderId="15" xfId="0" applyFont="1" applyFill="1" applyBorder="1" applyAlignment="1">
      <alignment horizontal="center" vertical="center"/>
    </xf>
    <xf numFmtId="0" fontId="4" fillId="0" borderId="16" xfId="0" applyFont="1" applyFill="1" applyBorder="1" applyAlignment="1">
      <alignment vertical="center"/>
    </xf>
    <xf numFmtId="0" fontId="14" fillId="0" borderId="17" xfId="0" applyFont="1" applyFill="1" applyBorder="1" applyAlignment="1">
      <alignment vertical="center"/>
    </xf>
    <xf numFmtId="14" fontId="4" fillId="0" borderId="15" xfId="0" applyNumberFormat="1" applyFont="1" applyFill="1" applyBorder="1" applyAlignment="1">
      <alignment horizontal="center" vertical="center"/>
    </xf>
    <xf numFmtId="164" fontId="4" fillId="0" borderId="17" xfId="4" quotePrefix="1" applyNumberFormat="1" applyFont="1" applyBorder="1" applyAlignment="1" applyProtection="1">
      <alignment horizontal="center" vertical="center"/>
      <protection locked="0"/>
    </xf>
    <xf numFmtId="0" fontId="4" fillId="0" borderId="17" xfId="4" quotePrefix="1" applyFont="1" applyBorder="1" applyAlignment="1" applyProtection="1">
      <alignment horizontal="center" vertical="center"/>
      <protection locked="0"/>
    </xf>
    <xf numFmtId="165" fontId="19" fillId="0" borderId="15" xfId="0" applyNumberFormat="1" applyFont="1" applyFill="1" applyBorder="1" applyAlignment="1" applyProtection="1">
      <alignment horizontal="center" vertical="center"/>
      <protection hidden="1"/>
    </xf>
    <xf numFmtId="0" fontId="4" fillId="0" borderId="15" xfId="0" applyFont="1" applyFill="1" applyBorder="1" applyAlignment="1" applyProtection="1">
      <alignment horizontal="center"/>
      <protection hidden="1"/>
    </xf>
    <xf numFmtId="165" fontId="4" fillId="0" borderId="15" xfId="0" quotePrefix="1" applyNumberFormat="1" applyFont="1" applyFill="1" applyBorder="1" applyAlignment="1" applyProtection="1">
      <alignment horizontal="center"/>
      <protection hidden="1"/>
    </xf>
    <xf numFmtId="0" fontId="4" fillId="0" borderId="17" xfId="4" applyFont="1" applyBorder="1" applyAlignment="1" applyProtection="1">
      <alignment horizontal="center" vertical="center"/>
      <protection locked="0"/>
    </xf>
    <xf numFmtId="0" fontId="13" fillId="0" borderId="0" xfId="2" applyFont="1" applyFill="1" applyBorder="1" applyAlignment="1" applyProtection="1">
      <alignment horizontal="left" vertical="center" wrapText="1"/>
      <protection locked="0"/>
    </xf>
    <xf numFmtId="0" fontId="13" fillId="0" borderId="0" xfId="2" applyFont="1" applyFill="1" applyBorder="1" applyAlignment="1" applyProtection="1">
      <alignment horizontal="center" vertical="center" wrapText="1"/>
      <protection locked="0"/>
    </xf>
    <xf numFmtId="10" fontId="2" fillId="0" borderId="0" xfId="0" applyNumberFormat="1" applyFont="1" applyFill="1" applyBorder="1" applyAlignment="1" applyProtection="1">
      <alignment horizontal="center" vertical="center"/>
      <protection locked="0"/>
    </xf>
    <xf numFmtId="10" fontId="16" fillId="0" borderId="0" xfId="2" applyNumberFormat="1" applyFont="1" applyFill="1" applyBorder="1" applyAlignment="1" applyProtection="1">
      <alignment horizontal="center" vertical="center" wrapText="1"/>
      <protection locked="0"/>
    </xf>
    <xf numFmtId="0" fontId="18" fillId="0" borderId="0" xfId="0" applyFont="1" applyFill="1" applyBorder="1" applyAlignment="1" applyProtection="1">
      <alignment horizontal="center" vertical="center"/>
      <protection locked="0"/>
    </xf>
    <xf numFmtId="10" fontId="1" fillId="0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Border="1" applyProtection="1">
      <protection locked="0"/>
    </xf>
    <xf numFmtId="0" fontId="6" fillId="0" borderId="0" xfId="1" applyFont="1" applyFill="1" applyBorder="1" applyAlignment="1" applyProtection="1">
      <alignment horizontal="center"/>
      <protection locked="0"/>
    </xf>
    <xf numFmtId="0" fontId="6" fillId="0" borderId="0" xfId="5" applyFont="1" applyFill="1" applyBorder="1" applyAlignment="1" applyProtection="1">
      <alignment horizontal="left" vertical="center"/>
      <protection locked="0"/>
    </xf>
    <xf numFmtId="0" fontId="6" fillId="0" borderId="0" xfId="5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Border="1" applyAlignment="1" applyProtection="1">
      <alignment horizontal="center" wrapText="1"/>
      <protection locked="0"/>
    </xf>
    <xf numFmtId="0" fontId="21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Protection="1">
      <protection locked="0"/>
    </xf>
    <xf numFmtId="0" fontId="22" fillId="0" borderId="0" xfId="5" quotePrefix="1" applyFont="1" applyFill="1" applyBorder="1" applyAlignment="1" applyProtection="1">
      <alignment vertical="center"/>
      <protection locked="0"/>
    </xf>
    <xf numFmtId="0" fontId="22" fillId="0" borderId="0" xfId="5" applyFont="1" applyFill="1" applyBorder="1" applyAlignment="1" applyProtection="1">
      <alignment horizontal="center" vertical="center"/>
      <protection hidden="1"/>
    </xf>
    <xf numFmtId="0" fontId="22" fillId="0" borderId="0" xfId="0" applyFont="1" applyFill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4" fillId="0" borderId="0" xfId="0" applyFont="1" applyFill="1" applyBorder="1" applyAlignment="1" applyProtection="1">
      <alignment horizontal="left"/>
      <protection locked="0"/>
    </xf>
    <xf numFmtId="0" fontId="4" fillId="0" borderId="0" xfId="0" applyFont="1" applyFill="1" applyBorder="1" applyAlignment="1" applyProtection="1">
      <alignment horizontal="center"/>
      <protection hidden="1"/>
    </xf>
    <xf numFmtId="0" fontId="4" fillId="0" borderId="0" xfId="0" applyFont="1" applyFill="1" applyBorder="1" applyAlignment="1" applyProtection="1">
      <alignment horizontal="center"/>
      <protection locked="0"/>
    </xf>
    <xf numFmtId="0" fontId="22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5" quotePrefix="1" applyFont="1" applyFill="1" applyBorder="1" applyAlignment="1" applyProtection="1">
      <alignment vertical="center"/>
      <protection locked="0"/>
    </xf>
    <xf numFmtId="0" fontId="10" fillId="0" borderId="0" xfId="0" applyFont="1" applyFill="1" applyBorder="1" applyAlignment="1" applyProtection="1">
      <alignment horizontal="center" vertical="center"/>
      <protection hidden="1"/>
    </xf>
    <xf numFmtId="0" fontId="10" fillId="0" borderId="0" xfId="0" applyFont="1" applyFill="1" applyProtection="1">
      <protection locked="0"/>
    </xf>
    <xf numFmtId="165" fontId="4" fillId="0" borderId="15" xfId="0" quotePrefix="1" applyNumberFormat="1" applyFont="1" applyFill="1" applyBorder="1" applyAlignment="1" applyProtection="1">
      <alignment horizontal="center" vertical="center"/>
      <protection locked="0"/>
    </xf>
    <xf numFmtId="164" fontId="4" fillId="0" borderId="12" xfId="4" quotePrefix="1" applyNumberFormat="1" applyFont="1" applyBorder="1" applyAlignment="1" applyProtection="1">
      <alignment horizontal="center" vertical="center"/>
      <protection locked="0"/>
    </xf>
    <xf numFmtId="164" fontId="4" fillId="0" borderId="15" xfId="4" quotePrefix="1" applyNumberFormat="1" applyFont="1" applyBorder="1" applyAlignment="1" applyProtection="1">
      <alignment horizontal="center" vertical="center"/>
      <protection locked="0"/>
    </xf>
    <xf numFmtId="0" fontId="11" fillId="2" borderId="4" xfId="0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10" fillId="0" borderId="0" xfId="1" applyFont="1" applyFill="1" applyAlignment="1" applyProtection="1">
      <alignment horizontal="left" vertical="center"/>
      <protection locked="0"/>
    </xf>
    <xf numFmtId="0" fontId="11" fillId="0" borderId="0" xfId="1" applyFont="1" applyFill="1" applyAlignment="1" applyProtection="1">
      <alignment horizontal="left" vertical="center"/>
      <protection locked="0"/>
    </xf>
    <xf numFmtId="0" fontId="14" fillId="0" borderId="0" xfId="0" applyFont="1" applyFill="1" applyBorder="1" applyAlignment="1" applyProtection="1">
      <alignment horizontal="center" vertical="center" wrapText="1"/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4" fillId="0" borderId="12" xfId="0" applyFont="1" applyFill="1" applyBorder="1" applyAlignment="1" applyProtection="1">
      <alignment horizontal="center" vertical="center"/>
      <protection hidden="1"/>
    </xf>
    <xf numFmtId="0" fontId="14" fillId="0" borderId="7" xfId="0" applyFont="1" applyFill="1" applyBorder="1" applyAlignment="1" applyProtection="1">
      <alignment horizontal="center" vertical="center" wrapText="1"/>
      <protection locked="0"/>
    </xf>
    <xf numFmtId="0" fontId="10" fillId="0" borderId="0" xfId="1" applyFont="1" applyFill="1" applyAlignment="1" applyProtection="1">
      <alignment horizontal="left" vertical="center"/>
      <protection locked="0"/>
    </xf>
    <xf numFmtId="0" fontId="11" fillId="0" borderId="0" xfId="1" applyFont="1" applyFill="1" applyAlignment="1" applyProtection="1">
      <alignment horizontal="left" vertic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7" fillId="0" borderId="0" xfId="1" applyFont="1" applyFill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13" fillId="0" borderId="0" xfId="2" applyFont="1" applyFill="1" applyBorder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center" vertical="center" wrapText="1"/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166" fontId="0" fillId="0" borderId="0" xfId="0" applyNumberFormat="1"/>
    <xf numFmtId="49" fontId="25" fillId="0" borderId="0" xfId="0" applyNumberFormat="1" applyFont="1"/>
    <xf numFmtId="49" fontId="0" fillId="0" borderId="0" xfId="0" applyNumberFormat="1"/>
    <xf numFmtId="0" fontId="11" fillId="0" borderId="0" xfId="1" applyFont="1" applyFill="1" applyAlignment="1" applyProtection="1">
      <alignment vertical="center"/>
      <protection locked="0"/>
    </xf>
    <xf numFmtId="0" fontId="27" fillId="0" borderId="0" xfId="1" applyFont="1" applyFill="1" applyAlignment="1" applyProtection="1">
      <alignment horizontal="center"/>
      <protection locked="0"/>
    </xf>
    <xf numFmtId="0" fontId="23" fillId="0" borderId="0" xfId="0" applyFont="1" applyFill="1" applyBorder="1" applyAlignment="1" applyProtection="1">
      <alignment horizontal="center"/>
      <protection locked="0"/>
    </xf>
    <xf numFmtId="0" fontId="14" fillId="0" borderId="7" xfId="0" applyFont="1" applyFill="1" applyBorder="1" applyAlignment="1" applyProtection="1">
      <alignment horizontal="center" vertical="center" wrapText="1"/>
      <protection locked="0"/>
    </xf>
    <xf numFmtId="0" fontId="13" fillId="0" borderId="0" xfId="2" applyFont="1" applyFill="1" applyBorder="1" applyAlignment="1" applyProtection="1">
      <alignment horizontal="center" vertical="center" wrapText="1"/>
      <protection locked="0"/>
    </xf>
    <xf numFmtId="0" fontId="11" fillId="0" borderId="0" xfId="1" applyFont="1" applyFill="1" applyAlignment="1" applyProtection="1">
      <alignment horizontal="left" vertical="center"/>
      <protection locked="0"/>
    </xf>
    <xf numFmtId="0" fontId="10" fillId="0" borderId="0" xfId="1" applyFont="1" applyFill="1" applyAlignment="1" applyProtection="1">
      <alignment horizontal="left" vertical="center"/>
      <protection locked="0"/>
    </xf>
    <xf numFmtId="0" fontId="26" fillId="0" borderId="0" xfId="1" applyFont="1" applyFill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11" fillId="0" borderId="0" xfId="1" applyFont="1" applyFill="1" applyAlignment="1" applyProtection="1">
      <alignment horizontal="right" vertical="center"/>
      <protection locked="0"/>
    </xf>
    <xf numFmtId="0" fontId="5" fillId="0" borderId="0" xfId="1" applyFont="1" applyFill="1" applyAlignment="1" applyProtection="1">
      <alignment horizontal="left" vertical="center"/>
      <protection locked="0"/>
    </xf>
    <xf numFmtId="0" fontId="10" fillId="0" borderId="0" xfId="1" applyFont="1" applyFill="1" applyAlignment="1" applyProtection="1">
      <alignment horizontal="left" vertical="center"/>
      <protection locked="0"/>
    </xf>
    <xf numFmtId="0" fontId="4" fillId="0" borderId="0" xfId="1" applyFont="1" applyFill="1" applyAlignment="1" applyProtection="1">
      <alignment horizontal="center"/>
      <protection locked="0"/>
    </xf>
    <xf numFmtId="0" fontId="7" fillId="0" borderId="0" xfId="1" applyFont="1" applyFill="1" applyAlignment="1" applyProtection="1">
      <alignment horizontal="center"/>
      <protection locked="0"/>
    </xf>
    <xf numFmtId="0" fontId="26" fillId="0" borderId="0" xfId="1" applyFont="1" applyFill="1" applyAlignment="1" applyProtection="1">
      <alignment horizontal="center"/>
      <protection locked="0"/>
    </xf>
    <xf numFmtId="0" fontId="5" fillId="0" borderId="0" xfId="1" applyFont="1" applyFill="1" applyAlignment="1" applyProtection="1">
      <alignment horizontal="center"/>
      <protection locked="0"/>
    </xf>
    <xf numFmtId="0" fontId="6" fillId="0" borderId="0" xfId="0" applyFont="1" applyFill="1" applyAlignment="1" applyProtection="1">
      <alignment horizontal="center"/>
      <protection locked="0"/>
    </xf>
    <xf numFmtId="0" fontId="13" fillId="0" borderId="0" xfId="2" applyFont="1" applyFill="1" applyBorder="1" applyAlignment="1" applyProtection="1">
      <alignment horizontal="center" vertical="center" wrapText="1"/>
      <protection locked="0"/>
    </xf>
    <xf numFmtId="0" fontId="5" fillId="0" borderId="0" xfId="0" applyFont="1" applyFill="1" applyAlignment="1" applyProtection="1">
      <alignment horizontal="right" vertical="center"/>
      <protection locked="0"/>
    </xf>
    <xf numFmtId="0" fontId="11" fillId="0" borderId="0" xfId="1" applyFont="1" applyFill="1" applyAlignment="1" applyProtection="1">
      <alignment horizontal="left" vertical="center"/>
      <protection locked="0"/>
    </xf>
    <xf numFmtId="166" fontId="11" fillId="0" borderId="0" xfId="0" applyNumberFormat="1" applyFont="1" applyAlignment="1">
      <alignment horizontal="left"/>
    </xf>
    <xf numFmtId="0" fontId="14" fillId="0" borderId="1" xfId="0" applyFont="1" applyFill="1" applyBorder="1" applyAlignment="1" applyProtection="1">
      <alignment horizontal="center" vertical="center" wrapText="1"/>
      <protection locked="0"/>
    </xf>
    <xf numFmtId="0" fontId="14" fillId="0" borderId="7" xfId="0" applyFont="1" applyFill="1" applyBorder="1" applyAlignment="1" applyProtection="1">
      <alignment horizontal="center" vertical="center" wrapText="1"/>
      <protection locked="0"/>
    </xf>
    <xf numFmtId="0" fontId="14" fillId="0" borderId="10" xfId="0" applyFont="1" applyFill="1" applyBorder="1" applyAlignment="1" applyProtection="1">
      <alignment horizontal="center" vertical="center" wrapText="1"/>
      <protection locked="0"/>
    </xf>
    <xf numFmtId="0" fontId="14" fillId="0" borderId="5" xfId="0" applyFont="1" applyFill="1" applyBorder="1" applyAlignment="1" applyProtection="1">
      <alignment horizontal="center" vertical="center" wrapText="1"/>
      <protection locked="0"/>
    </xf>
    <xf numFmtId="0" fontId="14" fillId="0" borderId="11" xfId="0" applyFont="1" applyFill="1" applyBorder="1" applyAlignment="1" applyProtection="1">
      <alignment horizontal="center" vertical="center" wrapText="1"/>
      <protection locked="0"/>
    </xf>
    <xf numFmtId="0" fontId="14" fillId="0" borderId="6" xfId="0" applyFont="1" applyFill="1" applyBorder="1" applyAlignment="1" applyProtection="1">
      <alignment horizontal="center" vertical="center" wrapText="1"/>
      <protection locked="0"/>
    </xf>
    <xf numFmtId="0" fontId="14" fillId="0" borderId="0" xfId="1" applyFont="1" applyFill="1" applyBorder="1" applyAlignment="1" applyProtection="1">
      <alignment horizontal="left"/>
      <protection locked="0"/>
    </xf>
    <xf numFmtId="0" fontId="14" fillId="0" borderId="4" xfId="0" applyFont="1" applyFill="1" applyBorder="1" applyAlignment="1" applyProtection="1">
      <alignment horizontal="center" vertical="center" textRotation="90" wrapText="1"/>
      <protection locked="0"/>
    </xf>
    <xf numFmtId="0" fontId="14" fillId="0" borderId="4" xfId="0" applyFont="1" applyFill="1" applyBorder="1" applyAlignment="1" applyProtection="1">
      <alignment horizontal="center" vertical="center" wrapText="1"/>
      <protection locked="0"/>
    </xf>
    <xf numFmtId="0" fontId="14" fillId="0" borderId="1" xfId="0" applyFont="1" applyFill="1" applyBorder="1" applyAlignment="1" applyProtection="1">
      <alignment horizontal="center" vertical="center"/>
      <protection locked="0"/>
    </xf>
    <xf numFmtId="0" fontId="14" fillId="0" borderId="7" xfId="0" applyFont="1" applyFill="1" applyBorder="1" applyAlignment="1" applyProtection="1">
      <alignment horizontal="center" vertical="center"/>
      <protection locked="0"/>
    </xf>
    <xf numFmtId="0" fontId="14" fillId="0" borderId="2" xfId="0" applyFont="1" applyFill="1" applyBorder="1" applyAlignment="1" applyProtection="1">
      <alignment horizontal="center" vertical="center" wrapText="1"/>
      <protection locked="0"/>
    </xf>
    <xf numFmtId="0" fontId="14" fillId="0" borderId="3" xfId="0" applyFont="1" applyFill="1" applyBorder="1" applyAlignment="1" applyProtection="1">
      <alignment horizontal="center" vertical="center" wrapText="1"/>
      <protection locked="0"/>
    </xf>
    <xf numFmtId="0" fontId="14" fillId="0" borderId="8" xfId="0" applyFont="1" applyFill="1" applyBorder="1" applyAlignment="1" applyProtection="1">
      <alignment horizontal="center" vertical="center" wrapText="1"/>
      <protection locked="0"/>
    </xf>
    <xf numFmtId="0" fontId="14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0" xfId="5" quotePrefix="1" applyFont="1" applyFill="1" applyBorder="1" applyAlignment="1" applyProtection="1">
      <alignment horizontal="right" vertical="center"/>
      <protection locked="0"/>
    </xf>
    <xf numFmtId="0" fontId="23" fillId="0" borderId="0" xfId="0" applyFont="1" applyFill="1" applyBorder="1" applyAlignment="1" applyProtection="1">
      <alignment horizontal="center"/>
      <protection locked="0"/>
    </xf>
  </cellXfs>
  <cellStyles count="8">
    <cellStyle name="Hyperlink" xfId="3" builtinId="8"/>
    <cellStyle name="Normal" xfId="0" builtinId="0"/>
    <cellStyle name="Normal 4" xfId="6"/>
    <cellStyle name="Normal_Bao cao tong hop ket qua thi ket thuc hoc phan_KT2" xfId="2"/>
    <cellStyle name="Normal_DS C07VT1" xfId="5"/>
    <cellStyle name="Normal_DS_lop khoa_2009 (kem theo cac QD thanh lap lop)" xfId="4"/>
    <cellStyle name="Normal_Sheet1" xfId="1"/>
    <cellStyle name="Style 1" xfId="7"/>
  </cellStyles>
  <dxfs count="171"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fgColor rgb="FFFF0000"/>
          <bgColor theme="0"/>
        </patternFill>
      </fill>
    </dxf>
    <dxf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none">
          <fgColor indexed="64"/>
          <bgColor auto="1"/>
        </patternFill>
      </fill>
    </dxf>
    <dxf>
      <font>
        <color rgb="FFFF0000"/>
      </font>
      <fill>
        <patternFill patternType="solid">
          <fgColor rgb="FFFF0000"/>
          <bgColor theme="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9"/>
  <sheetViews>
    <sheetView topLeftCell="B1" workbookViewId="0">
      <pane ySplit="2" topLeftCell="A83" activePane="bottomLeft" state="frozen"/>
      <selection activeCell="G91" sqref="G91"/>
      <selection pane="bottomLeft" activeCell="B90" sqref="A90:XFD100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11.25" style="1" customWidth="1"/>
    <col min="7" max="9" width="4.375" style="1" customWidth="1"/>
    <col min="10" max="10" width="4.375" style="1" hidden="1" customWidth="1"/>
    <col min="11" max="11" width="3.25" style="1" hidden="1" customWidth="1"/>
    <col min="12" max="12" width="4.875" style="1" hidden="1" customWidth="1"/>
    <col min="13" max="13" width="7.5" style="1" hidden="1" customWidth="1"/>
    <col min="14" max="14" width="8" style="1" hidden="1" customWidth="1"/>
    <col min="15" max="15" width="5.25" style="1" customWidth="1"/>
    <col min="16" max="16" width="6.5" style="1" customWidth="1"/>
    <col min="17" max="17" width="6.5" style="1" hidden="1" customWidth="1"/>
    <col min="18" max="18" width="11.875" style="1" hidden="1" customWidth="1"/>
    <col min="19" max="19" width="14.5" style="1" customWidth="1"/>
    <col min="20" max="20" width="6" style="1" hidden="1" customWidth="1"/>
    <col min="21" max="21" width="3.25" style="1" customWidth="1"/>
    <col min="22" max="22" width="5.75" style="1" customWidth="1"/>
    <col min="23" max="23" width="6.5" style="2" customWidth="1"/>
    <col min="24" max="24" width="9" style="3"/>
    <col min="25" max="26" width="9" style="3" customWidth="1"/>
    <col min="27" max="27" width="9" style="3"/>
    <col min="28" max="28" width="9" style="3" customWidth="1"/>
    <col min="29" max="39" width="9" style="3"/>
    <col min="40" max="16384" width="9" style="1"/>
  </cols>
  <sheetData>
    <row r="1" spans="2:39" ht="27.75" customHeight="1" x14ac:dyDescent="0.3">
      <c r="B1" s="115" t="s">
        <v>0</v>
      </c>
      <c r="C1" s="115"/>
      <c r="D1" s="115"/>
      <c r="E1" s="115"/>
      <c r="F1" s="115"/>
      <c r="G1" s="117" t="s">
        <v>3381</v>
      </c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0"/>
      <c r="V1" s="4"/>
    </row>
    <row r="2" spans="2:39" ht="25.5" customHeight="1" x14ac:dyDescent="0.25">
      <c r="B2" s="116" t="s">
        <v>1</v>
      </c>
      <c r="C2" s="116"/>
      <c r="D2" s="116"/>
      <c r="E2" s="116"/>
      <c r="F2" s="116"/>
      <c r="G2" s="119" t="s">
        <v>46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1"/>
      <c r="V2" s="5"/>
      <c r="W2" s="6"/>
      <c r="AE2" s="2"/>
      <c r="AF2" s="7"/>
      <c r="AG2" s="2"/>
      <c r="AH2" s="2"/>
      <c r="AI2" s="2"/>
      <c r="AJ2" s="7"/>
      <c r="AK2" s="2"/>
    </row>
    <row r="3" spans="2:39" ht="33.75" customHeight="1" x14ac:dyDescent="0.25">
      <c r="B3" s="112" t="s">
        <v>2</v>
      </c>
      <c r="C3" s="112"/>
      <c r="D3" s="113" t="s">
        <v>48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 t="s">
        <v>3384</v>
      </c>
      <c r="P3" s="114"/>
      <c r="Q3" s="114"/>
      <c r="R3" s="114"/>
      <c r="S3" s="114"/>
      <c r="T3" s="114"/>
      <c r="U3" s="109"/>
      <c r="X3" s="120" t="s">
        <v>3</v>
      </c>
      <c r="Y3" s="120" t="s">
        <v>4</v>
      </c>
      <c r="Z3" s="120" t="s">
        <v>5</v>
      </c>
      <c r="AA3" s="120" t="s">
        <v>6</v>
      </c>
      <c r="AB3" s="120"/>
      <c r="AC3" s="120"/>
      <c r="AD3" s="120"/>
      <c r="AE3" s="120" t="s">
        <v>7</v>
      </c>
      <c r="AF3" s="120"/>
      <c r="AG3" s="120" t="s">
        <v>8</v>
      </c>
      <c r="AH3" s="120"/>
      <c r="AI3" s="120" t="s">
        <v>9</v>
      </c>
      <c r="AJ3" s="120"/>
      <c r="AK3" s="120" t="s">
        <v>10</v>
      </c>
      <c r="AL3" s="120"/>
      <c r="AM3" s="9"/>
    </row>
    <row r="4" spans="2:39" ht="17.25" customHeight="1" x14ac:dyDescent="0.25">
      <c r="B4" s="121" t="s">
        <v>11</v>
      </c>
      <c r="C4" s="121"/>
      <c r="D4" s="10">
        <v>2</v>
      </c>
      <c r="E4" s="108" t="s">
        <v>1297</v>
      </c>
      <c r="F4" s="123">
        <v>43272</v>
      </c>
      <c r="G4" s="123"/>
      <c r="H4" s="123"/>
      <c r="I4" s="123"/>
      <c r="J4" s="123"/>
      <c r="K4" s="103"/>
      <c r="L4" s="103"/>
      <c r="M4" s="103"/>
      <c r="N4" s="103"/>
      <c r="O4" s="122" t="s">
        <v>342</v>
      </c>
      <c r="P4" s="122"/>
      <c r="Q4" s="122"/>
      <c r="R4" s="122"/>
      <c r="S4" s="122"/>
      <c r="T4" s="122"/>
      <c r="U4" s="108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9"/>
    </row>
    <row r="5" spans="2:39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4"/>
      <c r="Q5" s="4"/>
      <c r="R5" s="4"/>
      <c r="S5" s="4"/>
      <c r="T5" s="4"/>
      <c r="U5" s="4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9"/>
    </row>
    <row r="6" spans="2:39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4</v>
      </c>
      <c r="G6" s="131" t="s">
        <v>16</v>
      </c>
      <c r="H6" s="131" t="s">
        <v>17</v>
      </c>
      <c r="I6" s="131" t="s">
        <v>18</v>
      </c>
      <c r="J6" s="131" t="s">
        <v>19</v>
      </c>
      <c r="K6" s="132" t="s">
        <v>20</v>
      </c>
      <c r="L6" s="127" t="s">
        <v>21</v>
      </c>
      <c r="M6" s="129"/>
      <c r="N6" s="132" t="s">
        <v>22</v>
      </c>
      <c r="O6" s="132" t="s">
        <v>23</v>
      </c>
      <c r="P6" s="124" t="s">
        <v>24</v>
      </c>
      <c r="Q6" s="132" t="s">
        <v>25</v>
      </c>
      <c r="R6" s="124" t="s">
        <v>26</v>
      </c>
      <c r="S6" s="124" t="s">
        <v>27</v>
      </c>
      <c r="T6" s="124" t="s">
        <v>47</v>
      </c>
      <c r="U6" s="88"/>
      <c r="X6" s="120"/>
      <c r="Y6" s="120"/>
      <c r="Z6" s="120"/>
      <c r="AA6" s="13" t="s">
        <v>28</v>
      </c>
      <c r="AB6" s="13" t="s">
        <v>29</v>
      </c>
      <c r="AC6" s="13" t="s">
        <v>30</v>
      </c>
      <c r="AD6" s="13" t="s">
        <v>31</v>
      </c>
      <c r="AE6" s="13" t="s">
        <v>32</v>
      </c>
      <c r="AF6" s="13" t="s">
        <v>31</v>
      </c>
      <c r="AG6" s="13" t="s">
        <v>32</v>
      </c>
      <c r="AH6" s="13" t="s">
        <v>31</v>
      </c>
      <c r="AI6" s="13" t="s">
        <v>32</v>
      </c>
      <c r="AJ6" s="13" t="s">
        <v>31</v>
      </c>
      <c r="AK6" s="13" t="s">
        <v>32</v>
      </c>
      <c r="AL6" s="14" t="s">
        <v>31</v>
      </c>
      <c r="AM6" s="15"/>
    </row>
    <row r="7" spans="2:39" ht="39" customHeight="1" x14ac:dyDescent="0.25">
      <c r="B7" s="125"/>
      <c r="C7" s="134"/>
      <c r="D7" s="137"/>
      <c r="E7" s="138"/>
      <c r="F7" s="125"/>
      <c r="G7" s="131"/>
      <c r="H7" s="131"/>
      <c r="I7" s="131"/>
      <c r="J7" s="131"/>
      <c r="K7" s="132"/>
      <c r="L7" s="106" t="s">
        <v>33</v>
      </c>
      <c r="M7" s="106" t="s">
        <v>34</v>
      </c>
      <c r="N7" s="132"/>
      <c r="O7" s="132"/>
      <c r="P7" s="126"/>
      <c r="Q7" s="132"/>
      <c r="R7" s="125"/>
      <c r="S7" s="126"/>
      <c r="T7" s="126"/>
      <c r="U7" s="88"/>
      <c r="W7" s="17"/>
      <c r="X7" s="18" t="str">
        <f>+D3</f>
        <v>Tin học cơ sở 2</v>
      </c>
      <c r="Y7" s="19" t="str">
        <f>+O3</f>
        <v>Nhóm: D17-254_24</v>
      </c>
      <c r="Z7" s="20">
        <f>+$AI$7+$AK$7+$AG$7</f>
        <v>73</v>
      </c>
      <c r="AA7" s="7">
        <f>COUNTIF($R$8:$R$97,"Khiển trách")</f>
        <v>0</v>
      </c>
      <c r="AB7" s="7">
        <f>COUNTIF($R$8:$R$97,"Cảnh cáo")</f>
        <v>0</v>
      </c>
      <c r="AC7" s="7">
        <f>COUNTIF($R$8:$R$97,"Đình chỉ thi")</f>
        <v>0</v>
      </c>
      <c r="AD7" s="21">
        <f>+($AA$7+$AB$7+$AC$7)/$Z$7*100%</f>
        <v>0</v>
      </c>
      <c r="AE7" s="7">
        <f>SUM(COUNTIF($R$8:$R$95,"Vắng"),COUNTIF($R$8:$R$95,"Vắng có phép"))</f>
        <v>0</v>
      </c>
      <c r="AF7" s="22">
        <f>+$AE$7/$Z$7</f>
        <v>0</v>
      </c>
      <c r="AG7" s="23">
        <f>COUNTIF($W$8:$W$95,"Thi lại")</f>
        <v>0</v>
      </c>
      <c r="AH7" s="22">
        <f>+$AG$7/$Z$7</f>
        <v>0</v>
      </c>
      <c r="AI7" s="23">
        <f>COUNTIF($W$8:$W$96,"Học lại")</f>
        <v>44</v>
      </c>
      <c r="AJ7" s="22">
        <f>+$AI$7/$Z$7</f>
        <v>0.60273972602739723</v>
      </c>
      <c r="AK7" s="7">
        <f>COUNTIF($W$9:$W$96,"Đạt")</f>
        <v>29</v>
      </c>
      <c r="AL7" s="21">
        <f>+$AK$7/$Z$7</f>
        <v>0.39726027397260272</v>
      </c>
      <c r="AM7" s="24"/>
    </row>
    <row r="8" spans="2:39" ht="14.25" customHeight="1" x14ac:dyDescent="0.25">
      <c r="B8" s="127" t="s">
        <v>35</v>
      </c>
      <c r="C8" s="128"/>
      <c r="D8" s="128"/>
      <c r="E8" s="128"/>
      <c r="F8" s="129"/>
      <c r="G8" s="25">
        <v>10</v>
      </c>
      <c r="H8" s="25">
        <v>10</v>
      </c>
      <c r="I8" s="83">
        <v>10</v>
      </c>
      <c r="J8" s="25"/>
      <c r="K8" s="26"/>
      <c r="L8" s="27"/>
      <c r="M8" s="27"/>
      <c r="N8" s="27"/>
      <c r="O8" s="28">
        <f>100-(G8+H8+I8+J8)</f>
        <v>70</v>
      </c>
      <c r="P8" s="125"/>
      <c r="Q8" s="29"/>
      <c r="R8" s="29"/>
      <c r="S8" s="125"/>
      <c r="T8" s="125"/>
      <c r="U8" s="88"/>
      <c r="X8" s="2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9"/>
    </row>
    <row r="9" spans="2:39" ht="18.75" customHeight="1" x14ac:dyDescent="0.25">
      <c r="B9" s="31">
        <v>1</v>
      </c>
      <c r="C9" s="32" t="s">
        <v>3385</v>
      </c>
      <c r="D9" s="33" t="s">
        <v>3386</v>
      </c>
      <c r="E9" s="34" t="s">
        <v>3387</v>
      </c>
      <c r="F9" s="32" t="s">
        <v>3388</v>
      </c>
      <c r="G9" s="81">
        <v>0</v>
      </c>
      <c r="H9" s="36">
        <v>0</v>
      </c>
      <c r="I9" s="36">
        <v>0</v>
      </c>
      <c r="J9" s="36" t="s">
        <v>36</v>
      </c>
      <c r="K9" s="37"/>
      <c r="L9" s="37"/>
      <c r="M9" s="37"/>
      <c r="N9" s="37"/>
      <c r="O9" s="38"/>
      <c r="P9" s="39">
        <f t="shared" ref="P9:P72" si="0">ROUND(SUMPRODUCT(G9:O9,$G$8:$O$8)/100,1)</f>
        <v>0</v>
      </c>
      <c r="Q9" s="40" t="str">
        <f>IF(AND($P9&gt;=9,$P9&lt;=10),"A+","")&amp;IF(AND($P9&gt;=8.5,$P9&lt;=8.9),"A","")&amp;IF(AND($P9&gt;=8,$P9&lt;=8.4),"B+","")&amp;IF(AND($P9&gt;=7,$P9&lt;=7.9),"B","")&amp;IF(AND($P9&gt;=6.5,$P9&lt;=6.9),"C+","")&amp;IF(AND($P9&gt;=5.5,$P9&lt;=6.4),"C","")&amp;IF(AND($P9&gt;=5,$P9&lt;=5.4),"D+","")&amp;IF(AND($P9&gt;=4,$P9&lt;=4.9),"D","")&amp;IF(AND($P9&lt;4),"F","")</f>
        <v>F</v>
      </c>
      <c r="R9" s="40" t="str">
        <f t="shared" ref="R9:R81" si="1">IF($P9&lt;4,"Kém",IF(AND($P9&gt;=4,$P9&lt;=5.4),"Trung bình yếu",IF(AND($P9&gt;=5.5,$P9&lt;=6.9),"Trung bình",IF(AND($P9&gt;=7,$P9&lt;=8.4),"Khá",IF(AND($P9&gt;=8.5,$P9&lt;=10),"Giỏi","")))))</f>
        <v>Kém</v>
      </c>
      <c r="S9" s="41" t="str">
        <f>+IF(OR($G9=0,$H9=0,$I9=0,$J9=0),"Không đủ ĐKDT",IF(AND(O9=0,P9&gt;=4),"Không đạt",""))</f>
        <v>Không đủ ĐKDT</v>
      </c>
      <c r="T9" s="90" t="s">
        <v>3389</v>
      </c>
      <c r="U9" s="71"/>
      <c r="V9" s="4"/>
      <c r="W9" s="43" t="str">
        <f t="shared" ref="W9:W72" si="2">IF(S9="Không đủ ĐKDT","Học lại",IF(S9="Đình chỉ thi","Học lại",IF(AND(MID(F9,2,2)&lt;"12",S9="Vắng"),"Thi lại",IF(S9="Vắng có phép", "Thi lại",IF(AND((MID(F9,2,2)&lt;"12"),P9&lt;4.5),"Thi lại",IF(AND((MID(F9,2,2)&lt;"18"),P9&lt;4),"Học lại",IF(AND((MID(F9,2,2)&gt;"17"),P9&lt;4),"Thi lại",IF(AND(MID(F9,2,2)&gt;"17",O9=0),"Thi lại",IF(AND((MID(F9,2,2)&lt;"12"),O9=0),"Thi lại",IF(AND((MID(F9,2,2)&lt;"18"),(MID(F9,2,2)&gt;"11"),O9=0),"Học lại","Đạt"))))))))))</f>
        <v>Học lại</v>
      </c>
      <c r="X9" s="43"/>
      <c r="Y9" s="42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9"/>
    </row>
    <row r="10" spans="2:39" ht="18.75" customHeight="1" x14ac:dyDescent="0.25">
      <c r="B10" s="44">
        <v>2</v>
      </c>
      <c r="C10" s="45" t="s">
        <v>3390</v>
      </c>
      <c r="D10" s="46" t="s">
        <v>3391</v>
      </c>
      <c r="E10" s="47" t="s">
        <v>3387</v>
      </c>
      <c r="F10" s="45" t="s">
        <v>3392</v>
      </c>
      <c r="G10" s="82">
        <v>6</v>
      </c>
      <c r="H10" s="49">
        <v>2</v>
      </c>
      <c r="I10" s="49">
        <v>5</v>
      </c>
      <c r="J10" s="49" t="s">
        <v>36</v>
      </c>
      <c r="K10" s="50"/>
      <c r="L10" s="50"/>
      <c r="M10" s="50"/>
      <c r="N10" s="50"/>
      <c r="O10" s="80">
        <v>1</v>
      </c>
      <c r="P10" s="51">
        <f t="shared" si="0"/>
        <v>2</v>
      </c>
      <c r="Q10" s="52" t="str">
        <f>IF(AND($P10&gt;=9,$P10&lt;=10),"A+","")&amp;IF(AND($P10&gt;=8.5,$P10&lt;=8.9),"A","")&amp;IF(AND($P10&gt;=8,$P10&lt;=8.4),"B+","")&amp;IF(AND($P10&gt;=7,$P10&lt;=7.9),"B","")&amp;IF(AND($P10&gt;=6.5,$P10&lt;=6.9),"C+","")&amp;IF(AND($P10&gt;=5.5,$P10&lt;=6.4),"C","")&amp;IF(AND($P10&gt;=5,$P10&lt;=5.4),"D+","")&amp;IF(AND($P10&gt;=4,$P10&lt;=4.9),"D","")&amp;IF(AND($P10&lt;4),"F","")</f>
        <v>F</v>
      </c>
      <c r="R10" s="53" t="str">
        <f t="shared" si="1"/>
        <v>Kém</v>
      </c>
      <c r="S10" s="41" t="str">
        <f>+IF(OR($G10=0,$H10=0,$I10=0,$J10=0),"Không đủ ĐKDT",IF(AND(O10=0,P10&gt;=4),"Không đạt",""))</f>
        <v/>
      </c>
      <c r="T10" s="41" t="s">
        <v>3389</v>
      </c>
      <c r="U10" s="71"/>
      <c r="V10" s="4"/>
      <c r="W10" s="43" t="str">
        <f t="shared" si="2"/>
        <v>Học lại</v>
      </c>
      <c r="X10" s="43"/>
      <c r="Y10" s="30"/>
      <c r="Z10" s="30"/>
      <c r="AA10" s="30"/>
      <c r="AB10" s="13"/>
      <c r="AC10" s="13"/>
      <c r="AD10" s="13"/>
      <c r="AE10" s="13"/>
      <c r="AF10" s="8"/>
      <c r="AG10" s="13"/>
      <c r="AH10" s="13"/>
      <c r="AI10" s="13"/>
      <c r="AJ10" s="13"/>
      <c r="AK10" s="13"/>
      <c r="AL10" s="13"/>
      <c r="AM10" s="15"/>
    </row>
    <row r="11" spans="2:39" ht="18.75" customHeight="1" x14ac:dyDescent="0.25">
      <c r="B11" s="44">
        <v>3</v>
      </c>
      <c r="C11" s="45" t="s">
        <v>3393</v>
      </c>
      <c r="D11" s="46" t="s">
        <v>3394</v>
      </c>
      <c r="E11" s="47" t="s">
        <v>3387</v>
      </c>
      <c r="F11" s="45" t="s">
        <v>3395</v>
      </c>
      <c r="G11" s="82">
        <v>8</v>
      </c>
      <c r="H11" s="49">
        <v>7</v>
      </c>
      <c r="I11" s="49">
        <v>5</v>
      </c>
      <c r="J11" s="49" t="s">
        <v>36</v>
      </c>
      <c r="K11" s="54"/>
      <c r="L11" s="54"/>
      <c r="M11" s="54"/>
      <c r="N11" s="54"/>
      <c r="O11" s="80">
        <v>4</v>
      </c>
      <c r="P11" s="51">
        <f t="shared" si="0"/>
        <v>4.8</v>
      </c>
      <c r="Q11" s="52" t="str">
        <f t="shared" ref="Q11:Q81" si="3">IF(AND($P11&gt;=9,$P11&lt;=10),"A+","")&amp;IF(AND($P11&gt;=8.5,$P11&lt;=8.9),"A","")&amp;IF(AND($P11&gt;=8,$P11&lt;=8.4),"B+","")&amp;IF(AND($P11&gt;=7,$P11&lt;=7.9),"B","")&amp;IF(AND($P11&gt;=6.5,$P11&lt;=6.9),"C+","")&amp;IF(AND($P11&gt;=5.5,$P11&lt;=6.4),"C","")&amp;IF(AND($P11&gt;=5,$P11&lt;=5.4),"D+","")&amp;IF(AND($P11&gt;=4,$P11&lt;=4.9),"D","")&amp;IF(AND($P11&lt;4),"F","")</f>
        <v>D</v>
      </c>
      <c r="R11" s="53" t="str">
        <f t="shared" si="1"/>
        <v>Trung bình yếu</v>
      </c>
      <c r="S11" s="41" t="str">
        <f t="shared" ref="S11:S74" si="4">+IF(OR($G11=0,$H11=0,$I11=0,$J11=0),"Không đủ ĐKDT",IF(AND(O11=0,P11&gt;=4),"Không đạt",""))</f>
        <v/>
      </c>
      <c r="T11" s="41" t="s">
        <v>3389</v>
      </c>
      <c r="U11" s="71"/>
      <c r="V11" s="4"/>
      <c r="W11" s="43" t="str">
        <f t="shared" si="2"/>
        <v>Đạt</v>
      </c>
      <c r="X11" s="43"/>
      <c r="Y11" s="55"/>
      <c r="Z11" s="55"/>
      <c r="AA11" s="107"/>
      <c r="AB11" s="8"/>
      <c r="AC11" s="8"/>
      <c r="AD11" s="8"/>
      <c r="AE11" s="57"/>
      <c r="AF11" s="8"/>
      <c r="AG11" s="58"/>
      <c r="AH11" s="59"/>
      <c r="AI11" s="58"/>
      <c r="AJ11" s="59"/>
      <c r="AK11" s="58"/>
      <c r="AL11" s="8"/>
      <c r="AM11" s="60"/>
    </row>
    <row r="12" spans="2:39" ht="18.75" customHeight="1" x14ac:dyDescent="0.25">
      <c r="B12" s="44">
        <v>4</v>
      </c>
      <c r="C12" s="45" t="s">
        <v>3396</v>
      </c>
      <c r="D12" s="46" t="s">
        <v>3397</v>
      </c>
      <c r="E12" s="47" t="s">
        <v>3387</v>
      </c>
      <c r="F12" s="45" t="s">
        <v>3398</v>
      </c>
      <c r="G12" s="82">
        <v>4</v>
      </c>
      <c r="H12" s="49">
        <v>6</v>
      </c>
      <c r="I12" s="49">
        <v>2</v>
      </c>
      <c r="J12" s="49" t="s">
        <v>36</v>
      </c>
      <c r="K12" s="54"/>
      <c r="L12" s="54"/>
      <c r="M12" s="54"/>
      <c r="N12" s="54"/>
      <c r="O12" s="80">
        <v>3.5</v>
      </c>
      <c r="P12" s="51">
        <f t="shared" si="0"/>
        <v>3.7</v>
      </c>
      <c r="Q12" s="52" t="str">
        <f t="shared" si="3"/>
        <v>F</v>
      </c>
      <c r="R12" s="53" t="str">
        <f t="shared" si="1"/>
        <v>Kém</v>
      </c>
      <c r="S12" s="41" t="str">
        <f t="shared" si="4"/>
        <v/>
      </c>
      <c r="T12" s="41" t="s">
        <v>3389</v>
      </c>
      <c r="U12" s="71"/>
      <c r="V12" s="4"/>
      <c r="W12" s="43" t="str">
        <f t="shared" si="2"/>
        <v>Học lại</v>
      </c>
      <c r="X12" s="4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61"/>
    </row>
    <row r="13" spans="2:39" ht="18.75" customHeight="1" x14ac:dyDescent="0.25">
      <c r="B13" s="44">
        <v>5</v>
      </c>
      <c r="C13" s="45" t="s">
        <v>3399</v>
      </c>
      <c r="D13" s="46" t="s">
        <v>3400</v>
      </c>
      <c r="E13" s="47" t="s">
        <v>3387</v>
      </c>
      <c r="F13" s="45" t="s">
        <v>3401</v>
      </c>
      <c r="G13" s="82">
        <v>7</v>
      </c>
      <c r="H13" s="49">
        <v>6.5</v>
      </c>
      <c r="I13" s="49">
        <v>7</v>
      </c>
      <c r="J13" s="49" t="s">
        <v>36</v>
      </c>
      <c r="K13" s="54"/>
      <c r="L13" s="54"/>
      <c r="M13" s="54"/>
      <c r="N13" s="54"/>
      <c r="O13" s="80">
        <v>4</v>
      </c>
      <c r="P13" s="51">
        <f t="shared" si="0"/>
        <v>4.9000000000000004</v>
      </c>
      <c r="Q13" s="52" t="str">
        <f t="shared" si="3"/>
        <v>D</v>
      </c>
      <c r="R13" s="53" t="str">
        <f t="shared" si="1"/>
        <v>Trung bình yếu</v>
      </c>
      <c r="S13" s="41" t="str">
        <f t="shared" si="4"/>
        <v/>
      </c>
      <c r="T13" s="41" t="s">
        <v>3389</v>
      </c>
      <c r="U13" s="71"/>
      <c r="V13" s="4"/>
      <c r="W13" s="43" t="str">
        <f t="shared" si="2"/>
        <v>Đạt</v>
      </c>
      <c r="X13" s="4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61"/>
    </row>
    <row r="14" spans="2:39" ht="18.75" customHeight="1" x14ac:dyDescent="0.25">
      <c r="B14" s="44">
        <v>6</v>
      </c>
      <c r="C14" s="45" t="s">
        <v>3402</v>
      </c>
      <c r="D14" s="46" t="s">
        <v>3403</v>
      </c>
      <c r="E14" s="47" t="s">
        <v>3404</v>
      </c>
      <c r="F14" s="45" t="s">
        <v>3401</v>
      </c>
      <c r="G14" s="82">
        <v>7</v>
      </c>
      <c r="H14" s="49">
        <v>8.5</v>
      </c>
      <c r="I14" s="49">
        <v>5</v>
      </c>
      <c r="J14" s="49" t="s">
        <v>36</v>
      </c>
      <c r="K14" s="54"/>
      <c r="L14" s="54"/>
      <c r="M14" s="54"/>
      <c r="N14" s="54"/>
      <c r="O14" s="80">
        <v>0</v>
      </c>
      <c r="P14" s="51">
        <f t="shared" si="0"/>
        <v>2.1</v>
      </c>
      <c r="Q14" s="52" t="str">
        <f t="shared" si="3"/>
        <v>F</v>
      </c>
      <c r="R14" s="53" t="str">
        <f t="shared" si="1"/>
        <v>Kém</v>
      </c>
      <c r="S14" s="41" t="str">
        <f t="shared" si="4"/>
        <v/>
      </c>
      <c r="T14" s="41" t="s">
        <v>3389</v>
      </c>
      <c r="U14" s="71"/>
      <c r="V14" s="4"/>
      <c r="W14" s="43" t="str">
        <f t="shared" si="2"/>
        <v>Học lại</v>
      </c>
      <c r="X14" s="4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61"/>
    </row>
    <row r="15" spans="2:39" ht="18.75" customHeight="1" x14ac:dyDescent="0.25">
      <c r="B15" s="44">
        <v>7</v>
      </c>
      <c r="C15" s="45" t="s">
        <v>3405</v>
      </c>
      <c r="D15" s="46" t="s">
        <v>3406</v>
      </c>
      <c r="E15" s="47" t="s">
        <v>3407</v>
      </c>
      <c r="F15" s="45" t="s">
        <v>3408</v>
      </c>
      <c r="G15" s="82">
        <v>7</v>
      </c>
      <c r="H15" s="49">
        <v>4</v>
      </c>
      <c r="I15" s="49">
        <v>0.5</v>
      </c>
      <c r="J15" s="49" t="s">
        <v>36</v>
      </c>
      <c r="K15" s="54"/>
      <c r="L15" s="54"/>
      <c r="M15" s="54"/>
      <c r="N15" s="54"/>
      <c r="O15" s="80">
        <v>5</v>
      </c>
      <c r="P15" s="51">
        <f t="shared" si="0"/>
        <v>4.7</v>
      </c>
      <c r="Q15" s="52" t="str">
        <f t="shared" si="3"/>
        <v>D</v>
      </c>
      <c r="R15" s="53" t="str">
        <f t="shared" si="1"/>
        <v>Trung bình yếu</v>
      </c>
      <c r="S15" s="41" t="str">
        <f t="shared" si="4"/>
        <v/>
      </c>
      <c r="T15" s="41" t="s">
        <v>3389</v>
      </c>
      <c r="U15" s="71"/>
      <c r="V15" s="4"/>
      <c r="W15" s="43" t="str">
        <f t="shared" si="2"/>
        <v>Đạt</v>
      </c>
      <c r="X15" s="4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61"/>
    </row>
    <row r="16" spans="2:39" ht="18.75" customHeight="1" x14ac:dyDescent="0.25">
      <c r="B16" s="44">
        <v>8</v>
      </c>
      <c r="C16" s="45" t="s">
        <v>3409</v>
      </c>
      <c r="D16" s="46" t="s">
        <v>3410</v>
      </c>
      <c r="E16" s="47" t="s">
        <v>3407</v>
      </c>
      <c r="F16" s="45" t="s">
        <v>3411</v>
      </c>
      <c r="G16" s="82">
        <v>6</v>
      </c>
      <c r="H16" s="49">
        <v>2</v>
      </c>
      <c r="I16" s="49">
        <v>0.5</v>
      </c>
      <c r="J16" s="49" t="s">
        <v>36</v>
      </c>
      <c r="K16" s="54"/>
      <c r="L16" s="54"/>
      <c r="M16" s="54"/>
      <c r="N16" s="54"/>
      <c r="O16" s="80">
        <v>1</v>
      </c>
      <c r="P16" s="51">
        <f t="shared" si="0"/>
        <v>1.6</v>
      </c>
      <c r="Q16" s="52" t="str">
        <f t="shared" si="3"/>
        <v>F</v>
      </c>
      <c r="R16" s="53" t="str">
        <f t="shared" si="1"/>
        <v>Kém</v>
      </c>
      <c r="S16" s="41" t="str">
        <f t="shared" si="4"/>
        <v/>
      </c>
      <c r="T16" s="41" t="s">
        <v>3389</v>
      </c>
      <c r="U16" s="71"/>
      <c r="V16" s="4"/>
      <c r="W16" s="43" t="str">
        <f t="shared" si="2"/>
        <v>Học lại</v>
      </c>
      <c r="X16" s="4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61"/>
    </row>
    <row r="17" spans="2:39" ht="18.75" customHeight="1" x14ac:dyDescent="0.25">
      <c r="B17" s="44">
        <v>9</v>
      </c>
      <c r="C17" s="45" t="s">
        <v>3412</v>
      </c>
      <c r="D17" s="46" t="s">
        <v>3413</v>
      </c>
      <c r="E17" s="47" t="s">
        <v>3414</v>
      </c>
      <c r="F17" s="45" t="s">
        <v>3415</v>
      </c>
      <c r="G17" s="82">
        <v>6</v>
      </c>
      <c r="H17" s="49">
        <v>8</v>
      </c>
      <c r="I17" s="49">
        <v>7</v>
      </c>
      <c r="J17" s="49" t="s">
        <v>36</v>
      </c>
      <c r="K17" s="54"/>
      <c r="L17" s="54"/>
      <c r="M17" s="54"/>
      <c r="N17" s="54"/>
      <c r="O17" s="80">
        <v>3.5</v>
      </c>
      <c r="P17" s="51">
        <f t="shared" si="0"/>
        <v>4.5999999999999996</v>
      </c>
      <c r="Q17" s="52" t="str">
        <f t="shared" si="3"/>
        <v>D</v>
      </c>
      <c r="R17" s="53" t="str">
        <f t="shared" si="1"/>
        <v>Trung bình yếu</v>
      </c>
      <c r="S17" s="41" t="str">
        <f t="shared" si="4"/>
        <v/>
      </c>
      <c r="T17" s="41" t="s">
        <v>3389</v>
      </c>
      <c r="U17" s="71"/>
      <c r="V17" s="4"/>
      <c r="W17" s="43" t="str">
        <f t="shared" si="2"/>
        <v>Đạt</v>
      </c>
      <c r="X17" s="4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61"/>
    </row>
    <row r="18" spans="2:39" ht="18.75" customHeight="1" x14ac:dyDescent="0.25">
      <c r="B18" s="44">
        <v>10</v>
      </c>
      <c r="C18" s="45" t="s">
        <v>3416</v>
      </c>
      <c r="D18" s="46" t="s">
        <v>3417</v>
      </c>
      <c r="E18" s="47" t="s">
        <v>3418</v>
      </c>
      <c r="F18" s="45" t="s">
        <v>3401</v>
      </c>
      <c r="G18" s="82">
        <v>6</v>
      </c>
      <c r="H18" s="49">
        <v>6.5</v>
      </c>
      <c r="I18" s="49">
        <v>3</v>
      </c>
      <c r="J18" s="49" t="s">
        <v>36</v>
      </c>
      <c r="K18" s="54"/>
      <c r="L18" s="54"/>
      <c r="M18" s="54"/>
      <c r="N18" s="54"/>
      <c r="O18" s="80">
        <v>4</v>
      </c>
      <c r="P18" s="51">
        <f t="shared" si="0"/>
        <v>4.4000000000000004</v>
      </c>
      <c r="Q18" s="52" t="str">
        <f t="shared" si="3"/>
        <v>D</v>
      </c>
      <c r="R18" s="53" t="str">
        <f t="shared" si="1"/>
        <v>Trung bình yếu</v>
      </c>
      <c r="S18" s="41" t="str">
        <f t="shared" si="4"/>
        <v/>
      </c>
      <c r="T18" s="41" t="s">
        <v>3389</v>
      </c>
      <c r="U18" s="71"/>
      <c r="V18" s="4"/>
      <c r="W18" s="43" t="str">
        <f t="shared" si="2"/>
        <v>Đạt</v>
      </c>
      <c r="X18" s="43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61"/>
    </row>
    <row r="19" spans="2:39" ht="18.75" customHeight="1" x14ac:dyDescent="0.25">
      <c r="B19" s="44">
        <v>11</v>
      </c>
      <c r="C19" s="45" t="s">
        <v>3419</v>
      </c>
      <c r="D19" s="46" t="s">
        <v>3420</v>
      </c>
      <c r="E19" s="47" t="s">
        <v>3421</v>
      </c>
      <c r="F19" s="45" t="s">
        <v>3395</v>
      </c>
      <c r="G19" s="82">
        <v>6</v>
      </c>
      <c r="H19" s="49">
        <v>6.5</v>
      </c>
      <c r="I19" s="49">
        <v>7</v>
      </c>
      <c r="J19" s="49" t="s">
        <v>36</v>
      </c>
      <c r="K19" s="54"/>
      <c r="L19" s="54"/>
      <c r="M19" s="54"/>
      <c r="N19" s="54"/>
      <c r="O19" s="80">
        <v>4</v>
      </c>
      <c r="P19" s="51">
        <f t="shared" si="0"/>
        <v>4.8</v>
      </c>
      <c r="Q19" s="52" t="str">
        <f t="shared" si="3"/>
        <v>D</v>
      </c>
      <c r="R19" s="53" t="str">
        <f t="shared" si="1"/>
        <v>Trung bình yếu</v>
      </c>
      <c r="S19" s="41" t="str">
        <f t="shared" si="4"/>
        <v/>
      </c>
      <c r="T19" s="41" t="s">
        <v>3389</v>
      </c>
      <c r="U19" s="71"/>
      <c r="V19" s="4"/>
      <c r="W19" s="43" t="str">
        <f t="shared" si="2"/>
        <v>Đạt</v>
      </c>
      <c r="X19" s="43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61"/>
    </row>
    <row r="20" spans="2:39" ht="18.75" customHeight="1" x14ac:dyDescent="0.25">
      <c r="B20" s="44">
        <v>12</v>
      </c>
      <c r="C20" s="45" t="s">
        <v>3422</v>
      </c>
      <c r="D20" s="46" t="s">
        <v>3423</v>
      </c>
      <c r="E20" s="47" t="s">
        <v>3424</v>
      </c>
      <c r="F20" s="45" t="s">
        <v>3425</v>
      </c>
      <c r="G20" s="82">
        <v>0</v>
      </c>
      <c r="H20" s="49">
        <v>0</v>
      </c>
      <c r="I20" s="49">
        <v>0</v>
      </c>
      <c r="J20" s="49" t="s">
        <v>36</v>
      </c>
      <c r="K20" s="54"/>
      <c r="L20" s="54"/>
      <c r="M20" s="54"/>
      <c r="N20" s="54"/>
      <c r="O20" s="80"/>
      <c r="P20" s="51">
        <f t="shared" si="0"/>
        <v>0</v>
      </c>
      <c r="Q20" s="52" t="str">
        <f t="shared" si="3"/>
        <v>F</v>
      </c>
      <c r="R20" s="53" t="str">
        <f t="shared" si="1"/>
        <v>Kém</v>
      </c>
      <c r="S20" s="41" t="str">
        <f t="shared" si="4"/>
        <v>Không đủ ĐKDT</v>
      </c>
      <c r="T20" s="41" t="s">
        <v>3389</v>
      </c>
      <c r="U20" s="71"/>
      <c r="V20" s="4"/>
      <c r="W20" s="43" t="str">
        <f t="shared" si="2"/>
        <v>Học lại</v>
      </c>
      <c r="X20" s="43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61"/>
    </row>
    <row r="21" spans="2:39" ht="18.75" customHeight="1" x14ac:dyDescent="0.25">
      <c r="B21" s="44">
        <v>13</v>
      </c>
      <c r="C21" s="45" t="s">
        <v>3426</v>
      </c>
      <c r="D21" s="46" t="s">
        <v>3427</v>
      </c>
      <c r="E21" s="47" t="s">
        <v>3424</v>
      </c>
      <c r="F21" s="45" t="s">
        <v>3408</v>
      </c>
      <c r="G21" s="82">
        <v>5</v>
      </c>
      <c r="H21" s="49">
        <v>5</v>
      </c>
      <c r="I21" s="49">
        <v>3</v>
      </c>
      <c r="J21" s="49" t="s">
        <v>36</v>
      </c>
      <c r="K21" s="54"/>
      <c r="L21" s="54"/>
      <c r="M21" s="54"/>
      <c r="N21" s="54"/>
      <c r="O21" s="80">
        <v>0</v>
      </c>
      <c r="P21" s="51">
        <f t="shared" si="0"/>
        <v>1.3</v>
      </c>
      <c r="Q21" s="52" t="str">
        <f t="shared" si="3"/>
        <v>F</v>
      </c>
      <c r="R21" s="53" t="str">
        <f t="shared" si="1"/>
        <v>Kém</v>
      </c>
      <c r="S21" s="41" t="str">
        <f t="shared" si="4"/>
        <v/>
      </c>
      <c r="T21" s="41" t="s">
        <v>3389</v>
      </c>
      <c r="U21" s="71"/>
      <c r="V21" s="4"/>
      <c r="W21" s="43" t="str">
        <f t="shared" si="2"/>
        <v>Học lại</v>
      </c>
      <c r="X21" s="4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61"/>
    </row>
    <row r="22" spans="2:39" ht="18.75" customHeight="1" x14ac:dyDescent="0.25">
      <c r="B22" s="44">
        <v>14</v>
      </c>
      <c r="C22" s="45" t="s">
        <v>3428</v>
      </c>
      <c r="D22" s="46" t="s">
        <v>3429</v>
      </c>
      <c r="E22" s="47" t="s">
        <v>3430</v>
      </c>
      <c r="F22" s="45" t="s">
        <v>3395</v>
      </c>
      <c r="G22" s="82">
        <v>6</v>
      </c>
      <c r="H22" s="49">
        <v>6</v>
      </c>
      <c r="I22" s="49">
        <v>3</v>
      </c>
      <c r="J22" s="49" t="s">
        <v>36</v>
      </c>
      <c r="K22" s="54"/>
      <c r="L22" s="54"/>
      <c r="M22" s="54"/>
      <c r="N22" s="54"/>
      <c r="O22" s="80">
        <v>4</v>
      </c>
      <c r="P22" s="51">
        <f t="shared" si="0"/>
        <v>4.3</v>
      </c>
      <c r="Q22" s="52" t="str">
        <f t="shared" si="3"/>
        <v>D</v>
      </c>
      <c r="R22" s="53" t="str">
        <f t="shared" si="1"/>
        <v>Trung bình yếu</v>
      </c>
      <c r="S22" s="41" t="str">
        <f t="shared" si="4"/>
        <v/>
      </c>
      <c r="T22" s="41" t="s">
        <v>3389</v>
      </c>
      <c r="U22" s="71"/>
      <c r="V22" s="4"/>
      <c r="W22" s="43" t="str">
        <f t="shared" si="2"/>
        <v>Đạt</v>
      </c>
      <c r="X22" s="43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61"/>
    </row>
    <row r="23" spans="2:39" ht="18.75" customHeight="1" x14ac:dyDescent="0.25">
      <c r="B23" s="44">
        <v>15</v>
      </c>
      <c r="C23" s="45" t="s">
        <v>3431</v>
      </c>
      <c r="D23" s="46" t="s">
        <v>3432</v>
      </c>
      <c r="E23" s="47" t="s">
        <v>3433</v>
      </c>
      <c r="F23" s="45" t="s">
        <v>3408</v>
      </c>
      <c r="G23" s="82">
        <v>6</v>
      </c>
      <c r="H23" s="49">
        <v>4</v>
      </c>
      <c r="I23" s="49">
        <v>5</v>
      </c>
      <c r="J23" s="49" t="s">
        <v>36</v>
      </c>
      <c r="K23" s="54"/>
      <c r="L23" s="54"/>
      <c r="M23" s="54"/>
      <c r="N23" s="54"/>
      <c r="O23" s="80">
        <v>0</v>
      </c>
      <c r="P23" s="51">
        <f t="shared" si="0"/>
        <v>1.5</v>
      </c>
      <c r="Q23" s="52" t="str">
        <f t="shared" si="3"/>
        <v>F</v>
      </c>
      <c r="R23" s="53" t="str">
        <f t="shared" si="1"/>
        <v>Kém</v>
      </c>
      <c r="S23" s="41" t="str">
        <f t="shared" si="4"/>
        <v/>
      </c>
      <c r="T23" s="41" t="s">
        <v>3389</v>
      </c>
      <c r="U23" s="71"/>
      <c r="V23" s="4"/>
      <c r="W23" s="43" t="str">
        <f t="shared" si="2"/>
        <v>Học lại</v>
      </c>
      <c r="X23" s="43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61"/>
    </row>
    <row r="24" spans="2:39" ht="18.75" customHeight="1" x14ac:dyDescent="0.25">
      <c r="B24" s="44">
        <v>16</v>
      </c>
      <c r="C24" s="45" t="s">
        <v>3434</v>
      </c>
      <c r="D24" s="46" t="s">
        <v>3435</v>
      </c>
      <c r="E24" s="47" t="s">
        <v>3436</v>
      </c>
      <c r="F24" s="45" t="s">
        <v>3398</v>
      </c>
      <c r="G24" s="82">
        <v>6</v>
      </c>
      <c r="H24" s="49">
        <v>6.5</v>
      </c>
      <c r="I24" s="49">
        <v>0.5</v>
      </c>
      <c r="J24" s="49" t="s">
        <v>36</v>
      </c>
      <c r="K24" s="54"/>
      <c r="L24" s="54"/>
      <c r="M24" s="54"/>
      <c r="N24" s="54"/>
      <c r="O24" s="80">
        <v>0</v>
      </c>
      <c r="P24" s="51">
        <f t="shared" si="0"/>
        <v>1.3</v>
      </c>
      <c r="Q24" s="52" t="str">
        <f t="shared" si="3"/>
        <v>F</v>
      </c>
      <c r="R24" s="53" t="str">
        <f t="shared" si="1"/>
        <v>Kém</v>
      </c>
      <c r="S24" s="41" t="s">
        <v>3382</v>
      </c>
      <c r="T24" s="41" t="s">
        <v>3389</v>
      </c>
      <c r="U24" s="71"/>
      <c r="V24" s="4"/>
      <c r="W24" s="43" t="str">
        <f t="shared" si="2"/>
        <v>Học lại</v>
      </c>
      <c r="X24" s="43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61"/>
    </row>
    <row r="25" spans="2:39" ht="18.75" customHeight="1" x14ac:dyDescent="0.25">
      <c r="B25" s="44">
        <v>17</v>
      </c>
      <c r="C25" s="45" t="s">
        <v>3437</v>
      </c>
      <c r="D25" s="46" t="s">
        <v>3438</v>
      </c>
      <c r="E25" s="47" t="s">
        <v>3436</v>
      </c>
      <c r="F25" s="45" t="s">
        <v>3439</v>
      </c>
      <c r="G25" s="82">
        <v>6</v>
      </c>
      <c r="H25" s="49">
        <v>5</v>
      </c>
      <c r="I25" s="49">
        <v>3</v>
      </c>
      <c r="J25" s="49" t="s">
        <v>36</v>
      </c>
      <c r="K25" s="54"/>
      <c r="L25" s="54"/>
      <c r="M25" s="54"/>
      <c r="N25" s="54"/>
      <c r="O25" s="80">
        <v>0</v>
      </c>
      <c r="P25" s="51">
        <f t="shared" si="0"/>
        <v>1.4</v>
      </c>
      <c r="Q25" s="52" t="str">
        <f t="shared" si="3"/>
        <v>F</v>
      </c>
      <c r="R25" s="53" t="str">
        <f t="shared" si="1"/>
        <v>Kém</v>
      </c>
      <c r="S25" s="41" t="str">
        <f t="shared" si="4"/>
        <v/>
      </c>
      <c r="T25" s="41" t="s">
        <v>3389</v>
      </c>
      <c r="U25" s="71"/>
      <c r="V25" s="4"/>
      <c r="W25" s="43" t="str">
        <f t="shared" si="2"/>
        <v>Học lại</v>
      </c>
      <c r="X25" s="43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61"/>
    </row>
    <row r="26" spans="2:39" ht="18.75" customHeight="1" x14ac:dyDescent="0.25">
      <c r="B26" s="44">
        <v>18</v>
      </c>
      <c r="C26" s="45" t="s">
        <v>3440</v>
      </c>
      <c r="D26" s="46" t="s">
        <v>3441</v>
      </c>
      <c r="E26" s="47" t="s">
        <v>3442</v>
      </c>
      <c r="F26" s="45" t="s">
        <v>3443</v>
      </c>
      <c r="G26" s="82">
        <v>0</v>
      </c>
      <c r="H26" s="49">
        <v>0</v>
      </c>
      <c r="I26" s="49">
        <v>0</v>
      </c>
      <c r="J26" s="49" t="s">
        <v>36</v>
      </c>
      <c r="K26" s="54"/>
      <c r="L26" s="54"/>
      <c r="M26" s="54"/>
      <c r="N26" s="54"/>
      <c r="O26" s="80"/>
      <c r="P26" s="51">
        <f t="shared" si="0"/>
        <v>0</v>
      </c>
      <c r="Q26" s="52" t="str">
        <f t="shared" si="3"/>
        <v>F</v>
      </c>
      <c r="R26" s="53" t="str">
        <f t="shared" si="1"/>
        <v>Kém</v>
      </c>
      <c r="S26" s="41" t="str">
        <f t="shared" si="4"/>
        <v>Không đủ ĐKDT</v>
      </c>
      <c r="T26" s="41" t="s">
        <v>3389</v>
      </c>
      <c r="U26" s="71"/>
      <c r="V26" s="4"/>
      <c r="W26" s="43" t="str">
        <f t="shared" si="2"/>
        <v>Học lại</v>
      </c>
      <c r="X26" s="43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61"/>
    </row>
    <row r="27" spans="2:39" ht="18.75" customHeight="1" x14ac:dyDescent="0.25">
      <c r="B27" s="44">
        <v>19</v>
      </c>
      <c r="C27" s="45" t="s">
        <v>3444</v>
      </c>
      <c r="D27" s="46" t="s">
        <v>3445</v>
      </c>
      <c r="E27" s="47" t="s">
        <v>3446</v>
      </c>
      <c r="F27" s="45" t="s">
        <v>3447</v>
      </c>
      <c r="G27" s="82">
        <v>6</v>
      </c>
      <c r="H27" s="49">
        <v>6.5</v>
      </c>
      <c r="I27" s="49">
        <v>5</v>
      </c>
      <c r="J27" s="49" t="s">
        <v>36</v>
      </c>
      <c r="K27" s="54"/>
      <c r="L27" s="54"/>
      <c r="M27" s="54"/>
      <c r="N27" s="54"/>
      <c r="O27" s="80">
        <v>2</v>
      </c>
      <c r="P27" s="51">
        <f t="shared" si="0"/>
        <v>3.2</v>
      </c>
      <c r="Q27" s="52" t="str">
        <f t="shared" si="3"/>
        <v>F</v>
      </c>
      <c r="R27" s="53" t="str">
        <f t="shared" si="1"/>
        <v>Kém</v>
      </c>
      <c r="S27" s="41" t="str">
        <f t="shared" si="4"/>
        <v/>
      </c>
      <c r="T27" s="41" t="s">
        <v>3389</v>
      </c>
      <c r="U27" s="71"/>
      <c r="V27" s="4"/>
      <c r="W27" s="43" t="str">
        <f t="shared" si="2"/>
        <v>Học lại</v>
      </c>
      <c r="X27" s="43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61"/>
    </row>
    <row r="28" spans="2:39" ht="18.75" customHeight="1" x14ac:dyDescent="0.25">
      <c r="B28" s="44">
        <v>20</v>
      </c>
      <c r="C28" s="45" t="s">
        <v>3448</v>
      </c>
      <c r="D28" s="46" t="s">
        <v>3449</v>
      </c>
      <c r="E28" s="47" t="s">
        <v>3450</v>
      </c>
      <c r="F28" s="45" t="s">
        <v>3451</v>
      </c>
      <c r="G28" s="82">
        <v>6</v>
      </c>
      <c r="H28" s="49">
        <v>2</v>
      </c>
      <c r="I28" s="49">
        <v>0.5</v>
      </c>
      <c r="J28" s="49" t="s">
        <v>36</v>
      </c>
      <c r="K28" s="54"/>
      <c r="L28" s="54"/>
      <c r="M28" s="54"/>
      <c r="N28" s="54"/>
      <c r="O28" s="80">
        <v>0</v>
      </c>
      <c r="P28" s="51">
        <f t="shared" si="0"/>
        <v>0.9</v>
      </c>
      <c r="Q28" s="52" t="str">
        <f t="shared" si="3"/>
        <v>F</v>
      </c>
      <c r="R28" s="53" t="str">
        <f t="shared" si="1"/>
        <v>Kém</v>
      </c>
      <c r="S28" s="41" t="s">
        <v>3382</v>
      </c>
      <c r="T28" s="41" t="s">
        <v>3389</v>
      </c>
      <c r="U28" s="71"/>
      <c r="V28" s="4"/>
      <c r="W28" s="43" t="str">
        <f t="shared" si="2"/>
        <v>Học lại</v>
      </c>
      <c r="X28" s="43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61"/>
    </row>
    <row r="29" spans="2:39" ht="18.75" customHeight="1" x14ac:dyDescent="0.25">
      <c r="B29" s="44">
        <v>21</v>
      </c>
      <c r="C29" s="45" t="s">
        <v>3452</v>
      </c>
      <c r="D29" s="46" t="s">
        <v>3453</v>
      </c>
      <c r="E29" s="47" t="s">
        <v>3454</v>
      </c>
      <c r="F29" s="45" t="s">
        <v>3398</v>
      </c>
      <c r="G29" s="82">
        <v>10</v>
      </c>
      <c r="H29" s="49">
        <v>7</v>
      </c>
      <c r="I29" s="49">
        <v>5</v>
      </c>
      <c r="J29" s="49" t="s">
        <v>36</v>
      </c>
      <c r="K29" s="54"/>
      <c r="L29" s="54"/>
      <c r="M29" s="54"/>
      <c r="N29" s="54"/>
      <c r="O29" s="80">
        <v>5.5</v>
      </c>
      <c r="P29" s="51">
        <f t="shared" si="0"/>
        <v>6.1</v>
      </c>
      <c r="Q29" s="52" t="str">
        <f t="shared" si="3"/>
        <v>C</v>
      </c>
      <c r="R29" s="53" t="str">
        <f t="shared" si="1"/>
        <v>Trung bình</v>
      </c>
      <c r="S29" s="41" t="str">
        <f t="shared" si="4"/>
        <v/>
      </c>
      <c r="T29" s="41" t="s">
        <v>3389</v>
      </c>
      <c r="U29" s="71"/>
      <c r="V29" s="4"/>
      <c r="W29" s="43" t="str">
        <f t="shared" si="2"/>
        <v>Đạt</v>
      </c>
      <c r="X29" s="43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61"/>
    </row>
    <row r="30" spans="2:39" ht="18.75" customHeight="1" x14ac:dyDescent="0.25">
      <c r="B30" s="44">
        <v>22</v>
      </c>
      <c r="C30" s="45" t="s">
        <v>3455</v>
      </c>
      <c r="D30" s="46" t="s">
        <v>3456</v>
      </c>
      <c r="E30" s="47" t="s">
        <v>3457</v>
      </c>
      <c r="F30" s="45" t="s">
        <v>3458</v>
      </c>
      <c r="G30" s="82">
        <v>4</v>
      </c>
      <c r="H30" s="49">
        <v>0</v>
      </c>
      <c r="I30" s="49">
        <v>2</v>
      </c>
      <c r="J30" s="49" t="s">
        <v>36</v>
      </c>
      <c r="K30" s="54"/>
      <c r="L30" s="54"/>
      <c r="M30" s="54"/>
      <c r="N30" s="54"/>
      <c r="O30" s="80"/>
      <c r="P30" s="51">
        <f t="shared" si="0"/>
        <v>0.6</v>
      </c>
      <c r="Q30" s="52" t="str">
        <f t="shared" si="3"/>
        <v>F</v>
      </c>
      <c r="R30" s="53" t="str">
        <f t="shared" si="1"/>
        <v>Kém</v>
      </c>
      <c r="S30" s="41" t="str">
        <f t="shared" si="4"/>
        <v>Không đủ ĐKDT</v>
      </c>
      <c r="T30" s="41" t="s">
        <v>3389</v>
      </c>
      <c r="U30" s="71"/>
      <c r="V30" s="4"/>
      <c r="W30" s="43" t="str">
        <f t="shared" si="2"/>
        <v>Học lại</v>
      </c>
      <c r="X30" s="43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61"/>
    </row>
    <row r="31" spans="2:39" ht="18.75" customHeight="1" x14ac:dyDescent="0.25">
      <c r="B31" s="44">
        <v>23</v>
      </c>
      <c r="C31" s="45" t="s">
        <v>3459</v>
      </c>
      <c r="D31" s="46" t="s">
        <v>3460</v>
      </c>
      <c r="E31" s="47" t="s">
        <v>3461</v>
      </c>
      <c r="F31" s="45" t="s">
        <v>3458</v>
      </c>
      <c r="G31" s="82">
        <v>6</v>
      </c>
      <c r="H31" s="49">
        <v>7.5</v>
      </c>
      <c r="I31" s="49">
        <v>7</v>
      </c>
      <c r="J31" s="49" t="s">
        <v>36</v>
      </c>
      <c r="K31" s="54"/>
      <c r="L31" s="54"/>
      <c r="M31" s="54"/>
      <c r="N31" s="54"/>
      <c r="O31" s="80">
        <v>5.5</v>
      </c>
      <c r="P31" s="51">
        <f t="shared" si="0"/>
        <v>5.9</v>
      </c>
      <c r="Q31" s="52" t="str">
        <f t="shared" si="3"/>
        <v>C</v>
      </c>
      <c r="R31" s="53" t="str">
        <f t="shared" si="1"/>
        <v>Trung bình</v>
      </c>
      <c r="S31" s="41" t="str">
        <f t="shared" si="4"/>
        <v/>
      </c>
      <c r="T31" s="41" t="s">
        <v>3389</v>
      </c>
      <c r="U31" s="71"/>
      <c r="V31" s="4"/>
      <c r="W31" s="43" t="str">
        <f t="shared" si="2"/>
        <v>Đạt</v>
      </c>
      <c r="X31" s="43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61"/>
    </row>
    <row r="32" spans="2:39" ht="18.75" customHeight="1" x14ac:dyDescent="0.25">
      <c r="B32" s="44">
        <v>24</v>
      </c>
      <c r="C32" s="45" t="s">
        <v>3462</v>
      </c>
      <c r="D32" s="46" t="s">
        <v>3463</v>
      </c>
      <c r="E32" s="47" t="s">
        <v>3464</v>
      </c>
      <c r="F32" s="45" t="s">
        <v>3465</v>
      </c>
      <c r="G32" s="82">
        <v>7</v>
      </c>
      <c r="H32" s="49">
        <v>0.5</v>
      </c>
      <c r="I32" s="49">
        <v>7</v>
      </c>
      <c r="J32" s="49" t="s">
        <v>36</v>
      </c>
      <c r="K32" s="54"/>
      <c r="L32" s="54"/>
      <c r="M32" s="54"/>
      <c r="N32" s="54"/>
      <c r="O32" s="80">
        <v>4</v>
      </c>
      <c r="P32" s="51">
        <f t="shared" si="0"/>
        <v>4.3</v>
      </c>
      <c r="Q32" s="52" t="str">
        <f t="shared" si="3"/>
        <v>D</v>
      </c>
      <c r="R32" s="53" t="str">
        <f t="shared" si="1"/>
        <v>Trung bình yếu</v>
      </c>
      <c r="S32" s="41" t="str">
        <f t="shared" si="4"/>
        <v/>
      </c>
      <c r="T32" s="41" t="s">
        <v>3389</v>
      </c>
      <c r="U32" s="71"/>
      <c r="V32" s="4"/>
      <c r="W32" s="43" t="str">
        <f t="shared" si="2"/>
        <v>Đạt</v>
      </c>
      <c r="X32" s="43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61"/>
    </row>
    <row r="33" spans="2:39" ht="18.75" customHeight="1" x14ac:dyDescent="0.25">
      <c r="B33" s="44">
        <v>25</v>
      </c>
      <c r="C33" s="45" t="s">
        <v>3466</v>
      </c>
      <c r="D33" s="46" t="s">
        <v>3467</v>
      </c>
      <c r="E33" s="47" t="s">
        <v>3468</v>
      </c>
      <c r="F33" s="45" t="s">
        <v>3401</v>
      </c>
      <c r="G33" s="82">
        <v>6</v>
      </c>
      <c r="H33" s="49">
        <v>2</v>
      </c>
      <c r="I33" s="49">
        <v>2</v>
      </c>
      <c r="J33" s="49" t="s">
        <v>36</v>
      </c>
      <c r="K33" s="54"/>
      <c r="L33" s="54"/>
      <c r="M33" s="54"/>
      <c r="N33" s="54"/>
      <c r="O33" s="80">
        <v>0</v>
      </c>
      <c r="P33" s="51">
        <f t="shared" si="0"/>
        <v>1</v>
      </c>
      <c r="Q33" s="52" t="str">
        <f t="shared" si="3"/>
        <v>F</v>
      </c>
      <c r="R33" s="53" t="str">
        <f t="shared" si="1"/>
        <v>Kém</v>
      </c>
      <c r="S33" s="41" t="s">
        <v>3382</v>
      </c>
      <c r="T33" s="41" t="s">
        <v>3389</v>
      </c>
      <c r="U33" s="71"/>
      <c r="V33" s="4"/>
      <c r="W33" s="43" t="str">
        <f t="shared" si="2"/>
        <v>Học lại</v>
      </c>
      <c r="X33" s="4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61"/>
    </row>
    <row r="34" spans="2:39" ht="18.75" customHeight="1" x14ac:dyDescent="0.25">
      <c r="B34" s="44">
        <v>26</v>
      </c>
      <c r="C34" s="45" t="s">
        <v>3469</v>
      </c>
      <c r="D34" s="46" t="s">
        <v>3470</v>
      </c>
      <c r="E34" s="47" t="s">
        <v>3471</v>
      </c>
      <c r="F34" s="45" t="s">
        <v>3465</v>
      </c>
      <c r="G34" s="82">
        <v>5</v>
      </c>
      <c r="H34" s="49">
        <v>5</v>
      </c>
      <c r="I34" s="49">
        <v>7</v>
      </c>
      <c r="J34" s="49" t="s">
        <v>36</v>
      </c>
      <c r="K34" s="54"/>
      <c r="L34" s="54"/>
      <c r="M34" s="54"/>
      <c r="N34" s="54"/>
      <c r="O34" s="80">
        <v>0</v>
      </c>
      <c r="P34" s="51">
        <f t="shared" si="0"/>
        <v>1.7</v>
      </c>
      <c r="Q34" s="52" t="str">
        <f t="shared" si="3"/>
        <v>F</v>
      </c>
      <c r="R34" s="53" t="str">
        <f t="shared" si="1"/>
        <v>Kém</v>
      </c>
      <c r="S34" s="41" t="str">
        <f t="shared" si="4"/>
        <v/>
      </c>
      <c r="T34" s="41" t="s">
        <v>3389</v>
      </c>
      <c r="U34" s="71"/>
      <c r="V34" s="4"/>
      <c r="W34" s="43" t="str">
        <f t="shared" si="2"/>
        <v>Học lại</v>
      </c>
      <c r="X34" s="43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61"/>
    </row>
    <row r="35" spans="2:39" ht="18.75" customHeight="1" x14ac:dyDescent="0.25">
      <c r="B35" s="44">
        <v>27</v>
      </c>
      <c r="C35" s="45" t="s">
        <v>3472</v>
      </c>
      <c r="D35" s="46" t="s">
        <v>3473</v>
      </c>
      <c r="E35" s="47" t="s">
        <v>3471</v>
      </c>
      <c r="F35" s="45" t="s">
        <v>3474</v>
      </c>
      <c r="G35" s="82">
        <v>7</v>
      </c>
      <c r="H35" s="49">
        <v>6</v>
      </c>
      <c r="I35" s="49">
        <v>5</v>
      </c>
      <c r="J35" s="49" t="s">
        <v>36</v>
      </c>
      <c r="K35" s="54"/>
      <c r="L35" s="54"/>
      <c r="M35" s="54"/>
      <c r="N35" s="54"/>
      <c r="O35" s="80">
        <v>3.5</v>
      </c>
      <c r="P35" s="51">
        <f t="shared" si="0"/>
        <v>4.3</v>
      </c>
      <c r="Q35" s="52" t="str">
        <f t="shared" si="3"/>
        <v>D</v>
      </c>
      <c r="R35" s="53" t="str">
        <f t="shared" si="1"/>
        <v>Trung bình yếu</v>
      </c>
      <c r="S35" s="41" t="str">
        <f t="shared" si="4"/>
        <v/>
      </c>
      <c r="T35" s="41" t="s">
        <v>3389</v>
      </c>
      <c r="U35" s="71"/>
      <c r="V35" s="4"/>
      <c r="W35" s="43" t="str">
        <f t="shared" si="2"/>
        <v>Đạt</v>
      </c>
      <c r="X35" s="43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61"/>
    </row>
    <row r="36" spans="2:39" ht="18.75" customHeight="1" x14ac:dyDescent="0.25">
      <c r="B36" s="44">
        <v>28</v>
      </c>
      <c r="C36" s="45" t="s">
        <v>3475</v>
      </c>
      <c r="D36" s="46" t="s">
        <v>3476</v>
      </c>
      <c r="E36" s="47" t="s">
        <v>3477</v>
      </c>
      <c r="F36" s="45" t="s">
        <v>3408</v>
      </c>
      <c r="G36" s="82">
        <v>9</v>
      </c>
      <c r="H36" s="49">
        <v>7</v>
      </c>
      <c r="I36" s="49">
        <v>2</v>
      </c>
      <c r="J36" s="49" t="s">
        <v>36</v>
      </c>
      <c r="K36" s="54"/>
      <c r="L36" s="54"/>
      <c r="M36" s="54"/>
      <c r="N36" s="54"/>
      <c r="O36" s="80">
        <v>7</v>
      </c>
      <c r="P36" s="51">
        <f t="shared" si="0"/>
        <v>6.7</v>
      </c>
      <c r="Q36" s="52" t="str">
        <f t="shared" si="3"/>
        <v>C+</v>
      </c>
      <c r="R36" s="53" t="str">
        <f t="shared" si="1"/>
        <v>Trung bình</v>
      </c>
      <c r="S36" s="41" t="str">
        <f t="shared" si="4"/>
        <v/>
      </c>
      <c r="T36" s="41" t="s">
        <v>3389</v>
      </c>
      <c r="U36" s="71"/>
      <c r="V36" s="4"/>
      <c r="W36" s="43" t="str">
        <f t="shared" si="2"/>
        <v>Đạt</v>
      </c>
      <c r="X36" s="4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61"/>
    </row>
    <row r="37" spans="2:39" ht="18.75" customHeight="1" x14ac:dyDescent="0.25">
      <c r="B37" s="44">
        <v>29</v>
      </c>
      <c r="C37" s="45" t="s">
        <v>3478</v>
      </c>
      <c r="D37" s="46" t="s">
        <v>3479</v>
      </c>
      <c r="E37" s="47" t="s">
        <v>3477</v>
      </c>
      <c r="F37" s="45" t="s">
        <v>3480</v>
      </c>
      <c r="G37" s="82">
        <v>6</v>
      </c>
      <c r="H37" s="49">
        <v>5</v>
      </c>
      <c r="I37" s="49">
        <v>7</v>
      </c>
      <c r="J37" s="49" t="s">
        <v>36</v>
      </c>
      <c r="K37" s="54"/>
      <c r="L37" s="54"/>
      <c r="M37" s="54"/>
      <c r="N37" s="54"/>
      <c r="O37" s="80">
        <v>2</v>
      </c>
      <c r="P37" s="51">
        <f t="shared" si="0"/>
        <v>3.2</v>
      </c>
      <c r="Q37" s="52" t="str">
        <f t="shared" si="3"/>
        <v>F</v>
      </c>
      <c r="R37" s="53" t="str">
        <f t="shared" si="1"/>
        <v>Kém</v>
      </c>
      <c r="S37" s="41" t="str">
        <f t="shared" si="4"/>
        <v/>
      </c>
      <c r="T37" s="41" t="s">
        <v>3389</v>
      </c>
      <c r="U37" s="71"/>
      <c r="V37" s="4"/>
      <c r="W37" s="43" t="str">
        <f t="shared" si="2"/>
        <v>Học lại</v>
      </c>
      <c r="X37" s="43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61"/>
    </row>
    <row r="38" spans="2:39" ht="18.75" customHeight="1" x14ac:dyDescent="0.25">
      <c r="B38" s="44">
        <v>30</v>
      </c>
      <c r="C38" s="45" t="s">
        <v>3481</v>
      </c>
      <c r="D38" s="46" t="s">
        <v>3482</v>
      </c>
      <c r="E38" s="47" t="s">
        <v>3483</v>
      </c>
      <c r="F38" s="45" t="s">
        <v>3484</v>
      </c>
      <c r="G38" s="82">
        <v>7</v>
      </c>
      <c r="H38" s="49">
        <v>1</v>
      </c>
      <c r="I38" s="49">
        <v>3</v>
      </c>
      <c r="J38" s="49" t="s">
        <v>36</v>
      </c>
      <c r="K38" s="54"/>
      <c r="L38" s="54"/>
      <c r="M38" s="54"/>
      <c r="N38" s="54"/>
      <c r="O38" s="80">
        <v>2</v>
      </c>
      <c r="P38" s="51">
        <f t="shared" si="0"/>
        <v>2.5</v>
      </c>
      <c r="Q38" s="52" t="str">
        <f t="shared" si="3"/>
        <v>F</v>
      </c>
      <c r="R38" s="53" t="str">
        <f t="shared" si="1"/>
        <v>Kém</v>
      </c>
      <c r="S38" s="41" t="str">
        <f t="shared" si="4"/>
        <v/>
      </c>
      <c r="T38" s="41" t="s">
        <v>3389</v>
      </c>
      <c r="U38" s="71"/>
      <c r="V38" s="4"/>
      <c r="W38" s="43" t="str">
        <f t="shared" si="2"/>
        <v>Học lại</v>
      </c>
      <c r="X38" s="43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61"/>
    </row>
    <row r="39" spans="2:39" ht="18.75" customHeight="1" x14ac:dyDescent="0.25">
      <c r="B39" s="44">
        <v>31</v>
      </c>
      <c r="C39" s="45" t="s">
        <v>3485</v>
      </c>
      <c r="D39" s="46" t="s">
        <v>3486</v>
      </c>
      <c r="E39" s="47" t="s">
        <v>3487</v>
      </c>
      <c r="F39" s="45" t="s">
        <v>3395</v>
      </c>
      <c r="G39" s="82">
        <v>10</v>
      </c>
      <c r="H39" s="49">
        <v>8</v>
      </c>
      <c r="I39" s="49">
        <v>8</v>
      </c>
      <c r="J39" s="49" t="s">
        <v>36</v>
      </c>
      <c r="K39" s="54"/>
      <c r="L39" s="54"/>
      <c r="M39" s="54"/>
      <c r="N39" s="54"/>
      <c r="O39" s="80">
        <v>7.5</v>
      </c>
      <c r="P39" s="51">
        <f t="shared" si="0"/>
        <v>7.9</v>
      </c>
      <c r="Q39" s="52" t="str">
        <f t="shared" si="3"/>
        <v>B</v>
      </c>
      <c r="R39" s="53" t="str">
        <f t="shared" si="1"/>
        <v>Khá</v>
      </c>
      <c r="S39" s="41" t="str">
        <f t="shared" si="4"/>
        <v/>
      </c>
      <c r="T39" s="41" t="s">
        <v>3389</v>
      </c>
      <c r="U39" s="71"/>
      <c r="V39" s="4"/>
      <c r="W39" s="43" t="str">
        <f t="shared" si="2"/>
        <v>Đạt</v>
      </c>
      <c r="X39" s="43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61"/>
    </row>
    <row r="40" spans="2:39" ht="18.75" customHeight="1" x14ac:dyDescent="0.25">
      <c r="B40" s="44">
        <v>32</v>
      </c>
      <c r="C40" s="45" t="s">
        <v>3488</v>
      </c>
      <c r="D40" s="46" t="s">
        <v>3489</v>
      </c>
      <c r="E40" s="47" t="s">
        <v>3490</v>
      </c>
      <c r="F40" s="45" t="s">
        <v>3491</v>
      </c>
      <c r="G40" s="82">
        <v>4</v>
      </c>
      <c r="H40" s="49">
        <v>0</v>
      </c>
      <c r="I40" s="49">
        <v>3</v>
      </c>
      <c r="J40" s="49" t="s">
        <v>36</v>
      </c>
      <c r="K40" s="54"/>
      <c r="L40" s="54"/>
      <c r="M40" s="54"/>
      <c r="N40" s="54"/>
      <c r="O40" s="80"/>
      <c r="P40" s="51">
        <f t="shared" si="0"/>
        <v>0.7</v>
      </c>
      <c r="Q40" s="52" t="str">
        <f t="shared" si="3"/>
        <v>F</v>
      </c>
      <c r="R40" s="53" t="str">
        <f t="shared" si="1"/>
        <v>Kém</v>
      </c>
      <c r="S40" s="41" t="str">
        <f t="shared" si="4"/>
        <v>Không đủ ĐKDT</v>
      </c>
      <c r="T40" s="41" t="s">
        <v>3389</v>
      </c>
      <c r="U40" s="71"/>
      <c r="V40" s="4"/>
      <c r="W40" s="43" t="str">
        <f t="shared" si="2"/>
        <v>Học lại</v>
      </c>
      <c r="X40" s="43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61"/>
    </row>
    <row r="41" spans="2:39" ht="18.75" customHeight="1" x14ac:dyDescent="0.25">
      <c r="B41" s="44">
        <v>33</v>
      </c>
      <c r="C41" s="45" t="s">
        <v>3492</v>
      </c>
      <c r="D41" s="46" t="s">
        <v>3493</v>
      </c>
      <c r="E41" s="47" t="s">
        <v>3490</v>
      </c>
      <c r="F41" s="45" t="s">
        <v>3494</v>
      </c>
      <c r="G41" s="82">
        <v>7</v>
      </c>
      <c r="H41" s="49">
        <v>8.5</v>
      </c>
      <c r="I41" s="49">
        <v>0.5</v>
      </c>
      <c r="J41" s="49" t="s">
        <v>36</v>
      </c>
      <c r="K41" s="54"/>
      <c r="L41" s="54"/>
      <c r="M41" s="54"/>
      <c r="N41" s="54"/>
      <c r="O41" s="80">
        <v>10</v>
      </c>
      <c r="P41" s="51">
        <f t="shared" si="0"/>
        <v>8.6</v>
      </c>
      <c r="Q41" s="52" t="str">
        <f t="shared" si="3"/>
        <v>A</v>
      </c>
      <c r="R41" s="53" t="str">
        <f t="shared" si="1"/>
        <v>Giỏi</v>
      </c>
      <c r="S41" s="41" t="str">
        <f t="shared" si="4"/>
        <v/>
      </c>
      <c r="T41" s="41" t="s">
        <v>3389</v>
      </c>
      <c r="U41" s="71"/>
      <c r="V41" s="4"/>
      <c r="W41" s="43" t="str">
        <f t="shared" si="2"/>
        <v>Đạt</v>
      </c>
      <c r="X41" s="43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61"/>
    </row>
    <row r="42" spans="2:39" ht="18.75" customHeight="1" x14ac:dyDescent="0.25">
      <c r="B42" s="44">
        <v>34</v>
      </c>
      <c r="C42" s="45" t="s">
        <v>3495</v>
      </c>
      <c r="D42" s="46" t="s">
        <v>3496</v>
      </c>
      <c r="E42" s="47" t="s">
        <v>3497</v>
      </c>
      <c r="F42" s="45" t="s">
        <v>3498</v>
      </c>
      <c r="G42" s="82">
        <v>9</v>
      </c>
      <c r="H42" s="49">
        <v>7.5</v>
      </c>
      <c r="I42" s="49">
        <v>8</v>
      </c>
      <c r="J42" s="49" t="s">
        <v>36</v>
      </c>
      <c r="K42" s="54"/>
      <c r="L42" s="54"/>
      <c r="M42" s="54"/>
      <c r="N42" s="54"/>
      <c r="O42" s="80">
        <v>0</v>
      </c>
      <c r="P42" s="51">
        <f t="shared" si="0"/>
        <v>2.5</v>
      </c>
      <c r="Q42" s="52" t="str">
        <f t="shared" si="3"/>
        <v>F</v>
      </c>
      <c r="R42" s="53" t="str">
        <f t="shared" si="1"/>
        <v>Kém</v>
      </c>
      <c r="S42" s="41" t="str">
        <f t="shared" si="4"/>
        <v/>
      </c>
      <c r="T42" s="41" t="s">
        <v>3389</v>
      </c>
      <c r="U42" s="71"/>
      <c r="V42" s="4"/>
      <c r="W42" s="43" t="str">
        <f t="shared" si="2"/>
        <v>Học lại</v>
      </c>
      <c r="X42" s="43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61"/>
    </row>
    <row r="43" spans="2:39" ht="18.75" customHeight="1" x14ac:dyDescent="0.25">
      <c r="B43" s="44">
        <v>35</v>
      </c>
      <c r="C43" s="45" t="s">
        <v>3499</v>
      </c>
      <c r="D43" s="46" t="s">
        <v>3500</v>
      </c>
      <c r="E43" s="47" t="s">
        <v>3501</v>
      </c>
      <c r="F43" s="45" t="s">
        <v>3484</v>
      </c>
      <c r="G43" s="82">
        <v>6</v>
      </c>
      <c r="H43" s="49">
        <v>0.5</v>
      </c>
      <c r="I43" s="49">
        <v>3</v>
      </c>
      <c r="J43" s="49" t="s">
        <v>36</v>
      </c>
      <c r="K43" s="54"/>
      <c r="L43" s="54"/>
      <c r="M43" s="54"/>
      <c r="N43" s="54"/>
      <c r="O43" s="80">
        <v>0</v>
      </c>
      <c r="P43" s="51">
        <f t="shared" si="0"/>
        <v>1</v>
      </c>
      <c r="Q43" s="52" t="str">
        <f t="shared" si="3"/>
        <v>F</v>
      </c>
      <c r="R43" s="53" t="str">
        <f t="shared" si="1"/>
        <v>Kém</v>
      </c>
      <c r="S43" s="41" t="s">
        <v>3382</v>
      </c>
      <c r="T43" s="41" t="s">
        <v>3389</v>
      </c>
      <c r="U43" s="71"/>
      <c r="V43" s="4"/>
      <c r="W43" s="43" t="str">
        <f t="shared" si="2"/>
        <v>Học lại</v>
      </c>
      <c r="X43" s="4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61"/>
    </row>
    <row r="44" spans="2:39" ht="18.75" customHeight="1" x14ac:dyDescent="0.25">
      <c r="B44" s="44">
        <v>36</v>
      </c>
      <c r="C44" s="45" t="s">
        <v>3502</v>
      </c>
      <c r="D44" s="46" t="s">
        <v>3429</v>
      </c>
      <c r="E44" s="47" t="s">
        <v>3503</v>
      </c>
      <c r="F44" s="45" t="s">
        <v>3388</v>
      </c>
      <c r="G44" s="82">
        <v>6</v>
      </c>
      <c r="H44" s="49">
        <v>2</v>
      </c>
      <c r="I44" s="49">
        <v>0.5</v>
      </c>
      <c r="J44" s="49" t="s">
        <v>36</v>
      </c>
      <c r="K44" s="54"/>
      <c r="L44" s="54"/>
      <c r="M44" s="54"/>
      <c r="N44" s="54"/>
      <c r="O44" s="80">
        <v>2</v>
      </c>
      <c r="P44" s="51">
        <f t="shared" si="0"/>
        <v>2.2999999999999998</v>
      </c>
      <c r="Q44" s="52" t="str">
        <f t="shared" si="3"/>
        <v>F</v>
      </c>
      <c r="R44" s="53" t="str">
        <f t="shared" si="1"/>
        <v>Kém</v>
      </c>
      <c r="S44" s="41" t="str">
        <f t="shared" si="4"/>
        <v/>
      </c>
      <c r="T44" s="41" t="s">
        <v>3389</v>
      </c>
      <c r="U44" s="71"/>
      <c r="V44" s="4"/>
      <c r="W44" s="43" t="str">
        <f t="shared" si="2"/>
        <v>Học lại</v>
      </c>
      <c r="X44" s="43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61"/>
    </row>
    <row r="45" spans="2:39" ht="18.75" customHeight="1" x14ac:dyDescent="0.25">
      <c r="B45" s="44">
        <v>37</v>
      </c>
      <c r="C45" s="45" t="s">
        <v>3504</v>
      </c>
      <c r="D45" s="46" t="s">
        <v>3505</v>
      </c>
      <c r="E45" s="47" t="s">
        <v>3506</v>
      </c>
      <c r="F45" s="45" t="s">
        <v>3398</v>
      </c>
      <c r="G45" s="82">
        <v>6</v>
      </c>
      <c r="H45" s="49">
        <v>2</v>
      </c>
      <c r="I45" s="49">
        <v>0.5</v>
      </c>
      <c r="J45" s="49" t="s">
        <v>36</v>
      </c>
      <c r="K45" s="54"/>
      <c r="L45" s="54"/>
      <c r="M45" s="54"/>
      <c r="N45" s="54"/>
      <c r="O45" s="80">
        <v>0</v>
      </c>
      <c r="P45" s="51">
        <f t="shared" si="0"/>
        <v>0.9</v>
      </c>
      <c r="Q45" s="52" t="str">
        <f t="shared" si="3"/>
        <v>F</v>
      </c>
      <c r="R45" s="53" t="str">
        <f t="shared" si="1"/>
        <v>Kém</v>
      </c>
      <c r="S45" s="41" t="str">
        <f t="shared" si="4"/>
        <v/>
      </c>
      <c r="T45" s="41" t="s">
        <v>3389</v>
      </c>
      <c r="U45" s="71"/>
      <c r="V45" s="4"/>
      <c r="W45" s="43" t="str">
        <f t="shared" si="2"/>
        <v>Học lại</v>
      </c>
      <c r="X45" s="43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61"/>
    </row>
    <row r="46" spans="2:39" ht="18.75" customHeight="1" x14ac:dyDescent="0.25">
      <c r="B46" s="44">
        <v>38</v>
      </c>
      <c r="C46" s="45" t="s">
        <v>3507</v>
      </c>
      <c r="D46" s="46" t="s">
        <v>3429</v>
      </c>
      <c r="E46" s="47" t="s">
        <v>3508</v>
      </c>
      <c r="F46" s="45" t="s">
        <v>3509</v>
      </c>
      <c r="G46" s="82">
        <v>0</v>
      </c>
      <c r="H46" s="49">
        <v>0</v>
      </c>
      <c r="I46" s="49">
        <v>0</v>
      </c>
      <c r="J46" s="49" t="s">
        <v>36</v>
      </c>
      <c r="K46" s="54"/>
      <c r="L46" s="54"/>
      <c r="M46" s="54"/>
      <c r="N46" s="54"/>
      <c r="O46" s="80"/>
      <c r="P46" s="51">
        <f t="shared" si="0"/>
        <v>0</v>
      </c>
      <c r="Q46" s="52" t="str">
        <f t="shared" si="3"/>
        <v>F</v>
      </c>
      <c r="R46" s="53" t="str">
        <f t="shared" si="1"/>
        <v>Kém</v>
      </c>
      <c r="S46" s="41" t="str">
        <f t="shared" si="4"/>
        <v>Không đủ ĐKDT</v>
      </c>
      <c r="T46" s="41" t="s">
        <v>3389</v>
      </c>
      <c r="U46" s="71"/>
      <c r="V46" s="4"/>
      <c r="W46" s="43" t="str">
        <f t="shared" si="2"/>
        <v>Học lại</v>
      </c>
      <c r="X46" s="43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61"/>
    </row>
    <row r="47" spans="2:39" ht="18.75" customHeight="1" x14ac:dyDescent="0.25">
      <c r="B47" s="44">
        <v>39</v>
      </c>
      <c r="C47" s="45" t="s">
        <v>3510</v>
      </c>
      <c r="D47" s="46" t="s">
        <v>3493</v>
      </c>
      <c r="E47" s="47" t="s">
        <v>3511</v>
      </c>
      <c r="F47" s="45" t="s">
        <v>3498</v>
      </c>
      <c r="G47" s="82">
        <v>9</v>
      </c>
      <c r="H47" s="49">
        <v>7.5</v>
      </c>
      <c r="I47" s="49">
        <v>0.5</v>
      </c>
      <c r="J47" s="49" t="s">
        <v>36</v>
      </c>
      <c r="K47" s="54"/>
      <c r="L47" s="54"/>
      <c r="M47" s="54"/>
      <c r="N47" s="54"/>
      <c r="O47" s="80">
        <v>6.5</v>
      </c>
      <c r="P47" s="51">
        <f t="shared" si="0"/>
        <v>6.3</v>
      </c>
      <c r="Q47" s="52" t="str">
        <f t="shared" si="3"/>
        <v>C</v>
      </c>
      <c r="R47" s="53" t="str">
        <f t="shared" si="1"/>
        <v>Trung bình</v>
      </c>
      <c r="S47" s="41" t="str">
        <f t="shared" si="4"/>
        <v/>
      </c>
      <c r="T47" s="41" t="s">
        <v>3389</v>
      </c>
      <c r="U47" s="71"/>
      <c r="V47" s="4"/>
      <c r="W47" s="43" t="str">
        <f t="shared" si="2"/>
        <v>Đạt</v>
      </c>
      <c r="X47" s="43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61"/>
    </row>
    <row r="48" spans="2:39" ht="18.75" customHeight="1" x14ac:dyDescent="0.25">
      <c r="B48" s="44">
        <v>40</v>
      </c>
      <c r="C48" s="45" t="s">
        <v>3512</v>
      </c>
      <c r="D48" s="46" t="s">
        <v>3400</v>
      </c>
      <c r="E48" s="47" t="s">
        <v>3511</v>
      </c>
      <c r="F48" s="45" t="s">
        <v>3513</v>
      </c>
      <c r="G48" s="82">
        <v>0</v>
      </c>
      <c r="H48" s="49">
        <v>0</v>
      </c>
      <c r="I48" s="49">
        <v>0</v>
      </c>
      <c r="J48" s="49" t="s">
        <v>36</v>
      </c>
      <c r="K48" s="54"/>
      <c r="L48" s="54"/>
      <c r="M48" s="54"/>
      <c r="N48" s="54"/>
      <c r="O48" s="80"/>
      <c r="P48" s="51">
        <f t="shared" si="0"/>
        <v>0</v>
      </c>
      <c r="Q48" s="52" t="str">
        <f t="shared" si="3"/>
        <v>F</v>
      </c>
      <c r="R48" s="53" t="str">
        <f t="shared" si="1"/>
        <v>Kém</v>
      </c>
      <c r="S48" s="41" t="str">
        <f t="shared" si="4"/>
        <v>Không đủ ĐKDT</v>
      </c>
      <c r="T48" s="41" t="s">
        <v>3389</v>
      </c>
      <c r="U48" s="71"/>
      <c r="V48" s="4"/>
      <c r="W48" s="43" t="str">
        <f t="shared" si="2"/>
        <v>Học lại</v>
      </c>
      <c r="X48" s="43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61"/>
    </row>
    <row r="49" spans="2:39" ht="18.75" customHeight="1" x14ac:dyDescent="0.25">
      <c r="B49" s="44">
        <v>41</v>
      </c>
      <c r="C49" s="45" t="s">
        <v>3514</v>
      </c>
      <c r="D49" s="46" t="s">
        <v>3515</v>
      </c>
      <c r="E49" s="47" t="s">
        <v>3516</v>
      </c>
      <c r="F49" s="45" t="s">
        <v>3517</v>
      </c>
      <c r="G49" s="82">
        <v>10</v>
      </c>
      <c r="H49" s="49">
        <v>7.5</v>
      </c>
      <c r="I49" s="49">
        <v>8</v>
      </c>
      <c r="J49" s="49" t="s">
        <v>36</v>
      </c>
      <c r="K49" s="54"/>
      <c r="L49" s="54"/>
      <c r="M49" s="54"/>
      <c r="N49" s="54"/>
      <c r="O49" s="80">
        <v>5</v>
      </c>
      <c r="P49" s="51">
        <f t="shared" si="0"/>
        <v>6.1</v>
      </c>
      <c r="Q49" s="52" t="str">
        <f t="shared" si="3"/>
        <v>C</v>
      </c>
      <c r="R49" s="53" t="str">
        <f t="shared" si="1"/>
        <v>Trung bình</v>
      </c>
      <c r="S49" s="41" t="str">
        <f t="shared" si="4"/>
        <v/>
      </c>
      <c r="T49" s="41" t="s">
        <v>3389</v>
      </c>
      <c r="U49" s="71"/>
      <c r="V49" s="4"/>
      <c r="W49" s="43" t="str">
        <f t="shared" si="2"/>
        <v>Đạt</v>
      </c>
      <c r="X49" s="43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61"/>
    </row>
    <row r="50" spans="2:39" ht="18.75" customHeight="1" x14ac:dyDescent="0.25">
      <c r="B50" s="44">
        <v>42</v>
      </c>
      <c r="C50" s="45" t="s">
        <v>3518</v>
      </c>
      <c r="D50" s="46" t="s">
        <v>3519</v>
      </c>
      <c r="E50" s="47" t="s">
        <v>3520</v>
      </c>
      <c r="F50" s="45" t="s">
        <v>3398</v>
      </c>
      <c r="G50" s="82">
        <v>7</v>
      </c>
      <c r="H50" s="49">
        <v>9</v>
      </c>
      <c r="I50" s="49">
        <v>5</v>
      </c>
      <c r="J50" s="49" t="s">
        <v>36</v>
      </c>
      <c r="K50" s="54"/>
      <c r="L50" s="54"/>
      <c r="M50" s="54"/>
      <c r="N50" s="54"/>
      <c r="O50" s="80">
        <v>7.5</v>
      </c>
      <c r="P50" s="51">
        <f t="shared" si="0"/>
        <v>7.4</v>
      </c>
      <c r="Q50" s="52" t="str">
        <f t="shared" si="3"/>
        <v>B</v>
      </c>
      <c r="R50" s="53" t="str">
        <f t="shared" si="1"/>
        <v>Khá</v>
      </c>
      <c r="S50" s="41" t="str">
        <f t="shared" si="4"/>
        <v/>
      </c>
      <c r="T50" s="41" t="s">
        <v>3389</v>
      </c>
      <c r="U50" s="71"/>
      <c r="V50" s="4"/>
      <c r="W50" s="43" t="str">
        <f t="shared" si="2"/>
        <v>Đạt</v>
      </c>
      <c r="X50" s="43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61"/>
    </row>
    <row r="51" spans="2:39" ht="18.75" customHeight="1" x14ac:dyDescent="0.25">
      <c r="B51" s="44">
        <v>43</v>
      </c>
      <c r="C51" s="45" t="s">
        <v>3521</v>
      </c>
      <c r="D51" s="46" t="s">
        <v>3522</v>
      </c>
      <c r="E51" s="47" t="s">
        <v>3523</v>
      </c>
      <c r="F51" s="45" t="s">
        <v>3524</v>
      </c>
      <c r="G51" s="82">
        <v>7</v>
      </c>
      <c r="H51" s="49">
        <v>2</v>
      </c>
      <c r="I51" s="49">
        <v>3</v>
      </c>
      <c r="J51" s="49" t="s">
        <v>36</v>
      </c>
      <c r="K51" s="54"/>
      <c r="L51" s="54"/>
      <c r="M51" s="54"/>
      <c r="N51" s="54"/>
      <c r="O51" s="80">
        <v>0</v>
      </c>
      <c r="P51" s="51">
        <f t="shared" si="0"/>
        <v>1.2</v>
      </c>
      <c r="Q51" s="52" t="str">
        <f t="shared" si="3"/>
        <v>F</v>
      </c>
      <c r="R51" s="53" t="str">
        <f t="shared" si="1"/>
        <v>Kém</v>
      </c>
      <c r="S51" s="41" t="s">
        <v>3382</v>
      </c>
      <c r="T51" s="41" t="s">
        <v>3389</v>
      </c>
      <c r="U51" s="71"/>
      <c r="V51" s="4"/>
      <c r="W51" s="43" t="str">
        <f t="shared" si="2"/>
        <v>Học lại</v>
      </c>
      <c r="X51" s="43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61"/>
    </row>
    <row r="52" spans="2:39" ht="18.75" customHeight="1" x14ac:dyDescent="0.25">
      <c r="B52" s="44">
        <v>44</v>
      </c>
      <c r="C52" s="45" t="s">
        <v>3525</v>
      </c>
      <c r="D52" s="46" t="s">
        <v>3429</v>
      </c>
      <c r="E52" s="47" t="s">
        <v>3523</v>
      </c>
      <c r="F52" s="45" t="s">
        <v>3526</v>
      </c>
      <c r="G52" s="82">
        <v>8</v>
      </c>
      <c r="H52" s="49">
        <v>5</v>
      </c>
      <c r="I52" s="49">
        <v>7</v>
      </c>
      <c r="J52" s="49" t="s">
        <v>36</v>
      </c>
      <c r="K52" s="54"/>
      <c r="L52" s="54"/>
      <c r="M52" s="54"/>
      <c r="N52" s="54"/>
      <c r="O52" s="80">
        <v>6.5</v>
      </c>
      <c r="P52" s="51">
        <f t="shared" si="0"/>
        <v>6.6</v>
      </c>
      <c r="Q52" s="52" t="str">
        <f t="shared" si="3"/>
        <v>C+</v>
      </c>
      <c r="R52" s="53" t="str">
        <f t="shared" si="1"/>
        <v>Trung bình</v>
      </c>
      <c r="S52" s="41" t="str">
        <f t="shared" si="4"/>
        <v/>
      </c>
      <c r="T52" s="41" t="s">
        <v>3389</v>
      </c>
      <c r="U52" s="71"/>
      <c r="V52" s="4"/>
      <c r="W52" s="43" t="str">
        <f t="shared" si="2"/>
        <v>Đạt</v>
      </c>
      <c r="X52" s="43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61"/>
    </row>
    <row r="53" spans="2:39" ht="18.75" customHeight="1" x14ac:dyDescent="0.25">
      <c r="B53" s="44">
        <v>45</v>
      </c>
      <c r="C53" s="45" t="s">
        <v>3527</v>
      </c>
      <c r="D53" s="46" t="s">
        <v>3528</v>
      </c>
      <c r="E53" s="47" t="s">
        <v>3523</v>
      </c>
      <c r="F53" s="45" t="s">
        <v>3491</v>
      </c>
      <c r="G53" s="82">
        <v>0</v>
      </c>
      <c r="H53" s="49">
        <v>0</v>
      </c>
      <c r="I53" s="49">
        <v>0</v>
      </c>
      <c r="J53" s="49" t="s">
        <v>36</v>
      </c>
      <c r="K53" s="54"/>
      <c r="L53" s="54"/>
      <c r="M53" s="54"/>
      <c r="N53" s="54"/>
      <c r="O53" s="80"/>
      <c r="P53" s="51">
        <f t="shared" si="0"/>
        <v>0</v>
      </c>
      <c r="Q53" s="52" t="str">
        <f t="shared" si="3"/>
        <v>F</v>
      </c>
      <c r="R53" s="53" t="str">
        <f t="shared" si="1"/>
        <v>Kém</v>
      </c>
      <c r="S53" s="41" t="str">
        <f t="shared" si="4"/>
        <v>Không đủ ĐKDT</v>
      </c>
      <c r="T53" s="41" t="s">
        <v>3389</v>
      </c>
      <c r="U53" s="71"/>
      <c r="V53" s="4"/>
      <c r="W53" s="43" t="str">
        <f t="shared" si="2"/>
        <v>Học lại</v>
      </c>
      <c r="X53" s="43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61"/>
    </row>
    <row r="54" spans="2:39" ht="18.75" customHeight="1" x14ac:dyDescent="0.25">
      <c r="B54" s="44">
        <v>46</v>
      </c>
      <c r="C54" s="45" t="s">
        <v>3529</v>
      </c>
      <c r="D54" s="46" t="s">
        <v>3530</v>
      </c>
      <c r="E54" s="47" t="s">
        <v>3531</v>
      </c>
      <c r="F54" s="45" t="s">
        <v>3388</v>
      </c>
      <c r="G54" s="82">
        <v>4</v>
      </c>
      <c r="H54" s="49">
        <v>0</v>
      </c>
      <c r="I54" s="49">
        <v>0</v>
      </c>
      <c r="J54" s="49" t="s">
        <v>36</v>
      </c>
      <c r="K54" s="54"/>
      <c r="L54" s="54"/>
      <c r="M54" s="54"/>
      <c r="N54" s="54"/>
      <c r="O54" s="80"/>
      <c r="P54" s="51">
        <f t="shared" si="0"/>
        <v>0.4</v>
      </c>
      <c r="Q54" s="52" t="str">
        <f t="shared" si="3"/>
        <v>F</v>
      </c>
      <c r="R54" s="53" t="str">
        <f t="shared" si="1"/>
        <v>Kém</v>
      </c>
      <c r="S54" s="41" t="str">
        <f t="shared" si="4"/>
        <v>Không đủ ĐKDT</v>
      </c>
      <c r="T54" s="41" t="s">
        <v>3389</v>
      </c>
      <c r="U54" s="71"/>
      <c r="V54" s="4"/>
      <c r="W54" s="43" t="str">
        <f t="shared" si="2"/>
        <v>Học lại</v>
      </c>
      <c r="X54" s="43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61"/>
    </row>
    <row r="55" spans="2:39" ht="18.75" customHeight="1" x14ac:dyDescent="0.25">
      <c r="B55" s="44">
        <v>47</v>
      </c>
      <c r="C55" s="45" t="s">
        <v>3532</v>
      </c>
      <c r="D55" s="46" t="s">
        <v>3533</v>
      </c>
      <c r="E55" s="47" t="s">
        <v>3531</v>
      </c>
      <c r="F55" s="45" t="s">
        <v>3484</v>
      </c>
      <c r="G55" s="82">
        <v>10</v>
      </c>
      <c r="H55" s="49">
        <v>5.5</v>
      </c>
      <c r="I55" s="49">
        <v>7</v>
      </c>
      <c r="J55" s="49" t="s">
        <v>36</v>
      </c>
      <c r="K55" s="54"/>
      <c r="L55" s="54"/>
      <c r="M55" s="54"/>
      <c r="N55" s="54"/>
      <c r="O55" s="80">
        <v>5.5</v>
      </c>
      <c r="P55" s="51">
        <f t="shared" si="0"/>
        <v>6.1</v>
      </c>
      <c r="Q55" s="52" t="str">
        <f t="shared" si="3"/>
        <v>C</v>
      </c>
      <c r="R55" s="53" t="str">
        <f t="shared" si="1"/>
        <v>Trung bình</v>
      </c>
      <c r="S55" s="41" t="str">
        <f t="shared" si="4"/>
        <v/>
      </c>
      <c r="T55" s="41" t="s">
        <v>3389</v>
      </c>
      <c r="U55" s="71"/>
      <c r="V55" s="4"/>
      <c r="W55" s="43" t="str">
        <f t="shared" si="2"/>
        <v>Đạt</v>
      </c>
      <c r="X55" s="43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61"/>
    </row>
    <row r="56" spans="2:39" ht="18.75" customHeight="1" x14ac:dyDescent="0.25">
      <c r="B56" s="44">
        <v>48</v>
      </c>
      <c r="C56" s="45" t="s">
        <v>3534</v>
      </c>
      <c r="D56" s="46" t="s">
        <v>3535</v>
      </c>
      <c r="E56" s="47" t="s">
        <v>3536</v>
      </c>
      <c r="F56" s="45" t="s">
        <v>3480</v>
      </c>
      <c r="G56" s="82">
        <v>5</v>
      </c>
      <c r="H56" s="49">
        <v>4</v>
      </c>
      <c r="I56" s="49">
        <v>3</v>
      </c>
      <c r="J56" s="49" t="s">
        <v>36</v>
      </c>
      <c r="K56" s="54"/>
      <c r="L56" s="54"/>
      <c r="M56" s="54"/>
      <c r="N56" s="54"/>
      <c r="O56" s="80">
        <v>0</v>
      </c>
      <c r="P56" s="51">
        <f t="shared" si="0"/>
        <v>1.2</v>
      </c>
      <c r="Q56" s="52" t="str">
        <f t="shared" si="3"/>
        <v>F</v>
      </c>
      <c r="R56" s="53" t="str">
        <f t="shared" si="1"/>
        <v>Kém</v>
      </c>
      <c r="S56" s="41" t="s">
        <v>3382</v>
      </c>
      <c r="T56" s="41" t="s">
        <v>3389</v>
      </c>
      <c r="U56" s="71"/>
      <c r="V56" s="4"/>
      <c r="W56" s="43" t="str">
        <f t="shared" si="2"/>
        <v>Học lại</v>
      </c>
      <c r="X56" s="43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61"/>
    </row>
    <row r="57" spans="2:39" ht="18.75" customHeight="1" x14ac:dyDescent="0.25">
      <c r="B57" s="44">
        <v>49</v>
      </c>
      <c r="C57" s="45" t="s">
        <v>3537</v>
      </c>
      <c r="D57" s="46" t="s">
        <v>3538</v>
      </c>
      <c r="E57" s="47" t="s">
        <v>3539</v>
      </c>
      <c r="F57" s="45" t="s">
        <v>3524</v>
      </c>
      <c r="G57" s="82">
        <v>5</v>
      </c>
      <c r="H57" s="49">
        <v>4</v>
      </c>
      <c r="I57" s="49">
        <v>3</v>
      </c>
      <c r="J57" s="49" t="s">
        <v>36</v>
      </c>
      <c r="K57" s="54"/>
      <c r="L57" s="54"/>
      <c r="M57" s="54"/>
      <c r="N57" s="54"/>
      <c r="O57" s="80">
        <v>0</v>
      </c>
      <c r="P57" s="51">
        <f t="shared" si="0"/>
        <v>1.2</v>
      </c>
      <c r="Q57" s="52" t="str">
        <f t="shared" si="3"/>
        <v>F</v>
      </c>
      <c r="R57" s="53" t="str">
        <f t="shared" si="1"/>
        <v>Kém</v>
      </c>
      <c r="S57" s="41" t="s">
        <v>3382</v>
      </c>
      <c r="T57" s="41" t="s">
        <v>3389</v>
      </c>
      <c r="U57" s="71"/>
      <c r="V57" s="4"/>
      <c r="W57" s="43" t="str">
        <f t="shared" si="2"/>
        <v>Học lại</v>
      </c>
      <c r="X57" s="43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61"/>
    </row>
    <row r="58" spans="2:39" ht="18.75" customHeight="1" x14ac:dyDescent="0.25">
      <c r="B58" s="44">
        <v>50</v>
      </c>
      <c r="C58" s="45" t="s">
        <v>3540</v>
      </c>
      <c r="D58" s="46" t="s">
        <v>3541</v>
      </c>
      <c r="E58" s="47" t="s">
        <v>3542</v>
      </c>
      <c r="F58" s="45" t="s">
        <v>3484</v>
      </c>
      <c r="G58" s="82">
        <v>7</v>
      </c>
      <c r="H58" s="49">
        <v>8</v>
      </c>
      <c r="I58" s="49">
        <v>8</v>
      </c>
      <c r="J58" s="49" t="s">
        <v>36</v>
      </c>
      <c r="K58" s="54"/>
      <c r="L58" s="54"/>
      <c r="M58" s="54"/>
      <c r="N58" s="54"/>
      <c r="O58" s="80">
        <v>7</v>
      </c>
      <c r="P58" s="51">
        <f t="shared" si="0"/>
        <v>7.2</v>
      </c>
      <c r="Q58" s="52" t="str">
        <f t="shared" si="3"/>
        <v>B</v>
      </c>
      <c r="R58" s="53" t="str">
        <f t="shared" si="1"/>
        <v>Khá</v>
      </c>
      <c r="S58" s="41" t="str">
        <f t="shared" si="4"/>
        <v/>
      </c>
      <c r="T58" s="41" t="s">
        <v>3389</v>
      </c>
      <c r="U58" s="71"/>
      <c r="V58" s="4"/>
      <c r="W58" s="43" t="str">
        <f t="shared" si="2"/>
        <v>Đạt</v>
      </c>
      <c r="X58" s="43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61"/>
    </row>
    <row r="59" spans="2:39" ht="18.75" customHeight="1" x14ac:dyDescent="0.25">
      <c r="B59" s="44">
        <v>51</v>
      </c>
      <c r="C59" s="45" t="s">
        <v>3543</v>
      </c>
      <c r="D59" s="46" t="s">
        <v>3544</v>
      </c>
      <c r="E59" s="47" t="s">
        <v>3545</v>
      </c>
      <c r="F59" s="45" t="s">
        <v>3480</v>
      </c>
      <c r="G59" s="82">
        <v>10</v>
      </c>
      <c r="H59" s="49">
        <v>8.5</v>
      </c>
      <c r="I59" s="49">
        <v>7</v>
      </c>
      <c r="J59" s="49" t="s">
        <v>36</v>
      </c>
      <c r="K59" s="54"/>
      <c r="L59" s="54"/>
      <c r="M59" s="54"/>
      <c r="N59" s="54"/>
      <c r="O59" s="80">
        <v>8.5</v>
      </c>
      <c r="P59" s="51">
        <f t="shared" si="0"/>
        <v>8.5</v>
      </c>
      <c r="Q59" s="52" t="str">
        <f t="shared" si="3"/>
        <v>A</v>
      </c>
      <c r="R59" s="53" t="str">
        <f t="shared" si="1"/>
        <v>Giỏi</v>
      </c>
      <c r="S59" s="41" t="str">
        <f t="shared" si="4"/>
        <v/>
      </c>
      <c r="T59" s="41" t="s">
        <v>3389</v>
      </c>
      <c r="U59" s="71"/>
      <c r="V59" s="4"/>
      <c r="W59" s="43" t="str">
        <f t="shared" si="2"/>
        <v>Đạt</v>
      </c>
      <c r="X59" s="43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61"/>
    </row>
    <row r="60" spans="2:39" ht="18.75" customHeight="1" x14ac:dyDescent="0.25">
      <c r="B60" s="44">
        <v>52</v>
      </c>
      <c r="C60" s="45" t="s">
        <v>3546</v>
      </c>
      <c r="D60" s="46" t="s">
        <v>3547</v>
      </c>
      <c r="E60" s="47" t="s">
        <v>3548</v>
      </c>
      <c r="F60" s="45" t="s">
        <v>3398</v>
      </c>
      <c r="G60" s="82">
        <v>6</v>
      </c>
      <c r="H60" s="49">
        <v>0.5</v>
      </c>
      <c r="I60" s="49">
        <v>2</v>
      </c>
      <c r="J60" s="49" t="s">
        <v>36</v>
      </c>
      <c r="K60" s="54"/>
      <c r="L60" s="54"/>
      <c r="M60" s="54"/>
      <c r="N60" s="54"/>
      <c r="O60" s="80">
        <v>1.5</v>
      </c>
      <c r="P60" s="51">
        <f t="shared" si="0"/>
        <v>1.9</v>
      </c>
      <c r="Q60" s="52" t="str">
        <f t="shared" si="3"/>
        <v>F</v>
      </c>
      <c r="R60" s="53" t="str">
        <f t="shared" si="1"/>
        <v>Kém</v>
      </c>
      <c r="S60" s="41" t="str">
        <f t="shared" si="4"/>
        <v/>
      </c>
      <c r="T60" s="41" t="s">
        <v>3389</v>
      </c>
      <c r="U60" s="71"/>
      <c r="V60" s="4"/>
      <c r="W60" s="43" t="str">
        <f t="shared" si="2"/>
        <v>Học lại</v>
      </c>
      <c r="X60" s="43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61"/>
    </row>
    <row r="61" spans="2:39" ht="18.75" customHeight="1" x14ac:dyDescent="0.25">
      <c r="B61" s="44">
        <v>53</v>
      </c>
      <c r="C61" s="45" t="s">
        <v>3549</v>
      </c>
      <c r="D61" s="46" t="s">
        <v>3550</v>
      </c>
      <c r="E61" s="47" t="s">
        <v>3551</v>
      </c>
      <c r="F61" s="45" t="s">
        <v>3491</v>
      </c>
      <c r="G61" s="82">
        <v>4</v>
      </c>
      <c r="H61" s="49">
        <v>0</v>
      </c>
      <c r="I61" s="49">
        <v>2</v>
      </c>
      <c r="J61" s="49" t="s">
        <v>36</v>
      </c>
      <c r="K61" s="54"/>
      <c r="L61" s="54"/>
      <c r="M61" s="54"/>
      <c r="N61" s="54"/>
      <c r="O61" s="80"/>
      <c r="P61" s="51">
        <f t="shared" si="0"/>
        <v>0.6</v>
      </c>
      <c r="Q61" s="52" t="str">
        <f t="shared" si="3"/>
        <v>F</v>
      </c>
      <c r="R61" s="53" t="str">
        <f t="shared" si="1"/>
        <v>Kém</v>
      </c>
      <c r="S61" s="41" t="str">
        <f t="shared" si="4"/>
        <v>Không đủ ĐKDT</v>
      </c>
      <c r="T61" s="41" t="s">
        <v>3389</v>
      </c>
      <c r="U61" s="71"/>
      <c r="V61" s="4"/>
      <c r="W61" s="43" t="str">
        <f t="shared" si="2"/>
        <v>Học lại</v>
      </c>
      <c r="X61" s="43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61"/>
    </row>
    <row r="62" spans="2:39" ht="18.75" customHeight="1" x14ac:dyDescent="0.25">
      <c r="B62" s="44">
        <v>54</v>
      </c>
      <c r="C62" s="45" t="s">
        <v>3552</v>
      </c>
      <c r="D62" s="46" t="s">
        <v>3429</v>
      </c>
      <c r="E62" s="47" t="s">
        <v>3551</v>
      </c>
      <c r="F62" s="45" t="s">
        <v>3395</v>
      </c>
      <c r="G62" s="82">
        <v>8</v>
      </c>
      <c r="H62" s="49">
        <v>7</v>
      </c>
      <c r="I62" s="49">
        <v>8</v>
      </c>
      <c r="J62" s="49" t="s">
        <v>36</v>
      </c>
      <c r="K62" s="54"/>
      <c r="L62" s="54"/>
      <c r="M62" s="54"/>
      <c r="N62" s="54"/>
      <c r="O62" s="80">
        <v>3.5</v>
      </c>
      <c r="P62" s="51">
        <f t="shared" si="0"/>
        <v>4.8</v>
      </c>
      <c r="Q62" s="52" t="str">
        <f t="shared" si="3"/>
        <v>D</v>
      </c>
      <c r="R62" s="53" t="str">
        <f t="shared" si="1"/>
        <v>Trung bình yếu</v>
      </c>
      <c r="S62" s="41" t="str">
        <f t="shared" si="4"/>
        <v/>
      </c>
      <c r="T62" s="41" t="s">
        <v>3389</v>
      </c>
      <c r="U62" s="71"/>
      <c r="V62" s="4"/>
      <c r="W62" s="43" t="str">
        <f t="shared" si="2"/>
        <v>Đạt</v>
      </c>
      <c r="X62" s="43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61"/>
    </row>
    <row r="63" spans="2:39" ht="18.75" customHeight="1" x14ac:dyDescent="0.25">
      <c r="B63" s="44">
        <v>55</v>
      </c>
      <c r="C63" s="45" t="s">
        <v>3553</v>
      </c>
      <c r="D63" s="46" t="s">
        <v>3554</v>
      </c>
      <c r="E63" s="47" t="s">
        <v>3555</v>
      </c>
      <c r="F63" s="45" t="s">
        <v>3480</v>
      </c>
      <c r="G63" s="82">
        <v>4</v>
      </c>
      <c r="H63" s="49">
        <v>4</v>
      </c>
      <c r="I63" s="49">
        <v>5</v>
      </c>
      <c r="J63" s="49" t="s">
        <v>36</v>
      </c>
      <c r="K63" s="54"/>
      <c r="L63" s="54"/>
      <c r="M63" s="54"/>
      <c r="N63" s="54"/>
      <c r="O63" s="80">
        <v>1</v>
      </c>
      <c r="P63" s="51">
        <f t="shared" si="0"/>
        <v>2</v>
      </c>
      <c r="Q63" s="52" t="str">
        <f t="shared" si="3"/>
        <v>F</v>
      </c>
      <c r="R63" s="53" t="str">
        <f t="shared" si="1"/>
        <v>Kém</v>
      </c>
      <c r="S63" s="41" t="str">
        <f t="shared" si="4"/>
        <v/>
      </c>
      <c r="T63" s="41" t="s">
        <v>3389</v>
      </c>
      <c r="U63" s="71"/>
      <c r="V63" s="4"/>
      <c r="W63" s="43" t="str">
        <f t="shared" si="2"/>
        <v>Học lại</v>
      </c>
      <c r="X63" s="43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61"/>
    </row>
    <row r="64" spans="2:39" ht="18.75" customHeight="1" x14ac:dyDescent="0.25">
      <c r="B64" s="44">
        <v>56</v>
      </c>
      <c r="C64" s="45" t="s">
        <v>3556</v>
      </c>
      <c r="D64" s="46" t="s">
        <v>3557</v>
      </c>
      <c r="E64" s="47" t="s">
        <v>3555</v>
      </c>
      <c r="F64" s="45" t="s">
        <v>3392</v>
      </c>
      <c r="G64" s="82">
        <v>0</v>
      </c>
      <c r="H64" s="49">
        <v>0</v>
      </c>
      <c r="I64" s="49">
        <v>0</v>
      </c>
      <c r="J64" s="49" t="s">
        <v>36</v>
      </c>
      <c r="K64" s="54"/>
      <c r="L64" s="54"/>
      <c r="M64" s="54"/>
      <c r="N64" s="54"/>
      <c r="O64" s="80"/>
      <c r="P64" s="51">
        <f t="shared" si="0"/>
        <v>0</v>
      </c>
      <c r="Q64" s="52" t="str">
        <f t="shared" si="3"/>
        <v>F</v>
      </c>
      <c r="R64" s="53" t="str">
        <f t="shared" si="1"/>
        <v>Kém</v>
      </c>
      <c r="S64" s="41" t="str">
        <f t="shared" si="4"/>
        <v>Không đủ ĐKDT</v>
      </c>
      <c r="T64" s="41" t="s">
        <v>3389</v>
      </c>
      <c r="U64" s="71"/>
      <c r="V64" s="4"/>
      <c r="W64" s="43" t="str">
        <f t="shared" si="2"/>
        <v>Học lại</v>
      </c>
      <c r="X64" s="43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61"/>
    </row>
    <row r="65" spans="2:39" ht="18.75" customHeight="1" x14ac:dyDescent="0.25">
      <c r="B65" s="44">
        <v>57</v>
      </c>
      <c r="C65" s="45" t="s">
        <v>3558</v>
      </c>
      <c r="D65" s="46" t="s">
        <v>3559</v>
      </c>
      <c r="E65" s="47" t="s">
        <v>3560</v>
      </c>
      <c r="F65" s="45" t="s">
        <v>3395</v>
      </c>
      <c r="G65" s="82">
        <v>7</v>
      </c>
      <c r="H65" s="49">
        <v>4</v>
      </c>
      <c r="I65" s="49">
        <v>0.5</v>
      </c>
      <c r="J65" s="49" t="s">
        <v>36</v>
      </c>
      <c r="K65" s="54"/>
      <c r="L65" s="54"/>
      <c r="M65" s="54"/>
      <c r="N65" s="54"/>
      <c r="O65" s="80">
        <v>0</v>
      </c>
      <c r="P65" s="51">
        <f t="shared" si="0"/>
        <v>1.2</v>
      </c>
      <c r="Q65" s="52" t="str">
        <f t="shared" si="3"/>
        <v>F</v>
      </c>
      <c r="R65" s="53" t="str">
        <f t="shared" si="1"/>
        <v>Kém</v>
      </c>
      <c r="S65" s="41" t="s">
        <v>3382</v>
      </c>
      <c r="T65" s="41" t="s">
        <v>3389</v>
      </c>
      <c r="U65" s="71"/>
      <c r="V65" s="4"/>
      <c r="W65" s="43" t="str">
        <f t="shared" si="2"/>
        <v>Học lại</v>
      </c>
      <c r="X65" s="43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61"/>
    </row>
    <row r="66" spans="2:39" ht="18.75" customHeight="1" x14ac:dyDescent="0.25">
      <c r="B66" s="44">
        <v>58</v>
      </c>
      <c r="C66" s="45" t="s">
        <v>3561</v>
      </c>
      <c r="D66" s="46" t="s">
        <v>3562</v>
      </c>
      <c r="E66" s="47" t="s">
        <v>3563</v>
      </c>
      <c r="F66" s="45" t="s">
        <v>3392</v>
      </c>
      <c r="G66" s="82">
        <v>6</v>
      </c>
      <c r="H66" s="49">
        <v>7.5</v>
      </c>
      <c r="I66" s="49">
        <v>7</v>
      </c>
      <c r="J66" s="49" t="s">
        <v>36</v>
      </c>
      <c r="K66" s="54"/>
      <c r="L66" s="54"/>
      <c r="M66" s="54"/>
      <c r="N66" s="54"/>
      <c r="O66" s="80">
        <v>6</v>
      </c>
      <c r="P66" s="51">
        <f t="shared" si="0"/>
        <v>6.3</v>
      </c>
      <c r="Q66" s="52" t="str">
        <f t="shared" si="3"/>
        <v>C</v>
      </c>
      <c r="R66" s="53" t="str">
        <f t="shared" si="1"/>
        <v>Trung bình</v>
      </c>
      <c r="S66" s="41" t="str">
        <f t="shared" si="4"/>
        <v/>
      </c>
      <c r="T66" s="41" t="s">
        <v>3389</v>
      </c>
      <c r="U66" s="71"/>
      <c r="V66" s="4"/>
      <c r="W66" s="43" t="str">
        <f t="shared" si="2"/>
        <v>Đạt</v>
      </c>
      <c r="X66" s="43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61"/>
    </row>
    <row r="67" spans="2:39" ht="18.75" customHeight="1" x14ac:dyDescent="0.25">
      <c r="B67" s="44">
        <v>59</v>
      </c>
      <c r="C67" s="45" t="s">
        <v>3564</v>
      </c>
      <c r="D67" s="46" t="s">
        <v>3565</v>
      </c>
      <c r="E67" s="47" t="s">
        <v>3566</v>
      </c>
      <c r="F67" s="45" t="s">
        <v>3465</v>
      </c>
      <c r="G67" s="82">
        <v>4</v>
      </c>
      <c r="H67" s="49">
        <v>3</v>
      </c>
      <c r="I67" s="49">
        <v>7</v>
      </c>
      <c r="J67" s="49" t="s">
        <v>36</v>
      </c>
      <c r="K67" s="54"/>
      <c r="L67" s="54"/>
      <c r="M67" s="54"/>
      <c r="N67" s="54"/>
      <c r="O67" s="80">
        <v>0</v>
      </c>
      <c r="P67" s="51">
        <f t="shared" si="0"/>
        <v>1.4</v>
      </c>
      <c r="Q67" s="52" t="str">
        <f t="shared" si="3"/>
        <v>F</v>
      </c>
      <c r="R67" s="53" t="str">
        <f t="shared" si="1"/>
        <v>Kém</v>
      </c>
      <c r="S67" s="41" t="str">
        <f t="shared" si="4"/>
        <v/>
      </c>
      <c r="T67" s="41" t="s">
        <v>3389</v>
      </c>
      <c r="U67" s="71"/>
      <c r="V67" s="4"/>
      <c r="W67" s="43" t="str">
        <f t="shared" si="2"/>
        <v>Học lại</v>
      </c>
      <c r="X67" s="43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61"/>
    </row>
    <row r="68" spans="2:39" ht="18.75" customHeight="1" x14ac:dyDescent="0.25">
      <c r="B68" s="44">
        <v>60</v>
      </c>
      <c r="C68" s="45" t="s">
        <v>3567</v>
      </c>
      <c r="D68" s="46" t="s">
        <v>3568</v>
      </c>
      <c r="E68" s="47" t="s">
        <v>3566</v>
      </c>
      <c r="F68" s="45" t="s">
        <v>3395</v>
      </c>
      <c r="G68" s="82">
        <v>10</v>
      </c>
      <c r="H68" s="49">
        <v>9</v>
      </c>
      <c r="I68" s="49">
        <v>3</v>
      </c>
      <c r="J68" s="49" t="s">
        <v>36</v>
      </c>
      <c r="K68" s="54"/>
      <c r="L68" s="54"/>
      <c r="M68" s="54"/>
      <c r="N68" s="54"/>
      <c r="O68" s="80">
        <v>7</v>
      </c>
      <c r="P68" s="51">
        <f t="shared" si="0"/>
        <v>7.1</v>
      </c>
      <c r="Q68" s="52" t="str">
        <f t="shared" si="3"/>
        <v>B</v>
      </c>
      <c r="R68" s="53" t="str">
        <f t="shared" si="1"/>
        <v>Khá</v>
      </c>
      <c r="S68" s="41" t="str">
        <f t="shared" si="4"/>
        <v/>
      </c>
      <c r="T68" s="41" t="s">
        <v>3389</v>
      </c>
      <c r="U68" s="71"/>
      <c r="V68" s="4"/>
      <c r="W68" s="43" t="str">
        <f t="shared" si="2"/>
        <v>Đạt</v>
      </c>
      <c r="X68" s="43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61"/>
    </row>
    <row r="69" spans="2:39" ht="18.75" customHeight="1" x14ac:dyDescent="0.25">
      <c r="B69" s="44">
        <v>61</v>
      </c>
      <c r="C69" s="45" t="s">
        <v>3569</v>
      </c>
      <c r="D69" s="46" t="s">
        <v>3570</v>
      </c>
      <c r="E69" s="47" t="s">
        <v>3571</v>
      </c>
      <c r="F69" s="45" t="s">
        <v>3572</v>
      </c>
      <c r="G69" s="82">
        <v>6</v>
      </c>
      <c r="H69" s="49">
        <v>7</v>
      </c>
      <c r="I69" s="49">
        <v>0.5</v>
      </c>
      <c r="J69" s="49" t="s">
        <v>36</v>
      </c>
      <c r="K69" s="54"/>
      <c r="L69" s="54"/>
      <c r="M69" s="54"/>
      <c r="N69" s="54"/>
      <c r="O69" s="80">
        <v>0</v>
      </c>
      <c r="P69" s="51">
        <f t="shared" si="0"/>
        <v>1.4</v>
      </c>
      <c r="Q69" s="52" t="str">
        <f t="shared" si="3"/>
        <v>F</v>
      </c>
      <c r="R69" s="53" t="str">
        <f t="shared" si="1"/>
        <v>Kém</v>
      </c>
      <c r="S69" s="41" t="s">
        <v>3382</v>
      </c>
      <c r="T69" s="41" t="s">
        <v>3389</v>
      </c>
      <c r="U69" s="71"/>
      <c r="V69" s="4"/>
      <c r="W69" s="43" t="str">
        <f t="shared" si="2"/>
        <v>Học lại</v>
      </c>
      <c r="X69" s="43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61"/>
    </row>
    <row r="70" spans="2:39" ht="18.75" customHeight="1" x14ac:dyDescent="0.25">
      <c r="B70" s="44">
        <v>62</v>
      </c>
      <c r="C70" s="45" t="s">
        <v>3573</v>
      </c>
      <c r="D70" s="46" t="s">
        <v>3493</v>
      </c>
      <c r="E70" s="47" t="s">
        <v>3574</v>
      </c>
      <c r="F70" s="45" t="s">
        <v>3575</v>
      </c>
      <c r="G70" s="82">
        <v>6</v>
      </c>
      <c r="H70" s="49">
        <v>7</v>
      </c>
      <c r="I70" s="49">
        <v>7</v>
      </c>
      <c r="J70" s="49" t="s">
        <v>36</v>
      </c>
      <c r="K70" s="54"/>
      <c r="L70" s="54"/>
      <c r="M70" s="54"/>
      <c r="N70" s="54"/>
      <c r="O70" s="80">
        <v>4</v>
      </c>
      <c r="P70" s="51">
        <f t="shared" si="0"/>
        <v>4.8</v>
      </c>
      <c r="Q70" s="52" t="str">
        <f t="shared" si="3"/>
        <v>D</v>
      </c>
      <c r="R70" s="53" t="str">
        <f t="shared" si="1"/>
        <v>Trung bình yếu</v>
      </c>
      <c r="S70" s="41" t="str">
        <f t="shared" si="4"/>
        <v/>
      </c>
      <c r="T70" s="41" t="s">
        <v>3389</v>
      </c>
      <c r="U70" s="71"/>
      <c r="V70" s="4"/>
      <c r="W70" s="43" t="str">
        <f t="shared" si="2"/>
        <v>Đạt</v>
      </c>
      <c r="X70" s="43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61"/>
    </row>
    <row r="71" spans="2:39" ht="18.75" customHeight="1" x14ac:dyDescent="0.25">
      <c r="B71" s="44">
        <v>63</v>
      </c>
      <c r="C71" s="45" t="s">
        <v>3576</v>
      </c>
      <c r="D71" s="46" t="s">
        <v>3429</v>
      </c>
      <c r="E71" s="47" t="s">
        <v>3574</v>
      </c>
      <c r="F71" s="45" t="s">
        <v>3401</v>
      </c>
      <c r="G71" s="82">
        <v>6</v>
      </c>
      <c r="H71" s="49">
        <v>2</v>
      </c>
      <c r="I71" s="49">
        <v>0.5</v>
      </c>
      <c r="J71" s="49" t="s">
        <v>36</v>
      </c>
      <c r="K71" s="54"/>
      <c r="L71" s="54"/>
      <c r="M71" s="54"/>
      <c r="N71" s="54"/>
      <c r="O71" s="80">
        <v>1</v>
      </c>
      <c r="P71" s="51">
        <f t="shared" si="0"/>
        <v>1.6</v>
      </c>
      <c r="Q71" s="52" t="str">
        <f t="shared" si="3"/>
        <v>F</v>
      </c>
      <c r="R71" s="53" t="str">
        <f t="shared" si="1"/>
        <v>Kém</v>
      </c>
      <c r="S71" s="41" t="str">
        <f t="shared" si="4"/>
        <v/>
      </c>
      <c r="T71" s="41" t="s">
        <v>3389</v>
      </c>
      <c r="U71" s="71"/>
      <c r="V71" s="4"/>
      <c r="W71" s="43" t="str">
        <f t="shared" si="2"/>
        <v>Học lại</v>
      </c>
      <c r="X71" s="43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61"/>
    </row>
    <row r="72" spans="2:39" ht="18.75" customHeight="1" x14ac:dyDescent="0.25">
      <c r="B72" s="44">
        <v>64</v>
      </c>
      <c r="C72" s="45" t="s">
        <v>3577</v>
      </c>
      <c r="D72" s="46" t="s">
        <v>3578</v>
      </c>
      <c r="E72" s="47" t="s">
        <v>3579</v>
      </c>
      <c r="F72" s="45" t="s">
        <v>3526</v>
      </c>
      <c r="G72" s="82">
        <v>7</v>
      </c>
      <c r="H72" s="49">
        <v>8</v>
      </c>
      <c r="I72" s="49">
        <v>7</v>
      </c>
      <c r="J72" s="49" t="s">
        <v>36</v>
      </c>
      <c r="K72" s="54"/>
      <c r="L72" s="54"/>
      <c r="M72" s="54"/>
      <c r="N72" s="54"/>
      <c r="O72" s="80">
        <v>5.5</v>
      </c>
      <c r="P72" s="51">
        <f t="shared" si="0"/>
        <v>6.1</v>
      </c>
      <c r="Q72" s="52" t="str">
        <f t="shared" si="3"/>
        <v>C</v>
      </c>
      <c r="R72" s="53" t="str">
        <f t="shared" si="1"/>
        <v>Trung bình</v>
      </c>
      <c r="S72" s="41" t="str">
        <f t="shared" si="4"/>
        <v/>
      </c>
      <c r="T72" s="41" t="s">
        <v>3389</v>
      </c>
      <c r="U72" s="71"/>
      <c r="V72" s="4"/>
      <c r="W72" s="43" t="str">
        <f t="shared" si="2"/>
        <v>Đạt</v>
      </c>
      <c r="X72" s="43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61"/>
    </row>
    <row r="73" spans="2:39" ht="18.75" customHeight="1" x14ac:dyDescent="0.25">
      <c r="B73" s="44">
        <v>65</v>
      </c>
      <c r="C73" s="45" t="s">
        <v>3580</v>
      </c>
      <c r="D73" s="46" t="s">
        <v>3493</v>
      </c>
      <c r="E73" s="47" t="s">
        <v>3581</v>
      </c>
      <c r="F73" s="45" t="s">
        <v>3411</v>
      </c>
      <c r="G73" s="82">
        <v>6</v>
      </c>
      <c r="H73" s="49">
        <v>7</v>
      </c>
      <c r="I73" s="49">
        <v>2</v>
      </c>
      <c r="J73" s="49" t="s">
        <v>36</v>
      </c>
      <c r="K73" s="54"/>
      <c r="L73" s="54"/>
      <c r="M73" s="54"/>
      <c r="N73" s="54"/>
      <c r="O73" s="80">
        <v>3</v>
      </c>
      <c r="P73" s="51">
        <f t="shared" ref="P73:P81" si="5">ROUND(SUMPRODUCT(G73:O73,$G$8:$O$8)/100,1)</f>
        <v>3.6</v>
      </c>
      <c r="Q73" s="52" t="str">
        <f t="shared" si="3"/>
        <v>F</v>
      </c>
      <c r="R73" s="53" t="str">
        <f t="shared" si="1"/>
        <v>Kém</v>
      </c>
      <c r="S73" s="41" t="str">
        <f t="shared" si="4"/>
        <v/>
      </c>
      <c r="T73" s="41" t="s">
        <v>3389</v>
      </c>
      <c r="U73" s="71"/>
      <c r="V73" s="4"/>
      <c r="W73" s="43" t="str">
        <f t="shared" ref="W73:W81" si="6">IF(S73="Không đủ ĐKDT","Học lại",IF(S73="Đình chỉ thi","Học lại",IF(AND(MID(F73,2,2)&lt;"12",S73="Vắng"),"Thi lại",IF(S73="Vắng có phép", "Thi lại",IF(AND((MID(F73,2,2)&lt;"12"),P73&lt;4.5),"Thi lại",IF(AND((MID(F73,2,2)&lt;"18"),P73&lt;4),"Học lại",IF(AND((MID(F73,2,2)&gt;"17"),P73&lt;4),"Thi lại",IF(AND(MID(F73,2,2)&gt;"17",O73=0),"Thi lại",IF(AND((MID(F73,2,2)&lt;"12"),O73=0),"Thi lại",IF(AND((MID(F73,2,2)&lt;"18"),(MID(F73,2,2)&gt;"11"),O73=0),"Học lại","Đạt"))))))))))</f>
        <v>Học lại</v>
      </c>
      <c r="X73" s="43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61"/>
    </row>
    <row r="74" spans="2:39" ht="18.75" customHeight="1" x14ac:dyDescent="0.25">
      <c r="B74" s="44">
        <v>66</v>
      </c>
      <c r="C74" s="45" t="s">
        <v>3582</v>
      </c>
      <c r="D74" s="46" t="s">
        <v>3583</v>
      </c>
      <c r="E74" s="47" t="s">
        <v>3581</v>
      </c>
      <c r="F74" s="45" t="s">
        <v>3498</v>
      </c>
      <c r="G74" s="82">
        <v>7</v>
      </c>
      <c r="H74" s="49">
        <v>7</v>
      </c>
      <c r="I74" s="49">
        <v>2</v>
      </c>
      <c r="J74" s="49" t="s">
        <v>36</v>
      </c>
      <c r="K74" s="54"/>
      <c r="L74" s="54"/>
      <c r="M74" s="54"/>
      <c r="N74" s="54"/>
      <c r="O74" s="80">
        <v>2</v>
      </c>
      <c r="P74" s="51">
        <f t="shared" si="5"/>
        <v>3</v>
      </c>
      <c r="Q74" s="52" t="str">
        <f t="shared" si="3"/>
        <v>F</v>
      </c>
      <c r="R74" s="53" t="str">
        <f t="shared" si="1"/>
        <v>Kém</v>
      </c>
      <c r="S74" s="41" t="str">
        <f t="shared" si="4"/>
        <v/>
      </c>
      <c r="T74" s="41" t="s">
        <v>3389</v>
      </c>
      <c r="U74" s="71"/>
      <c r="V74" s="4"/>
      <c r="W74" s="43" t="str">
        <f t="shared" si="6"/>
        <v>Học lại</v>
      </c>
      <c r="X74" s="43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61"/>
    </row>
    <row r="75" spans="2:39" ht="18.75" customHeight="1" x14ac:dyDescent="0.25">
      <c r="B75" s="44">
        <v>67</v>
      </c>
      <c r="C75" s="45" t="s">
        <v>3584</v>
      </c>
      <c r="D75" s="46" t="s">
        <v>3585</v>
      </c>
      <c r="E75" s="47" t="s">
        <v>3586</v>
      </c>
      <c r="F75" s="45" t="s">
        <v>3415</v>
      </c>
      <c r="G75" s="82">
        <v>6</v>
      </c>
      <c r="H75" s="49">
        <v>4</v>
      </c>
      <c r="I75" s="49">
        <v>5</v>
      </c>
      <c r="J75" s="49" t="s">
        <v>36</v>
      </c>
      <c r="K75" s="54"/>
      <c r="L75" s="54"/>
      <c r="M75" s="54"/>
      <c r="N75" s="54"/>
      <c r="O75" s="80">
        <v>1</v>
      </c>
      <c r="P75" s="51">
        <f t="shared" si="5"/>
        <v>2.2000000000000002</v>
      </c>
      <c r="Q75" s="52" t="str">
        <f t="shared" si="3"/>
        <v>F</v>
      </c>
      <c r="R75" s="53" t="str">
        <f t="shared" si="1"/>
        <v>Kém</v>
      </c>
      <c r="S75" s="41" t="str">
        <f t="shared" ref="S75:S81" si="7">+IF(OR($G75=0,$H75=0,$I75=0,$J75=0),"Không đủ ĐKDT",IF(AND(O75=0,P75&gt;=4),"Không đạt",""))</f>
        <v/>
      </c>
      <c r="T75" s="41" t="s">
        <v>3389</v>
      </c>
      <c r="U75" s="71"/>
      <c r="V75" s="4"/>
      <c r="W75" s="43" t="str">
        <f t="shared" si="6"/>
        <v>Học lại</v>
      </c>
      <c r="X75" s="43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61"/>
    </row>
    <row r="76" spans="2:39" ht="18.75" customHeight="1" x14ac:dyDescent="0.25">
      <c r="B76" s="44">
        <v>68</v>
      </c>
      <c r="C76" s="45" t="s">
        <v>3587</v>
      </c>
      <c r="D76" s="46" t="s">
        <v>3588</v>
      </c>
      <c r="E76" s="47" t="s">
        <v>3589</v>
      </c>
      <c r="F76" s="45" t="s">
        <v>3590</v>
      </c>
      <c r="G76" s="82">
        <v>5</v>
      </c>
      <c r="H76" s="49">
        <v>7</v>
      </c>
      <c r="I76" s="49">
        <v>5</v>
      </c>
      <c r="J76" s="49" t="s">
        <v>36</v>
      </c>
      <c r="K76" s="54"/>
      <c r="L76" s="54"/>
      <c r="M76" s="54"/>
      <c r="N76" s="54"/>
      <c r="O76" s="80">
        <v>5</v>
      </c>
      <c r="P76" s="51">
        <f t="shared" si="5"/>
        <v>5.2</v>
      </c>
      <c r="Q76" s="52" t="str">
        <f t="shared" si="3"/>
        <v>D+</v>
      </c>
      <c r="R76" s="53" t="str">
        <f t="shared" si="1"/>
        <v>Trung bình yếu</v>
      </c>
      <c r="S76" s="41" t="str">
        <f t="shared" si="7"/>
        <v/>
      </c>
      <c r="T76" s="41" t="s">
        <v>3389</v>
      </c>
      <c r="U76" s="71"/>
      <c r="V76" s="4"/>
      <c r="W76" s="43" t="str">
        <f t="shared" si="6"/>
        <v>Đạt</v>
      </c>
      <c r="X76" s="43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61"/>
    </row>
    <row r="77" spans="2:39" ht="18.75" customHeight="1" x14ac:dyDescent="0.25">
      <c r="B77" s="44">
        <v>69</v>
      </c>
      <c r="C77" s="45" t="s">
        <v>3591</v>
      </c>
      <c r="D77" s="46" t="s">
        <v>3429</v>
      </c>
      <c r="E77" s="47" t="s">
        <v>3592</v>
      </c>
      <c r="F77" s="45" t="s">
        <v>3491</v>
      </c>
      <c r="G77" s="82">
        <v>0</v>
      </c>
      <c r="H77" s="49">
        <v>0</v>
      </c>
      <c r="I77" s="49">
        <v>0</v>
      </c>
      <c r="J77" s="49" t="s">
        <v>36</v>
      </c>
      <c r="K77" s="54"/>
      <c r="L77" s="54"/>
      <c r="M77" s="54"/>
      <c r="N77" s="54"/>
      <c r="O77" s="80"/>
      <c r="P77" s="51">
        <f t="shared" si="5"/>
        <v>0</v>
      </c>
      <c r="Q77" s="52" t="str">
        <f t="shared" si="3"/>
        <v>F</v>
      </c>
      <c r="R77" s="53" t="str">
        <f t="shared" si="1"/>
        <v>Kém</v>
      </c>
      <c r="S77" s="41" t="str">
        <f t="shared" si="7"/>
        <v>Không đủ ĐKDT</v>
      </c>
      <c r="T77" s="41" t="s">
        <v>3389</v>
      </c>
      <c r="U77" s="71"/>
      <c r="V77" s="4"/>
      <c r="W77" s="43" t="str">
        <f t="shared" si="6"/>
        <v>Học lại</v>
      </c>
      <c r="X77" s="43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61"/>
    </row>
    <row r="78" spans="2:39" ht="18.75" customHeight="1" x14ac:dyDescent="0.25">
      <c r="B78" s="44">
        <v>70</v>
      </c>
      <c r="C78" s="45" t="s">
        <v>3593</v>
      </c>
      <c r="D78" s="46" t="s">
        <v>3594</v>
      </c>
      <c r="E78" s="47" t="s">
        <v>3592</v>
      </c>
      <c r="F78" s="45" t="s">
        <v>3411</v>
      </c>
      <c r="G78" s="82">
        <v>10</v>
      </c>
      <c r="H78" s="49">
        <v>8</v>
      </c>
      <c r="I78" s="49">
        <v>2</v>
      </c>
      <c r="J78" s="49" t="s">
        <v>36</v>
      </c>
      <c r="K78" s="54"/>
      <c r="L78" s="54"/>
      <c r="M78" s="54"/>
      <c r="N78" s="54"/>
      <c r="O78" s="80">
        <v>5.5</v>
      </c>
      <c r="P78" s="51">
        <f t="shared" si="5"/>
        <v>5.9</v>
      </c>
      <c r="Q78" s="52" t="str">
        <f t="shared" si="3"/>
        <v>C</v>
      </c>
      <c r="R78" s="53" t="str">
        <f t="shared" si="1"/>
        <v>Trung bình</v>
      </c>
      <c r="S78" s="41" t="str">
        <f t="shared" si="7"/>
        <v/>
      </c>
      <c r="T78" s="41" t="s">
        <v>3389</v>
      </c>
      <c r="U78" s="71"/>
      <c r="V78" s="4"/>
      <c r="W78" s="43" t="str">
        <f t="shared" si="6"/>
        <v>Đạt</v>
      </c>
      <c r="X78" s="43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61"/>
    </row>
    <row r="79" spans="2:39" ht="18.75" customHeight="1" x14ac:dyDescent="0.25">
      <c r="B79" s="44">
        <v>71</v>
      </c>
      <c r="C79" s="45" t="s">
        <v>3595</v>
      </c>
      <c r="D79" s="46" t="s">
        <v>3596</v>
      </c>
      <c r="E79" s="47" t="s">
        <v>3597</v>
      </c>
      <c r="F79" s="45" t="s">
        <v>3524</v>
      </c>
      <c r="G79" s="82">
        <v>5</v>
      </c>
      <c r="H79" s="49">
        <v>3</v>
      </c>
      <c r="I79" s="49">
        <v>0.5</v>
      </c>
      <c r="J79" s="49" t="s">
        <v>36</v>
      </c>
      <c r="K79" s="54"/>
      <c r="L79" s="54"/>
      <c r="M79" s="54"/>
      <c r="N79" s="54"/>
      <c r="O79" s="80">
        <v>0</v>
      </c>
      <c r="P79" s="51">
        <f t="shared" si="5"/>
        <v>0.9</v>
      </c>
      <c r="Q79" s="52" t="str">
        <f t="shared" si="3"/>
        <v>F</v>
      </c>
      <c r="R79" s="53" t="str">
        <f t="shared" si="1"/>
        <v>Kém</v>
      </c>
      <c r="S79" s="41" t="s">
        <v>3382</v>
      </c>
      <c r="T79" s="41" t="s">
        <v>3389</v>
      </c>
      <c r="U79" s="71"/>
      <c r="V79" s="4"/>
      <c r="W79" s="43" t="str">
        <f t="shared" si="6"/>
        <v>Học lại</v>
      </c>
      <c r="X79" s="43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61"/>
    </row>
    <row r="80" spans="2:39" ht="18.75" customHeight="1" x14ac:dyDescent="0.25">
      <c r="B80" s="44">
        <v>72</v>
      </c>
      <c r="C80" s="45" t="s">
        <v>3598</v>
      </c>
      <c r="D80" s="46" t="s">
        <v>3599</v>
      </c>
      <c r="E80" s="47" t="s">
        <v>3597</v>
      </c>
      <c r="F80" s="45" t="s">
        <v>3600</v>
      </c>
      <c r="G80" s="82">
        <v>8</v>
      </c>
      <c r="H80" s="49">
        <v>5</v>
      </c>
      <c r="I80" s="49">
        <v>5</v>
      </c>
      <c r="J80" s="49" t="s">
        <v>36</v>
      </c>
      <c r="K80" s="54"/>
      <c r="L80" s="54"/>
      <c r="M80" s="54"/>
      <c r="N80" s="54"/>
      <c r="O80" s="80">
        <v>7</v>
      </c>
      <c r="P80" s="51">
        <f t="shared" si="5"/>
        <v>6.7</v>
      </c>
      <c r="Q80" s="52" t="str">
        <f t="shared" si="3"/>
        <v>C+</v>
      </c>
      <c r="R80" s="53" t="str">
        <f t="shared" si="1"/>
        <v>Trung bình</v>
      </c>
      <c r="S80" s="41" t="str">
        <f t="shared" si="7"/>
        <v/>
      </c>
      <c r="T80" s="41" t="s">
        <v>3389</v>
      </c>
      <c r="U80" s="71"/>
      <c r="V80" s="4"/>
      <c r="W80" s="43" t="str">
        <f t="shared" si="6"/>
        <v>Đạt</v>
      </c>
      <c r="X80" s="43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61"/>
    </row>
    <row r="81" spans="1:39" ht="18.75" customHeight="1" x14ac:dyDescent="0.25">
      <c r="B81" s="44">
        <v>73</v>
      </c>
      <c r="C81" s="45" t="s">
        <v>3601</v>
      </c>
      <c r="D81" s="46" t="s">
        <v>3486</v>
      </c>
      <c r="E81" s="47" t="s">
        <v>3602</v>
      </c>
      <c r="F81" s="45" t="s">
        <v>3451</v>
      </c>
      <c r="G81" s="82">
        <v>0</v>
      </c>
      <c r="H81" s="49">
        <v>0</v>
      </c>
      <c r="I81" s="49">
        <v>0</v>
      </c>
      <c r="J81" s="49" t="s">
        <v>36</v>
      </c>
      <c r="K81" s="54"/>
      <c r="L81" s="54"/>
      <c r="M81" s="54"/>
      <c r="N81" s="54"/>
      <c r="O81" s="80"/>
      <c r="P81" s="51">
        <f t="shared" si="5"/>
        <v>0</v>
      </c>
      <c r="Q81" s="52" t="str">
        <f t="shared" si="3"/>
        <v>F</v>
      </c>
      <c r="R81" s="53" t="str">
        <f t="shared" si="1"/>
        <v>Kém</v>
      </c>
      <c r="S81" s="41" t="str">
        <f t="shared" si="7"/>
        <v>Không đủ ĐKDT</v>
      </c>
      <c r="T81" s="41" t="s">
        <v>3389</v>
      </c>
      <c r="U81" s="71"/>
      <c r="V81" s="4"/>
      <c r="W81" s="43" t="str">
        <f t="shared" si="6"/>
        <v>Học lại</v>
      </c>
      <c r="X81" s="43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61"/>
    </row>
    <row r="82" spans="1:39" ht="7.5" customHeight="1" x14ac:dyDescent="0.25">
      <c r="A82" s="61"/>
      <c r="B82" s="62"/>
      <c r="C82" s="63"/>
      <c r="D82" s="63"/>
      <c r="E82" s="64"/>
      <c r="F82" s="64"/>
      <c r="G82" s="65"/>
      <c r="H82" s="66"/>
      <c r="I82" s="66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4"/>
    </row>
    <row r="83" spans="1:39" ht="16.5" x14ac:dyDescent="0.25">
      <c r="A83" s="61"/>
      <c r="B83" s="130" t="s">
        <v>37</v>
      </c>
      <c r="C83" s="130"/>
      <c r="D83" s="63"/>
      <c r="E83" s="64"/>
      <c r="F83" s="64"/>
      <c r="G83" s="65"/>
      <c r="H83" s="66"/>
      <c r="I83" s="66"/>
      <c r="J83" s="67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4"/>
    </row>
    <row r="84" spans="1:39" ht="16.5" customHeight="1" x14ac:dyDescent="0.25">
      <c r="A84" s="61"/>
      <c r="B84" s="68" t="s">
        <v>38</v>
      </c>
      <c r="C84" s="68"/>
      <c r="D84" s="69">
        <f>+$Z$7</f>
        <v>73</v>
      </c>
      <c r="E84" s="70" t="s">
        <v>39</v>
      </c>
      <c r="F84" s="139" t="s">
        <v>40</v>
      </c>
      <c r="G84" s="139"/>
      <c r="H84" s="139"/>
      <c r="I84" s="139"/>
      <c r="J84" s="139"/>
      <c r="K84" s="139"/>
      <c r="L84" s="139"/>
      <c r="M84" s="139"/>
      <c r="N84" s="139"/>
      <c r="O84" s="71">
        <f>$Z$7 -COUNTIF($S$8:$S$227,"Vắng") -COUNTIF($S$8:$S$227,"Vắng có phép") - COUNTIF($S$8:$S$227,"Đình chỉ thi") - COUNTIF($S$8:$S$227,"Không đủ ĐKDT")</f>
        <v>50</v>
      </c>
      <c r="P84" s="71"/>
      <c r="Q84" s="72"/>
      <c r="R84" s="73"/>
      <c r="S84" s="73" t="s">
        <v>39</v>
      </c>
      <c r="T84" s="73"/>
      <c r="U84" s="73"/>
      <c r="V84" s="4"/>
    </row>
    <row r="85" spans="1:39" ht="16.5" customHeight="1" x14ac:dyDescent="0.25">
      <c r="A85" s="61"/>
      <c r="B85" s="68" t="s">
        <v>41</v>
      </c>
      <c r="C85" s="68"/>
      <c r="D85" s="69">
        <f>+$AK$7</f>
        <v>29</v>
      </c>
      <c r="E85" s="70" t="s">
        <v>39</v>
      </c>
      <c r="F85" s="139" t="s">
        <v>42</v>
      </c>
      <c r="G85" s="139"/>
      <c r="H85" s="139"/>
      <c r="I85" s="139"/>
      <c r="J85" s="139"/>
      <c r="K85" s="139"/>
      <c r="L85" s="139"/>
      <c r="M85" s="139"/>
      <c r="N85" s="139"/>
      <c r="O85" s="74">
        <f>COUNTIF($S$8:$S$103,"Vắng")</f>
        <v>10</v>
      </c>
      <c r="P85" s="74"/>
      <c r="Q85" s="75"/>
      <c r="R85" s="73"/>
      <c r="S85" s="73" t="s">
        <v>39</v>
      </c>
      <c r="T85" s="73"/>
      <c r="U85" s="73"/>
      <c r="V85" s="4"/>
    </row>
    <row r="86" spans="1:39" ht="16.5" customHeight="1" x14ac:dyDescent="0.25">
      <c r="A86" s="61"/>
      <c r="B86" s="68" t="s">
        <v>43</v>
      </c>
      <c r="C86" s="68"/>
      <c r="D86" s="76">
        <f>COUNTIF(W9:W81,"Học lại")</f>
        <v>44</v>
      </c>
      <c r="E86" s="70" t="s">
        <v>39</v>
      </c>
      <c r="F86" s="139" t="s">
        <v>44</v>
      </c>
      <c r="G86" s="139"/>
      <c r="H86" s="139"/>
      <c r="I86" s="139"/>
      <c r="J86" s="139"/>
      <c r="K86" s="139"/>
      <c r="L86" s="139"/>
      <c r="M86" s="139"/>
      <c r="N86" s="139"/>
      <c r="O86" s="71">
        <f>COUNTIF($S$8:$S$103,"Vắng có phép")</f>
        <v>0</v>
      </c>
      <c r="P86" s="71"/>
      <c r="Q86" s="72"/>
      <c r="R86" s="73"/>
      <c r="S86" s="73" t="s">
        <v>39</v>
      </c>
      <c r="T86" s="73"/>
      <c r="U86" s="73"/>
      <c r="V86" s="4"/>
    </row>
    <row r="87" spans="1:39" ht="3" customHeight="1" x14ac:dyDescent="0.25">
      <c r="A87" s="61"/>
      <c r="B87" s="62"/>
      <c r="C87" s="63"/>
      <c r="D87" s="63"/>
      <c r="E87" s="64"/>
      <c r="F87" s="64"/>
      <c r="G87" s="65"/>
      <c r="H87" s="66"/>
      <c r="I87" s="66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4"/>
    </row>
    <row r="88" spans="1:39" x14ac:dyDescent="0.25">
      <c r="B88" s="77" t="s">
        <v>45</v>
      </c>
      <c r="C88" s="77"/>
      <c r="D88" s="78">
        <f>COUNTIF(W9:W81,"Thi lại")</f>
        <v>0</v>
      </c>
      <c r="E88" s="79" t="s">
        <v>39</v>
      </c>
      <c r="F88" s="4"/>
      <c r="G88" s="4"/>
      <c r="H88" s="4"/>
      <c r="I88" s="140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05"/>
      <c r="U88" s="105"/>
      <c r="V88" s="4"/>
    </row>
    <row r="89" spans="1:39" x14ac:dyDescent="0.25">
      <c r="B89" s="77"/>
      <c r="C89" s="77"/>
      <c r="D89" s="78"/>
      <c r="E89" s="79"/>
      <c r="F89" s="4"/>
      <c r="G89" s="4"/>
      <c r="H89" s="4"/>
      <c r="I89" s="140" t="s">
        <v>3603</v>
      </c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05"/>
      <c r="U89" s="105"/>
      <c r="V89" s="4"/>
    </row>
  </sheetData>
  <sheetProtection formatCells="0" formatColumns="0" formatRows="0" insertColumns="0" insertRows="0" insertHyperlinks="0" deleteColumns="0" deleteRows="0" sort="0" autoFilter="0" pivotTables="0"/>
  <autoFilter ref="A7:AM81">
    <filterColumn colId="3" showButton="0"/>
  </autoFilter>
  <mergeCells count="42">
    <mergeCell ref="I89:S89"/>
    <mergeCell ref="B8:F8"/>
    <mergeCell ref="B83:C83"/>
    <mergeCell ref="F84:N84"/>
    <mergeCell ref="F85:N85"/>
    <mergeCell ref="F86:N86"/>
    <mergeCell ref="I88:S88"/>
    <mergeCell ref="O6:O7"/>
    <mergeCell ref="P6:P8"/>
    <mergeCell ref="Q6:Q7"/>
    <mergeCell ref="R6:R7"/>
    <mergeCell ref="S6:S8"/>
    <mergeCell ref="T6:T8"/>
    <mergeCell ref="H6:H7"/>
    <mergeCell ref="I6:I7"/>
    <mergeCell ref="J6:J7"/>
    <mergeCell ref="K6:K7"/>
    <mergeCell ref="L6:M6"/>
    <mergeCell ref="N6:N7"/>
    <mergeCell ref="AI3:AJ5"/>
    <mergeCell ref="AK3:AL5"/>
    <mergeCell ref="B4:C4"/>
    <mergeCell ref="F4:J4"/>
    <mergeCell ref="O4:T4"/>
    <mergeCell ref="B6:B7"/>
    <mergeCell ref="C6:C7"/>
    <mergeCell ref="D6:E7"/>
    <mergeCell ref="F6:F7"/>
    <mergeCell ref="G6:G7"/>
    <mergeCell ref="X3:X6"/>
    <mergeCell ref="Y3:Y6"/>
    <mergeCell ref="Z3:Z6"/>
    <mergeCell ref="AA3:AD5"/>
    <mergeCell ref="AE3:AF5"/>
    <mergeCell ref="AG3:AH5"/>
    <mergeCell ref="B1:F1"/>
    <mergeCell ref="G1:T1"/>
    <mergeCell ref="B2:F2"/>
    <mergeCell ref="G2:T2"/>
    <mergeCell ref="B3:C3"/>
    <mergeCell ref="D3:N3"/>
    <mergeCell ref="O3:T3"/>
  </mergeCells>
  <conditionalFormatting sqref="G9:O81">
    <cfRule type="cellIs" dxfId="170" priority="7" operator="greaterThan">
      <formula>10</formula>
    </cfRule>
  </conditionalFormatting>
  <conditionalFormatting sqref="C1:C1048576">
    <cfRule type="duplicateValues" dxfId="169" priority="6"/>
  </conditionalFormatting>
  <conditionalFormatting sqref="O9:O81">
    <cfRule type="cellIs" dxfId="168" priority="3" operator="greaterThan">
      <formula>10</formula>
    </cfRule>
    <cfRule type="cellIs" dxfId="167" priority="4" operator="greaterThan">
      <formula>10</formula>
    </cfRule>
    <cfRule type="cellIs" dxfId="166" priority="5" operator="greaterThan">
      <formula>10</formula>
    </cfRule>
  </conditionalFormatting>
  <conditionalFormatting sqref="G9:J81">
    <cfRule type="cellIs" dxfId="165" priority="2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X3:AL7 Y2:AL2 Y9 W9:X81 AM2:AM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1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topLeftCell="B1" workbookViewId="0">
      <pane ySplit="2" topLeftCell="A84" activePane="bottomLeft" state="frozen"/>
      <selection activeCell="B90" sqref="A90:XFD100"/>
      <selection pane="bottomLeft" activeCell="B90" sqref="A90:XFD100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11.25" style="1" customWidth="1"/>
    <col min="7" max="9" width="4.375" style="1" customWidth="1"/>
    <col min="10" max="10" width="4.375" style="1" hidden="1" customWidth="1"/>
    <col min="11" max="11" width="3.25" style="1" hidden="1" customWidth="1"/>
    <col min="12" max="12" width="4.875" style="1" hidden="1" customWidth="1"/>
    <col min="13" max="13" width="7.5" style="1" hidden="1" customWidth="1"/>
    <col min="14" max="14" width="8" style="1" hidden="1" customWidth="1"/>
    <col min="15" max="15" width="5.25" style="1" customWidth="1"/>
    <col min="16" max="16" width="6.5" style="1" customWidth="1"/>
    <col min="17" max="17" width="6.5" style="1" hidden="1" customWidth="1"/>
    <col min="18" max="18" width="11.875" style="1" hidden="1" customWidth="1"/>
    <col min="19" max="19" width="14.5" style="1" customWidth="1"/>
    <col min="20" max="20" width="6" style="1" hidden="1" customWidth="1"/>
    <col min="21" max="21" width="3.25" style="1" customWidth="1"/>
    <col min="22" max="22" width="5.75" style="1" customWidth="1"/>
    <col min="23" max="23" width="6.5" style="2" customWidth="1"/>
    <col min="24" max="24" width="9" style="3"/>
    <col min="25" max="26" width="9" style="3" customWidth="1"/>
    <col min="27" max="27" width="9" style="3"/>
    <col min="28" max="28" width="9" style="3" customWidth="1"/>
    <col min="29" max="39" width="9" style="3"/>
    <col min="40" max="16384" width="9" style="1"/>
  </cols>
  <sheetData>
    <row r="1" spans="2:39" ht="27.75" customHeight="1" x14ac:dyDescent="0.3">
      <c r="B1" s="115" t="s">
        <v>0</v>
      </c>
      <c r="C1" s="115"/>
      <c r="D1" s="115"/>
      <c r="E1" s="115"/>
      <c r="F1" s="115"/>
      <c r="G1" s="117" t="s">
        <v>3381</v>
      </c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0"/>
      <c r="V1" s="4"/>
    </row>
    <row r="2" spans="2:39" ht="25.5" customHeight="1" x14ac:dyDescent="0.25">
      <c r="B2" s="116" t="s">
        <v>1</v>
      </c>
      <c r="C2" s="116"/>
      <c r="D2" s="116"/>
      <c r="E2" s="116"/>
      <c r="F2" s="116"/>
      <c r="G2" s="119" t="s">
        <v>46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1"/>
      <c r="V2" s="5"/>
      <c r="W2" s="6"/>
      <c r="AE2" s="2"/>
      <c r="AF2" s="7"/>
      <c r="AG2" s="2"/>
      <c r="AH2" s="2"/>
      <c r="AI2" s="2"/>
      <c r="AJ2" s="7"/>
      <c r="AK2" s="2"/>
    </row>
    <row r="3" spans="2:39" ht="33.75" customHeight="1" x14ac:dyDescent="0.25">
      <c r="B3" s="112" t="s">
        <v>2</v>
      </c>
      <c r="C3" s="112"/>
      <c r="D3" s="113" t="s">
        <v>48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 t="s">
        <v>3604</v>
      </c>
      <c r="P3" s="114"/>
      <c r="Q3" s="114"/>
      <c r="R3" s="114"/>
      <c r="S3" s="114"/>
      <c r="T3" s="114"/>
      <c r="U3" s="109"/>
      <c r="X3" s="120" t="s">
        <v>3</v>
      </c>
      <c r="Y3" s="120" t="s">
        <v>4</v>
      </c>
      <c r="Z3" s="120" t="s">
        <v>5</v>
      </c>
      <c r="AA3" s="120" t="s">
        <v>6</v>
      </c>
      <c r="AB3" s="120"/>
      <c r="AC3" s="120"/>
      <c r="AD3" s="120"/>
      <c r="AE3" s="120" t="s">
        <v>7</v>
      </c>
      <c r="AF3" s="120"/>
      <c r="AG3" s="120" t="s">
        <v>8</v>
      </c>
      <c r="AH3" s="120"/>
      <c r="AI3" s="120" t="s">
        <v>9</v>
      </c>
      <c r="AJ3" s="120"/>
      <c r="AK3" s="120" t="s">
        <v>10</v>
      </c>
      <c r="AL3" s="120"/>
      <c r="AM3" s="9"/>
    </row>
    <row r="4" spans="2:39" ht="17.25" customHeight="1" x14ac:dyDescent="0.25">
      <c r="B4" s="121" t="s">
        <v>11</v>
      </c>
      <c r="C4" s="121"/>
      <c r="D4" s="10">
        <v>2</v>
      </c>
      <c r="E4" s="108" t="s">
        <v>1297</v>
      </c>
      <c r="F4" s="123">
        <v>43272</v>
      </c>
      <c r="G4" s="123"/>
      <c r="H4" s="123"/>
      <c r="I4" s="123"/>
      <c r="J4" s="123"/>
      <c r="K4" s="103"/>
      <c r="L4" s="103"/>
      <c r="M4" s="103"/>
      <c r="N4" s="103"/>
      <c r="O4" s="122" t="s">
        <v>342</v>
      </c>
      <c r="P4" s="122"/>
      <c r="Q4" s="122"/>
      <c r="R4" s="122"/>
      <c r="S4" s="122"/>
      <c r="T4" s="122"/>
      <c r="U4" s="108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9"/>
    </row>
    <row r="5" spans="2:39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4"/>
      <c r="Q5" s="4"/>
      <c r="R5" s="4"/>
      <c r="S5" s="4"/>
      <c r="T5" s="4"/>
      <c r="U5" s="4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9"/>
    </row>
    <row r="6" spans="2:39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4</v>
      </c>
      <c r="G6" s="131" t="s">
        <v>16</v>
      </c>
      <c r="H6" s="131" t="s">
        <v>17</v>
      </c>
      <c r="I6" s="131" t="s">
        <v>18</v>
      </c>
      <c r="J6" s="131" t="s">
        <v>19</v>
      </c>
      <c r="K6" s="132" t="s">
        <v>20</v>
      </c>
      <c r="L6" s="127" t="s">
        <v>21</v>
      </c>
      <c r="M6" s="129"/>
      <c r="N6" s="132" t="s">
        <v>22</v>
      </c>
      <c r="O6" s="132" t="s">
        <v>23</v>
      </c>
      <c r="P6" s="124" t="s">
        <v>24</v>
      </c>
      <c r="Q6" s="132" t="s">
        <v>25</v>
      </c>
      <c r="R6" s="124" t="s">
        <v>26</v>
      </c>
      <c r="S6" s="124" t="s">
        <v>27</v>
      </c>
      <c r="T6" s="124" t="s">
        <v>47</v>
      </c>
      <c r="U6" s="88"/>
      <c r="X6" s="120"/>
      <c r="Y6" s="120"/>
      <c r="Z6" s="120"/>
      <c r="AA6" s="13" t="s">
        <v>28</v>
      </c>
      <c r="AB6" s="13" t="s">
        <v>29</v>
      </c>
      <c r="AC6" s="13" t="s">
        <v>30</v>
      </c>
      <c r="AD6" s="13" t="s">
        <v>31</v>
      </c>
      <c r="AE6" s="13" t="s">
        <v>32</v>
      </c>
      <c r="AF6" s="13" t="s">
        <v>31</v>
      </c>
      <c r="AG6" s="13" t="s">
        <v>32</v>
      </c>
      <c r="AH6" s="13" t="s">
        <v>31</v>
      </c>
      <c r="AI6" s="13" t="s">
        <v>32</v>
      </c>
      <c r="AJ6" s="13" t="s">
        <v>31</v>
      </c>
      <c r="AK6" s="13" t="s">
        <v>32</v>
      </c>
      <c r="AL6" s="14" t="s">
        <v>31</v>
      </c>
      <c r="AM6" s="15"/>
    </row>
    <row r="7" spans="2:39" ht="39" customHeight="1" x14ac:dyDescent="0.25">
      <c r="B7" s="125"/>
      <c r="C7" s="134"/>
      <c r="D7" s="137"/>
      <c r="E7" s="138"/>
      <c r="F7" s="125"/>
      <c r="G7" s="131"/>
      <c r="H7" s="131"/>
      <c r="I7" s="131"/>
      <c r="J7" s="131"/>
      <c r="K7" s="132"/>
      <c r="L7" s="106" t="s">
        <v>33</v>
      </c>
      <c r="M7" s="106" t="s">
        <v>34</v>
      </c>
      <c r="N7" s="132"/>
      <c r="O7" s="132"/>
      <c r="P7" s="126"/>
      <c r="Q7" s="132"/>
      <c r="R7" s="125"/>
      <c r="S7" s="126"/>
      <c r="T7" s="126"/>
      <c r="U7" s="88"/>
      <c r="W7" s="17"/>
      <c r="X7" s="18" t="str">
        <f>+D3</f>
        <v>Tin học cơ sở 2</v>
      </c>
      <c r="Y7" s="19" t="str">
        <f>+O3</f>
        <v>Nhóm: D17-253_23</v>
      </c>
      <c r="Z7" s="20">
        <f>+$AI$7+$AK$7+$AG$7</f>
        <v>72</v>
      </c>
      <c r="AA7" s="7">
        <f>COUNTIF($R$8:$R$98,"Khiển trách")</f>
        <v>0</v>
      </c>
      <c r="AB7" s="7">
        <f>COUNTIF($R$8:$R$98,"Cảnh cáo")</f>
        <v>0</v>
      </c>
      <c r="AC7" s="7">
        <f>COUNTIF($R$8:$R$98,"Đình chỉ thi")</f>
        <v>0</v>
      </c>
      <c r="AD7" s="21">
        <f>+($AA$7+$AB$7+$AC$7)/$Z$7*100%</f>
        <v>0</v>
      </c>
      <c r="AE7" s="7">
        <f>SUM(COUNTIF($R$8:$R$96,"Vắng"),COUNTIF($R$8:$R$96,"Vắng có phép"))</f>
        <v>0</v>
      </c>
      <c r="AF7" s="22">
        <f>+$AE$7/$Z$7</f>
        <v>0</v>
      </c>
      <c r="AG7" s="23">
        <f>COUNTIF($W$8:$W$96,"Thi lại")</f>
        <v>0</v>
      </c>
      <c r="AH7" s="22">
        <f>+$AG$7/$Z$7</f>
        <v>0</v>
      </c>
      <c r="AI7" s="23">
        <f>COUNTIF($W$8:$W$97,"Học lại")</f>
        <v>29</v>
      </c>
      <c r="AJ7" s="22">
        <f>+$AI$7/$Z$7</f>
        <v>0.40277777777777779</v>
      </c>
      <c r="AK7" s="7">
        <f>COUNTIF($W$9:$W$97,"Đạt")</f>
        <v>43</v>
      </c>
      <c r="AL7" s="21">
        <f>+$AK$7/$Z$7</f>
        <v>0.59722222222222221</v>
      </c>
      <c r="AM7" s="24"/>
    </row>
    <row r="8" spans="2:39" ht="14.25" customHeight="1" x14ac:dyDescent="0.25">
      <c r="B8" s="127" t="s">
        <v>35</v>
      </c>
      <c r="C8" s="128"/>
      <c r="D8" s="128"/>
      <c r="E8" s="128"/>
      <c r="F8" s="129"/>
      <c r="G8" s="25">
        <v>10</v>
      </c>
      <c r="H8" s="25">
        <v>10</v>
      </c>
      <c r="I8" s="83">
        <v>10</v>
      </c>
      <c r="J8" s="25"/>
      <c r="K8" s="26"/>
      <c r="L8" s="27"/>
      <c r="M8" s="27"/>
      <c r="N8" s="27"/>
      <c r="O8" s="28">
        <f>100-(G8+H8+I8+J8)</f>
        <v>70</v>
      </c>
      <c r="P8" s="125"/>
      <c r="Q8" s="29"/>
      <c r="R8" s="29"/>
      <c r="S8" s="125"/>
      <c r="T8" s="125"/>
      <c r="U8" s="88"/>
      <c r="X8" s="2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9"/>
    </row>
    <row r="9" spans="2:39" ht="18.75" customHeight="1" x14ac:dyDescent="0.25">
      <c r="B9" s="31">
        <v>1</v>
      </c>
      <c r="C9" s="32" t="s">
        <v>3605</v>
      </c>
      <c r="D9" s="33" t="s">
        <v>3606</v>
      </c>
      <c r="E9" s="34" t="s">
        <v>3387</v>
      </c>
      <c r="F9" s="32" t="s">
        <v>3590</v>
      </c>
      <c r="G9" s="81">
        <v>6</v>
      </c>
      <c r="H9" s="36">
        <v>8</v>
      </c>
      <c r="I9" s="36">
        <v>7</v>
      </c>
      <c r="J9" s="36" t="s">
        <v>36</v>
      </c>
      <c r="K9" s="37"/>
      <c r="L9" s="37"/>
      <c r="M9" s="37"/>
      <c r="N9" s="37"/>
      <c r="O9" s="38">
        <v>5.5</v>
      </c>
      <c r="P9" s="39">
        <f t="shared" ref="P9:P72" si="0">ROUND(SUMPRODUCT(G9:O9,$G$8:$O$8)/100,1)</f>
        <v>6</v>
      </c>
      <c r="Q9" s="40" t="str">
        <f>IF(AND($P9&gt;=9,$P9&lt;=10),"A+","")&amp;IF(AND($P9&gt;=8.5,$P9&lt;=8.9),"A","")&amp;IF(AND($P9&gt;=8,$P9&lt;=8.4),"B+","")&amp;IF(AND($P9&gt;=7,$P9&lt;=7.9),"B","")&amp;IF(AND($P9&gt;=6.5,$P9&lt;=6.9),"C+","")&amp;IF(AND($P9&gt;=5.5,$P9&lt;=6.4),"C","")&amp;IF(AND($P9&gt;=5,$P9&lt;=5.4),"D+","")&amp;IF(AND($P9&gt;=4,$P9&lt;=4.9),"D","")&amp;IF(AND($P9&lt;4),"F","")</f>
        <v>C</v>
      </c>
      <c r="R9" s="40" t="str">
        <f t="shared" ref="R9:R80" si="1">IF($P9&lt;4,"Kém",IF(AND($P9&gt;=4,$P9&lt;=5.4),"Trung bình yếu",IF(AND($P9&gt;=5.5,$P9&lt;=6.9),"Trung bình",IF(AND($P9&gt;=7,$P9&lt;=8.4),"Khá",IF(AND($P9&gt;=8.5,$P9&lt;=10),"Giỏi","")))))</f>
        <v>Trung bình</v>
      </c>
      <c r="S9" s="41" t="str">
        <f>+IF(OR($G9=0,$H9=0,$I9=0,$J9=0),"Không đủ ĐKDT",IF(AND(O9=0,P9&gt;=4),"Không đạt",""))</f>
        <v/>
      </c>
      <c r="T9" s="90" t="s">
        <v>3389</v>
      </c>
      <c r="U9" s="71"/>
      <c r="V9" s="4"/>
      <c r="W9" s="43" t="str">
        <f t="shared" ref="W9:W72" si="2">IF(S9="Không đủ ĐKDT","Học lại",IF(S9="Đình chỉ thi","Học lại",IF(AND(MID(F9,2,2)&lt;"12",S9="Vắng"),"Thi lại",IF(S9="Vắng có phép", "Thi lại",IF(AND((MID(F9,2,2)&lt;"12"),P9&lt;4.5),"Thi lại",IF(AND((MID(F9,2,2)&lt;"18"),P9&lt;4),"Học lại",IF(AND((MID(F9,2,2)&gt;"17"),P9&lt;4),"Thi lại",IF(AND(MID(F9,2,2)&gt;"17",O9=0),"Thi lại",IF(AND((MID(F9,2,2)&lt;"12"),O9=0),"Thi lại",IF(AND((MID(F9,2,2)&lt;"18"),(MID(F9,2,2)&gt;"11"),O9=0),"Học lại","Đạt"))))))))))</f>
        <v>Đạt</v>
      </c>
      <c r="X9" s="43"/>
      <c r="Y9" s="42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9"/>
    </row>
    <row r="10" spans="2:39" ht="18.75" customHeight="1" x14ac:dyDescent="0.25">
      <c r="B10" s="44">
        <v>2</v>
      </c>
      <c r="C10" s="45" t="s">
        <v>3607</v>
      </c>
      <c r="D10" s="46" t="s">
        <v>3391</v>
      </c>
      <c r="E10" s="47" t="s">
        <v>3387</v>
      </c>
      <c r="F10" s="45" t="s">
        <v>3524</v>
      </c>
      <c r="G10" s="82">
        <v>5</v>
      </c>
      <c r="H10" s="49">
        <v>8</v>
      </c>
      <c r="I10" s="49">
        <v>5</v>
      </c>
      <c r="J10" s="49" t="s">
        <v>36</v>
      </c>
      <c r="K10" s="50"/>
      <c r="L10" s="50"/>
      <c r="M10" s="50"/>
      <c r="N10" s="50"/>
      <c r="O10" s="80">
        <v>4</v>
      </c>
      <c r="P10" s="51">
        <f t="shared" si="0"/>
        <v>4.5999999999999996</v>
      </c>
      <c r="Q10" s="52" t="str">
        <f>IF(AND($P10&gt;=9,$P10&lt;=10),"A+","")&amp;IF(AND($P10&gt;=8.5,$P10&lt;=8.9),"A","")&amp;IF(AND($P10&gt;=8,$P10&lt;=8.4),"B+","")&amp;IF(AND($P10&gt;=7,$P10&lt;=7.9),"B","")&amp;IF(AND($P10&gt;=6.5,$P10&lt;=6.9),"C+","")&amp;IF(AND($P10&gt;=5.5,$P10&lt;=6.4),"C","")&amp;IF(AND($P10&gt;=5,$P10&lt;=5.4),"D+","")&amp;IF(AND($P10&gt;=4,$P10&lt;=4.9),"D","")&amp;IF(AND($P10&lt;4),"F","")</f>
        <v>D</v>
      </c>
      <c r="R10" s="53" t="str">
        <f t="shared" si="1"/>
        <v>Trung bình yếu</v>
      </c>
      <c r="S10" s="41" t="str">
        <f>+IF(OR($G10=0,$H10=0,$I10=0,$J10=0),"Không đủ ĐKDT",IF(AND(O10=0,P10&gt;=4),"Không đạt",""))</f>
        <v/>
      </c>
      <c r="T10" s="41" t="s">
        <v>3389</v>
      </c>
      <c r="U10" s="71"/>
      <c r="V10" s="4"/>
      <c r="W10" s="43" t="str">
        <f t="shared" si="2"/>
        <v>Đạt</v>
      </c>
      <c r="X10" s="43"/>
      <c r="Y10" s="30"/>
      <c r="Z10" s="30"/>
      <c r="AA10" s="30"/>
      <c r="AB10" s="13"/>
      <c r="AC10" s="13"/>
      <c r="AD10" s="13"/>
      <c r="AE10" s="13"/>
      <c r="AF10" s="8"/>
      <c r="AG10" s="13"/>
      <c r="AH10" s="13"/>
      <c r="AI10" s="13"/>
      <c r="AJ10" s="13"/>
      <c r="AK10" s="13"/>
      <c r="AL10" s="13"/>
      <c r="AM10" s="15"/>
    </row>
    <row r="11" spans="2:39" ht="18.75" customHeight="1" x14ac:dyDescent="0.25">
      <c r="B11" s="44">
        <v>3</v>
      </c>
      <c r="C11" s="45" t="s">
        <v>3608</v>
      </c>
      <c r="D11" s="46" t="s">
        <v>3609</v>
      </c>
      <c r="E11" s="47" t="s">
        <v>3387</v>
      </c>
      <c r="F11" s="45" t="s">
        <v>3600</v>
      </c>
      <c r="G11" s="82">
        <v>7</v>
      </c>
      <c r="H11" s="49">
        <v>8</v>
      </c>
      <c r="I11" s="49">
        <v>5</v>
      </c>
      <c r="J11" s="49" t="s">
        <v>36</v>
      </c>
      <c r="K11" s="54"/>
      <c r="L11" s="54"/>
      <c r="M11" s="54"/>
      <c r="N11" s="54"/>
      <c r="O11" s="80">
        <v>6</v>
      </c>
      <c r="P11" s="51">
        <f t="shared" si="0"/>
        <v>6.2</v>
      </c>
      <c r="Q11" s="52" t="str">
        <f t="shared" ref="Q11:Q80" si="3">IF(AND($P11&gt;=9,$P11&lt;=10),"A+","")&amp;IF(AND($P11&gt;=8.5,$P11&lt;=8.9),"A","")&amp;IF(AND($P11&gt;=8,$P11&lt;=8.4),"B+","")&amp;IF(AND($P11&gt;=7,$P11&lt;=7.9),"B","")&amp;IF(AND($P11&gt;=6.5,$P11&lt;=6.9),"C+","")&amp;IF(AND($P11&gt;=5.5,$P11&lt;=6.4),"C","")&amp;IF(AND($P11&gt;=5,$P11&lt;=5.4),"D+","")&amp;IF(AND($P11&gt;=4,$P11&lt;=4.9),"D","")&amp;IF(AND($P11&lt;4),"F","")</f>
        <v>C</v>
      </c>
      <c r="R11" s="53" t="str">
        <f t="shared" si="1"/>
        <v>Trung bình</v>
      </c>
      <c r="S11" s="41" t="str">
        <f t="shared" ref="S11:S74" si="4">+IF(OR($G11=0,$H11=0,$I11=0,$J11=0),"Không đủ ĐKDT",IF(AND(O11=0,P11&gt;=4),"Không đạt",""))</f>
        <v/>
      </c>
      <c r="T11" s="41" t="s">
        <v>3389</v>
      </c>
      <c r="U11" s="71"/>
      <c r="V11" s="4"/>
      <c r="W11" s="43" t="str">
        <f t="shared" si="2"/>
        <v>Đạt</v>
      </c>
      <c r="X11" s="43"/>
      <c r="Y11" s="55"/>
      <c r="Z11" s="55"/>
      <c r="AA11" s="107"/>
      <c r="AB11" s="8"/>
      <c r="AC11" s="8"/>
      <c r="AD11" s="8"/>
      <c r="AE11" s="57"/>
      <c r="AF11" s="8"/>
      <c r="AG11" s="58"/>
      <c r="AH11" s="59"/>
      <c r="AI11" s="58"/>
      <c r="AJ11" s="59"/>
      <c r="AK11" s="58"/>
      <c r="AL11" s="8"/>
      <c r="AM11" s="60"/>
    </row>
    <row r="12" spans="2:39" ht="18.75" customHeight="1" x14ac:dyDescent="0.25">
      <c r="B12" s="44">
        <v>4</v>
      </c>
      <c r="C12" s="45" t="s">
        <v>3610</v>
      </c>
      <c r="D12" s="46" t="s">
        <v>3611</v>
      </c>
      <c r="E12" s="47" t="s">
        <v>3612</v>
      </c>
      <c r="F12" s="45" t="s">
        <v>3613</v>
      </c>
      <c r="G12" s="82">
        <v>7</v>
      </c>
      <c r="H12" s="49">
        <v>6.5</v>
      </c>
      <c r="I12" s="49">
        <v>7</v>
      </c>
      <c r="J12" s="49" t="s">
        <v>36</v>
      </c>
      <c r="K12" s="54"/>
      <c r="L12" s="54"/>
      <c r="M12" s="54"/>
      <c r="N12" s="54"/>
      <c r="O12" s="80">
        <v>7</v>
      </c>
      <c r="P12" s="51">
        <f t="shared" si="0"/>
        <v>7</v>
      </c>
      <c r="Q12" s="52" t="str">
        <f t="shared" si="3"/>
        <v>B</v>
      </c>
      <c r="R12" s="53" t="str">
        <f t="shared" si="1"/>
        <v>Khá</v>
      </c>
      <c r="S12" s="41" t="str">
        <f t="shared" si="4"/>
        <v/>
      </c>
      <c r="T12" s="41" t="s">
        <v>3389</v>
      </c>
      <c r="U12" s="71"/>
      <c r="V12" s="4"/>
      <c r="W12" s="43" t="str">
        <f t="shared" si="2"/>
        <v>Đạt</v>
      </c>
      <c r="X12" s="4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61"/>
    </row>
    <row r="13" spans="2:39" ht="18.75" customHeight="1" x14ac:dyDescent="0.25">
      <c r="B13" s="44">
        <v>5</v>
      </c>
      <c r="C13" s="45" t="s">
        <v>3614</v>
      </c>
      <c r="D13" s="46" t="s">
        <v>3615</v>
      </c>
      <c r="E13" s="47" t="s">
        <v>3418</v>
      </c>
      <c r="F13" s="45" t="s">
        <v>3465</v>
      </c>
      <c r="G13" s="82">
        <v>9</v>
      </c>
      <c r="H13" s="49">
        <v>7</v>
      </c>
      <c r="I13" s="49">
        <v>8</v>
      </c>
      <c r="J13" s="49" t="s">
        <v>36</v>
      </c>
      <c r="K13" s="54"/>
      <c r="L13" s="54"/>
      <c r="M13" s="54"/>
      <c r="N13" s="54"/>
      <c r="O13" s="80">
        <v>3.5</v>
      </c>
      <c r="P13" s="51">
        <f t="shared" si="0"/>
        <v>4.9000000000000004</v>
      </c>
      <c r="Q13" s="52" t="str">
        <f t="shared" si="3"/>
        <v>D</v>
      </c>
      <c r="R13" s="53" t="str">
        <f t="shared" si="1"/>
        <v>Trung bình yếu</v>
      </c>
      <c r="S13" s="41" t="str">
        <f t="shared" si="4"/>
        <v/>
      </c>
      <c r="T13" s="41" t="s">
        <v>3389</v>
      </c>
      <c r="U13" s="71"/>
      <c r="V13" s="4"/>
      <c r="W13" s="43" t="str">
        <f t="shared" si="2"/>
        <v>Đạt</v>
      </c>
      <c r="X13" s="4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61"/>
    </row>
    <row r="14" spans="2:39" ht="18.75" customHeight="1" x14ac:dyDescent="0.25">
      <c r="B14" s="44">
        <v>6</v>
      </c>
      <c r="C14" s="45" t="s">
        <v>3616</v>
      </c>
      <c r="D14" s="46" t="s">
        <v>3617</v>
      </c>
      <c r="E14" s="47" t="s">
        <v>3618</v>
      </c>
      <c r="F14" s="45" t="s">
        <v>3619</v>
      </c>
      <c r="G14" s="82">
        <v>8</v>
      </c>
      <c r="H14" s="49">
        <v>7.5</v>
      </c>
      <c r="I14" s="49">
        <v>5</v>
      </c>
      <c r="J14" s="49" t="s">
        <v>36</v>
      </c>
      <c r="K14" s="54"/>
      <c r="L14" s="54"/>
      <c r="M14" s="54"/>
      <c r="N14" s="54"/>
      <c r="O14" s="80">
        <v>5</v>
      </c>
      <c r="P14" s="51">
        <f t="shared" si="0"/>
        <v>5.6</v>
      </c>
      <c r="Q14" s="52" t="str">
        <f t="shared" si="3"/>
        <v>C</v>
      </c>
      <c r="R14" s="53" t="str">
        <f t="shared" si="1"/>
        <v>Trung bình</v>
      </c>
      <c r="S14" s="41" t="str">
        <f t="shared" si="4"/>
        <v/>
      </c>
      <c r="T14" s="41" t="s">
        <v>3389</v>
      </c>
      <c r="U14" s="71"/>
      <c r="V14" s="4"/>
      <c r="W14" s="43" t="str">
        <f t="shared" si="2"/>
        <v>Đạt</v>
      </c>
      <c r="X14" s="4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61"/>
    </row>
    <row r="15" spans="2:39" ht="18.75" customHeight="1" x14ac:dyDescent="0.25">
      <c r="B15" s="44">
        <v>7</v>
      </c>
      <c r="C15" s="45" t="s">
        <v>3620</v>
      </c>
      <c r="D15" s="46" t="s">
        <v>3621</v>
      </c>
      <c r="E15" s="47" t="s">
        <v>3430</v>
      </c>
      <c r="F15" s="45" t="s">
        <v>3622</v>
      </c>
      <c r="G15" s="82">
        <v>9</v>
      </c>
      <c r="H15" s="49">
        <v>8.5</v>
      </c>
      <c r="I15" s="49">
        <v>8</v>
      </c>
      <c r="J15" s="49" t="s">
        <v>36</v>
      </c>
      <c r="K15" s="54"/>
      <c r="L15" s="54"/>
      <c r="M15" s="54"/>
      <c r="N15" s="54"/>
      <c r="O15" s="80">
        <v>3</v>
      </c>
      <c r="P15" s="51">
        <f t="shared" si="0"/>
        <v>4.7</v>
      </c>
      <c r="Q15" s="52" t="str">
        <f t="shared" si="3"/>
        <v>D</v>
      </c>
      <c r="R15" s="53" t="str">
        <f t="shared" si="1"/>
        <v>Trung bình yếu</v>
      </c>
      <c r="S15" s="41" t="str">
        <f t="shared" si="4"/>
        <v/>
      </c>
      <c r="T15" s="41" t="s">
        <v>3389</v>
      </c>
      <c r="U15" s="71"/>
      <c r="V15" s="4"/>
      <c r="W15" s="43" t="str">
        <f t="shared" si="2"/>
        <v>Đạt</v>
      </c>
      <c r="X15" s="4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61"/>
    </row>
    <row r="16" spans="2:39" ht="18.75" customHeight="1" x14ac:dyDescent="0.25">
      <c r="B16" s="44">
        <v>8</v>
      </c>
      <c r="C16" s="45" t="s">
        <v>3623</v>
      </c>
      <c r="D16" s="46" t="s">
        <v>3624</v>
      </c>
      <c r="E16" s="47" t="s">
        <v>3625</v>
      </c>
      <c r="F16" s="45" t="s">
        <v>3572</v>
      </c>
      <c r="G16" s="82">
        <v>7</v>
      </c>
      <c r="H16" s="49">
        <v>8</v>
      </c>
      <c r="I16" s="49">
        <v>8</v>
      </c>
      <c r="J16" s="49" t="s">
        <v>36</v>
      </c>
      <c r="K16" s="54"/>
      <c r="L16" s="54"/>
      <c r="M16" s="54"/>
      <c r="N16" s="54"/>
      <c r="O16" s="80">
        <v>4</v>
      </c>
      <c r="P16" s="51">
        <f t="shared" si="0"/>
        <v>5.0999999999999996</v>
      </c>
      <c r="Q16" s="52" t="str">
        <f t="shared" si="3"/>
        <v>D+</v>
      </c>
      <c r="R16" s="53" t="str">
        <f t="shared" si="1"/>
        <v>Trung bình yếu</v>
      </c>
      <c r="S16" s="41" t="str">
        <f t="shared" si="4"/>
        <v/>
      </c>
      <c r="T16" s="41" t="s">
        <v>3389</v>
      </c>
      <c r="U16" s="71"/>
      <c r="V16" s="4"/>
      <c r="W16" s="43" t="str">
        <f t="shared" si="2"/>
        <v>Đạt</v>
      </c>
      <c r="X16" s="4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61"/>
    </row>
    <row r="17" spans="2:39" ht="18.75" customHeight="1" x14ac:dyDescent="0.25">
      <c r="B17" s="44">
        <v>9</v>
      </c>
      <c r="C17" s="45" t="s">
        <v>3626</v>
      </c>
      <c r="D17" s="46" t="s">
        <v>3429</v>
      </c>
      <c r="E17" s="47" t="s">
        <v>3627</v>
      </c>
      <c r="F17" s="45" t="s">
        <v>3388</v>
      </c>
      <c r="G17" s="82">
        <v>5</v>
      </c>
      <c r="H17" s="49">
        <v>3</v>
      </c>
      <c r="I17" s="49">
        <v>3</v>
      </c>
      <c r="J17" s="49" t="s">
        <v>36</v>
      </c>
      <c r="K17" s="54"/>
      <c r="L17" s="54"/>
      <c r="M17" s="54"/>
      <c r="N17" s="54"/>
      <c r="O17" s="80">
        <v>3.5</v>
      </c>
      <c r="P17" s="51">
        <f t="shared" si="0"/>
        <v>3.6</v>
      </c>
      <c r="Q17" s="52" t="str">
        <f t="shared" si="3"/>
        <v>F</v>
      </c>
      <c r="R17" s="53" t="str">
        <f t="shared" si="1"/>
        <v>Kém</v>
      </c>
      <c r="S17" s="41" t="str">
        <f t="shared" si="4"/>
        <v/>
      </c>
      <c r="T17" s="41" t="s">
        <v>3389</v>
      </c>
      <c r="U17" s="71"/>
      <c r="V17" s="4"/>
      <c r="W17" s="43" t="str">
        <f t="shared" si="2"/>
        <v>Học lại</v>
      </c>
      <c r="X17" s="4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61"/>
    </row>
    <row r="18" spans="2:39" ht="18.75" customHeight="1" x14ac:dyDescent="0.25">
      <c r="B18" s="44">
        <v>10</v>
      </c>
      <c r="C18" s="45" t="s">
        <v>3628</v>
      </c>
      <c r="D18" s="46" t="s">
        <v>3629</v>
      </c>
      <c r="E18" s="47" t="s">
        <v>3442</v>
      </c>
      <c r="F18" s="45" t="s">
        <v>3401</v>
      </c>
      <c r="G18" s="82">
        <v>4</v>
      </c>
      <c r="H18" s="49">
        <v>0</v>
      </c>
      <c r="I18" s="49">
        <v>0</v>
      </c>
      <c r="J18" s="49" t="s">
        <v>36</v>
      </c>
      <c r="K18" s="54"/>
      <c r="L18" s="54"/>
      <c r="M18" s="54"/>
      <c r="N18" s="54"/>
      <c r="O18" s="80"/>
      <c r="P18" s="51">
        <f t="shared" si="0"/>
        <v>0.4</v>
      </c>
      <c r="Q18" s="52" t="str">
        <f t="shared" si="3"/>
        <v>F</v>
      </c>
      <c r="R18" s="53" t="str">
        <f t="shared" si="1"/>
        <v>Kém</v>
      </c>
      <c r="S18" s="41" t="str">
        <f t="shared" si="4"/>
        <v>Không đủ ĐKDT</v>
      </c>
      <c r="T18" s="41" t="s">
        <v>3389</v>
      </c>
      <c r="U18" s="71"/>
      <c r="V18" s="4"/>
      <c r="W18" s="43" t="str">
        <f t="shared" si="2"/>
        <v>Học lại</v>
      </c>
      <c r="X18" s="43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61"/>
    </row>
    <row r="19" spans="2:39" ht="18.75" customHeight="1" x14ac:dyDescent="0.25">
      <c r="B19" s="44">
        <v>11</v>
      </c>
      <c r="C19" s="45" t="s">
        <v>3630</v>
      </c>
      <c r="D19" s="46" t="s">
        <v>3631</v>
      </c>
      <c r="E19" s="47" t="s">
        <v>3442</v>
      </c>
      <c r="F19" s="45" t="s">
        <v>3632</v>
      </c>
      <c r="G19" s="82">
        <v>10</v>
      </c>
      <c r="H19" s="49">
        <v>8.5</v>
      </c>
      <c r="I19" s="49">
        <v>3</v>
      </c>
      <c r="J19" s="49" t="s">
        <v>36</v>
      </c>
      <c r="K19" s="54"/>
      <c r="L19" s="54"/>
      <c r="M19" s="54"/>
      <c r="N19" s="54"/>
      <c r="O19" s="80">
        <v>8</v>
      </c>
      <c r="P19" s="51">
        <f t="shared" si="0"/>
        <v>7.8</v>
      </c>
      <c r="Q19" s="52" t="str">
        <f t="shared" si="3"/>
        <v>B</v>
      </c>
      <c r="R19" s="53" t="str">
        <f t="shared" si="1"/>
        <v>Khá</v>
      </c>
      <c r="S19" s="41" t="str">
        <f t="shared" si="4"/>
        <v/>
      </c>
      <c r="T19" s="41" t="s">
        <v>3389</v>
      </c>
      <c r="U19" s="71"/>
      <c r="V19" s="4"/>
      <c r="W19" s="43" t="str">
        <f t="shared" si="2"/>
        <v>Đạt</v>
      </c>
      <c r="X19" s="43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61"/>
    </row>
    <row r="20" spans="2:39" ht="18.75" customHeight="1" x14ac:dyDescent="0.25">
      <c r="B20" s="44">
        <v>12</v>
      </c>
      <c r="C20" s="45" t="s">
        <v>3633</v>
      </c>
      <c r="D20" s="46" t="s">
        <v>3634</v>
      </c>
      <c r="E20" s="47" t="s">
        <v>3450</v>
      </c>
      <c r="F20" s="45" t="s">
        <v>3635</v>
      </c>
      <c r="G20" s="82">
        <v>5</v>
      </c>
      <c r="H20" s="49">
        <v>7</v>
      </c>
      <c r="I20" s="49">
        <v>5</v>
      </c>
      <c r="J20" s="49" t="s">
        <v>36</v>
      </c>
      <c r="K20" s="54"/>
      <c r="L20" s="54"/>
      <c r="M20" s="54"/>
      <c r="N20" s="54"/>
      <c r="O20" s="80">
        <v>4</v>
      </c>
      <c r="P20" s="51">
        <f t="shared" si="0"/>
        <v>4.5</v>
      </c>
      <c r="Q20" s="52" t="str">
        <f t="shared" si="3"/>
        <v>D</v>
      </c>
      <c r="R20" s="53" t="str">
        <f t="shared" si="1"/>
        <v>Trung bình yếu</v>
      </c>
      <c r="S20" s="41" t="str">
        <f t="shared" si="4"/>
        <v/>
      </c>
      <c r="T20" s="41" t="s">
        <v>3389</v>
      </c>
      <c r="U20" s="71"/>
      <c r="V20" s="4"/>
      <c r="W20" s="43" t="str">
        <f t="shared" si="2"/>
        <v>Đạt</v>
      </c>
      <c r="X20" s="43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61"/>
    </row>
    <row r="21" spans="2:39" ht="18.75" customHeight="1" x14ac:dyDescent="0.25">
      <c r="B21" s="44">
        <v>13</v>
      </c>
      <c r="C21" s="45" t="s">
        <v>3636</v>
      </c>
      <c r="D21" s="46" t="s">
        <v>3637</v>
      </c>
      <c r="E21" s="47" t="s">
        <v>3450</v>
      </c>
      <c r="F21" s="45" t="s">
        <v>3458</v>
      </c>
      <c r="G21" s="82">
        <v>5</v>
      </c>
      <c r="H21" s="49">
        <v>6.5</v>
      </c>
      <c r="I21" s="49">
        <v>5</v>
      </c>
      <c r="J21" s="49" t="s">
        <v>36</v>
      </c>
      <c r="K21" s="54"/>
      <c r="L21" s="54"/>
      <c r="M21" s="54"/>
      <c r="N21" s="54"/>
      <c r="O21" s="80">
        <v>2</v>
      </c>
      <c r="P21" s="51">
        <f t="shared" si="0"/>
        <v>3.1</v>
      </c>
      <c r="Q21" s="52" t="str">
        <f t="shared" si="3"/>
        <v>F</v>
      </c>
      <c r="R21" s="53" t="str">
        <f t="shared" si="1"/>
        <v>Kém</v>
      </c>
      <c r="S21" s="41" t="str">
        <f t="shared" si="4"/>
        <v/>
      </c>
      <c r="T21" s="41" t="s">
        <v>3389</v>
      </c>
      <c r="U21" s="71"/>
      <c r="V21" s="4"/>
      <c r="W21" s="43" t="str">
        <f t="shared" si="2"/>
        <v>Học lại</v>
      </c>
      <c r="X21" s="4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61"/>
    </row>
    <row r="22" spans="2:39" ht="18.75" customHeight="1" x14ac:dyDescent="0.25">
      <c r="B22" s="44">
        <v>14</v>
      </c>
      <c r="C22" s="45" t="s">
        <v>3638</v>
      </c>
      <c r="D22" s="46" t="s">
        <v>3639</v>
      </c>
      <c r="E22" s="47" t="s">
        <v>3454</v>
      </c>
      <c r="F22" s="45" t="s">
        <v>3401</v>
      </c>
      <c r="G22" s="82">
        <v>5</v>
      </c>
      <c r="H22" s="49">
        <v>4</v>
      </c>
      <c r="I22" s="49">
        <v>3</v>
      </c>
      <c r="J22" s="49" t="s">
        <v>36</v>
      </c>
      <c r="K22" s="54"/>
      <c r="L22" s="54"/>
      <c r="M22" s="54"/>
      <c r="N22" s="54"/>
      <c r="O22" s="80">
        <v>0</v>
      </c>
      <c r="P22" s="51">
        <f t="shared" si="0"/>
        <v>1.2</v>
      </c>
      <c r="Q22" s="52" t="str">
        <f t="shared" si="3"/>
        <v>F</v>
      </c>
      <c r="R22" s="53" t="str">
        <f t="shared" si="1"/>
        <v>Kém</v>
      </c>
      <c r="S22" s="41" t="s">
        <v>3382</v>
      </c>
      <c r="T22" s="41" t="s">
        <v>3389</v>
      </c>
      <c r="U22" s="71"/>
      <c r="V22" s="4"/>
      <c r="W22" s="43" t="str">
        <f t="shared" si="2"/>
        <v>Học lại</v>
      </c>
      <c r="X22" s="43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61"/>
    </row>
    <row r="23" spans="2:39" ht="18.75" customHeight="1" x14ac:dyDescent="0.25">
      <c r="B23" s="44">
        <v>15</v>
      </c>
      <c r="C23" s="45" t="s">
        <v>3640</v>
      </c>
      <c r="D23" s="46" t="s">
        <v>3641</v>
      </c>
      <c r="E23" s="47" t="s">
        <v>3457</v>
      </c>
      <c r="F23" s="45" t="s">
        <v>3575</v>
      </c>
      <c r="G23" s="82">
        <v>10</v>
      </c>
      <c r="H23" s="49">
        <v>8</v>
      </c>
      <c r="I23" s="49">
        <v>7</v>
      </c>
      <c r="J23" s="49" t="s">
        <v>36</v>
      </c>
      <c r="K23" s="54"/>
      <c r="L23" s="54"/>
      <c r="M23" s="54"/>
      <c r="N23" s="54"/>
      <c r="O23" s="80">
        <v>8</v>
      </c>
      <c r="P23" s="51">
        <f t="shared" si="0"/>
        <v>8.1</v>
      </c>
      <c r="Q23" s="52" t="str">
        <f t="shared" si="3"/>
        <v>B+</v>
      </c>
      <c r="R23" s="53" t="str">
        <f t="shared" si="1"/>
        <v>Khá</v>
      </c>
      <c r="S23" s="41" t="str">
        <f t="shared" si="4"/>
        <v/>
      </c>
      <c r="T23" s="41" t="s">
        <v>3389</v>
      </c>
      <c r="U23" s="71"/>
      <c r="V23" s="4"/>
      <c r="W23" s="43" t="str">
        <f t="shared" si="2"/>
        <v>Đạt</v>
      </c>
      <c r="X23" s="43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61"/>
    </row>
    <row r="24" spans="2:39" ht="18.75" customHeight="1" x14ac:dyDescent="0.25">
      <c r="B24" s="44">
        <v>16</v>
      </c>
      <c r="C24" s="45" t="s">
        <v>3642</v>
      </c>
      <c r="D24" s="46" t="s">
        <v>3643</v>
      </c>
      <c r="E24" s="47" t="s">
        <v>3644</v>
      </c>
      <c r="F24" s="45" t="s">
        <v>3524</v>
      </c>
      <c r="G24" s="82">
        <v>0</v>
      </c>
      <c r="H24" s="49">
        <v>0</v>
      </c>
      <c r="I24" s="49">
        <v>0</v>
      </c>
      <c r="J24" s="49" t="s">
        <v>36</v>
      </c>
      <c r="K24" s="54"/>
      <c r="L24" s="54"/>
      <c r="M24" s="54"/>
      <c r="N24" s="54"/>
      <c r="O24" s="80"/>
      <c r="P24" s="51">
        <f t="shared" si="0"/>
        <v>0</v>
      </c>
      <c r="Q24" s="52" t="str">
        <f t="shared" si="3"/>
        <v>F</v>
      </c>
      <c r="R24" s="53" t="str">
        <f t="shared" si="1"/>
        <v>Kém</v>
      </c>
      <c r="S24" s="41" t="str">
        <f t="shared" si="4"/>
        <v>Không đủ ĐKDT</v>
      </c>
      <c r="T24" s="41" t="s">
        <v>3389</v>
      </c>
      <c r="U24" s="71"/>
      <c r="V24" s="4"/>
      <c r="W24" s="43" t="str">
        <f t="shared" si="2"/>
        <v>Học lại</v>
      </c>
      <c r="X24" s="43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61"/>
    </row>
    <row r="25" spans="2:39" ht="18.75" customHeight="1" x14ac:dyDescent="0.25">
      <c r="B25" s="44">
        <v>17</v>
      </c>
      <c r="C25" s="45" t="s">
        <v>3645</v>
      </c>
      <c r="D25" s="46" t="s">
        <v>3646</v>
      </c>
      <c r="E25" s="47" t="s">
        <v>3647</v>
      </c>
      <c r="F25" s="45" t="s">
        <v>3401</v>
      </c>
      <c r="G25" s="82">
        <v>5</v>
      </c>
      <c r="H25" s="49">
        <v>4</v>
      </c>
      <c r="I25" s="49">
        <v>3</v>
      </c>
      <c r="J25" s="49" t="s">
        <v>36</v>
      </c>
      <c r="K25" s="54"/>
      <c r="L25" s="54"/>
      <c r="M25" s="54"/>
      <c r="N25" s="54"/>
      <c r="O25" s="80">
        <v>0</v>
      </c>
      <c r="P25" s="51">
        <f t="shared" si="0"/>
        <v>1.2</v>
      </c>
      <c r="Q25" s="52" t="str">
        <f t="shared" si="3"/>
        <v>F</v>
      </c>
      <c r="R25" s="53" t="str">
        <f t="shared" si="1"/>
        <v>Kém</v>
      </c>
      <c r="S25" s="41" t="s">
        <v>3382</v>
      </c>
      <c r="T25" s="41" t="s">
        <v>3389</v>
      </c>
      <c r="U25" s="71"/>
      <c r="V25" s="4"/>
      <c r="W25" s="43" t="str">
        <f t="shared" si="2"/>
        <v>Học lại</v>
      </c>
      <c r="X25" s="43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61"/>
    </row>
    <row r="26" spans="2:39" ht="18.75" customHeight="1" x14ac:dyDescent="0.25">
      <c r="B26" s="44">
        <v>18</v>
      </c>
      <c r="C26" s="45" t="s">
        <v>3648</v>
      </c>
      <c r="D26" s="46" t="s">
        <v>3649</v>
      </c>
      <c r="E26" s="47" t="s">
        <v>3647</v>
      </c>
      <c r="F26" s="45" t="s">
        <v>3401</v>
      </c>
      <c r="G26" s="82">
        <v>6</v>
      </c>
      <c r="H26" s="49">
        <v>6.5</v>
      </c>
      <c r="I26" s="49">
        <v>3</v>
      </c>
      <c r="J26" s="49" t="s">
        <v>36</v>
      </c>
      <c r="K26" s="54"/>
      <c r="L26" s="54"/>
      <c r="M26" s="54"/>
      <c r="N26" s="54"/>
      <c r="O26" s="80">
        <v>5</v>
      </c>
      <c r="P26" s="51">
        <f t="shared" si="0"/>
        <v>5.0999999999999996</v>
      </c>
      <c r="Q26" s="52" t="str">
        <f t="shared" si="3"/>
        <v>D+</v>
      </c>
      <c r="R26" s="53" t="str">
        <f t="shared" si="1"/>
        <v>Trung bình yếu</v>
      </c>
      <c r="S26" s="41" t="str">
        <f t="shared" si="4"/>
        <v/>
      </c>
      <c r="T26" s="41" t="s">
        <v>3389</v>
      </c>
      <c r="U26" s="71"/>
      <c r="V26" s="4"/>
      <c r="W26" s="43" t="str">
        <f t="shared" si="2"/>
        <v>Đạt</v>
      </c>
      <c r="X26" s="43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61"/>
    </row>
    <row r="27" spans="2:39" ht="18.75" customHeight="1" x14ac:dyDescent="0.25">
      <c r="B27" s="44">
        <v>19</v>
      </c>
      <c r="C27" s="45" t="s">
        <v>3650</v>
      </c>
      <c r="D27" s="46" t="s">
        <v>3651</v>
      </c>
      <c r="E27" s="47" t="s">
        <v>3461</v>
      </c>
      <c r="F27" s="45" t="s">
        <v>3600</v>
      </c>
      <c r="G27" s="82">
        <v>10</v>
      </c>
      <c r="H27" s="49">
        <v>8.5</v>
      </c>
      <c r="I27" s="49">
        <v>8</v>
      </c>
      <c r="J27" s="49" t="s">
        <v>36</v>
      </c>
      <c r="K27" s="54"/>
      <c r="L27" s="54"/>
      <c r="M27" s="54"/>
      <c r="N27" s="54"/>
      <c r="O27" s="80">
        <v>5.5</v>
      </c>
      <c r="P27" s="51">
        <f t="shared" si="0"/>
        <v>6.5</v>
      </c>
      <c r="Q27" s="52" t="str">
        <f t="shared" si="3"/>
        <v>C+</v>
      </c>
      <c r="R27" s="53" t="str">
        <f t="shared" si="1"/>
        <v>Trung bình</v>
      </c>
      <c r="S27" s="41" t="str">
        <f t="shared" si="4"/>
        <v/>
      </c>
      <c r="T27" s="41" t="s">
        <v>3389</v>
      </c>
      <c r="U27" s="71"/>
      <c r="V27" s="4"/>
      <c r="W27" s="43" t="str">
        <f t="shared" si="2"/>
        <v>Đạt</v>
      </c>
      <c r="X27" s="43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61"/>
    </row>
    <row r="28" spans="2:39" ht="18.75" customHeight="1" x14ac:dyDescent="0.25">
      <c r="B28" s="44">
        <v>20</v>
      </c>
      <c r="C28" s="45" t="s">
        <v>3652</v>
      </c>
      <c r="D28" s="46" t="s">
        <v>3653</v>
      </c>
      <c r="E28" s="47" t="s">
        <v>3654</v>
      </c>
      <c r="F28" s="45" t="s">
        <v>3613</v>
      </c>
      <c r="G28" s="82">
        <v>8</v>
      </c>
      <c r="H28" s="49">
        <v>7.5</v>
      </c>
      <c r="I28" s="49">
        <v>0.5</v>
      </c>
      <c r="J28" s="49" t="s">
        <v>36</v>
      </c>
      <c r="K28" s="54"/>
      <c r="L28" s="54"/>
      <c r="M28" s="54"/>
      <c r="N28" s="54"/>
      <c r="O28" s="80">
        <v>8</v>
      </c>
      <c r="P28" s="51">
        <f t="shared" si="0"/>
        <v>7.2</v>
      </c>
      <c r="Q28" s="52" t="str">
        <f t="shared" si="3"/>
        <v>B</v>
      </c>
      <c r="R28" s="53" t="str">
        <f t="shared" si="1"/>
        <v>Khá</v>
      </c>
      <c r="S28" s="41" t="str">
        <f t="shared" si="4"/>
        <v/>
      </c>
      <c r="T28" s="41" t="s">
        <v>3389</v>
      </c>
      <c r="U28" s="71"/>
      <c r="V28" s="4"/>
      <c r="W28" s="43" t="str">
        <f t="shared" si="2"/>
        <v>Đạt</v>
      </c>
      <c r="X28" s="43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61"/>
    </row>
    <row r="29" spans="2:39" ht="18.75" customHeight="1" x14ac:dyDescent="0.25">
      <c r="B29" s="44">
        <v>21</v>
      </c>
      <c r="C29" s="45" t="s">
        <v>3655</v>
      </c>
      <c r="D29" s="46" t="s">
        <v>3656</v>
      </c>
      <c r="E29" s="47" t="s">
        <v>3468</v>
      </c>
      <c r="F29" s="45" t="s">
        <v>3398</v>
      </c>
      <c r="G29" s="82">
        <v>6</v>
      </c>
      <c r="H29" s="49">
        <v>8</v>
      </c>
      <c r="I29" s="49">
        <v>0.5</v>
      </c>
      <c r="J29" s="49" t="s">
        <v>36</v>
      </c>
      <c r="K29" s="54"/>
      <c r="L29" s="54"/>
      <c r="M29" s="54"/>
      <c r="N29" s="54"/>
      <c r="O29" s="80">
        <v>2</v>
      </c>
      <c r="P29" s="51">
        <f t="shared" si="0"/>
        <v>2.9</v>
      </c>
      <c r="Q29" s="52" t="str">
        <f t="shared" si="3"/>
        <v>F</v>
      </c>
      <c r="R29" s="53" t="str">
        <f t="shared" si="1"/>
        <v>Kém</v>
      </c>
      <c r="S29" s="41" t="str">
        <f t="shared" si="4"/>
        <v/>
      </c>
      <c r="T29" s="41" t="s">
        <v>3389</v>
      </c>
      <c r="U29" s="71"/>
      <c r="V29" s="4"/>
      <c r="W29" s="43" t="str">
        <f t="shared" si="2"/>
        <v>Học lại</v>
      </c>
      <c r="X29" s="43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61"/>
    </row>
    <row r="30" spans="2:39" ht="18.75" customHeight="1" x14ac:dyDescent="0.25">
      <c r="B30" s="44">
        <v>22</v>
      </c>
      <c r="C30" s="45" t="s">
        <v>3657</v>
      </c>
      <c r="D30" s="46" t="s">
        <v>3658</v>
      </c>
      <c r="E30" s="47" t="s">
        <v>3468</v>
      </c>
      <c r="F30" s="45" t="s">
        <v>3622</v>
      </c>
      <c r="G30" s="82">
        <v>6</v>
      </c>
      <c r="H30" s="49">
        <v>7</v>
      </c>
      <c r="I30" s="49">
        <v>5</v>
      </c>
      <c r="J30" s="49" t="s">
        <v>36</v>
      </c>
      <c r="K30" s="54"/>
      <c r="L30" s="54"/>
      <c r="M30" s="54"/>
      <c r="N30" s="54"/>
      <c r="O30" s="80">
        <v>3.5</v>
      </c>
      <c r="P30" s="51">
        <f t="shared" si="0"/>
        <v>4.3</v>
      </c>
      <c r="Q30" s="52" t="str">
        <f t="shared" si="3"/>
        <v>D</v>
      </c>
      <c r="R30" s="53" t="str">
        <f t="shared" si="1"/>
        <v>Trung bình yếu</v>
      </c>
      <c r="S30" s="41" t="str">
        <f t="shared" si="4"/>
        <v/>
      </c>
      <c r="T30" s="41" t="s">
        <v>3389</v>
      </c>
      <c r="U30" s="71"/>
      <c r="V30" s="4"/>
      <c r="W30" s="43" t="str">
        <f t="shared" si="2"/>
        <v>Đạt</v>
      </c>
      <c r="X30" s="43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61"/>
    </row>
    <row r="31" spans="2:39" ht="18.75" customHeight="1" x14ac:dyDescent="0.25">
      <c r="B31" s="44">
        <v>23</v>
      </c>
      <c r="C31" s="45" t="s">
        <v>3659</v>
      </c>
      <c r="D31" s="46" t="s">
        <v>3660</v>
      </c>
      <c r="E31" s="47" t="s">
        <v>3471</v>
      </c>
      <c r="F31" s="45" t="s">
        <v>3388</v>
      </c>
      <c r="G31" s="82">
        <v>6</v>
      </c>
      <c r="H31" s="49">
        <v>6</v>
      </c>
      <c r="I31" s="49">
        <v>2</v>
      </c>
      <c r="J31" s="49" t="s">
        <v>36</v>
      </c>
      <c r="K31" s="54"/>
      <c r="L31" s="54"/>
      <c r="M31" s="54"/>
      <c r="N31" s="54"/>
      <c r="O31" s="80">
        <v>2</v>
      </c>
      <c r="P31" s="51">
        <f t="shared" si="0"/>
        <v>2.8</v>
      </c>
      <c r="Q31" s="52" t="str">
        <f t="shared" si="3"/>
        <v>F</v>
      </c>
      <c r="R31" s="53" t="str">
        <f t="shared" si="1"/>
        <v>Kém</v>
      </c>
      <c r="S31" s="41" t="str">
        <f t="shared" si="4"/>
        <v/>
      </c>
      <c r="T31" s="41" t="s">
        <v>3389</v>
      </c>
      <c r="U31" s="71"/>
      <c r="V31" s="4"/>
      <c r="W31" s="43" t="str">
        <f t="shared" si="2"/>
        <v>Học lại</v>
      </c>
      <c r="X31" s="43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61"/>
    </row>
    <row r="32" spans="2:39" ht="18.75" customHeight="1" x14ac:dyDescent="0.25">
      <c r="B32" s="44">
        <v>24</v>
      </c>
      <c r="C32" s="45" t="s">
        <v>3661</v>
      </c>
      <c r="D32" s="46" t="s">
        <v>3662</v>
      </c>
      <c r="E32" s="47" t="s">
        <v>3471</v>
      </c>
      <c r="F32" s="45" t="s">
        <v>3398</v>
      </c>
      <c r="G32" s="82">
        <v>6</v>
      </c>
      <c r="H32" s="49">
        <v>7.5</v>
      </c>
      <c r="I32" s="49">
        <v>0.5</v>
      </c>
      <c r="J32" s="49" t="s">
        <v>36</v>
      </c>
      <c r="K32" s="54"/>
      <c r="L32" s="54"/>
      <c r="M32" s="54"/>
      <c r="N32" s="54"/>
      <c r="O32" s="80">
        <v>4</v>
      </c>
      <c r="P32" s="51">
        <f t="shared" si="0"/>
        <v>4.2</v>
      </c>
      <c r="Q32" s="52" t="str">
        <f t="shared" si="3"/>
        <v>D</v>
      </c>
      <c r="R32" s="53" t="str">
        <f t="shared" si="1"/>
        <v>Trung bình yếu</v>
      </c>
      <c r="S32" s="41" t="str">
        <f t="shared" si="4"/>
        <v/>
      </c>
      <c r="T32" s="41" t="s">
        <v>3389</v>
      </c>
      <c r="U32" s="71"/>
      <c r="V32" s="4"/>
      <c r="W32" s="43" t="str">
        <f t="shared" si="2"/>
        <v>Đạt</v>
      </c>
      <c r="X32" s="43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61"/>
    </row>
    <row r="33" spans="2:39" ht="18.75" customHeight="1" x14ac:dyDescent="0.25">
      <c r="B33" s="44">
        <v>25</v>
      </c>
      <c r="C33" s="45" t="s">
        <v>3663</v>
      </c>
      <c r="D33" s="46" t="s">
        <v>3664</v>
      </c>
      <c r="E33" s="47" t="s">
        <v>3665</v>
      </c>
      <c r="F33" s="45" t="s">
        <v>3415</v>
      </c>
      <c r="G33" s="82">
        <v>5</v>
      </c>
      <c r="H33" s="49">
        <v>7</v>
      </c>
      <c r="I33" s="49">
        <v>2</v>
      </c>
      <c r="J33" s="49" t="s">
        <v>36</v>
      </c>
      <c r="K33" s="54"/>
      <c r="L33" s="54"/>
      <c r="M33" s="54"/>
      <c r="N33" s="54"/>
      <c r="O33" s="80">
        <v>2</v>
      </c>
      <c r="P33" s="51">
        <f t="shared" si="0"/>
        <v>2.8</v>
      </c>
      <c r="Q33" s="52" t="str">
        <f t="shared" si="3"/>
        <v>F</v>
      </c>
      <c r="R33" s="53" t="str">
        <f t="shared" si="1"/>
        <v>Kém</v>
      </c>
      <c r="S33" s="41" t="str">
        <f t="shared" si="4"/>
        <v/>
      </c>
      <c r="T33" s="41" t="s">
        <v>3389</v>
      </c>
      <c r="U33" s="71"/>
      <c r="V33" s="4"/>
      <c r="W33" s="43" t="str">
        <f t="shared" si="2"/>
        <v>Học lại</v>
      </c>
      <c r="X33" s="4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61"/>
    </row>
    <row r="34" spans="2:39" ht="18.75" customHeight="1" x14ac:dyDescent="0.25">
      <c r="B34" s="44">
        <v>26</v>
      </c>
      <c r="C34" s="45" t="s">
        <v>3666</v>
      </c>
      <c r="D34" s="46" t="s">
        <v>3667</v>
      </c>
      <c r="E34" s="47" t="s">
        <v>3477</v>
      </c>
      <c r="F34" s="45" t="s">
        <v>3415</v>
      </c>
      <c r="G34" s="82">
        <v>6</v>
      </c>
      <c r="H34" s="49">
        <v>3</v>
      </c>
      <c r="I34" s="49">
        <v>0.5</v>
      </c>
      <c r="J34" s="49" t="s">
        <v>36</v>
      </c>
      <c r="K34" s="54"/>
      <c r="L34" s="54"/>
      <c r="M34" s="54"/>
      <c r="N34" s="54"/>
      <c r="O34" s="80">
        <v>1</v>
      </c>
      <c r="P34" s="51">
        <f t="shared" si="0"/>
        <v>1.7</v>
      </c>
      <c r="Q34" s="52" t="str">
        <f t="shared" si="3"/>
        <v>F</v>
      </c>
      <c r="R34" s="53" t="str">
        <f t="shared" si="1"/>
        <v>Kém</v>
      </c>
      <c r="S34" s="41" t="str">
        <f t="shared" si="4"/>
        <v/>
      </c>
      <c r="T34" s="41" t="s">
        <v>3389</v>
      </c>
      <c r="U34" s="71"/>
      <c r="V34" s="4"/>
      <c r="W34" s="43" t="str">
        <f t="shared" si="2"/>
        <v>Học lại</v>
      </c>
      <c r="X34" s="43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61"/>
    </row>
    <row r="35" spans="2:39" ht="18.75" customHeight="1" x14ac:dyDescent="0.25">
      <c r="B35" s="44">
        <v>27</v>
      </c>
      <c r="C35" s="45" t="s">
        <v>3668</v>
      </c>
      <c r="D35" s="46" t="s">
        <v>3669</v>
      </c>
      <c r="E35" s="47" t="s">
        <v>3477</v>
      </c>
      <c r="F35" s="45" t="s">
        <v>3491</v>
      </c>
      <c r="G35" s="82">
        <v>6</v>
      </c>
      <c r="H35" s="49">
        <v>5</v>
      </c>
      <c r="I35" s="49">
        <v>5</v>
      </c>
      <c r="J35" s="49" t="s">
        <v>36</v>
      </c>
      <c r="K35" s="54"/>
      <c r="L35" s="54"/>
      <c r="M35" s="54"/>
      <c r="N35" s="54"/>
      <c r="O35" s="80">
        <v>4</v>
      </c>
      <c r="P35" s="51">
        <f t="shared" si="0"/>
        <v>4.4000000000000004</v>
      </c>
      <c r="Q35" s="52" t="str">
        <f t="shared" si="3"/>
        <v>D</v>
      </c>
      <c r="R35" s="53" t="str">
        <f t="shared" si="1"/>
        <v>Trung bình yếu</v>
      </c>
      <c r="S35" s="41" t="str">
        <f t="shared" si="4"/>
        <v/>
      </c>
      <c r="T35" s="41" t="s">
        <v>3389</v>
      </c>
      <c r="U35" s="71"/>
      <c r="V35" s="4"/>
      <c r="W35" s="43" t="str">
        <f t="shared" si="2"/>
        <v>Đạt</v>
      </c>
      <c r="X35" s="43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61"/>
    </row>
    <row r="36" spans="2:39" ht="18.75" customHeight="1" x14ac:dyDescent="0.25">
      <c r="B36" s="44">
        <v>28</v>
      </c>
      <c r="C36" s="45" t="s">
        <v>3670</v>
      </c>
      <c r="D36" s="46" t="s">
        <v>3671</v>
      </c>
      <c r="E36" s="47" t="s">
        <v>3477</v>
      </c>
      <c r="F36" s="45" t="s">
        <v>3465</v>
      </c>
      <c r="G36" s="82">
        <v>5</v>
      </c>
      <c r="H36" s="49">
        <v>7</v>
      </c>
      <c r="I36" s="49">
        <v>3</v>
      </c>
      <c r="J36" s="49" t="s">
        <v>36</v>
      </c>
      <c r="K36" s="54"/>
      <c r="L36" s="54"/>
      <c r="M36" s="54"/>
      <c r="N36" s="54"/>
      <c r="O36" s="80">
        <v>3</v>
      </c>
      <c r="P36" s="51">
        <f t="shared" si="0"/>
        <v>3.6</v>
      </c>
      <c r="Q36" s="52" t="str">
        <f t="shared" si="3"/>
        <v>F</v>
      </c>
      <c r="R36" s="53" t="str">
        <f t="shared" si="1"/>
        <v>Kém</v>
      </c>
      <c r="S36" s="41" t="str">
        <f t="shared" si="4"/>
        <v/>
      </c>
      <c r="T36" s="41" t="s">
        <v>3389</v>
      </c>
      <c r="U36" s="71"/>
      <c r="V36" s="4"/>
      <c r="W36" s="43" t="str">
        <f t="shared" si="2"/>
        <v>Học lại</v>
      </c>
      <c r="X36" s="4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61"/>
    </row>
    <row r="37" spans="2:39" ht="18.75" customHeight="1" x14ac:dyDescent="0.25">
      <c r="B37" s="44">
        <v>29</v>
      </c>
      <c r="C37" s="45" t="s">
        <v>3672</v>
      </c>
      <c r="D37" s="46" t="s">
        <v>3673</v>
      </c>
      <c r="E37" s="47" t="s">
        <v>3674</v>
      </c>
      <c r="F37" s="45" t="s">
        <v>3575</v>
      </c>
      <c r="G37" s="82">
        <v>10</v>
      </c>
      <c r="H37" s="49">
        <v>9</v>
      </c>
      <c r="I37" s="49">
        <v>8</v>
      </c>
      <c r="J37" s="49" t="s">
        <v>36</v>
      </c>
      <c r="K37" s="54"/>
      <c r="L37" s="54"/>
      <c r="M37" s="54"/>
      <c r="N37" s="54"/>
      <c r="O37" s="80">
        <v>9</v>
      </c>
      <c r="P37" s="51">
        <f t="shared" si="0"/>
        <v>9</v>
      </c>
      <c r="Q37" s="52" t="str">
        <f t="shared" si="3"/>
        <v>A+</v>
      </c>
      <c r="R37" s="53" t="str">
        <f t="shared" si="1"/>
        <v>Giỏi</v>
      </c>
      <c r="S37" s="41" t="str">
        <f t="shared" si="4"/>
        <v/>
      </c>
      <c r="T37" s="41" t="s">
        <v>3389</v>
      </c>
      <c r="U37" s="71"/>
      <c r="V37" s="4"/>
      <c r="W37" s="43" t="str">
        <f t="shared" si="2"/>
        <v>Đạt</v>
      </c>
      <c r="X37" s="43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61"/>
    </row>
    <row r="38" spans="2:39" ht="18.75" customHeight="1" x14ac:dyDescent="0.25">
      <c r="B38" s="44">
        <v>30</v>
      </c>
      <c r="C38" s="45" t="s">
        <v>3675</v>
      </c>
      <c r="D38" s="46" t="s">
        <v>3651</v>
      </c>
      <c r="E38" s="47" t="s">
        <v>3483</v>
      </c>
      <c r="F38" s="45" t="s">
        <v>3395</v>
      </c>
      <c r="G38" s="82">
        <v>10</v>
      </c>
      <c r="H38" s="49">
        <v>8.5</v>
      </c>
      <c r="I38" s="49">
        <v>8</v>
      </c>
      <c r="J38" s="49" t="s">
        <v>36</v>
      </c>
      <c r="K38" s="54"/>
      <c r="L38" s="54"/>
      <c r="M38" s="54"/>
      <c r="N38" s="54"/>
      <c r="O38" s="80">
        <v>8</v>
      </c>
      <c r="P38" s="51">
        <f t="shared" si="0"/>
        <v>8.3000000000000007</v>
      </c>
      <c r="Q38" s="52" t="str">
        <f t="shared" si="3"/>
        <v>B+</v>
      </c>
      <c r="R38" s="53" t="str">
        <f t="shared" si="1"/>
        <v>Khá</v>
      </c>
      <c r="S38" s="41" t="str">
        <f t="shared" si="4"/>
        <v/>
      </c>
      <c r="T38" s="41" t="s">
        <v>3389</v>
      </c>
      <c r="U38" s="71"/>
      <c r="V38" s="4"/>
      <c r="W38" s="43" t="str">
        <f t="shared" si="2"/>
        <v>Đạt</v>
      </c>
      <c r="X38" s="43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61"/>
    </row>
    <row r="39" spans="2:39" ht="18.75" customHeight="1" x14ac:dyDescent="0.25">
      <c r="B39" s="44">
        <v>31</v>
      </c>
      <c r="C39" s="45" t="s">
        <v>3676</v>
      </c>
      <c r="D39" s="46" t="s">
        <v>3429</v>
      </c>
      <c r="E39" s="47" t="s">
        <v>3487</v>
      </c>
      <c r="F39" s="45" t="s">
        <v>3415</v>
      </c>
      <c r="G39" s="82">
        <v>7</v>
      </c>
      <c r="H39" s="49">
        <v>7</v>
      </c>
      <c r="I39" s="49">
        <v>7</v>
      </c>
      <c r="J39" s="49" t="s">
        <v>36</v>
      </c>
      <c r="K39" s="54"/>
      <c r="L39" s="54"/>
      <c r="M39" s="54"/>
      <c r="N39" s="54"/>
      <c r="O39" s="80">
        <v>2</v>
      </c>
      <c r="P39" s="51">
        <f t="shared" si="0"/>
        <v>3.5</v>
      </c>
      <c r="Q39" s="52" t="str">
        <f t="shared" si="3"/>
        <v>F</v>
      </c>
      <c r="R39" s="53" t="str">
        <f t="shared" si="1"/>
        <v>Kém</v>
      </c>
      <c r="S39" s="41"/>
      <c r="T39" s="41" t="s">
        <v>3389</v>
      </c>
      <c r="U39" s="71"/>
      <c r="V39" s="4"/>
      <c r="W39" s="43" t="str">
        <f t="shared" si="2"/>
        <v>Học lại</v>
      </c>
      <c r="X39" s="43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61"/>
    </row>
    <row r="40" spans="2:39" ht="18.75" customHeight="1" x14ac:dyDescent="0.25">
      <c r="B40" s="44">
        <v>32</v>
      </c>
      <c r="C40" s="45" t="s">
        <v>3677</v>
      </c>
      <c r="D40" s="46" t="s">
        <v>3678</v>
      </c>
      <c r="E40" s="47" t="s">
        <v>3490</v>
      </c>
      <c r="F40" s="45" t="s">
        <v>3679</v>
      </c>
      <c r="G40" s="82">
        <v>8</v>
      </c>
      <c r="H40" s="49">
        <v>0.5</v>
      </c>
      <c r="I40" s="49">
        <v>0</v>
      </c>
      <c r="J40" s="49" t="s">
        <v>36</v>
      </c>
      <c r="K40" s="54"/>
      <c r="L40" s="54"/>
      <c r="M40" s="54"/>
      <c r="N40" s="54"/>
      <c r="O40" s="80"/>
      <c r="P40" s="51">
        <f t="shared" si="0"/>
        <v>0.9</v>
      </c>
      <c r="Q40" s="52" t="str">
        <f t="shared" si="3"/>
        <v>F</v>
      </c>
      <c r="R40" s="53" t="str">
        <f t="shared" si="1"/>
        <v>Kém</v>
      </c>
      <c r="S40" s="41" t="str">
        <f t="shared" si="4"/>
        <v>Không đủ ĐKDT</v>
      </c>
      <c r="T40" s="41" t="s">
        <v>3389</v>
      </c>
      <c r="U40" s="71"/>
      <c r="V40" s="4"/>
      <c r="W40" s="43" t="str">
        <f t="shared" si="2"/>
        <v>Học lại</v>
      </c>
      <c r="X40" s="43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61"/>
    </row>
    <row r="41" spans="2:39" ht="18.75" customHeight="1" x14ac:dyDescent="0.25">
      <c r="B41" s="44">
        <v>33</v>
      </c>
      <c r="C41" s="45" t="s">
        <v>3680</v>
      </c>
      <c r="D41" s="46" t="s">
        <v>3681</v>
      </c>
      <c r="E41" s="47" t="s">
        <v>3490</v>
      </c>
      <c r="F41" s="45" t="s">
        <v>3425</v>
      </c>
      <c r="G41" s="82">
        <v>5</v>
      </c>
      <c r="H41" s="49">
        <v>3</v>
      </c>
      <c r="I41" s="49">
        <v>5</v>
      </c>
      <c r="J41" s="49" t="s">
        <v>36</v>
      </c>
      <c r="K41" s="54"/>
      <c r="L41" s="54"/>
      <c r="M41" s="54"/>
      <c r="N41" s="54"/>
      <c r="O41" s="80">
        <v>5.5</v>
      </c>
      <c r="P41" s="51">
        <f t="shared" si="0"/>
        <v>5.2</v>
      </c>
      <c r="Q41" s="52" t="str">
        <f t="shared" si="3"/>
        <v>D+</v>
      </c>
      <c r="R41" s="53" t="str">
        <f t="shared" si="1"/>
        <v>Trung bình yếu</v>
      </c>
      <c r="S41" s="41" t="str">
        <f t="shared" si="4"/>
        <v/>
      </c>
      <c r="T41" s="41" t="s">
        <v>3389</v>
      </c>
      <c r="U41" s="71"/>
      <c r="V41" s="4"/>
      <c r="W41" s="43" t="str">
        <f t="shared" si="2"/>
        <v>Đạt</v>
      </c>
      <c r="X41" s="43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61"/>
    </row>
    <row r="42" spans="2:39" ht="18.75" customHeight="1" x14ac:dyDescent="0.25">
      <c r="B42" s="44">
        <v>34</v>
      </c>
      <c r="C42" s="45" t="s">
        <v>3682</v>
      </c>
      <c r="D42" s="46" t="s">
        <v>3683</v>
      </c>
      <c r="E42" s="47" t="s">
        <v>3490</v>
      </c>
      <c r="F42" s="45" t="s">
        <v>3484</v>
      </c>
      <c r="G42" s="82">
        <v>10</v>
      </c>
      <c r="H42" s="49">
        <v>9</v>
      </c>
      <c r="I42" s="49">
        <v>7</v>
      </c>
      <c r="J42" s="49" t="s">
        <v>36</v>
      </c>
      <c r="K42" s="54"/>
      <c r="L42" s="54"/>
      <c r="M42" s="54"/>
      <c r="N42" s="54"/>
      <c r="O42" s="80">
        <v>3.5</v>
      </c>
      <c r="P42" s="51">
        <f t="shared" si="0"/>
        <v>5.0999999999999996</v>
      </c>
      <c r="Q42" s="52" t="str">
        <f t="shared" si="3"/>
        <v>D+</v>
      </c>
      <c r="R42" s="53" t="str">
        <f t="shared" si="1"/>
        <v>Trung bình yếu</v>
      </c>
      <c r="S42" s="41" t="str">
        <f t="shared" si="4"/>
        <v/>
      </c>
      <c r="T42" s="41" t="s">
        <v>3389</v>
      </c>
      <c r="U42" s="71"/>
      <c r="V42" s="4"/>
      <c r="W42" s="43" t="str">
        <f t="shared" si="2"/>
        <v>Đạt</v>
      </c>
      <c r="X42" s="43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61"/>
    </row>
    <row r="43" spans="2:39" ht="18.75" customHeight="1" x14ac:dyDescent="0.25">
      <c r="B43" s="44">
        <v>35</v>
      </c>
      <c r="C43" s="45" t="s">
        <v>3684</v>
      </c>
      <c r="D43" s="46" t="s">
        <v>3685</v>
      </c>
      <c r="E43" s="47" t="s">
        <v>3490</v>
      </c>
      <c r="F43" s="45" t="s">
        <v>3632</v>
      </c>
      <c r="G43" s="82">
        <v>6</v>
      </c>
      <c r="H43" s="49">
        <v>7.5</v>
      </c>
      <c r="I43" s="49">
        <v>3</v>
      </c>
      <c r="J43" s="49" t="s">
        <v>36</v>
      </c>
      <c r="K43" s="54"/>
      <c r="L43" s="54"/>
      <c r="M43" s="54"/>
      <c r="N43" s="54"/>
      <c r="O43" s="80">
        <v>4</v>
      </c>
      <c r="P43" s="51">
        <f t="shared" si="0"/>
        <v>4.5</v>
      </c>
      <c r="Q43" s="52" t="str">
        <f t="shared" si="3"/>
        <v>D</v>
      </c>
      <c r="R43" s="53" t="str">
        <f t="shared" si="1"/>
        <v>Trung bình yếu</v>
      </c>
      <c r="S43" s="41" t="str">
        <f t="shared" si="4"/>
        <v/>
      </c>
      <c r="T43" s="41" t="s">
        <v>3389</v>
      </c>
      <c r="U43" s="71"/>
      <c r="V43" s="4"/>
      <c r="W43" s="43" t="str">
        <f t="shared" si="2"/>
        <v>Đạt</v>
      </c>
      <c r="X43" s="4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61"/>
    </row>
    <row r="44" spans="2:39" ht="18.75" customHeight="1" x14ac:dyDescent="0.25">
      <c r="B44" s="44">
        <v>36</v>
      </c>
      <c r="C44" s="45" t="s">
        <v>3686</v>
      </c>
      <c r="D44" s="46" t="s">
        <v>3687</v>
      </c>
      <c r="E44" s="47" t="s">
        <v>3688</v>
      </c>
      <c r="F44" s="45" t="s">
        <v>3632</v>
      </c>
      <c r="G44" s="82">
        <v>10</v>
      </c>
      <c r="H44" s="49">
        <v>9.5</v>
      </c>
      <c r="I44" s="49">
        <v>7</v>
      </c>
      <c r="J44" s="49" t="s">
        <v>36</v>
      </c>
      <c r="K44" s="54"/>
      <c r="L44" s="54"/>
      <c r="M44" s="54"/>
      <c r="N44" s="54"/>
      <c r="O44" s="80">
        <v>10</v>
      </c>
      <c r="P44" s="51">
        <f t="shared" si="0"/>
        <v>9.6999999999999993</v>
      </c>
      <c r="Q44" s="52" t="str">
        <f t="shared" si="3"/>
        <v>A+</v>
      </c>
      <c r="R44" s="53" t="str">
        <f t="shared" si="1"/>
        <v>Giỏi</v>
      </c>
      <c r="S44" s="41" t="str">
        <f t="shared" si="4"/>
        <v/>
      </c>
      <c r="T44" s="41" t="s">
        <v>3389</v>
      </c>
      <c r="U44" s="71"/>
      <c r="V44" s="4"/>
      <c r="W44" s="43" t="str">
        <f t="shared" si="2"/>
        <v>Đạt</v>
      </c>
      <c r="X44" s="43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61"/>
    </row>
    <row r="45" spans="2:39" ht="18.75" customHeight="1" x14ac:dyDescent="0.25">
      <c r="B45" s="44">
        <v>37</v>
      </c>
      <c r="C45" s="45" t="s">
        <v>3689</v>
      </c>
      <c r="D45" s="46" t="s">
        <v>3486</v>
      </c>
      <c r="E45" s="47" t="s">
        <v>3506</v>
      </c>
      <c r="F45" s="45" t="s">
        <v>3622</v>
      </c>
      <c r="G45" s="82">
        <v>8</v>
      </c>
      <c r="H45" s="49">
        <v>7</v>
      </c>
      <c r="I45" s="49">
        <v>7</v>
      </c>
      <c r="J45" s="49" t="s">
        <v>36</v>
      </c>
      <c r="K45" s="54"/>
      <c r="L45" s="54"/>
      <c r="M45" s="54"/>
      <c r="N45" s="54"/>
      <c r="O45" s="80">
        <v>4</v>
      </c>
      <c r="P45" s="51">
        <f t="shared" si="0"/>
        <v>5</v>
      </c>
      <c r="Q45" s="52" t="str">
        <f t="shared" si="3"/>
        <v>D+</v>
      </c>
      <c r="R45" s="53" t="str">
        <f t="shared" si="1"/>
        <v>Trung bình yếu</v>
      </c>
      <c r="S45" s="41" t="str">
        <f t="shared" si="4"/>
        <v/>
      </c>
      <c r="T45" s="41" t="s">
        <v>3389</v>
      </c>
      <c r="U45" s="71"/>
      <c r="V45" s="4"/>
      <c r="W45" s="43" t="str">
        <f t="shared" si="2"/>
        <v>Đạt</v>
      </c>
      <c r="X45" s="43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61"/>
    </row>
    <row r="46" spans="2:39" ht="18.75" customHeight="1" x14ac:dyDescent="0.25">
      <c r="B46" s="44">
        <v>38</v>
      </c>
      <c r="C46" s="45" t="s">
        <v>3690</v>
      </c>
      <c r="D46" s="46" t="s">
        <v>3691</v>
      </c>
      <c r="E46" s="47" t="s">
        <v>3692</v>
      </c>
      <c r="F46" s="45" t="s">
        <v>3388</v>
      </c>
      <c r="G46" s="82">
        <v>5</v>
      </c>
      <c r="H46" s="49">
        <v>3</v>
      </c>
      <c r="I46" s="49">
        <v>3</v>
      </c>
      <c r="J46" s="49" t="s">
        <v>36</v>
      </c>
      <c r="K46" s="54"/>
      <c r="L46" s="54"/>
      <c r="M46" s="54"/>
      <c r="N46" s="54"/>
      <c r="O46" s="80">
        <v>0</v>
      </c>
      <c r="P46" s="51">
        <f t="shared" si="0"/>
        <v>1.1000000000000001</v>
      </c>
      <c r="Q46" s="52" t="str">
        <f t="shared" si="3"/>
        <v>F</v>
      </c>
      <c r="R46" s="53" t="str">
        <f t="shared" si="1"/>
        <v>Kém</v>
      </c>
      <c r="S46" s="41" t="str">
        <f t="shared" si="4"/>
        <v/>
      </c>
      <c r="T46" s="41" t="s">
        <v>3389</v>
      </c>
      <c r="U46" s="71"/>
      <c r="V46" s="4"/>
      <c r="W46" s="43" t="str">
        <f t="shared" si="2"/>
        <v>Học lại</v>
      </c>
      <c r="X46" s="43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61"/>
    </row>
    <row r="47" spans="2:39" ht="18.75" customHeight="1" x14ac:dyDescent="0.25">
      <c r="B47" s="44">
        <v>39</v>
      </c>
      <c r="C47" s="45" t="s">
        <v>3693</v>
      </c>
      <c r="D47" s="46" t="s">
        <v>3694</v>
      </c>
      <c r="E47" s="47" t="s">
        <v>3695</v>
      </c>
      <c r="F47" s="45" t="s">
        <v>3392</v>
      </c>
      <c r="G47" s="82">
        <v>6</v>
      </c>
      <c r="H47" s="49">
        <v>3</v>
      </c>
      <c r="I47" s="49">
        <v>8</v>
      </c>
      <c r="J47" s="49" t="s">
        <v>36</v>
      </c>
      <c r="K47" s="54"/>
      <c r="L47" s="54"/>
      <c r="M47" s="54"/>
      <c r="N47" s="54"/>
      <c r="O47" s="80">
        <v>3.5</v>
      </c>
      <c r="P47" s="51">
        <f t="shared" si="0"/>
        <v>4.2</v>
      </c>
      <c r="Q47" s="52" t="str">
        <f t="shared" si="3"/>
        <v>D</v>
      </c>
      <c r="R47" s="53" t="str">
        <f t="shared" si="1"/>
        <v>Trung bình yếu</v>
      </c>
      <c r="S47" s="41" t="str">
        <f t="shared" si="4"/>
        <v/>
      </c>
      <c r="T47" s="41" t="s">
        <v>3389</v>
      </c>
      <c r="U47" s="71"/>
      <c r="V47" s="4"/>
      <c r="W47" s="43" t="str">
        <f t="shared" si="2"/>
        <v>Đạt</v>
      </c>
      <c r="X47" s="43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61"/>
    </row>
    <row r="48" spans="2:39" ht="18.75" customHeight="1" x14ac:dyDescent="0.25">
      <c r="B48" s="44">
        <v>40</v>
      </c>
      <c r="C48" s="45" t="s">
        <v>3696</v>
      </c>
      <c r="D48" s="46" t="s">
        <v>3486</v>
      </c>
      <c r="E48" s="47" t="s">
        <v>3511</v>
      </c>
      <c r="F48" s="45" t="s">
        <v>3411</v>
      </c>
      <c r="G48" s="82">
        <v>5</v>
      </c>
      <c r="H48" s="49">
        <v>2</v>
      </c>
      <c r="I48" s="49">
        <v>5</v>
      </c>
      <c r="J48" s="49" t="s">
        <v>36</v>
      </c>
      <c r="K48" s="54"/>
      <c r="L48" s="54"/>
      <c r="M48" s="54"/>
      <c r="N48" s="54"/>
      <c r="O48" s="80">
        <v>3.5</v>
      </c>
      <c r="P48" s="51">
        <f t="shared" si="0"/>
        <v>3.7</v>
      </c>
      <c r="Q48" s="52" t="str">
        <f t="shared" si="3"/>
        <v>F</v>
      </c>
      <c r="R48" s="53" t="str">
        <f t="shared" si="1"/>
        <v>Kém</v>
      </c>
      <c r="S48" s="41" t="str">
        <f t="shared" si="4"/>
        <v/>
      </c>
      <c r="T48" s="41" t="s">
        <v>3389</v>
      </c>
      <c r="U48" s="71"/>
      <c r="V48" s="4"/>
      <c r="W48" s="43" t="str">
        <f t="shared" si="2"/>
        <v>Học lại</v>
      </c>
      <c r="X48" s="43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61"/>
    </row>
    <row r="49" spans="2:39" ht="18.75" customHeight="1" x14ac:dyDescent="0.25">
      <c r="B49" s="44">
        <v>41</v>
      </c>
      <c r="C49" s="45" t="s">
        <v>3697</v>
      </c>
      <c r="D49" s="46" t="s">
        <v>3698</v>
      </c>
      <c r="E49" s="47" t="s">
        <v>3516</v>
      </c>
      <c r="F49" s="45" t="s">
        <v>3443</v>
      </c>
      <c r="G49" s="82">
        <v>6</v>
      </c>
      <c r="H49" s="49">
        <v>2</v>
      </c>
      <c r="I49" s="49">
        <v>3</v>
      </c>
      <c r="J49" s="49" t="s">
        <v>36</v>
      </c>
      <c r="K49" s="54"/>
      <c r="L49" s="54"/>
      <c r="M49" s="54"/>
      <c r="N49" s="54"/>
      <c r="O49" s="80">
        <v>5.5</v>
      </c>
      <c r="P49" s="51">
        <f t="shared" si="0"/>
        <v>5</v>
      </c>
      <c r="Q49" s="52" t="str">
        <f t="shared" si="3"/>
        <v>D+</v>
      </c>
      <c r="R49" s="53" t="str">
        <f t="shared" si="1"/>
        <v>Trung bình yếu</v>
      </c>
      <c r="S49" s="41" t="str">
        <f t="shared" si="4"/>
        <v/>
      </c>
      <c r="T49" s="41" t="s">
        <v>3389</v>
      </c>
      <c r="U49" s="71"/>
      <c r="V49" s="4"/>
      <c r="W49" s="43" t="str">
        <f t="shared" si="2"/>
        <v>Đạt</v>
      </c>
      <c r="X49" s="43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61"/>
    </row>
    <row r="50" spans="2:39" ht="18.75" customHeight="1" x14ac:dyDescent="0.25">
      <c r="B50" s="44">
        <v>42</v>
      </c>
      <c r="C50" s="45" t="s">
        <v>3699</v>
      </c>
      <c r="D50" s="46" t="s">
        <v>3700</v>
      </c>
      <c r="E50" s="47" t="s">
        <v>3516</v>
      </c>
      <c r="F50" s="45" t="s">
        <v>3401</v>
      </c>
      <c r="G50" s="82">
        <v>7</v>
      </c>
      <c r="H50" s="49">
        <v>7</v>
      </c>
      <c r="I50" s="49">
        <v>7</v>
      </c>
      <c r="J50" s="49" t="s">
        <v>36</v>
      </c>
      <c r="K50" s="54"/>
      <c r="L50" s="54"/>
      <c r="M50" s="54"/>
      <c r="N50" s="54"/>
      <c r="O50" s="80">
        <v>3.5</v>
      </c>
      <c r="P50" s="51">
        <f t="shared" si="0"/>
        <v>4.5999999999999996</v>
      </c>
      <c r="Q50" s="52" t="str">
        <f t="shared" si="3"/>
        <v>D</v>
      </c>
      <c r="R50" s="53" t="str">
        <f t="shared" si="1"/>
        <v>Trung bình yếu</v>
      </c>
      <c r="S50" s="41" t="str">
        <f t="shared" si="4"/>
        <v/>
      </c>
      <c r="T50" s="41" t="s">
        <v>3389</v>
      </c>
      <c r="U50" s="71"/>
      <c r="V50" s="4"/>
      <c r="W50" s="43" t="str">
        <f t="shared" si="2"/>
        <v>Đạt</v>
      </c>
      <c r="X50" s="43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61"/>
    </row>
    <row r="51" spans="2:39" ht="18.75" customHeight="1" x14ac:dyDescent="0.25">
      <c r="B51" s="44">
        <v>43</v>
      </c>
      <c r="C51" s="45" t="s">
        <v>3701</v>
      </c>
      <c r="D51" s="46" t="s">
        <v>3429</v>
      </c>
      <c r="E51" s="47" t="s">
        <v>3516</v>
      </c>
      <c r="F51" s="45" t="s">
        <v>3484</v>
      </c>
      <c r="G51" s="82">
        <v>7</v>
      </c>
      <c r="H51" s="49">
        <v>7</v>
      </c>
      <c r="I51" s="49">
        <v>5</v>
      </c>
      <c r="J51" s="49" t="s">
        <v>36</v>
      </c>
      <c r="K51" s="54"/>
      <c r="L51" s="54"/>
      <c r="M51" s="54"/>
      <c r="N51" s="54"/>
      <c r="O51" s="80">
        <v>6.5</v>
      </c>
      <c r="P51" s="51">
        <f t="shared" si="0"/>
        <v>6.5</v>
      </c>
      <c r="Q51" s="52" t="str">
        <f t="shared" si="3"/>
        <v>C+</v>
      </c>
      <c r="R51" s="53" t="str">
        <f t="shared" si="1"/>
        <v>Trung bình</v>
      </c>
      <c r="S51" s="41" t="str">
        <f t="shared" si="4"/>
        <v/>
      </c>
      <c r="T51" s="41" t="s">
        <v>3389</v>
      </c>
      <c r="U51" s="71"/>
      <c r="V51" s="4"/>
      <c r="W51" s="43" t="str">
        <f t="shared" si="2"/>
        <v>Đạt</v>
      </c>
      <c r="X51" s="43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61"/>
    </row>
    <row r="52" spans="2:39" ht="18.75" customHeight="1" x14ac:dyDescent="0.25">
      <c r="B52" s="44">
        <v>44</v>
      </c>
      <c r="C52" s="45" t="s">
        <v>3702</v>
      </c>
      <c r="D52" s="46" t="s">
        <v>3703</v>
      </c>
      <c r="E52" s="47" t="s">
        <v>3704</v>
      </c>
      <c r="F52" s="45" t="s">
        <v>3513</v>
      </c>
      <c r="G52" s="82">
        <v>0</v>
      </c>
      <c r="H52" s="49">
        <v>0</v>
      </c>
      <c r="I52" s="49">
        <v>0</v>
      </c>
      <c r="J52" s="49" t="s">
        <v>36</v>
      </c>
      <c r="K52" s="54"/>
      <c r="L52" s="54"/>
      <c r="M52" s="54"/>
      <c r="N52" s="54"/>
      <c r="O52" s="80"/>
      <c r="P52" s="51">
        <f t="shared" si="0"/>
        <v>0</v>
      </c>
      <c r="Q52" s="52" t="str">
        <f t="shared" si="3"/>
        <v>F</v>
      </c>
      <c r="R52" s="53" t="str">
        <f t="shared" si="1"/>
        <v>Kém</v>
      </c>
      <c r="S52" s="41" t="str">
        <f t="shared" si="4"/>
        <v>Không đủ ĐKDT</v>
      </c>
      <c r="T52" s="41" t="s">
        <v>3389</v>
      </c>
      <c r="U52" s="71"/>
      <c r="V52" s="4"/>
      <c r="W52" s="43" t="str">
        <f t="shared" si="2"/>
        <v>Học lại</v>
      </c>
      <c r="X52" s="43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61"/>
    </row>
    <row r="53" spans="2:39" ht="18.75" customHeight="1" x14ac:dyDescent="0.25">
      <c r="B53" s="44">
        <v>45</v>
      </c>
      <c r="C53" s="45" t="s">
        <v>3705</v>
      </c>
      <c r="D53" s="46" t="s">
        <v>3486</v>
      </c>
      <c r="E53" s="47" t="s">
        <v>3706</v>
      </c>
      <c r="F53" s="45" t="s">
        <v>3401</v>
      </c>
      <c r="G53" s="82">
        <v>7</v>
      </c>
      <c r="H53" s="49">
        <v>3</v>
      </c>
      <c r="I53" s="49">
        <v>8</v>
      </c>
      <c r="J53" s="49" t="s">
        <v>36</v>
      </c>
      <c r="K53" s="54"/>
      <c r="L53" s="54"/>
      <c r="M53" s="54"/>
      <c r="N53" s="54"/>
      <c r="O53" s="80">
        <v>0</v>
      </c>
      <c r="P53" s="51">
        <f t="shared" si="0"/>
        <v>1.8</v>
      </c>
      <c r="Q53" s="52" t="str">
        <f t="shared" si="3"/>
        <v>F</v>
      </c>
      <c r="R53" s="53" t="str">
        <f t="shared" si="1"/>
        <v>Kém</v>
      </c>
      <c r="S53" s="41" t="str">
        <f t="shared" si="4"/>
        <v/>
      </c>
      <c r="T53" s="41" t="s">
        <v>3389</v>
      </c>
      <c r="U53" s="71"/>
      <c r="V53" s="4"/>
      <c r="W53" s="43" t="str">
        <f t="shared" si="2"/>
        <v>Học lại</v>
      </c>
      <c r="X53" s="43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61"/>
    </row>
    <row r="54" spans="2:39" ht="18.75" customHeight="1" x14ac:dyDescent="0.25">
      <c r="B54" s="44">
        <v>46</v>
      </c>
      <c r="C54" s="45" t="s">
        <v>3707</v>
      </c>
      <c r="D54" s="46" t="s">
        <v>3708</v>
      </c>
      <c r="E54" s="47" t="s">
        <v>3536</v>
      </c>
      <c r="F54" s="45" t="s">
        <v>3524</v>
      </c>
      <c r="G54" s="82">
        <v>9</v>
      </c>
      <c r="H54" s="49">
        <v>7</v>
      </c>
      <c r="I54" s="49">
        <v>8</v>
      </c>
      <c r="J54" s="49" t="s">
        <v>36</v>
      </c>
      <c r="K54" s="54"/>
      <c r="L54" s="54"/>
      <c r="M54" s="54"/>
      <c r="N54" s="54"/>
      <c r="O54" s="80">
        <v>3</v>
      </c>
      <c r="P54" s="51">
        <f t="shared" si="0"/>
        <v>4.5</v>
      </c>
      <c r="Q54" s="52" t="str">
        <f t="shared" si="3"/>
        <v>D</v>
      </c>
      <c r="R54" s="53" t="str">
        <f t="shared" si="1"/>
        <v>Trung bình yếu</v>
      </c>
      <c r="S54" s="41" t="str">
        <f t="shared" si="4"/>
        <v/>
      </c>
      <c r="T54" s="41" t="s">
        <v>3389</v>
      </c>
      <c r="U54" s="71"/>
      <c r="V54" s="4"/>
      <c r="W54" s="43" t="str">
        <f t="shared" si="2"/>
        <v>Đạt</v>
      </c>
      <c r="X54" s="43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61"/>
    </row>
    <row r="55" spans="2:39" ht="18.75" customHeight="1" x14ac:dyDescent="0.25">
      <c r="B55" s="44">
        <v>47</v>
      </c>
      <c r="C55" s="45" t="s">
        <v>3709</v>
      </c>
      <c r="D55" s="46" t="s">
        <v>3417</v>
      </c>
      <c r="E55" s="47" t="s">
        <v>3536</v>
      </c>
      <c r="F55" s="45" t="s">
        <v>3388</v>
      </c>
      <c r="G55" s="82">
        <v>4</v>
      </c>
      <c r="H55" s="49">
        <v>0</v>
      </c>
      <c r="I55" s="49">
        <v>2</v>
      </c>
      <c r="J55" s="49" t="s">
        <v>36</v>
      </c>
      <c r="K55" s="54"/>
      <c r="L55" s="54"/>
      <c r="M55" s="54"/>
      <c r="N55" s="54"/>
      <c r="O55" s="80"/>
      <c r="P55" s="51">
        <f t="shared" si="0"/>
        <v>0.6</v>
      </c>
      <c r="Q55" s="52" t="str">
        <f t="shared" si="3"/>
        <v>F</v>
      </c>
      <c r="R55" s="53" t="str">
        <f t="shared" si="1"/>
        <v>Kém</v>
      </c>
      <c r="S55" s="41" t="str">
        <f t="shared" si="4"/>
        <v>Không đủ ĐKDT</v>
      </c>
      <c r="T55" s="41" t="s">
        <v>3389</v>
      </c>
      <c r="U55" s="71"/>
      <c r="V55" s="4"/>
      <c r="W55" s="43" t="str">
        <f t="shared" si="2"/>
        <v>Học lại</v>
      </c>
      <c r="X55" s="43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61"/>
    </row>
    <row r="56" spans="2:39" ht="18.75" customHeight="1" x14ac:dyDescent="0.25">
      <c r="B56" s="44">
        <v>48</v>
      </c>
      <c r="C56" s="45" t="s">
        <v>3710</v>
      </c>
      <c r="D56" s="46" t="s">
        <v>3711</v>
      </c>
      <c r="E56" s="47" t="s">
        <v>3712</v>
      </c>
      <c r="F56" s="45" t="s">
        <v>3439</v>
      </c>
      <c r="G56" s="82">
        <v>5</v>
      </c>
      <c r="H56" s="49">
        <v>5.5</v>
      </c>
      <c r="I56" s="49">
        <v>0.5</v>
      </c>
      <c r="J56" s="49" t="s">
        <v>36</v>
      </c>
      <c r="K56" s="54"/>
      <c r="L56" s="54"/>
      <c r="M56" s="54"/>
      <c r="N56" s="54"/>
      <c r="O56" s="80">
        <v>2</v>
      </c>
      <c r="P56" s="51">
        <f t="shared" si="0"/>
        <v>2.5</v>
      </c>
      <c r="Q56" s="52" t="str">
        <f t="shared" si="3"/>
        <v>F</v>
      </c>
      <c r="R56" s="53" t="str">
        <f t="shared" si="1"/>
        <v>Kém</v>
      </c>
      <c r="S56" s="41" t="str">
        <f t="shared" si="4"/>
        <v/>
      </c>
      <c r="T56" s="41" t="s">
        <v>3389</v>
      </c>
      <c r="U56" s="71"/>
      <c r="V56" s="4"/>
      <c r="W56" s="43" t="str">
        <f t="shared" si="2"/>
        <v>Học lại</v>
      </c>
      <c r="X56" s="43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61"/>
    </row>
    <row r="57" spans="2:39" ht="18.75" customHeight="1" x14ac:dyDescent="0.25">
      <c r="B57" s="44">
        <v>49</v>
      </c>
      <c r="C57" s="45" t="s">
        <v>3713</v>
      </c>
      <c r="D57" s="46" t="s">
        <v>3486</v>
      </c>
      <c r="E57" s="47" t="s">
        <v>3714</v>
      </c>
      <c r="F57" s="45" t="s">
        <v>3401</v>
      </c>
      <c r="G57" s="82">
        <v>6</v>
      </c>
      <c r="H57" s="49">
        <v>8.5</v>
      </c>
      <c r="I57" s="49">
        <v>0.5</v>
      </c>
      <c r="J57" s="49" t="s">
        <v>36</v>
      </c>
      <c r="K57" s="54"/>
      <c r="L57" s="54"/>
      <c r="M57" s="54"/>
      <c r="N57" s="54"/>
      <c r="O57" s="80">
        <v>2</v>
      </c>
      <c r="P57" s="51">
        <f t="shared" si="0"/>
        <v>2.9</v>
      </c>
      <c r="Q57" s="52" t="str">
        <f t="shared" si="3"/>
        <v>F</v>
      </c>
      <c r="R57" s="53" t="str">
        <f t="shared" si="1"/>
        <v>Kém</v>
      </c>
      <c r="S57" s="41" t="str">
        <f t="shared" si="4"/>
        <v/>
      </c>
      <c r="T57" s="41" t="s">
        <v>3389</v>
      </c>
      <c r="U57" s="71"/>
      <c r="V57" s="4"/>
      <c r="W57" s="43" t="str">
        <f t="shared" si="2"/>
        <v>Học lại</v>
      </c>
      <c r="X57" s="43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61"/>
    </row>
    <row r="58" spans="2:39" ht="18.75" customHeight="1" x14ac:dyDescent="0.25">
      <c r="B58" s="44">
        <v>50</v>
      </c>
      <c r="C58" s="45" t="s">
        <v>3715</v>
      </c>
      <c r="D58" s="46" t="s">
        <v>3716</v>
      </c>
      <c r="E58" s="47" t="s">
        <v>3545</v>
      </c>
      <c r="F58" s="45" t="s">
        <v>3491</v>
      </c>
      <c r="G58" s="82">
        <v>5</v>
      </c>
      <c r="H58" s="49">
        <v>3</v>
      </c>
      <c r="I58" s="49">
        <v>2</v>
      </c>
      <c r="J58" s="49" t="s">
        <v>36</v>
      </c>
      <c r="K58" s="54"/>
      <c r="L58" s="54"/>
      <c r="M58" s="54"/>
      <c r="N58" s="54"/>
      <c r="O58" s="80">
        <v>1</v>
      </c>
      <c r="P58" s="51">
        <f t="shared" si="0"/>
        <v>1.7</v>
      </c>
      <c r="Q58" s="52" t="str">
        <f t="shared" si="3"/>
        <v>F</v>
      </c>
      <c r="R58" s="53" t="str">
        <f t="shared" si="1"/>
        <v>Kém</v>
      </c>
      <c r="S58" s="41" t="str">
        <f t="shared" si="4"/>
        <v/>
      </c>
      <c r="T58" s="41" t="s">
        <v>3389</v>
      </c>
      <c r="U58" s="71"/>
      <c r="V58" s="4"/>
      <c r="W58" s="43" t="str">
        <f t="shared" si="2"/>
        <v>Học lại</v>
      </c>
      <c r="X58" s="43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61"/>
    </row>
    <row r="59" spans="2:39" ht="18.75" customHeight="1" x14ac:dyDescent="0.25">
      <c r="B59" s="44">
        <v>51</v>
      </c>
      <c r="C59" s="45" t="s">
        <v>3717</v>
      </c>
      <c r="D59" s="46" t="s">
        <v>3718</v>
      </c>
      <c r="E59" s="47" t="s">
        <v>3545</v>
      </c>
      <c r="F59" s="45" t="s">
        <v>3388</v>
      </c>
      <c r="G59" s="82">
        <v>6</v>
      </c>
      <c r="H59" s="49">
        <v>5</v>
      </c>
      <c r="I59" s="49">
        <v>7</v>
      </c>
      <c r="J59" s="49" t="s">
        <v>36</v>
      </c>
      <c r="K59" s="54"/>
      <c r="L59" s="54"/>
      <c r="M59" s="54"/>
      <c r="N59" s="54"/>
      <c r="O59" s="80">
        <v>2</v>
      </c>
      <c r="P59" s="51">
        <f t="shared" si="0"/>
        <v>3.2</v>
      </c>
      <c r="Q59" s="52" t="str">
        <f t="shared" si="3"/>
        <v>F</v>
      </c>
      <c r="R59" s="53" t="str">
        <f t="shared" si="1"/>
        <v>Kém</v>
      </c>
      <c r="S59" s="41" t="str">
        <f t="shared" si="4"/>
        <v/>
      </c>
      <c r="T59" s="41" t="s">
        <v>3389</v>
      </c>
      <c r="U59" s="71"/>
      <c r="V59" s="4"/>
      <c r="W59" s="43" t="str">
        <f t="shared" si="2"/>
        <v>Học lại</v>
      </c>
      <c r="X59" s="43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61"/>
    </row>
    <row r="60" spans="2:39" ht="18.75" customHeight="1" x14ac:dyDescent="0.25">
      <c r="B60" s="44">
        <v>52</v>
      </c>
      <c r="C60" s="45" t="s">
        <v>3719</v>
      </c>
      <c r="D60" s="46" t="s">
        <v>3429</v>
      </c>
      <c r="E60" s="47" t="s">
        <v>3548</v>
      </c>
      <c r="F60" s="45" t="s">
        <v>3720</v>
      </c>
      <c r="G60" s="82">
        <v>7</v>
      </c>
      <c r="H60" s="49">
        <v>5</v>
      </c>
      <c r="I60" s="49">
        <v>5</v>
      </c>
      <c r="J60" s="49" t="s">
        <v>36</v>
      </c>
      <c r="K60" s="54"/>
      <c r="L60" s="54"/>
      <c r="M60" s="54"/>
      <c r="N60" s="54"/>
      <c r="O60" s="80">
        <v>4</v>
      </c>
      <c r="P60" s="51">
        <f t="shared" si="0"/>
        <v>4.5</v>
      </c>
      <c r="Q60" s="52" t="str">
        <f t="shared" si="3"/>
        <v>D</v>
      </c>
      <c r="R60" s="53" t="str">
        <f t="shared" si="1"/>
        <v>Trung bình yếu</v>
      </c>
      <c r="S60" s="41" t="str">
        <f t="shared" si="4"/>
        <v/>
      </c>
      <c r="T60" s="41" t="s">
        <v>3389</v>
      </c>
      <c r="U60" s="71"/>
      <c r="V60" s="4"/>
      <c r="W60" s="43" t="str">
        <f t="shared" si="2"/>
        <v>Đạt</v>
      </c>
      <c r="X60" s="43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61"/>
    </row>
    <row r="61" spans="2:39" ht="18.75" customHeight="1" x14ac:dyDescent="0.25">
      <c r="B61" s="44">
        <v>53</v>
      </c>
      <c r="C61" s="45" t="s">
        <v>3721</v>
      </c>
      <c r="D61" s="46" t="s">
        <v>3722</v>
      </c>
      <c r="E61" s="47" t="s">
        <v>3548</v>
      </c>
      <c r="F61" s="45" t="s">
        <v>3415</v>
      </c>
      <c r="G61" s="82">
        <v>7</v>
      </c>
      <c r="H61" s="49">
        <v>7.5</v>
      </c>
      <c r="I61" s="49">
        <v>0.5</v>
      </c>
      <c r="J61" s="49" t="s">
        <v>36</v>
      </c>
      <c r="K61" s="54"/>
      <c r="L61" s="54"/>
      <c r="M61" s="54"/>
      <c r="N61" s="54"/>
      <c r="O61" s="80">
        <v>4</v>
      </c>
      <c r="P61" s="51">
        <f t="shared" si="0"/>
        <v>4.3</v>
      </c>
      <c r="Q61" s="52" t="str">
        <f t="shared" si="3"/>
        <v>D</v>
      </c>
      <c r="R61" s="53" t="str">
        <f t="shared" si="1"/>
        <v>Trung bình yếu</v>
      </c>
      <c r="S61" s="41" t="str">
        <f t="shared" si="4"/>
        <v/>
      </c>
      <c r="T61" s="41" t="s">
        <v>3389</v>
      </c>
      <c r="U61" s="71"/>
      <c r="V61" s="4"/>
      <c r="W61" s="43" t="str">
        <f t="shared" si="2"/>
        <v>Đạt</v>
      </c>
      <c r="X61" s="43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61"/>
    </row>
    <row r="62" spans="2:39" ht="18.75" customHeight="1" x14ac:dyDescent="0.25">
      <c r="B62" s="44">
        <v>54</v>
      </c>
      <c r="C62" s="45" t="s">
        <v>3723</v>
      </c>
      <c r="D62" s="46" t="s">
        <v>3724</v>
      </c>
      <c r="E62" s="47" t="s">
        <v>3555</v>
      </c>
      <c r="F62" s="45" t="s">
        <v>3465</v>
      </c>
      <c r="G62" s="82">
        <v>6</v>
      </c>
      <c r="H62" s="49">
        <v>8</v>
      </c>
      <c r="I62" s="49">
        <v>7</v>
      </c>
      <c r="J62" s="49" t="s">
        <v>36</v>
      </c>
      <c r="K62" s="54"/>
      <c r="L62" s="54"/>
      <c r="M62" s="54"/>
      <c r="N62" s="54"/>
      <c r="O62" s="80">
        <v>4</v>
      </c>
      <c r="P62" s="51">
        <f t="shared" si="0"/>
        <v>4.9000000000000004</v>
      </c>
      <c r="Q62" s="52" t="str">
        <f t="shared" si="3"/>
        <v>D</v>
      </c>
      <c r="R62" s="53" t="str">
        <f t="shared" si="1"/>
        <v>Trung bình yếu</v>
      </c>
      <c r="S62" s="41" t="str">
        <f t="shared" si="4"/>
        <v/>
      </c>
      <c r="T62" s="41" t="s">
        <v>3389</v>
      </c>
      <c r="U62" s="71"/>
      <c r="V62" s="4"/>
      <c r="W62" s="43" t="str">
        <f t="shared" si="2"/>
        <v>Đạt</v>
      </c>
      <c r="X62" s="43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61"/>
    </row>
    <row r="63" spans="2:39" ht="18.75" customHeight="1" x14ac:dyDescent="0.25">
      <c r="B63" s="44">
        <v>55</v>
      </c>
      <c r="C63" s="45" t="s">
        <v>3725</v>
      </c>
      <c r="D63" s="46" t="s">
        <v>3726</v>
      </c>
      <c r="E63" s="47" t="s">
        <v>3555</v>
      </c>
      <c r="F63" s="45" t="s">
        <v>3395</v>
      </c>
      <c r="G63" s="82">
        <v>10</v>
      </c>
      <c r="H63" s="49">
        <v>8.5</v>
      </c>
      <c r="I63" s="49">
        <v>7</v>
      </c>
      <c r="J63" s="49" t="s">
        <v>36</v>
      </c>
      <c r="K63" s="54"/>
      <c r="L63" s="54"/>
      <c r="M63" s="54"/>
      <c r="N63" s="54"/>
      <c r="O63" s="80">
        <v>9.5</v>
      </c>
      <c r="P63" s="51">
        <f t="shared" si="0"/>
        <v>9.1999999999999993</v>
      </c>
      <c r="Q63" s="52" t="str">
        <f t="shared" si="3"/>
        <v>A+</v>
      </c>
      <c r="R63" s="53" t="str">
        <f t="shared" si="1"/>
        <v>Giỏi</v>
      </c>
      <c r="S63" s="41" t="str">
        <f t="shared" si="4"/>
        <v/>
      </c>
      <c r="T63" s="41" t="s">
        <v>3389</v>
      </c>
      <c r="U63" s="71"/>
      <c r="V63" s="4"/>
      <c r="W63" s="43" t="str">
        <f t="shared" si="2"/>
        <v>Đạt</v>
      </c>
      <c r="X63" s="43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61"/>
    </row>
    <row r="64" spans="2:39" ht="18.75" customHeight="1" x14ac:dyDescent="0.25">
      <c r="B64" s="44">
        <v>56</v>
      </c>
      <c r="C64" s="45" t="s">
        <v>3727</v>
      </c>
      <c r="D64" s="46" t="s">
        <v>3728</v>
      </c>
      <c r="E64" s="47" t="s">
        <v>3555</v>
      </c>
      <c r="F64" s="45" t="s">
        <v>3575</v>
      </c>
      <c r="G64" s="82">
        <v>8</v>
      </c>
      <c r="H64" s="49">
        <v>7.5</v>
      </c>
      <c r="I64" s="49">
        <v>7</v>
      </c>
      <c r="J64" s="49" t="s">
        <v>36</v>
      </c>
      <c r="K64" s="54"/>
      <c r="L64" s="54"/>
      <c r="M64" s="54"/>
      <c r="N64" s="54"/>
      <c r="O64" s="80">
        <v>6</v>
      </c>
      <c r="P64" s="51">
        <f t="shared" si="0"/>
        <v>6.5</v>
      </c>
      <c r="Q64" s="52" t="str">
        <f t="shared" si="3"/>
        <v>C+</v>
      </c>
      <c r="R64" s="53" t="str">
        <f t="shared" si="1"/>
        <v>Trung bình</v>
      </c>
      <c r="S64" s="41" t="str">
        <f t="shared" si="4"/>
        <v/>
      </c>
      <c r="T64" s="41" t="s">
        <v>3389</v>
      </c>
      <c r="U64" s="71"/>
      <c r="V64" s="4"/>
      <c r="W64" s="43" t="str">
        <f t="shared" si="2"/>
        <v>Đạt</v>
      </c>
      <c r="X64" s="43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61"/>
    </row>
    <row r="65" spans="2:39" ht="18.75" customHeight="1" x14ac:dyDescent="0.25">
      <c r="B65" s="44">
        <v>57</v>
      </c>
      <c r="C65" s="45" t="s">
        <v>3729</v>
      </c>
      <c r="D65" s="46" t="s">
        <v>3730</v>
      </c>
      <c r="E65" s="47" t="s">
        <v>3555</v>
      </c>
      <c r="F65" s="45" t="s">
        <v>3392</v>
      </c>
      <c r="G65" s="82">
        <v>5</v>
      </c>
      <c r="H65" s="49">
        <v>4</v>
      </c>
      <c r="I65" s="49">
        <v>0.5</v>
      </c>
      <c r="J65" s="49" t="s">
        <v>36</v>
      </c>
      <c r="K65" s="54"/>
      <c r="L65" s="54"/>
      <c r="M65" s="54"/>
      <c r="N65" s="54"/>
      <c r="O65" s="80">
        <v>2</v>
      </c>
      <c r="P65" s="51">
        <f t="shared" si="0"/>
        <v>2.4</v>
      </c>
      <c r="Q65" s="52" t="str">
        <f t="shared" si="3"/>
        <v>F</v>
      </c>
      <c r="R65" s="53" t="str">
        <f t="shared" si="1"/>
        <v>Kém</v>
      </c>
      <c r="S65" s="41" t="str">
        <f t="shared" si="4"/>
        <v/>
      </c>
      <c r="T65" s="41" t="s">
        <v>3389</v>
      </c>
      <c r="U65" s="71"/>
      <c r="V65" s="4"/>
      <c r="W65" s="43" t="str">
        <f t="shared" si="2"/>
        <v>Học lại</v>
      </c>
      <c r="X65" s="43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61"/>
    </row>
    <row r="66" spans="2:39" ht="18.75" customHeight="1" x14ac:dyDescent="0.25">
      <c r="B66" s="44">
        <v>58</v>
      </c>
      <c r="C66" s="45" t="s">
        <v>3731</v>
      </c>
      <c r="D66" s="46" t="s">
        <v>3732</v>
      </c>
      <c r="E66" s="47" t="s">
        <v>3555</v>
      </c>
      <c r="F66" s="45" t="s">
        <v>3484</v>
      </c>
      <c r="G66" s="82">
        <v>7</v>
      </c>
      <c r="H66" s="49">
        <v>8</v>
      </c>
      <c r="I66" s="49">
        <v>2</v>
      </c>
      <c r="J66" s="49" t="s">
        <v>36</v>
      </c>
      <c r="K66" s="54"/>
      <c r="L66" s="54"/>
      <c r="M66" s="54"/>
      <c r="N66" s="54"/>
      <c r="O66" s="80">
        <v>5.5</v>
      </c>
      <c r="P66" s="51">
        <f t="shared" si="0"/>
        <v>5.6</v>
      </c>
      <c r="Q66" s="52" t="str">
        <f t="shared" si="3"/>
        <v>C</v>
      </c>
      <c r="R66" s="53" t="str">
        <f t="shared" si="1"/>
        <v>Trung bình</v>
      </c>
      <c r="S66" s="41" t="str">
        <f t="shared" si="4"/>
        <v/>
      </c>
      <c r="T66" s="41" t="s">
        <v>3389</v>
      </c>
      <c r="U66" s="71"/>
      <c r="V66" s="4"/>
      <c r="W66" s="43" t="str">
        <f t="shared" si="2"/>
        <v>Đạt</v>
      </c>
      <c r="X66" s="43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61"/>
    </row>
    <row r="67" spans="2:39" ht="18.75" customHeight="1" x14ac:dyDescent="0.25">
      <c r="B67" s="44">
        <v>59</v>
      </c>
      <c r="C67" s="45" t="s">
        <v>3733</v>
      </c>
      <c r="D67" s="46" t="s">
        <v>3599</v>
      </c>
      <c r="E67" s="47" t="s">
        <v>3555</v>
      </c>
      <c r="F67" s="45" t="s">
        <v>3388</v>
      </c>
      <c r="G67" s="82">
        <v>5</v>
      </c>
      <c r="H67" s="49">
        <v>3</v>
      </c>
      <c r="I67" s="49">
        <v>3</v>
      </c>
      <c r="J67" s="49" t="s">
        <v>36</v>
      </c>
      <c r="K67" s="54"/>
      <c r="L67" s="54"/>
      <c r="M67" s="54"/>
      <c r="N67" s="54"/>
      <c r="O67" s="80">
        <v>2</v>
      </c>
      <c r="P67" s="51">
        <f t="shared" si="0"/>
        <v>2.5</v>
      </c>
      <c r="Q67" s="52" t="str">
        <f t="shared" si="3"/>
        <v>F</v>
      </c>
      <c r="R67" s="53" t="str">
        <f t="shared" si="1"/>
        <v>Kém</v>
      </c>
      <c r="S67" s="41" t="str">
        <f t="shared" si="4"/>
        <v/>
      </c>
      <c r="T67" s="41" t="s">
        <v>3389</v>
      </c>
      <c r="U67" s="71"/>
      <c r="V67" s="4"/>
      <c r="W67" s="43" t="str">
        <f t="shared" si="2"/>
        <v>Học lại</v>
      </c>
      <c r="X67" s="43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61"/>
    </row>
    <row r="68" spans="2:39" ht="18.75" customHeight="1" x14ac:dyDescent="0.25">
      <c r="B68" s="44">
        <v>60</v>
      </c>
      <c r="C68" s="45" t="s">
        <v>3734</v>
      </c>
      <c r="D68" s="46" t="s">
        <v>3735</v>
      </c>
      <c r="E68" s="47" t="s">
        <v>3736</v>
      </c>
      <c r="F68" s="45" t="s">
        <v>3572</v>
      </c>
      <c r="G68" s="82">
        <v>10</v>
      </c>
      <c r="H68" s="49">
        <v>9</v>
      </c>
      <c r="I68" s="49">
        <v>7</v>
      </c>
      <c r="J68" s="49" t="s">
        <v>36</v>
      </c>
      <c r="K68" s="54"/>
      <c r="L68" s="54"/>
      <c r="M68" s="54"/>
      <c r="N68" s="54"/>
      <c r="O68" s="80">
        <v>8</v>
      </c>
      <c r="P68" s="51">
        <f t="shared" si="0"/>
        <v>8.1999999999999993</v>
      </c>
      <c r="Q68" s="52" t="str">
        <f t="shared" si="3"/>
        <v>B+</v>
      </c>
      <c r="R68" s="53" t="str">
        <f t="shared" si="1"/>
        <v>Khá</v>
      </c>
      <c r="S68" s="41" t="str">
        <f t="shared" si="4"/>
        <v/>
      </c>
      <c r="T68" s="41" t="s">
        <v>3389</v>
      </c>
      <c r="U68" s="71"/>
      <c r="V68" s="4"/>
      <c r="W68" s="43" t="str">
        <f t="shared" si="2"/>
        <v>Đạt</v>
      </c>
      <c r="X68" s="43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61"/>
    </row>
    <row r="69" spans="2:39" ht="18.75" customHeight="1" x14ac:dyDescent="0.25">
      <c r="B69" s="44">
        <v>61</v>
      </c>
      <c r="C69" s="45" t="s">
        <v>3737</v>
      </c>
      <c r="D69" s="46" t="s">
        <v>3738</v>
      </c>
      <c r="E69" s="47" t="s">
        <v>3563</v>
      </c>
      <c r="F69" s="45" t="s">
        <v>3408</v>
      </c>
      <c r="G69" s="82">
        <v>9</v>
      </c>
      <c r="H69" s="49">
        <v>6.5</v>
      </c>
      <c r="I69" s="49">
        <v>7</v>
      </c>
      <c r="J69" s="49" t="s">
        <v>36</v>
      </c>
      <c r="K69" s="54"/>
      <c r="L69" s="54"/>
      <c r="M69" s="54"/>
      <c r="N69" s="54"/>
      <c r="O69" s="80">
        <v>5.5</v>
      </c>
      <c r="P69" s="51">
        <f t="shared" si="0"/>
        <v>6.1</v>
      </c>
      <c r="Q69" s="52" t="str">
        <f t="shared" si="3"/>
        <v>C</v>
      </c>
      <c r="R69" s="53" t="str">
        <f t="shared" si="1"/>
        <v>Trung bình</v>
      </c>
      <c r="S69" s="41" t="str">
        <f t="shared" si="4"/>
        <v/>
      </c>
      <c r="T69" s="41" t="s">
        <v>3389</v>
      </c>
      <c r="U69" s="71"/>
      <c r="V69" s="4"/>
      <c r="W69" s="43" t="str">
        <f t="shared" si="2"/>
        <v>Đạt</v>
      </c>
      <c r="X69" s="43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61"/>
    </row>
    <row r="70" spans="2:39" ht="18.75" customHeight="1" x14ac:dyDescent="0.25">
      <c r="B70" s="44">
        <v>62</v>
      </c>
      <c r="C70" s="45" t="s">
        <v>3739</v>
      </c>
      <c r="D70" s="46" t="s">
        <v>3740</v>
      </c>
      <c r="E70" s="47" t="s">
        <v>3741</v>
      </c>
      <c r="F70" s="45" t="s">
        <v>3465</v>
      </c>
      <c r="G70" s="82">
        <v>5</v>
      </c>
      <c r="H70" s="49">
        <v>3</v>
      </c>
      <c r="I70" s="49">
        <v>0.5</v>
      </c>
      <c r="J70" s="49" t="s">
        <v>36</v>
      </c>
      <c r="K70" s="54"/>
      <c r="L70" s="54"/>
      <c r="M70" s="54"/>
      <c r="N70" s="54"/>
      <c r="O70" s="80">
        <v>2</v>
      </c>
      <c r="P70" s="51">
        <f t="shared" si="0"/>
        <v>2.2999999999999998</v>
      </c>
      <c r="Q70" s="52" t="str">
        <f t="shared" si="3"/>
        <v>F</v>
      </c>
      <c r="R70" s="53" t="str">
        <f t="shared" si="1"/>
        <v>Kém</v>
      </c>
      <c r="S70" s="41" t="str">
        <f t="shared" si="4"/>
        <v/>
      </c>
      <c r="T70" s="41" t="s">
        <v>3389</v>
      </c>
      <c r="U70" s="71"/>
      <c r="V70" s="4"/>
      <c r="W70" s="43" t="str">
        <f t="shared" si="2"/>
        <v>Học lại</v>
      </c>
      <c r="X70" s="43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61"/>
    </row>
    <row r="71" spans="2:39" ht="18.75" customHeight="1" x14ac:dyDescent="0.25">
      <c r="B71" s="44">
        <v>63</v>
      </c>
      <c r="C71" s="45" t="s">
        <v>3742</v>
      </c>
      <c r="D71" s="46" t="s">
        <v>3743</v>
      </c>
      <c r="E71" s="47" t="s">
        <v>3744</v>
      </c>
      <c r="F71" s="45" t="s">
        <v>3526</v>
      </c>
      <c r="G71" s="82">
        <v>6</v>
      </c>
      <c r="H71" s="49">
        <v>7.5</v>
      </c>
      <c r="I71" s="49">
        <v>0.5</v>
      </c>
      <c r="J71" s="49" t="s">
        <v>36</v>
      </c>
      <c r="K71" s="54"/>
      <c r="L71" s="54"/>
      <c r="M71" s="54"/>
      <c r="N71" s="54"/>
      <c r="O71" s="80">
        <v>5.5</v>
      </c>
      <c r="P71" s="51">
        <f t="shared" si="0"/>
        <v>5.3</v>
      </c>
      <c r="Q71" s="52" t="str">
        <f t="shared" si="3"/>
        <v>D+</v>
      </c>
      <c r="R71" s="53" t="str">
        <f t="shared" si="1"/>
        <v>Trung bình yếu</v>
      </c>
      <c r="S71" s="41" t="str">
        <f t="shared" si="4"/>
        <v/>
      </c>
      <c r="T71" s="41" t="s">
        <v>3389</v>
      </c>
      <c r="U71" s="71"/>
      <c r="V71" s="4"/>
      <c r="W71" s="43" t="str">
        <f t="shared" si="2"/>
        <v>Đạt</v>
      </c>
      <c r="X71" s="43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61"/>
    </row>
    <row r="72" spans="2:39" ht="18.75" customHeight="1" x14ac:dyDescent="0.25">
      <c r="B72" s="44">
        <v>64</v>
      </c>
      <c r="C72" s="45" t="s">
        <v>3745</v>
      </c>
      <c r="D72" s="46" t="s">
        <v>3673</v>
      </c>
      <c r="E72" s="47" t="s">
        <v>3746</v>
      </c>
      <c r="F72" s="45" t="s">
        <v>3480</v>
      </c>
      <c r="G72" s="82">
        <v>7</v>
      </c>
      <c r="H72" s="49">
        <v>8</v>
      </c>
      <c r="I72" s="49">
        <v>7</v>
      </c>
      <c r="J72" s="49" t="s">
        <v>36</v>
      </c>
      <c r="K72" s="54"/>
      <c r="L72" s="54"/>
      <c r="M72" s="54"/>
      <c r="N72" s="54"/>
      <c r="O72" s="80">
        <v>5.5</v>
      </c>
      <c r="P72" s="51">
        <f t="shared" si="0"/>
        <v>6.1</v>
      </c>
      <c r="Q72" s="52" t="str">
        <f t="shared" si="3"/>
        <v>C</v>
      </c>
      <c r="R72" s="53" t="str">
        <f t="shared" si="1"/>
        <v>Trung bình</v>
      </c>
      <c r="S72" s="41" t="str">
        <f t="shared" si="4"/>
        <v/>
      </c>
      <c r="T72" s="41" t="s">
        <v>3389</v>
      </c>
      <c r="U72" s="71"/>
      <c r="V72" s="4"/>
      <c r="W72" s="43" t="str">
        <f t="shared" si="2"/>
        <v>Đạt</v>
      </c>
      <c r="X72" s="43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61"/>
    </row>
    <row r="73" spans="2:39" ht="18.75" customHeight="1" x14ac:dyDescent="0.25">
      <c r="B73" s="44">
        <v>65</v>
      </c>
      <c r="C73" s="45" t="s">
        <v>3747</v>
      </c>
      <c r="D73" s="46" t="s">
        <v>3748</v>
      </c>
      <c r="E73" s="47" t="s">
        <v>3746</v>
      </c>
      <c r="F73" s="45" t="s">
        <v>3590</v>
      </c>
      <c r="G73" s="82">
        <v>6</v>
      </c>
      <c r="H73" s="49">
        <v>8</v>
      </c>
      <c r="I73" s="49">
        <v>5</v>
      </c>
      <c r="J73" s="49" t="s">
        <v>36</v>
      </c>
      <c r="K73" s="54"/>
      <c r="L73" s="54"/>
      <c r="M73" s="54"/>
      <c r="N73" s="54"/>
      <c r="O73" s="80">
        <v>4</v>
      </c>
      <c r="P73" s="51">
        <f t="shared" ref="P73:P80" si="5">ROUND(SUMPRODUCT(G73:O73,$G$8:$O$8)/100,1)</f>
        <v>4.7</v>
      </c>
      <c r="Q73" s="52" t="str">
        <f t="shared" si="3"/>
        <v>D</v>
      </c>
      <c r="R73" s="53" t="str">
        <f t="shared" si="1"/>
        <v>Trung bình yếu</v>
      </c>
      <c r="S73" s="41" t="str">
        <f t="shared" si="4"/>
        <v/>
      </c>
      <c r="T73" s="41" t="s">
        <v>3389</v>
      </c>
      <c r="U73" s="71"/>
      <c r="V73" s="4"/>
      <c r="W73" s="43" t="str">
        <f t="shared" ref="W73:W80" si="6">IF(S73="Không đủ ĐKDT","Học lại",IF(S73="Đình chỉ thi","Học lại",IF(AND(MID(F73,2,2)&lt;"12",S73="Vắng"),"Thi lại",IF(S73="Vắng có phép", "Thi lại",IF(AND((MID(F73,2,2)&lt;"12"),P73&lt;4.5),"Thi lại",IF(AND((MID(F73,2,2)&lt;"18"),P73&lt;4),"Học lại",IF(AND((MID(F73,2,2)&gt;"17"),P73&lt;4),"Thi lại",IF(AND(MID(F73,2,2)&gt;"17",O73=0),"Thi lại",IF(AND((MID(F73,2,2)&lt;"12"),O73=0),"Thi lại",IF(AND((MID(F73,2,2)&lt;"18"),(MID(F73,2,2)&gt;"11"),O73=0),"Học lại","Đạt"))))))))))</f>
        <v>Đạt</v>
      </c>
      <c r="X73" s="43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61"/>
    </row>
    <row r="74" spans="2:39" ht="18.75" customHeight="1" x14ac:dyDescent="0.25">
      <c r="B74" s="44">
        <v>66</v>
      </c>
      <c r="C74" s="45" t="s">
        <v>3749</v>
      </c>
      <c r="D74" s="46" t="s">
        <v>3750</v>
      </c>
      <c r="E74" s="47" t="s">
        <v>3751</v>
      </c>
      <c r="F74" s="45" t="s">
        <v>3632</v>
      </c>
      <c r="G74" s="82">
        <v>9</v>
      </c>
      <c r="H74" s="49">
        <v>8</v>
      </c>
      <c r="I74" s="49">
        <v>8</v>
      </c>
      <c r="J74" s="49" t="s">
        <v>36</v>
      </c>
      <c r="K74" s="54"/>
      <c r="L74" s="54"/>
      <c r="M74" s="54"/>
      <c r="N74" s="54"/>
      <c r="O74" s="80">
        <v>6.5</v>
      </c>
      <c r="P74" s="51">
        <f t="shared" si="5"/>
        <v>7.1</v>
      </c>
      <c r="Q74" s="52" t="str">
        <f t="shared" si="3"/>
        <v>B</v>
      </c>
      <c r="R74" s="53" t="str">
        <f t="shared" si="1"/>
        <v>Khá</v>
      </c>
      <c r="S74" s="41" t="str">
        <f t="shared" si="4"/>
        <v/>
      </c>
      <c r="T74" s="41" t="s">
        <v>3389</v>
      </c>
      <c r="U74" s="71"/>
      <c r="V74" s="4"/>
      <c r="W74" s="43" t="str">
        <f t="shared" si="6"/>
        <v>Đạt</v>
      </c>
      <c r="X74" s="43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61"/>
    </row>
    <row r="75" spans="2:39" ht="18.75" customHeight="1" x14ac:dyDescent="0.25">
      <c r="B75" s="44">
        <v>67</v>
      </c>
      <c r="C75" s="45" t="s">
        <v>3752</v>
      </c>
      <c r="D75" s="46" t="s">
        <v>3753</v>
      </c>
      <c r="E75" s="47" t="s">
        <v>3579</v>
      </c>
      <c r="F75" s="45" t="s">
        <v>3572</v>
      </c>
      <c r="G75" s="82">
        <v>10</v>
      </c>
      <c r="H75" s="49">
        <v>8.5</v>
      </c>
      <c r="I75" s="49">
        <v>8</v>
      </c>
      <c r="J75" s="49" t="s">
        <v>36</v>
      </c>
      <c r="K75" s="54"/>
      <c r="L75" s="54"/>
      <c r="M75" s="54"/>
      <c r="N75" s="54"/>
      <c r="O75" s="80">
        <v>7</v>
      </c>
      <c r="P75" s="51">
        <f t="shared" si="5"/>
        <v>7.6</v>
      </c>
      <c r="Q75" s="52" t="str">
        <f t="shared" si="3"/>
        <v>B</v>
      </c>
      <c r="R75" s="53" t="str">
        <f t="shared" si="1"/>
        <v>Khá</v>
      </c>
      <c r="S75" s="41" t="str">
        <f t="shared" ref="S75:S80" si="7">+IF(OR($G75=0,$H75=0,$I75=0,$J75=0),"Không đủ ĐKDT",IF(AND(O75=0,P75&gt;=4),"Không đạt",""))</f>
        <v/>
      </c>
      <c r="T75" s="41" t="s">
        <v>3389</v>
      </c>
      <c r="U75" s="71"/>
      <c r="V75" s="4"/>
      <c r="W75" s="43" t="str">
        <f t="shared" si="6"/>
        <v>Đạt</v>
      </c>
      <c r="X75" s="43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61"/>
    </row>
    <row r="76" spans="2:39" ht="18.75" customHeight="1" x14ac:dyDescent="0.25">
      <c r="B76" s="44">
        <v>68</v>
      </c>
      <c r="C76" s="45" t="s">
        <v>3754</v>
      </c>
      <c r="D76" s="46" t="s">
        <v>3755</v>
      </c>
      <c r="E76" s="47" t="s">
        <v>3579</v>
      </c>
      <c r="F76" s="45" t="s">
        <v>3465</v>
      </c>
      <c r="G76" s="82">
        <v>0</v>
      </c>
      <c r="H76" s="49">
        <v>0</v>
      </c>
      <c r="I76" s="49">
        <v>0</v>
      </c>
      <c r="J76" s="49" t="s">
        <v>36</v>
      </c>
      <c r="K76" s="54"/>
      <c r="L76" s="54"/>
      <c r="M76" s="54"/>
      <c r="N76" s="54"/>
      <c r="O76" s="80"/>
      <c r="P76" s="51">
        <f t="shared" si="5"/>
        <v>0</v>
      </c>
      <c r="Q76" s="52" t="str">
        <f t="shared" si="3"/>
        <v>F</v>
      </c>
      <c r="R76" s="53" t="str">
        <f t="shared" si="1"/>
        <v>Kém</v>
      </c>
      <c r="S76" s="41" t="str">
        <f t="shared" si="7"/>
        <v>Không đủ ĐKDT</v>
      </c>
      <c r="T76" s="41" t="s">
        <v>3389</v>
      </c>
      <c r="U76" s="71"/>
      <c r="V76" s="4"/>
      <c r="W76" s="43" t="str">
        <f t="shared" si="6"/>
        <v>Học lại</v>
      </c>
      <c r="X76" s="43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61"/>
    </row>
    <row r="77" spans="2:39" ht="18.75" customHeight="1" x14ac:dyDescent="0.25">
      <c r="B77" s="44">
        <v>69</v>
      </c>
      <c r="C77" s="45" t="s">
        <v>3756</v>
      </c>
      <c r="D77" s="46" t="s">
        <v>3403</v>
      </c>
      <c r="E77" s="47" t="s">
        <v>3586</v>
      </c>
      <c r="F77" s="45" t="s">
        <v>3401</v>
      </c>
      <c r="G77" s="82">
        <v>6</v>
      </c>
      <c r="H77" s="49">
        <v>0.5</v>
      </c>
      <c r="I77" s="49">
        <v>7</v>
      </c>
      <c r="J77" s="49" t="s">
        <v>36</v>
      </c>
      <c r="K77" s="54"/>
      <c r="L77" s="54"/>
      <c r="M77" s="54"/>
      <c r="N77" s="54"/>
      <c r="O77" s="80">
        <v>1</v>
      </c>
      <c r="P77" s="51">
        <f t="shared" si="5"/>
        <v>2.1</v>
      </c>
      <c r="Q77" s="52" t="str">
        <f t="shared" si="3"/>
        <v>F</v>
      </c>
      <c r="R77" s="53" t="str">
        <f t="shared" si="1"/>
        <v>Kém</v>
      </c>
      <c r="S77" s="41" t="str">
        <f t="shared" si="7"/>
        <v/>
      </c>
      <c r="T77" s="41" t="s">
        <v>3389</v>
      </c>
      <c r="U77" s="71"/>
      <c r="V77" s="4"/>
      <c r="W77" s="43" t="str">
        <f t="shared" si="6"/>
        <v>Học lại</v>
      </c>
      <c r="X77" s="43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61"/>
    </row>
    <row r="78" spans="2:39" ht="18.75" customHeight="1" x14ac:dyDescent="0.25">
      <c r="B78" s="44">
        <v>70</v>
      </c>
      <c r="C78" s="45" t="s">
        <v>3757</v>
      </c>
      <c r="D78" s="46" t="s">
        <v>3664</v>
      </c>
      <c r="E78" s="47" t="s">
        <v>3592</v>
      </c>
      <c r="F78" s="45" t="s">
        <v>3415</v>
      </c>
      <c r="G78" s="82">
        <v>6</v>
      </c>
      <c r="H78" s="49">
        <v>6</v>
      </c>
      <c r="I78" s="49">
        <v>5</v>
      </c>
      <c r="J78" s="49" t="s">
        <v>36</v>
      </c>
      <c r="K78" s="54"/>
      <c r="L78" s="54"/>
      <c r="M78" s="54"/>
      <c r="N78" s="54"/>
      <c r="O78" s="80">
        <v>0</v>
      </c>
      <c r="P78" s="51">
        <f t="shared" si="5"/>
        <v>1.7</v>
      </c>
      <c r="Q78" s="52" t="str">
        <f t="shared" si="3"/>
        <v>F</v>
      </c>
      <c r="R78" s="53" t="str">
        <f t="shared" si="1"/>
        <v>Kém</v>
      </c>
      <c r="S78" s="41" t="s">
        <v>3382</v>
      </c>
      <c r="T78" s="41" t="s">
        <v>3389</v>
      </c>
      <c r="U78" s="71"/>
      <c r="V78" s="4"/>
      <c r="W78" s="43" t="str">
        <f t="shared" si="6"/>
        <v>Học lại</v>
      </c>
      <c r="X78" s="43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61"/>
    </row>
    <row r="79" spans="2:39" ht="18.75" customHeight="1" x14ac:dyDescent="0.25">
      <c r="B79" s="44">
        <v>71</v>
      </c>
      <c r="C79" s="45" t="s">
        <v>3758</v>
      </c>
      <c r="D79" s="46" t="s">
        <v>3759</v>
      </c>
      <c r="E79" s="47" t="s">
        <v>3597</v>
      </c>
      <c r="F79" s="45" t="s">
        <v>3465</v>
      </c>
      <c r="G79" s="82">
        <v>7</v>
      </c>
      <c r="H79" s="49">
        <v>7.5</v>
      </c>
      <c r="I79" s="49">
        <v>5</v>
      </c>
      <c r="J79" s="49" t="s">
        <v>36</v>
      </c>
      <c r="K79" s="54"/>
      <c r="L79" s="54"/>
      <c r="M79" s="54"/>
      <c r="N79" s="54"/>
      <c r="O79" s="80">
        <v>3.5</v>
      </c>
      <c r="P79" s="51">
        <f t="shared" si="5"/>
        <v>4.4000000000000004</v>
      </c>
      <c r="Q79" s="52" t="str">
        <f t="shared" si="3"/>
        <v>D</v>
      </c>
      <c r="R79" s="53" t="str">
        <f t="shared" si="1"/>
        <v>Trung bình yếu</v>
      </c>
      <c r="S79" s="41" t="str">
        <f t="shared" si="7"/>
        <v/>
      </c>
      <c r="T79" s="41" t="s">
        <v>3389</v>
      </c>
      <c r="U79" s="71"/>
      <c r="V79" s="4"/>
      <c r="W79" s="43" t="str">
        <f t="shared" si="6"/>
        <v>Đạt</v>
      </c>
      <c r="X79" s="43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61"/>
    </row>
    <row r="80" spans="2:39" ht="18.75" customHeight="1" x14ac:dyDescent="0.25">
      <c r="B80" s="44">
        <v>72</v>
      </c>
      <c r="C80" s="45" t="s">
        <v>3760</v>
      </c>
      <c r="D80" s="46" t="s">
        <v>3761</v>
      </c>
      <c r="E80" s="47" t="s">
        <v>3762</v>
      </c>
      <c r="F80" s="45" t="s">
        <v>3720</v>
      </c>
      <c r="G80" s="82">
        <v>5</v>
      </c>
      <c r="H80" s="49">
        <v>2</v>
      </c>
      <c r="I80" s="49">
        <v>3</v>
      </c>
      <c r="J80" s="49" t="s">
        <v>36</v>
      </c>
      <c r="K80" s="54"/>
      <c r="L80" s="54"/>
      <c r="M80" s="54"/>
      <c r="N80" s="54"/>
      <c r="O80" s="80">
        <v>0</v>
      </c>
      <c r="P80" s="51">
        <f t="shared" si="5"/>
        <v>1</v>
      </c>
      <c r="Q80" s="52" t="str">
        <f t="shared" si="3"/>
        <v>F</v>
      </c>
      <c r="R80" s="53" t="str">
        <f t="shared" si="1"/>
        <v>Kém</v>
      </c>
      <c r="S80" s="41" t="s">
        <v>3382</v>
      </c>
      <c r="T80" s="41" t="s">
        <v>3389</v>
      </c>
      <c r="U80" s="71"/>
      <c r="V80" s="4"/>
      <c r="W80" s="43" t="str">
        <f t="shared" si="6"/>
        <v>Học lại</v>
      </c>
      <c r="X80" s="43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61"/>
    </row>
    <row r="81" spans="1:22" ht="7.5" customHeight="1" x14ac:dyDescent="0.25">
      <c r="A81" s="61"/>
      <c r="B81" s="62"/>
      <c r="C81" s="63"/>
      <c r="D81" s="63"/>
      <c r="E81" s="64"/>
      <c r="F81" s="64"/>
      <c r="G81" s="65"/>
      <c r="H81" s="66"/>
      <c r="I81" s="66"/>
      <c r="J81" s="67"/>
      <c r="K81" s="67"/>
      <c r="L81" s="67"/>
      <c r="M81" s="67"/>
      <c r="N81" s="67"/>
      <c r="O81" s="67"/>
      <c r="P81" s="67"/>
      <c r="Q81" s="67"/>
      <c r="R81" s="67"/>
      <c r="S81" s="67"/>
      <c r="T81" s="67"/>
      <c r="U81" s="67"/>
      <c r="V81" s="4"/>
    </row>
    <row r="82" spans="1:22" ht="16.5" x14ac:dyDescent="0.25">
      <c r="A82" s="61"/>
      <c r="B82" s="130" t="s">
        <v>37</v>
      </c>
      <c r="C82" s="130"/>
      <c r="D82" s="63"/>
      <c r="E82" s="64"/>
      <c r="F82" s="64"/>
      <c r="G82" s="65"/>
      <c r="H82" s="66"/>
      <c r="I82" s="66"/>
      <c r="J82" s="67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4"/>
    </row>
    <row r="83" spans="1:22" ht="16.5" customHeight="1" x14ac:dyDescent="0.25">
      <c r="A83" s="61"/>
      <c r="B83" s="68" t="s">
        <v>38</v>
      </c>
      <c r="C83" s="68"/>
      <c r="D83" s="69">
        <f>+$Z$7</f>
        <v>72</v>
      </c>
      <c r="E83" s="70" t="s">
        <v>39</v>
      </c>
      <c r="F83" s="139" t="s">
        <v>40</v>
      </c>
      <c r="G83" s="139"/>
      <c r="H83" s="139"/>
      <c r="I83" s="139"/>
      <c r="J83" s="139"/>
      <c r="K83" s="139"/>
      <c r="L83" s="139"/>
      <c r="M83" s="139"/>
      <c r="N83" s="139"/>
      <c r="O83" s="71">
        <f>$Z$7 -COUNTIF($S$8:$S$228,"Vắng") -COUNTIF($S$8:$S$228,"Vắng có phép") - COUNTIF($S$8:$S$228,"Đình chỉ thi") - COUNTIF($S$8:$S$228,"Không đủ ĐKDT")</f>
        <v>62</v>
      </c>
      <c r="P83" s="71"/>
      <c r="Q83" s="72"/>
      <c r="R83" s="73"/>
      <c r="S83" s="73" t="s">
        <v>39</v>
      </c>
      <c r="T83" s="73"/>
      <c r="U83" s="73"/>
      <c r="V83" s="4"/>
    </row>
    <row r="84" spans="1:22" ht="16.5" customHeight="1" x14ac:dyDescent="0.25">
      <c r="A84" s="61"/>
      <c r="B84" s="68" t="s">
        <v>41</v>
      </c>
      <c r="C84" s="68"/>
      <c r="D84" s="69">
        <f>+$AK$7</f>
        <v>43</v>
      </c>
      <c r="E84" s="70" t="s">
        <v>39</v>
      </c>
      <c r="F84" s="139" t="s">
        <v>42</v>
      </c>
      <c r="G84" s="139"/>
      <c r="H84" s="139"/>
      <c r="I84" s="139"/>
      <c r="J84" s="139"/>
      <c r="K84" s="139"/>
      <c r="L84" s="139"/>
      <c r="M84" s="139"/>
      <c r="N84" s="139"/>
      <c r="O84" s="74">
        <f>COUNTIF($S$8:$S$104,"Vắng")</f>
        <v>4</v>
      </c>
      <c r="P84" s="74"/>
      <c r="Q84" s="75"/>
      <c r="R84" s="73"/>
      <c r="S84" s="73" t="s">
        <v>39</v>
      </c>
      <c r="T84" s="73"/>
      <c r="U84" s="73"/>
      <c r="V84" s="4"/>
    </row>
    <row r="85" spans="1:22" ht="16.5" customHeight="1" x14ac:dyDescent="0.25">
      <c r="A85" s="61"/>
      <c r="B85" s="68" t="s">
        <v>43</v>
      </c>
      <c r="C85" s="68"/>
      <c r="D85" s="76">
        <f>COUNTIF(W9:W80,"Học lại")</f>
        <v>29</v>
      </c>
      <c r="E85" s="70" t="s">
        <v>39</v>
      </c>
      <c r="F85" s="139" t="s">
        <v>44</v>
      </c>
      <c r="G85" s="139"/>
      <c r="H85" s="139"/>
      <c r="I85" s="139"/>
      <c r="J85" s="139"/>
      <c r="K85" s="139"/>
      <c r="L85" s="139"/>
      <c r="M85" s="139"/>
      <c r="N85" s="139"/>
      <c r="O85" s="71">
        <f>COUNTIF($S$8:$S$104,"Vắng có phép")</f>
        <v>0</v>
      </c>
      <c r="P85" s="71"/>
      <c r="Q85" s="72"/>
      <c r="R85" s="73"/>
      <c r="S85" s="73" t="s">
        <v>39</v>
      </c>
      <c r="T85" s="73"/>
      <c r="U85" s="73"/>
      <c r="V85" s="4"/>
    </row>
    <row r="86" spans="1:22" ht="3" customHeight="1" x14ac:dyDescent="0.25">
      <c r="A86" s="61"/>
      <c r="B86" s="62"/>
      <c r="C86" s="63"/>
      <c r="D86" s="63"/>
      <c r="E86" s="64"/>
      <c r="F86" s="64"/>
      <c r="G86" s="65"/>
      <c r="H86" s="66"/>
      <c r="I86" s="66"/>
      <c r="J86" s="67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4"/>
    </row>
    <row r="87" spans="1:22" x14ac:dyDescent="0.25">
      <c r="B87" s="77" t="s">
        <v>45</v>
      </c>
      <c r="C87" s="77"/>
      <c r="D87" s="78">
        <f>COUNTIF(W9:W80,"Thi lại")</f>
        <v>0</v>
      </c>
      <c r="E87" s="79" t="s">
        <v>39</v>
      </c>
      <c r="F87" s="4"/>
      <c r="G87" s="4"/>
      <c r="H87" s="4"/>
      <c r="I87" s="140"/>
      <c r="J87" s="140"/>
      <c r="K87" s="140"/>
      <c r="L87" s="140"/>
      <c r="M87" s="140"/>
      <c r="N87" s="140"/>
      <c r="O87" s="140"/>
      <c r="P87" s="140"/>
      <c r="Q87" s="140"/>
      <c r="R87" s="140"/>
      <c r="S87" s="140"/>
      <c r="T87" s="105"/>
      <c r="U87" s="105"/>
      <c r="V87" s="4"/>
    </row>
    <row r="88" spans="1:22" x14ac:dyDescent="0.25">
      <c r="B88" s="77"/>
      <c r="C88" s="77"/>
      <c r="D88" s="78"/>
      <c r="E88" s="79"/>
      <c r="F88" s="4"/>
      <c r="G88" s="4"/>
      <c r="H88" s="4"/>
      <c r="I88" s="140" t="s">
        <v>3603</v>
      </c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05"/>
      <c r="U88" s="105"/>
      <c r="V88" s="4"/>
    </row>
  </sheetData>
  <sheetProtection formatCells="0" formatColumns="0" formatRows="0" insertColumns="0" insertRows="0" insertHyperlinks="0" deleteColumns="0" deleteRows="0" sort="0" autoFilter="0" pivotTables="0"/>
  <autoFilter ref="A7:AM80">
    <filterColumn colId="3" showButton="0"/>
  </autoFilter>
  <mergeCells count="42">
    <mergeCell ref="I88:S88"/>
    <mergeCell ref="B8:F8"/>
    <mergeCell ref="B82:C82"/>
    <mergeCell ref="F83:N83"/>
    <mergeCell ref="F84:N84"/>
    <mergeCell ref="F85:N85"/>
    <mergeCell ref="I87:S87"/>
    <mergeCell ref="O6:O7"/>
    <mergeCell ref="P6:P8"/>
    <mergeCell ref="Q6:Q7"/>
    <mergeCell ref="R6:R7"/>
    <mergeCell ref="S6:S8"/>
    <mergeCell ref="T6:T8"/>
    <mergeCell ref="H6:H7"/>
    <mergeCell ref="I6:I7"/>
    <mergeCell ref="J6:J7"/>
    <mergeCell ref="K6:K7"/>
    <mergeCell ref="L6:M6"/>
    <mergeCell ref="N6:N7"/>
    <mergeCell ref="AI3:AJ5"/>
    <mergeCell ref="AK3:AL5"/>
    <mergeCell ref="B4:C4"/>
    <mergeCell ref="F4:J4"/>
    <mergeCell ref="O4:T4"/>
    <mergeCell ref="B6:B7"/>
    <mergeCell ref="C6:C7"/>
    <mergeCell ref="D6:E7"/>
    <mergeCell ref="F6:F7"/>
    <mergeCell ref="G6:G7"/>
    <mergeCell ref="X3:X6"/>
    <mergeCell ref="Y3:Y6"/>
    <mergeCell ref="Z3:Z6"/>
    <mergeCell ref="AA3:AD5"/>
    <mergeCell ref="AE3:AF5"/>
    <mergeCell ref="AG3:AH5"/>
    <mergeCell ref="B1:F1"/>
    <mergeCell ref="G1:T1"/>
    <mergeCell ref="B2:F2"/>
    <mergeCell ref="G2:T2"/>
    <mergeCell ref="B3:C3"/>
    <mergeCell ref="D3:N3"/>
    <mergeCell ref="O3:T3"/>
  </mergeCells>
  <conditionalFormatting sqref="G9:O80">
    <cfRule type="cellIs" dxfId="164" priority="7" operator="greaterThan">
      <formula>10</formula>
    </cfRule>
  </conditionalFormatting>
  <conditionalFormatting sqref="C1:C1048576">
    <cfRule type="duplicateValues" dxfId="163" priority="6"/>
  </conditionalFormatting>
  <conditionalFormatting sqref="O9:O80">
    <cfRule type="cellIs" dxfId="162" priority="3" operator="greaterThan">
      <formula>10</formula>
    </cfRule>
    <cfRule type="cellIs" dxfId="161" priority="4" operator="greaterThan">
      <formula>10</formula>
    </cfRule>
    <cfRule type="cellIs" dxfId="160" priority="5" operator="greaterThan">
      <formula>10</formula>
    </cfRule>
  </conditionalFormatting>
  <conditionalFormatting sqref="G9:J80">
    <cfRule type="cellIs" dxfId="159" priority="2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5 X3:AL7 Y2:AL2 Y9 W9:X80 AM2:AM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4"/>
  <sheetViews>
    <sheetView topLeftCell="B1" workbookViewId="0">
      <pane ySplit="2" topLeftCell="A87" activePane="bottomLeft" state="frozen"/>
      <selection activeCell="B90" sqref="A90:XFD100"/>
      <selection pane="bottomLeft" activeCell="B90" sqref="A90:XFD100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11.25" style="1" customWidth="1"/>
    <col min="7" max="9" width="4.375" style="1" customWidth="1"/>
    <col min="10" max="10" width="4.375" style="1" hidden="1" customWidth="1"/>
    <col min="11" max="11" width="3.25" style="1" hidden="1" customWidth="1"/>
    <col min="12" max="12" width="4.875" style="1" hidden="1" customWidth="1"/>
    <col min="13" max="13" width="7.5" style="1" hidden="1" customWidth="1"/>
    <col min="14" max="14" width="8" style="1" hidden="1" customWidth="1"/>
    <col min="15" max="15" width="5.25" style="1" customWidth="1"/>
    <col min="16" max="16" width="6.5" style="1" customWidth="1"/>
    <col min="17" max="17" width="6.5" style="1" hidden="1" customWidth="1"/>
    <col min="18" max="18" width="11.875" style="1" hidden="1" customWidth="1"/>
    <col min="19" max="19" width="14.5" style="1" customWidth="1"/>
    <col min="20" max="20" width="6" style="1" hidden="1" customWidth="1"/>
    <col min="21" max="21" width="3.25" style="1" customWidth="1"/>
    <col min="22" max="22" width="5.75" style="1" customWidth="1"/>
    <col min="23" max="23" width="6.5" style="2" customWidth="1"/>
    <col min="24" max="24" width="9" style="3"/>
    <col min="25" max="26" width="9" style="3" customWidth="1"/>
    <col min="27" max="27" width="9" style="3"/>
    <col min="28" max="28" width="9" style="3" customWidth="1"/>
    <col min="29" max="39" width="9" style="3"/>
    <col min="40" max="16384" width="9" style="1"/>
  </cols>
  <sheetData>
    <row r="1" spans="2:39" ht="27.75" customHeight="1" x14ac:dyDescent="0.3">
      <c r="B1" s="115" t="s">
        <v>0</v>
      </c>
      <c r="C1" s="115"/>
      <c r="D1" s="115"/>
      <c r="E1" s="115"/>
      <c r="F1" s="115"/>
      <c r="G1" s="117" t="s">
        <v>3381</v>
      </c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0"/>
      <c r="V1" s="4"/>
    </row>
    <row r="2" spans="2:39" ht="25.5" customHeight="1" x14ac:dyDescent="0.25">
      <c r="B2" s="116" t="s">
        <v>1</v>
      </c>
      <c r="C2" s="116"/>
      <c r="D2" s="116"/>
      <c r="E2" s="116"/>
      <c r="F2" s="116"/>
      <c r="G2" s="119" t="s">
        <v>46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1"/>
      <c r="V2" s="5"/>
      <c r="W2" s="6"/>
      <c r="AE2" s="2"/>
      <c r="AF2" s="7"/>
      <c r="AG2" s="2"/>
      <c r="AH2" s="2"/>
      <c r="AI2" s="2"/>
      <c r="AJ2" s="7"/>
      <c r="AK2" s="2"/>
    </row>
    <row r="3" spans="2:39" ht="33.75" customHeight="1" x14ac:dyDescent="0.25">
      <c r="B3" s="112" t="s">
        <v>2</v>
      </c>
      <c r="C3" s="112"/>
      <c r="D3" s="113" t="s">
        <v>48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 t="s">
        <v>3763</v>
      </c>
      <c r="P3" s="114"/>
      <c r="Q3" s="114"/>
      <c r="R3" s="114"/>
      <c r="S3" s="114"/>
      <c r="T3" s="114"/>
      <c r="U3" s="109"/>
      <c r="X3" s="120" t="s">
        <v>3</v>
      </c>
      <c r="Y3" s="120" t="s">
        <v>4</v>
      </c>
      <c r="Z3" s="120" t="s">
        <v>5</v>
      </c>
      <c r="AA3" s="120" t="s">
        <v>6</v>
      </c>
      <c r="AB3" s="120"/>
      <c r="AC3" s="120"/>
      <c r="AD3" s="120"/>
      <c r="AE3" s="120" t="s">
        <v>7</v>
      </c>
      <c r="AF3" s="120"/>
      <c r="AG3" s="120" t="s">
        <v>8</v>
      </c>
      <c r="AH3" s="120"/>
      <c r="AI3" s="120" t="s">
        <v>9</v>
      </c>
      <c r="AJ3" s="120"/>
      <c r="AK3" s="120" t="s">
        <v>10</v>
      </c>
      <c r="AL3" s="120"/>
      <c r="AM3" s="9"/>
    </row>
    <row r="4" spans="2:39" ht="17.25" customHeight="1" x14ac:dyDescent="0.25">
      <c r="B4" s="121" t="s">
        <v>11</v>
      </c>
      <c r="C4" s="121"/>
      <c r="D4" s="10">
        <v>2</v>
      </c>
      <c r="E4" s="108" t="s">
        <v>1297</v>
      </c>
      <c r="F4" s="123">
        <v>43271</v>
      </c>
      <c r="G4" s="123"/>
      <c r="H4" s="123"/>
      <c r="I4" s="123"/>
      <c r="J4" s="123"/>
      <c r="K4" s="103"/>
      <c r="L4" s="103"/>
      <c r="M4" s="103"/>
      <c r="N4" s="103"/>
      <c r="O4" s="122" t="s">
        <v>342</v>
      </c>
      <c r="P4" s="122"/>
      <c r="Q4" s="122"/>
      <c r="R4" s="122"/>
      <c r="S4" s="122"/>
      <c r="T4" s="122"/>
      <c r="U4" s="108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9"/>
    </row>
    <row r="5" spans="2:39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4"/>
      <c r="Q5" s="4"/>
      <c r="R5" s="4"/>
      <c r="S5" s="4"/>
      <c r="T5" s="4"/>
      <c r="U5" s="4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9"/>
    </row>
    <row r="6" spans="2:39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4</v>
      </c>
      <c r="G6" s="131" t="s">
        <v>16</v>
      </c>
      <c r="H6" s="131" t="s">
        <v>17</v>
      </c>
      <c r="I6" s="131" t="s">
        <v>18</v>
      </c>
      <c r="J6" s="131" t="s">
        <v>19</v>
      </c>
      <c r="K6" s="132" t="s">
        <v>20</v>
      </c>
      <c r="L6" s="127" t="s">
        <v>21</v>
      </c>
      <c r="M6" s="129"/>
      <c r="N6" s="132" t="s">
        <v>22</v>
      </c>
      <c r="O6" s="132" t="s">
        <v>23</v>
      </c>
      <c r="P6" s="124" t="s">
        <v>24</v>
      </c>
      <c r="Q6" s="132" t="s">
        <v>25</v>
      </c>
      <c r="R6" s="124" t="s">
        <v>26</v>
      </c>
      <c r="S6" s="124" t="s">
        <v>27</v>
      </c>
      <c r="T6" s="124" t="s">
        <v>47</v>
      </c>
      <c r="U6" s="88"/>
      <c r="X6" s="120"/>
      <c r="Y6" s="120"/>
      <c r="Z6" s="120"/>
      <c r="AA6" s="13" t="s">
        <v>28</v>
      </c>
      <c r="AB6" s="13" t="s">
        <v>29</v>
      </c>
      <c r="AC6" s="13" t="s">
        <v>30</v>
      </c>
      <c r="AD6" s="13" t="s">
        <v>31</v>
      </c>
      <c r="AE6" s="13" t="s">
        <v>32</v>
      </c>
      <c r="AF6" s="13" t="s">
        <v>31</v>
      </c>
      <c r="AG6" s="13" t="s">
        <v>32</v>
      </c>
      <c r="AH6" s="13" t="s">
        <v>31</v>
      </c>
      <c r="AI6" s="13" t="s">
        <v>32</v>
      </c>
      <c r="AJ6" s="13" t="s">
        <v>31</v>
      </c>
      <c r="AK6" s="13" t="s">
        <v>32</v>
      </c>
      <c r="AL6" s="14" t="s">
        <v>31</v>
      </c>
      <c r="AM6" s="15"/>
    </row>
    <row r="7" spans="2:39" ht="39" customHeight="1" x14ac:dyDescent="0.25">
      <c r="B7" s="125"/>
      <c r="C7" s="134"/>
      <c r="D7" s="137"/>
      <c r="E7" s="138"/>
      <c r="F7" s="125"/>
      <c r="G7" s="131"/>
      <c r="H7" s="131"/>
      <c r="I7" s="131"/>
      <c r="J7" s="131"/>
      <c r="K7" s="132"/>
      <c r="L7" s="106" t="s">
        <v>33</v>
      </c>
      <c r="M7" s="106" t="s">
        <v>34</v>
      </c>
      <c r="N7" s="132"/>
      <c r="O7" s="132"/>
      <c r="P7" s="126"/>
      <c r="Q7" s="132"/>
      <c r="R7" s="125"/>
      <c r="S7" s="126"/>
      <c r="T7" s="126"/>
      <c r="U7" s="88"/>
      <c r="W7" s="17"/>
      <c r="X7" s="18" t="str">
        <f>+D3</f>
        <v>Tin học cơ sở 2</v>
      </c>
      <c r="Y7" s="19" t="str">
        <f>+O3</f>
        <v>Nhóm: D17-252_22</v>
      </c>
      <c r="Z7" s="20">
        <f>+$AI$7+$AK$7+$AG$7</f>
        <v>78</v>
      </c>
      <c r="AA7" s="7">
        <f>COUNTIF($R$8:$R$103,"Khiển trách")</f>
        <v>0</v>
      </c>
      <c r="AB7" s="7">
        <f>COUNTIF($R$8:$R$103,"Cảnh cáo")</f>
        <v>0</v>
      </c>
      <c r="AC7" s="7">
        <f>COUNTIF($R$8:$R$103,"Đình chỉ thi")</f>
        <v>0</v>
      </c>
      <c r="AD7" s="21">
        <f>+($AA$7+$AB$7+$AC$7)/$Z$7*100%</f>
        <v>0</v>
      </c>
      <c r="AE7" s="7">
        <f>SUM(COUNTIF($R$8:$R$101,"Vắng"),COUNTIF($R$8:$R$101,"Vắng có phép"))</f>
        <v>0</v>
      </c>
      <c r="AF7" s="22">
        <f>+$AE$7/$Z$7</f>
        <v>0</v>
      </c>
      <c r="AG7" s="23">
        <f>COUNTIF($W$8:$W$101,"Thi lại")</f>
        <v>0</v>
      </c>
      <c r="AH7" s="22">
        <f>+$AG$7/$Z$7</f>
        <v>0</v>
      </c>
      <c r="AI7" s="23">
        <f>COUNTIF($W$8:$W$102,"Học lại")</f>
        <v>28</v>
      </c>
      <c r="AJ7" s="22">
        <f>+$AI$7/$Z$7</f>
        <v>0.35897435897435898</v>
      </c>
      <c r="AK7" s="7">
        <f>COUNTIF($W$9:$W$102,"Đạt")</f>
        <v>50</v>
      </c>
      <c r="AL7" s="21">
        <f>+$AK$7/$Z$7</f>
        <v>0.64102564102564108</v>
      </c>
      <c r="AM7" s="24"/>
    </row>
    <row r="8" spans="2:39" ht="14.25" customHeight="1" x14ac:dyDescent="0.25">
      <c r="B8" s="127" t="s">
        <v>35</v>
      </c>
      <c r="C8" s="128"/>
      <c r="D8" s="128"/>
      <c r="E8" s="128"/>
      <c r="F8" s="129"/>
      <c r="G8" s="25">
        <v>10</v>
      </c>
      <c r="H8" s="25">
        <v>10</v>
      </c>
      <c r="I8" s="83">
        <v>10</v>
      </c>
      <c r="J8" s="25"/>
      <c r="K8" s="26"/>
      <c r="L8" s="27"/>
      <c r="M8" s="27"/>
      <c r="N8" s="27"/>
      <c r="O8" s="28">
        <f>100-(G8+H8+I8+J8)</f>
        <v>70</v>
      </c>
      <c r="P8" s="125"/>
      <c r="Q8" s="29"/>
      <c r="R8" s="29"/>
      <c r="S8" s="125"/>
      <c r="T8" s="125"/>
      <c r="U8" s="88"/>
      <c r="X8" s="2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9"/>
    </row>
    <row r="9" spans="2:39" ht="18.75" customHeight="1" x14ac:dyDescent="0.25">
      <c r="B9" s="31">
        <v>1</v>
      </c>
      <c r="C9" s="32" t="s">
        <v>3764</v>
      </c>
      <c r="D9" s="33" t="s">
        <v>3391</v>
      </c>
      <c r="E9" s="34" t="s">
        <v>3765</v>
      </c>
      <c r="F9" s="32" t="s">
        <v>3484</v>
      </c>
      <c r="G9" s="81">
        <v>4</v>
      </c>
      <c r="H9" s="36">
        <v>6.5</v>
      </c>
      <c r="I9" s="36">
        <v>5</v>
      </c>
      <c r="J9" s="36" t="s">
        <v>36</v>
      </c>
      <c r="K9" s="37"/>
      <c r="L9" s="37"/>
      <c r="M9" s="37"/>
      <c r="N9" s="37"/>
      <c r="O9" s="38">
        <v>0</v>
      </c>
      <c r="P9" s="39">
        <f t="shared" ref="P9:P72" si="0">ROUND(SUMPRODUCT(G9:O9,$G$8:$O$8)/100,1)</f>
        <v>1.6</v>
      </c>
      <c r="Q9" s="40" t="str">
        <f>IF(AND($P9&gt;=9,$P9&lt;=10),"A+","")&amp;IF(AND($P9&gt;=8.5,$P9&lt;=8.9),"A","")&amp;IF(AND($P9&gt;=8,$P9&lt;=8.4),"B+","")&amp;IF(AND($P9&gt;=7,$P9&lt;=7.9),"B","")&amp;IF(AND($P9&gt;=6.5,$P9&lt;=6.9),"C+","")&amp;IF(AND($P9&gt;=5.5,$P9&lt;=6.4),"C","")&amp;IF(AND($P9&gt;=5,$P9&lt;=5.4),"D+","")&amp;IF(AND($P9&gt;=4,$P9&lt;=4.9),"D","")&amp;IF(AND($P9&lt;4),"F","")</f>
        <v>F</v>
      </c>
      <c r="R9" s="40" t="str">
        <f t="shared" ref="R9:R86" si="1">IF($P9&lt;4,"Kém",IF(AND($P9&gt;=4,$P9&lt;=5.4),"Trung bình yếu",IF(AND($P9&gt;=5.5,$P9&lt;=6.9),"Trung bình",IF(AND($P9&gt;=7,$P9&lt;=8.4),"Khá",IF(AND($P9&gt;=8.5,$P9&lt;=10),"Giỏi","")))))</f>
        <v>Kém</v>
      </c>
      <c r="S9" s="41" t="str">
        <f>+IF(OR($G9=0,$H9=0,$I9=0,$J9=0),"Không đủ ĐKDT",IF(AND(O9=0,P9&gt;=4),"Không đạt",""))</f>
        <v/>
      </c>
      <c r="T9" s="90" t="s">
        <v>3766</v>
      </c>
      <c r="U9" s="71"/>
      <c r="V9" s="4"/>
      <c r="W9" s="43" t="str">
        <f t="shared" ref="W9:W72" si="2">IF(S9="Không đủ ĐKDT","Học lại",IF(S9="Đình chỉ thi","Học lại",IF(AND(MID(F9,2,2)&lt;"12",S9="Vắng"),"Thi lại",IF(S9="Vắng có phép", "Thi lại",IF(AND((MID(F9,2,2)&lt;"12"),P9&lt;4.5),"Thi lại",IF(AND((MID(F9,2,2)&lt;"18"),P9&lt;4),"Học lại",IF(AND((MID(F9,2,2)&gt;"17"),P9&lt;4),"Thi lại",IF(AND(MID(F9,2,2)&gt;"17",O9=0),"Thi lại",IF(AND((MID(F9,2,2)&lt;"12"),O9=0),"Thi lại",IF(AND((MID(F9,2,2)&lt;"18"),(MID(F9,2,2)&gt;"11"),O9=0),"Học lại","Đạt"))))))))))</f>
        <v>Học lại</v>
      </c>
      <c r="X9" s="43"/>
      <c r="Y9" s="42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9"/>
    </row>
    <row r="10" spans="2:39" ht="18.75" customHeight="1" x14ac:dyDescent="0.25">
      <c r="B10" s="44">
        <v>2</v>
      </c>
      <c r="C10" s="45" t="s">
        <v>3767</v>
      </c>
      <c r="D10" s="46" t="s">
        <v>3768</v>
      </c>
      <c r="E10" s="47" t="s">
        <v>3387</v>
      </c>
      <c r="F10" s="45" t="s">
        <v>3513</v>
      </c>
      <c r="G10" s="82">
        <v>7</v>
      </c>
      <c r="H10" s="49">
        <v>7.5</v>
      </c>
      <c r="I10" s="49">
        <v>8</v>
      </c>
      <c r="J10" s="49" t="s">
        <v>36</v>
      </c>
      <c r="K10" s="50"/>
      <c r="L10" s="50"/>
      <c r="M10" s="50"/>
      <c r="N10" s="50"/>
      <c r="O10" s="80">
        <v>5</v>
      </c>
      <c r="P10" s="51">
        <f t="shared" si="0"/>
        <v>5.8</v>
      </c>
      <c r="Q10" s="52" t="str">
        <f>IF(AND($P10&gt;=9,$P10&lt;=10),"A+","")&amp;IF(AND($P10&gt;=8.5,$P10&lt;=8.9),"A","")&amp;IF(AND($P10&gt;=8,$P10&lt;=8.4),"B+","")&amp;IF(AND($P10&gt;=7,$P10&lt;=7.9),"B","")&amp;IF(AND($P10&gt;=6.5,$P10&lt;=6.9),"C+","")&amp;IF(AND($P10&gt;=5.5,$P10&lt;=6.4),"C","")&amp;IF(AND($P10&gt;=5,$P10&lt;=5.4),"D+","")&amp;IF(AND($P10&gt;=4,$P10&lt;=4.9),"D","")&amp;IF(AND($P10&lt;4),"F","")</f>
        <v>C</v>
      </c>
      <c r="R10" s="53" t="str">
        <f t="shared" si="1"/>
        <v>Trung bình</v>
      </c>
      <c r="S10" s="41" t="str">
        <f>+IF(OR($G10=0,$H10=0,$I10=0,$J10=0),"Không đủ ĐKDT",IF(AND(O10=0,P10&gt;=4),"Không đạt",""))</f>
        <v/>
      </c>
      <c r="T10" s="41" t="s">
        <v>3766</v>
      </c>
      <c r="U10" s="71"/>
      <c r="V10" s="4"/>
      <c r="W10" s="43" t="str">
        <f t="shared" si="2"/>
        <v>Đạt</v>
      </c>
      <c r="X10" s="43"/>
      <c r="Y10" s="30"/>
      <c r="Z10" s="30"/>
      <c r="AA10" s="30"/>
      <c r="AB10" s="13"/>
      <c r="AC10" s="13"/>
      <c r="AD10" s="13"/>
      <c r="AE10" s="13"/>
      <c r="AF10" s="8"/>
      <c r="AG10" s="13"/>
      <c r="AH10" s="13"/>
      <c r="AI10" s="13"/>
      <c r="AJ10" s="13"/>
      <c r="AK10" s="13"/>
      <c r="AL10" s="13"/>
      <c r="AM10" s="15"/>
    </row>
    <row r="11" spans="2:39" ht="18.75" customHeight="1" x14ac:dyDescent="0.25">
      <c r="B11" s="44">
        <v>3</v>
      </c>
      <c r="C11" s="45" t="s">
        <v>3769</v>
      </c>
      <c r="D11" s="46" t="s">
        <v>3770</v>
      </c>
      <c r="E11" s="47" t="s">
        <v>3387</v>
      </c>
      <c r="F11" s="45" t="s">
        <v>3480</v>
      </c>
      <c r="G11" s="82">
        <v>8</v>
      </c>
      <c r="H11" s="49">
        <v>7</v>
      </c>
      <c r="I11" s="49">
        <v>7</v>
      </c>
      <c r="J11" s="49" t="s">
        <v>36</v>
      </c>
      <c r="K11" s="54"/>
      <c r="L11" s="54"/>
      <c r="M11" s="54"/>
      <c r="N11" s="54"/>
      <c r="O11" s="80">
        <v>4</v>
      </c>
      <c r="P11" s="51">
        <f t="shared" si="0"/>
        <v>5</v>
      </c>
      <c r="Q11" s="52" t="str">
        <f t="shared" ref="Q11:Q86" si="3">IF(AND($P11&gt;=9,$P11&lt;=10),"A+","")&amp;IF(AND($P11&gt;=8.5,$P11&lt;=8.9),"A","")&amp;IF(AND($P11&gt;=8,$P11&lt;=8.4),"B+","")&amp;IF(AND($P11&gt;=7,$P11&lt;=7.9),"B","")&amp;IF(AND($P11&gt;=6.5,$P11&lt;=6.9),"C+","")&amp;IF(AND($P11&gt;=5.5,$P11&lt;=6.4),"C","")&amp;IF(AND($P11&gt;=5,$P11&lt;=5.4),"D+","")&amp;IF(AND($P11&gt;=4,$P11&lt;=4.9),"D","")&amp;IF(AND($P11&lt;4),"F","")</f>
        <v>D+</v>
      </c>
      <c r="R11" s="53" t="str">
        <f t="shared" si="1"/>
        <v>Trung bình yếu</v>
      </c>
      <c r="S11" s="41" t="str">
        <f t="shared" ref="S11:S74" si="4">+IF(OR($G11=0,$H11=0,$I11=0,$J11=0),"Không đủ ĐKDT",IF(AND(O11=0,P11&gt;=4),"Không đạt",""))</f>
        <v/>
      </c>
      <c r="T11" s="41" t="s">
        <v>3766</v>
      </c>
      <c r="U11" s="71"/>
      <c r="V11" s="4"/>
      <c r="W11" s="43" t="str">
        <f t="shared" si="2"/>
        <v>Đạt</v>
      </c>
      <c r="X11" s="43"/>
      <c r="Y11" s="55"/>
      <c r="Z11" s="55"/>
      <c r="AA11" s="107"/>
      <c r="AB11" s="8"/>
      <c r="AC11" s="8"/>
      <c r="AD11" s="8"/>
      <c r="AE11" s="57"/>
      <c r="AF11" s="8"/>
      <c r="AG11" s="58"/>
      <c r="AH11" s="59"/>
      <c r="AI11" s="58"/>
      <c r="AJ11" s="59"/>
      <c r="AK11" s="58"/>
      <c r="AL11" s="8"/>
      <c r="AM11" s="60"/>
    </row>
    <row r="12" spans="2:39" ht="18.75" customHeight="1" x14ac:dyDescent="0.25">
      <c r="B12" s="44">
        <v>4</v>
      </c>
      <c r="C12" s="45" t="s">
        <v>3771</v>
      </c>
      <c r="D12" s="46" t="s">
        <v>3772</v>
      </c>
      <c r="E12" s="47" t="s">
        <v>3387</v>
      </c>
      <c r="F12" s="45" t="s">
        <v>3773</v>
      </c>
      <c r="G12" s="82">
        <v>4</v>
      </c>
      <c r="H12" s="49">
        <v>7</v>
      </c>
      <c r="I12" s="49">
        <v>3</v>
      </c>
      <c r="J12" s="49" t="s">
        <v>36</v>
      </c>
      <c r="K12" s="54"/>
      <c r="L12" s="54"/>
      <c r="M12" s="54"/>
      <c r="N12" s="54"/>
      <c r="O12" s="80">
        <v>7.5</v>
      </c>
      <c r="P12" s="51">
        <f t="shared" si="0"/>
        <v>6.7</v>
      </c>
      <c r="Q12" s="52" t="str">
        <f t="shared" si="3"/>
        <v>C+</v>
      </c>
      <c r="R12" s="53" t="str">
        <f t="shared" si="1"/>
        <v>Trung bình</v>
      </c>
      <c r="S12" s="41" t="str">
        <f t="shared" si="4"/>
        <v/>
      </c>
      <c r="T12" s="41" t="s">
        <v>3766</v>
      </c>
      <c r="U12" s="71"/>
      <c r="V12" s="4"/>
      <c r="W12" s="43" t="str">
        <f t="shared" si="2"/>
        <v>Đạt</v>
      </c>
      <c r="X12" s="4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61"/>
    </row>
    <row r="13" spans="2:39" ht="18.75" customHeight="1" x14ac:dyDescent="0.25">
      <c r="B13" s="44">
        <v>5</v>
      </c>
      <c r="C13" s="45" t="s">
        <v>3774</v>
      </c>
      <c r="D13" s="46" t="s">
        <v>3775</v>
      </c>
      <c r="E13" s="47" t="s">
        <v>3387</v>
      </c>
      <c r="F13" s="45" t="s">
        <v>3517</v>
      </c>
      <c r="G13" s="82">
        <v>6</v>
      </c>
      <c r="H13" s="49">
        <v>6</v>
      </c>
      <c r="I13" s="49">
        <v>5</v>
      </c>
      <c r="J13" s="49" t="s">
        <v>36</v>
      </c>
      <c r="K13" s="54"/>
      <c r="L13" s="54"/>
      <c r="M13" s="54"/>
      <c r="N13" s="54"/>
      <c r="O13" s="80">
        <v>1.5</v>
      </c>
      <c r="P13" s="51">
        <f t="shared" si="0"/>
        <v>2.8</v>
      </c>
      <c r="Q13" s="52" t="str">
        <f t="shared" si="3"/>
        <v>F</v>
      </c>
      <c r="R13" s="53" t="str">
        <f t="shared" si="1"/>
        <v>Kém</v>
      </c>
      <c r="S13" s="41" t="str">
        <f t="shared" si="4"/>
        <v/>
      </c>
      <c r="T13" s="41" t="s">
        <v>3766</v>
      </c>
      <c r="U13" s="71"/>
      <c r="V13" s="4"/>
      <c r="W13" s="43" t="str">
        <f t="shared" si="2"/>
        <v>Học lại</v>
      </c>
      <c r="X13" s="4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61"/>
    </row>
    <row r="14" spans="2:39" ht="18.75" customHeight="1" x14ac:dyDescent="0.25">
      <c r="B14" s="44">
        <v>6</v>
      </c>
      <c r="C14" s="45" t="s">
        <v>3776</v>
      </c>
      <c r="D14" s="46" t="s">
        <v>3777</v>
      </c>
      <c r="E14" s="47" t="s">
        <v>3387</v>
      </c>
      <c r="F14" s="45" t="s">
        <v>3408</v>
      </c>
      <c r="G14" s="82">
        <v>10</v>
      </c>
      <c r="H14" s="49">
        <v>5</v>
      </c>
      <c r="I14" s="49">
        <v>8</v>
      </c>
      <c r="J14" s="49" t="s">
        <v>36</v>
      </c>
      <c r="K14" s="54"/>
      <c r="L14" s="54"/>
      <c r="M14" s="54"/>
      <c r="N14" s="54"/>
      <c r="O14" s="80">
        <v>8</v>
      </c>
      <c r="P14" s="51">
        <f t="shared" si="0"/>
        <v>7.9</v>
      </c>
      <c r="Q14" s="52" t="str">
        <f t="shared" si="3"/>
        <v>B</v>
      </c>
      <c r="R14" s="53" t="str">
        <f t="shared" si="1"/>
        <v>Khá</v>
      </c>
      <c r="S14" s="41" t="str">
        <f t="shared" si="4"/>
        <v/>
      </c>
      <c r="T14" s="41" t="s">
        <v>3766</v>
      </c>
      <c r="U14" s="71"/>
      <c r="V14" s="4"/>
      <c r="W14" s="43" t="str">
        <f t="shared" si="2"/>
        <v>Đạt</v>
      </c>
      <c r="X14" s="4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61"/>
    </row>
    <row r="15" spans="2:39" ht="18.75" customHeight="1" x14ac:dyDescent="0.25">
      <c r="B15" s="44">
        <v>7</v>
      </c>
      <c r="C15" s="45" t="s">
        <v>3778</v>
      </c>
      <c r="D15" s="46" t="s">
        <v>3779</v>
      </c>
      <c r="E15" s="47" t="s">
        <v>3387</v>
      </c>
      <c r="F15" s="45" t="s">
        <v>3513</v>
      </c>
      <c r="G15" s="82">
        <v>9</v>
      </c>
      <c r="H15" s="49">
        <v>8</v>
      </c>
      <c r="I15" s="49">
        <v>8</v>
      </c>
      <c r="J15" s="49" t="s">
        <v>36</v>
      </c>
      <c r="K15" s="54"/>
      <c r="L15" s="54"/>
      <c r="M15" s="54"/>
      <c r="N15" s="54"/>
      <c r="O15" s="80">
        <v>6.5</v>
      </c>
      <c r="P15" s="51">
        <f t="shared" si="0"/>
        <v>7.1</v>
      </c>
      <c r="Q15" s="52" t="str">
        <f t="shared" si="3"/>
        <v>B</v>
      </c>
      <c r="R15" s="53" t="str">
        <f t="shared" si="1"/>
        <v>Khá</v>
      </c>
      <c r="S15" s="41" t="str">
        <f t="shared" si="4"/>
        <v/>
      </c>
      <c r="T15" s="41" t="s">
        <v>3766</v>
      </c>
      <c r="U15" s="71"/>
      <c r="V15" s="4"/>
      <c r="W15" s="43" t="str">
        <f t="shared" si="2"/>
        <v>Đạt</v>
      </c>
      <c r="X15" s="4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61"/>
    </row>
    <row r="16" spans="2:39" ht="18.75" customHeight="1" x14ac:dyDescent="0.25">
      <c r="B16" s="44">
        <v>8</v>
      </c>
      <c r="C16" s="45" t="s">
        <v>3780</v>
      </c>
      <c r="D16" s="46" t="s">
        <v>3432</v>
      </c>
      <c r="E16" s="47" t="s">
        <v>3387</v>
      </c>
      <c r="F16" s="45" t="s">
        <v>3480</v>
      </c>
      <c r="G16" s="82">
        <v>4</v>
      </c>
      <c r="H16" s="49">
        <v>0</v>
      </c>
      <c r="I16" s="49">
        <v>3</v>
      </c>
      <c r="J16" s="49" t="s">
        <v>36</v>
      </c>
      <c r="K16" s="54"/>
      <c r="L16" s="54"/>
      <c r="M16" s="54"/>
      <c r="N16" s="54"/>
      <c r="O16" s="80"/>
      <c r="P16" s="51">
        <f t="shared" si="0"/>
        <v>0.7</v>
      </c>
      <c r="Q16" s="52" t="str">
        <f t="shared" si="3"/>
        <v>F</v>
      </c>
      <c r="R16" s="53" t="str">
        <f t="shared" si="1"/>
        <v>Kém</v>
      </c>
      <c r="S16" s="41" t="str">
        <f t="shared" si="4"/>
        <v>Không đủ ĐKDT</v>
      </c>
      <c r="T16" s="41" t="s">
        <v>3766</v>
      </c>
      <c r="U16" s="71"/>
      <c r="V16" s="4"/>
      <c r="W16" s="43" t="str">
        <f t="shared" si="2"/>
        <v>Học lại</v>
      </c>
      <c r="X16" s="4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61"/>
    </row>
    <row r="17" spans="2:39" ht="18.75" customHeight="1" x14ac:dyDescent="0.25">
      <c r="B17" s="44">
        <v>9</v>
      </c>
      <c r="C17" s="45" t="s">
        <v>3781</v>
      </c>
      <c r="D17" s="46" t="s">
        <v>3782</v>
      </c>
      <c r="E17" s="47" t="s">
        <v>3387</v>
      </c>
      <c r="F17" s="45" t="s">
        <v>3575</v>
      </c>
      <c r="G17" s="82">
        <v>10</v>
      </c>
      <c r="H17" s="49">
        <v>7</v>
      </c>
      <c r="I17" s="49">
        <v>5</v>
      </c>
      <c r="J17" s="49" t="s">
        <v>36</v>
      </c>
      <c r="K17" s="54"/>
      <c r="L17" s="54"/>
      <c r="M17" s="54"/>
      <c r="N17" s="54"/>
      <c r="O17" s="80">
        <v>7</v>
      </c>
      <c r="P17" s="51">
        <f t="shared" si="0"/>
        <v>7.1</v>
      </c>
      <c r="Q17" s="52" t="str">
        <f t="shared" si="3"/>
        <v>B</v>
      </c>
      <c r="R17" s="53" t="str">
        <f t="shared" si="1"/>
        <v>Khá</v>
      </c>
      <c r="S17" s="41" t="str">
        <f t="shared" si="4"/>
        <v/>
      </c>
      <c r="T17" s="41" t="s">
        <v>3766</v>
      </c>
      <c r="U17" s="71"/>
      <c r="V17" s="4"/>
      <c r="W17" s="43" t="str">
        <f t="shared" si="2"/>
        <v>Đạt</v>
      </c>
      <c r="X17" s="4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61"/>
    </row>
    <row r="18" spans="2:39" ht="18.75" customHeight="1" x14ac:dyDescent="0.25">
      <c r="B18" s="44">
        <v>10</v>
      </c>
      <c r="C18" s="45" t="s">
        <v>3783</v>
      </c>
      <c r="D18" s="46" t="s">
        <v>3784</v>
      </c>
      <c r="E18" s="47" t="s">
        <v>3387</v>
      </c>
      <c r="F18" s="45" t="s">
        <v>3398</v>
      </c>
      <c r="G18" s="82">
        <v>7</v>
      </c>
      <c r="H18" s="49">
        <v>5</v>
      </c>
      <c r="I18" s="49">
        <v>3</v>
      </c>
      <c r="J18" s="49" t="s">
        <v>36</v>
      </c>
      <c r="K18" s="54"/>
      <c r="L18" s="54"/>
      <c r="M18" s="54"/>
      <c r="N18" s="54"/>
      <c r="O18" s="80">
        <v>1.5</v>
      </c>
      <c r="P18" s="51">
        <f t="shared" si="0"/>
        <v>2.6</v>
      </c>
      <c r="Q18" s="52" t="str">
        <f t="shared" si="3"/>
        <v>F</v>
      </c>
      <c r="R18" s="53" t="str">
        <f t="shared" si="1"/>
        <v>Kém</v>
      </c>
      <c r="S18" s="41" t="str">
        <f t="shared" si="4"/>
        <v/>
      </c>
      <c r="T18" s="41" t="s">
        <v>3766</v>
      </c>
      <c r="U18" s="71"/>
      <c r="V18" s="4"/>
      <c r="W18" s="43" t="str">
        <f t="shared" si="2"/>
        <v>Học lại</v>
      </c>
      <c r="X18" s="43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61"/>
    </row>
    <row r="19" spans="2:39" ht="18.75" customHeight="1" x14ac:dyDescent="0.25">
      <c r="B19" s="44">
        <v>11</v>
      </c>
      <c r="C19" s="45" t="s">
        <v>3785</v>
      </c>
      <c r="D19" s="46" t="s">
        <v>3786</v>
      </c>
      <c r="E19" s="47" t="s">
        <v>3612</v>
      </c>
      <c r="F19" s="45" t="s">
        <v>3398</v>
      </c>
      <c r="G19" s="82">
        <v>7</v>
      </c>
      <c r="H19" s="49">
        <v>3</v>
      </c>
      <c r="I19" s="49">
        <v>2</v>
      </c>
      <c r="J19" s="49" t="s">
        <v>36</v>
      </c>
      <c r="K19" s="54"/>
      <c r="L19" s="54"/>
      <c r="M19" s="54"/>
      <c r="N19" s="54"/>
      <c r="O19" s="80">
        <v>7</v>
      </c>
      <c r="P19" s="51">
        <f t="shared" si="0"/>
        <v>6.1</v>
      </c>
      <c r="Q19" s="52" t="str">
        <f t="shared" si="3"/>
        <v>C</v>
      </c>
      <c r="R19" s="53" t="str">
        <f t="shared" si="1"/>
        <v>Trung bình</v>
      </c>
      <c r="S19" s="41" t="str">
        <f t="shared" si="4"/>
        <v/>
      </c>
      <c r="T19" s="41" t="s">
        <v>3766</v>
      </c>
      <c r="U19" s="71"/>
      <c r="V19" s="4"/>
      <c r="W19" s="43" t="str">
        <f t="shared" si="2"/>
        <v>Đạt</v>
      </c>
      <c r="X19" s="43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61"/>
    </row>
    <row r="20" spans="2:39" ht="18.75" customHeight="1" x14ac:dyDescent="0.25">
      <c r="B20" s="44">
        <v>12</v>
      </c>
      <c r="C20" s="45" t="s">
        <v>3787</v>
      </c>
      <c r="D20" s="46" t="s">
        <v>3788</v>
      </c>
      <c r="E20" s="47" t="s">
        <v>3612</v>
      </c>
      <c r="F20" s="45" t="s">
        <v>3622</v>
      </c>
      <c r="G20" s="82">
        <v>6</v>
      </c>
      <c r="H20" s="49">
        <v>5</v>
      </c>
      <c r="I20" s="49">
        <v>2</v>
      </c>
      <c r="J20" s="49" t="s">
        <v>36</v>
      </c>
      <c r="K20" s="54"/>
      <c r="L20" s="54"/>
      <c r="M20" s="54"/>
      <c r="N20" s="54"/>
      <c r="O20" s="80">
        <v>3.5</v>
      </c>
      <c r="P20" s="51">
        <f t="shared" si="0"/>
        <v>3.8</v>
      </c>
      <c r="Q20" s="52" t="str">
        <f t="shared" si="3"/>
        <v>F</v>
      </c>
      <c r="R20" s="53" t="str">
        <f t="shared" si="1"/>
        <v>Kém</v>
      </c>
      <c r="S20" s="41" t="str">
        <f t="shared" si="4"/>
        <v/>
      </c>
      <c r="T20" s="41" t="s">
        <v>3766</v>
      </c>
      <c r="U20" s="71"/>
      <c r="V20" s="4"/>
      <c r="W20" s="43" t="str">
        <f t="shared" si="2"/>
        <v>Học lại</v>
      </c>
      <c r="X20" s="43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61"/>
    </row>
    <row r="21" spans="2:39" ht="18.75" customHeight="1" x14ac:dyDescent="0.25">
      <c r="B21" s="44">
        <v>13</v>
      </c>
      <c r="C21" s="45" t="s">
        <v>3789</v>
      </c>
      <c r="D21" s="46" t="s">
        <v>3528</v>
      </c>
      <c r="E21" s="47" t="s">
        <v>3612</v>
      </c>
      <c r="F21" s="45" t="s">
        <v>3439</v>
      </c>
      <c r="G21" s="82">
        <v>6</v>
      </c>
      <c r="H21" s="49">
        <v>6</v>
      </c>
      <c r="I21" s="49">
        <v>5</v>
      </c>
      <c r="J21" s="49" t="s">
        <v>36</v>
      </c>
      <c r="K21" s="54"/>
      <c r="L21" s="54"/>
      <c r="M21" s="54"/>
      <c r="N21" s="54"/>
      <c r="O21" s="80">
        <v>2</v>
      </c>
      <c r="P21" s="51">
        <f t="shared" si="0"/>
        <v>3.1</v>
      </c>
      <c r="Q21" s="52" t="str">
        <f t="shared" si="3"/>
        <v>F</v>
      </c>
      <c r="R21" s="53" t="str">
        <f t="shared" si="1"/>
        <v>Kém</v>
      </c>
      <c r="S21" s="41" t="str">
        <f t="shared" si="4"/>
        <v/>
      </c>
      <c r="T21" s="41" t="s">
        <v>3766</v>
      </c>
      <c r="U21" s="71"/>
      <c r="V21" s="4"/>
      <c r="W21" s="43" t="str">
        <f t="shared" si="2"/>
        <v>Học lại</v>
      </c>
      <c r="X21" s="4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61"/>
    </row>
    <row r="22" spans="2:39" ht="18.75" customHeight="1" x14ac:dyDescent="0.25">
      <c r="B22" s="44">
        <v>14</v>
      </c>
      <c r="C22" s="45" t="s">
        <v>3790</v>
      </c>
      <c r="D22" s="46" t="s">
        <v>3791</v>
      </c>
      <c r="E22" s="47" t="s">
        <v>3421</v>
      </c>
      <c r="F22" s="45" t="s">
        <v>3572</v>
      </c>
      <c r="G22" s="82">
        <v>10</v>
      </c>
      <c r="H22" s="49">
        <v>7.5</v>
      </c>
      <c r="I22" s="49">
        <v>8</v>
      </c>
      <c r="J22" s="49" t="s">
        <v>36</v>
      </c>
      <c r="K22" s="54"/>
      <c r="L22" s="54"/>
      <c r="M22" s="54"/>
      <c r="N22" s="54"/>
      <c r="O22" s="80">
        <v>7</v>
      </c>
      <c r="P22" s="51">
        <f t="shared" si="0"/>
        <v>7.5</v>
      </c>
      <c r="Q22" s="52" t="str">
        <f t="shared" si="3"/>
        <v>B</v>
      </c>
      <c r="R22" s="53" t="str">
        <f t="shared" si="1"/>
        <v>Khá</v>
      </c>
      <c r="S22" s="41" t="str">
        <f t="shared" si="4"/>
        <v/>
      </c>
      <c r="T22" s="41" t="s">
        <v>3766</v>
      </c>
      <c r="U22" s="71"/>
      <c r="V22" s="4"/>
      <c r="W22" s="43" t="str">
        <f t="shared" si="2"/>
        <v>Đạt</v>
      </c>
      <c r="X22" s="43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61"/>
    </row>
    <row r="23" spans="2:39" ht="18.75" customHeight="1" x14ac:dyDescent="0.25">
      <c r="B23" s="44">
        <v>15</v>
      </c>
      <c r="C23" s="45" t="s">
        <v>3792</v>
      </c>
      <c r="D23" s="46" t="s">
        <v>3486</v>
      </c>
      <c r="E23" s="47" t="s">
        <v>3424</v>
      </c>
      <c r="F23" s="45" t="s">
        <v>3793</v>
      </c>
      <c r="G23" s="82">
        <v>0</v>
      </c>
      <c r="H23" s="49">
        <v>0</v>
      </c>
      <c r="I23" s="49">
        <v>0</v>
      </c>
      <c r="J23" s="49" t="s">
        <v>36</v>
      </c>
      <c r="K23" s="54"/>
      <c r="L23" s="54"/>
      <c r="M23" s="54"/>
      <c r="N23" s="54"/>
      <c r="O23" s="80"/>
      <c r="P23" s="51">
        <f t="shared" si="0"/>
        <v>0</v>
      </c>
      <c r="Q23" s="52" t="str">
        <f t="shared" si="3"/>
        <v>F</v>
      </c>
      <c r="R23" s="53" t="str">
        <f t="shared" si="1"/>
        <v>Kém</v>
      </c>
      <c r="S23" s="41" t="str">
        <f t="shared" si="4"/>
        <v>Không đủ ĐKDT</v>
      </c>
      <c r="T23" s="41" t="s">
        <v>3766</v>
      </c>
      <c r="U23" s="71"/>
      <c r="V23" s="4"/>
      <c r="W23" s="43" t="str">
        <f t="shared" si="2"/>
        <v>Học lại</v>
      </c>
      <c r="X23" s="43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61"/>
    </row>
    <row r="24" spans="2:39" ht="18.75" customHeight="1" x14ac:dyDescent="0.25">
      <c r="B24" s="44">
        <v>16</v>
      </c>
      <c r="C24" s="45" t="s">
        <v>3794</v>
      </c>
      <c r="D24" s="46" t="s">
        <v>3788</v>
      </c>
      <c r="E24" s="47" t="s">
        <v>3795</v>
      </c>
      <c r="F24" s="45" t="s">
        <v>3572</v>
      </c>
      <c r="G24" s="82">
        <v>10</v>
      </c>
      <c r="H24" s="49">
        <v>5</v>
      </c>
      <c r="I24" s="49">
        <v>8</v>
      </c>
      <c r="J24" s="49" t="s">
        <v>36</v>
      </c>
      <c r="K24" s="54"/>
      <c r="L24" s="54"/>
      <c r="M24" s="54"/>
      <c r="N24" s="54"/>
      <c r="O24" s="80">
        <v>6.5</v>
      </c>
      <c r="P24" s="51">
        <f t="shared" si="0"/>
        <v>6.9</v>
      </c>
      <c r="Q24" s="52" t="str">
        <f t="shared" si="3"/>
        <v>C+</v>
      </c>
      <c r="R24" s="53" t="str">
        <f t="shared" si="1"/>
        <v>Trung bình</v>
      </c>
      <c r="S24" s="41" t="str">
        <f t="shared" si="4"/>
        <v/>
      </c>
      <c r="T24" s="41" t="s">
        <v>3766</v>
      </c>
      <c r="U24" s="71"/>
      <c r="V24" s="4"/>
      <c r="W24" s="43" t="str">
        <f t="shared" si="2"/>
        <v>Đạt</v>
      </c>
      <c r="X24" s="43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61"/>
    </row>
    <row r="25" spans="2:39" ht="18.75" customHeight="1" x14ac:dyDescent="0.25">
      <c r="B25" s="44">
        <v>17</v>
      </c>
      <c r="C25" s="45" t="s">
        <v>3796</v>
      </c>
      <c r="D25" s="46" t="s">
        <v>3797</v>
      </c>
      <c r="E25" s="47" t="s">
        <v>3430</v>
      </c>
      <c r="F25" s="45" t="s">
        <v>3443</v>
      </c>
      <c r="G25" s="82">
        <v>8</v>
      </c>
      <c r="H25" s="49">
        <v>5</v>
      </c>
      <c r="I25" s="49">
        <v>0.5</v>
      </c>
      <c r="J25" s="49" t="s">
        <v>36</v>
      </c>
      <c r="K25" s="54"/>
      <c r="L25" s="54"/>
      <c r="M25" s="54"/>
      <c r="N25" s="54"/>
      <c r="O25" s="80">
        <v>7.5</v>
      </c>
      <c r="P25" s="51">
        <f t="shared" si="0"/>
        <v>6.6</v>
      </c>
      <c r="Q25" s="52" t="str">
        <f t="shared" si="3"/>
        <v>C+</v>
      </c>
      <c r="R25" s="53" t="str">
        <f t="shared" si="1"/>
        <v>Trung bình</v>
      </c>
      <c r="S25" s="41" t="str">
        <f t="shared" si="4"/>
        <v/>
      </c>
      <c r="T25" s="41" t="s">
        <v>3766</v>
      </c>
      <c r="U25" s="71"/>
      <c r="V25" s="4"/>
      <c r="W25" s="43" t="str">
        <f t="shared" si="2"/>
        <v>Đạt</v>
      </c>
      <c r="X25" s="43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61"/>
    </row>
    <row r="26" spans="2:39" ht="18.75" customHeight="1" x14ac:dyDescent="0.25">
      <c r="B26" s="44">
        <v>18</v>
      </c>
      <c r="C26" s="45" t="s">
        <v>3798</v>
      </c>
      <c r="D26" s="46" t="s">
        <v>3799</v>
      </c>
      <c r="E26" s="47" t="s">
        <v>3430</v>
      </c>
      <c r="F26" s="45" t="s">
        <v>3465</v>
      </c>
      <c r="G26" s="82">
        <v>7</v>
      </c>
      <c r="H26" s="49">
        <v>6.5</v>
      </c>
      <c r="I26" s="49">
        <v>0.5</v>
      </c>
      <c r="J26" s="49" t="s">
        <v>36</v>
      </c>
      <c r="K26" s="54"/>
      <c r="L26" s="54"/>
      <c r="M26" s="54"/>
      <c r="N26" s="54"/>
      <c r="O26" s="80">
        <v>3.5</v>
      </c>
      <c r="P26" s="51">
        <f t="shared" si="0"/>
        <v>3.9</v>
      </c>
      <c r="Q26" s="52" t="str">
        <f t="shared" si="3"/>
        <v>F</v>
      </c>
      <c r="R26" s="53" t="str">
        <f t="shared" si="1"/>
        <v>Kém</v>
      </c>
      <c r="S26" s="41" t="str">
        <f t="shared" si="4"/>
        <v/>
      </c>
      <c r="T26" s="41" t="s">
        <v>3766</v>
      </c>
      <c r="U26" s="71"/>
      <c r="V26" s="4"/>
      <c r="W26" s="43" t="str">
        <f t="shared" si="2"/>
        <v>Học lại</v>
      </c>
      <c r="X26" s="43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61"/>
    </row>
    <row r="27" spans="2:39" ht="18.75" customHeight="1" x14ac:dyDescent="0.25">
      <c r="B27" s="44">
        <v>19</v>
      </c>
      <c r="C27" s="45" t="s">
        <v>3800</v>
      </c>
      <c r="D27" s="46" t="s">
        <v>3801</v>
      </c>
      <c r="E27" s="47" t="s">
        <v>3802</v>
      </c>
      <c r="F27" s="45" t="s">
        <v>3526</v>
      </c>
      <c r="G27" s="82">
        <v>7</v>
      </c>
      <c r="H27" s="49">
        <v>6</v>
      </c>
      <c r="I27" s="49">
        <v>5</v>
      </c>
      <c r="J27" s="49" t="s">
        <v>36</v>
      </c>
      <c r="K27" s="54"/>
      <c r="L27" s="54"/>
      <c r="M27" s="54"/>
      <c r="N27" s="54"/>
      <c r="O27" s="80">
        <v>3.5</v>
      </c>
      <c r="P27" s="51">
        <f t="shared" si="0"/>
        <v>4.3</v>
      </c>
      <c r="Q27" s="52" t="str">
        <f t="shared" si="3"/>
        <v>D</v>
      </c>
      <c r="R27" s="53" t="str">
        <f t="shared" si="1"/>
        <v>Trung bình yếu</v>
      </c>
      <c r="S27" s="41" t="str">
        <f t="shared" si="4"/>
        <v/>
      </c>
      <c r="T27" s="41" t="s">
        <v>3766</v>
      </c>
      <c r="U27" s="71"/>
      <c r="V27" s="4"/>
      <c r="W27" s="43" t="str">
        <f t="shared" si="2"/>
        <v>Đạt</v>
      </c>
      <c r="X27" s="43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61"/>
    </row>
    <row r="28" spans="2:39" ht="18.75" customHeight="1" x14ac:dyDescent="0.25">
      <c r="B28" s="44">
        <v>20</v>
      </c>
      <c r="C28" s="45" t="s">
        <v>3803</v>
      </c>
      <c r="D28" s="46" t="s">
        <v>3429</v>
      </c>
      <c r="E28" s="47" t="s">
        <v>3436</v>
      </c>
      <c r="F28" s="45" t="s">
        <v>3613</v>
      </c>
      <c r="G28" s="82">
        <v>8</v>
      </c>
      <c r="H28" s="49">
        <v>6</v>
      </c>
      <c r="I28" s="49">
        <v>8</v>
      </c>
      <c r="J28" s="49" t="s">
        <v>36</v>
      </c>
      <c r="K28" s="54"/>
      <c r="L28" s="54"/>
      <c r="M28" s="54"/>
      <c r="N28" s="54"/>
      <c r="O28" s="80">
        <v>3.5</v>
      </c>
      <c r="P28" s="51">
        <f t="shared" si="0"/>
        <v>4.7</v>
      </c>
      <c r="Q28" s="52" t="str">
        <f t="shared" si="3"/>
        <v>D</v>
      </c>
      <c r="R28" s="53" t="str">
        <f t="shared" si="1"/>
        <v>Trung bình yếu</v>
      </c>
      <c r="S28" s="41" t="str">
        <f t="shared" si="4"/>
        <v/>
      </c>
      <c r="T28" s="41" t="s">
        <v>3766</v>
      </c>
      <c r="U28" s="71"/>
      <c r="V28" s="4"/>
      <c r="W28" s="43" t="str">
        <f t="shared" si="2"/>
        <v>Đạt</v>
      </c>
      <c r="X28" s="43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61"/>
    </row>
    <row r="29" spans="2:39" ht="18.75" customHeight="1" x14ac:dyDescent="0.25">
      <c r="B29" s="44">
        <v>21</v>
      </c>
      <c r="C29" s="45" t="s">
        <v>3804</v>
      </c>
      <c r="D29" s="46" t="s">
        <v>3805</v>
      </c>
      <c r="E29" s="47" t="s">
        <v>3806</v>
      </c>
      <c r="F29" s="45" t="s">
        <v>3572</v>
      </c>
      <c r="G29" s="82">
        <v>10</v>
      </c>
      <c r="H29" s="49">
        <v>7</v>
      </c>
      <c r="I29" s="49">
        <v>8</v>
      </c>
      <c r="J29" s="49" t="s">
        <v>36</v>
      </c>
      <c r="K29" s="54"/>
      <c r="L29" s="54"/>
      <c r="M29" s="54"/>
      <c r="N29" s="54"/>
      <c r="O29" s="80">
        <v>8.5</v>
      </c>
      <c r="P29" s="51">
        <f t="shared" si="0"/>
        <v>8.5</v>
      </c>
      <c r="Q29" s="52" t="str">
        <f t="shared" si="3"/>
        <v>A</v>
      </c>
      <c r="R29" s="53" t="str">
        <f t="shared" si="1"/>
        <v>Giỏi</v>
      </c>
      <c r="S29" s="41" t="str">
        <f t="shared" si="4"/>
        <v/>
      </c>
      <c r="T29" s="41" t="s">
        <v>3766</v>
      </c>
      <c r="U29" s="71"/>
      <c r="V29" s="4"/>
      <c r="W29" s="43" t="str">
        <f t="shared" si="2"/>
        <v>Đạt</v>
      </c>
      <c r="X29" s="43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61"/>
    </row>
    <row r="30" spans="2:39" ht="18.75" customHeight="1" x14ac:dyDescent="0.25">
      <c r="B30" s="44">
        <v>22</v>
      </c>
      <c r="C30" s="45" t="s">
        <v>3807</v>
      </c>
      <c r="D30" s="46" t="s">
        <v>3808</v>
      </c>
      <c r="E30" s="47" t="s">
        <v>3442</v>
      </c>
      <c r="F30" s="45" t="s">
        <v>3480</v>
      </c>
      <c r="G30" s="82">
        <v>7</v>
      </c>
      <c r="H30" s="49">
        <v>6.5</v>
      </c>
      <c r="I30" s="49">
        <v>7</v>
      </c>
      <c r="J30" s="49" t="s">
        <v>36</v>
      </c>
      <c r="K30" s="54"/>
      <c r="L30" s="54"/>
      <c r="M30" s="54"/>
      <c r="N30" s="54"/>
      <c r="O30" s="80">
        <v>2</v>
      </c>
      <c r="P30" s="51">
        <f t="shared" si="0"/>
        <v>3.5</v>
      </c>
      <c r="Q30" s="52" t="str">
        <f t="shared" si="3"/>
        <v>F</v>
      </c>
      <c r="R30" s="53" t="str">
        <f t="shared" si="1"/>
        <v>Kém</v>
      </c>
      <c r="S30" s="41" t="str">
        <f t="shared" si="4"/>
        <v/>
      </c>
      <c r="T30" s="41" t="s">
        <v>3766</v>
      </c>
      <c r="U30" s="71"/>
      <c r="V30" s="4"/>
      <c r="W30" s="43" t="str">
        <f t="shared" si="2"/>
        <v>Học lại</v>
      </c>
      <c r="X30" s="43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61"/>
    </row>
    <row r="31" spans="2:39" ht="18.75" customHeight="1" x14ac:dyDescent="0.25">
      <c r="B31" s="44">
        <v>23</v>
      </c>
      <c r="C31" s="45" t="s">
        <v>3809</v>
      </c>
      <c r="D31" s="46" t="s">
        <v>3810</v>
      </c>
      <c r="E31" s="47" t="s">
        <v>3442</v>
      </c>
      <c r="F31" s="45" t="s">
        <v>3517</v>
      </c>
      <c r="G31" s="82">
        <v>7</v>
      </c>
      <c r="H31" s="49">
        <v>3</v>
      </c>
      <c r="I31" s="49">
        <v>3</v>
      </c>
      <c r="J31" s="49" t="s">
        <v>36</v>
      </c>
      <c r="K31" s="54"/>
      <c r="L31" s="54"/>
      <c r="M31" s="54"/>
      <c r="N31" s="54"/>
      <c r="O31" s="80">
        <v>3.5</v>
      </c>
      <c r="P31" s="51">
        <f t="shared" si="0"/>
        <v>3.8</v>
      </c>
      <c r="Q31" s="52" t="str">
        <f t="shared" si="3"/>
        <v>F</v>
      </c>
      <c r="R31" s="53" t="str">
        <f t="shared" si="1"/>
        <v>Kém</v>
      </c>
      <c r="S31" s="41" t="str">
        <f t="shared" si="4"/>
        <v/>
      </c>
      <c r="T31" s="41" t="s">
        <v>3766</v>
      </c>
      <c r="U31" s="71"/>
      <c r="V31" s="4"/>
      <c r="W31" s="43" t="str">
        <f t="shared" si="2"/>
        <v>Học lại</v>
      </c>
      <c r="X31" s="43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61"/>
    </row>
    <row r="32" spans="2:39" ht="18.75" customHeight="1" x14ac:dyDescent="0.25">
      <c r="B32" s="44">
        <v>24</v>
      </c>
      <c r="C32" s="45" t="s">
        <v>3811</v>
      </c>
      <c r="D32" s="46" t="s">
        <v>3646</v>
      </c>
      <c r="E32" s="47" t="s">
        <v>3450</v>
      </c>
      <c r="F32" s="45" t="s">
        <v>3812</v>
      </c>
      <c r="G32" s="82">
        <v>0</v>
      </c>
      <c r="H32" s="49">
        <v>0</v>
      </c>
      <c r="I32" s="49">
        <v>0</v>
      </c>
      <c r="J32" s="49" t="s">
        <v>36</v>
      </c>
      <c r="K32" s="54"/>
      <c r="L32" s="54"/>
      <c r="M32" s="54"/>
      <c r="N32" s="54"/>
      <c r="O32" s="80"/>
      <c r="P32" s="51">
        <f t="shared" si="0"/>
        <v>0</v>
      </c>
      <c r="Q32" s="52" t="str">
        <f t="shared" si="3"/>
        <v>F</v>
      </c>
      <c r="R32" s="53" t="str">
        <f t="shared" si="1"/>
        <v>Kém</v>
      </c>
      <c r="S32" s="41" t="str">
        <f t="shared" si="4"/>
        <v>Không đủ ĐKDT</v>
      </c>
      <c r="T32" s="41" t="s">
        <v>3766</v>
      </c>
      <c r="U32" s="71"/>
      <c r="V32" s="4"/>
      <c r="W32" s="43" t="str">
        <f t="shared" si="2"/>
        <v>Học lại</v>
      </c>
      <c r="X32" s="43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61"/>
    </row>
    <row r="33" spans="2:39" ht="18.75" customHeight="1" x14ac:dyDescent="0.25">
      <c r="B33" s="44">
        <v>25</v>
      </c>
      <c r="C33" s="45" t="s">
        <v>3813</v>
      </c>
      <c r="D33" s="46" t="s">
        <v>3400</v>
      </c>
      <c r="E33" s="47" t="s">
        <v>3450</v>
      </c>
      <c r="F33" s="45" t="s">
        <v>3572</v>
      </c>
      <c r="G33" s="82">
        <v>9</v>
      </c>
      <c r="H33" s="49">
        <v>7</v>
      </c>
      <c r="I33" s="49">
        <v>7</v>
      </c>
      <c r="J33" s="49" t="s">
        <v>36</v>
      </c>
      <c r="K33" s="54"/>
      <c r="L33" s="54"/>
      <c r="M33" s="54"/>
      <c r="N33" s="54"/>
      <c r="O33" s="80">
        <v>4</v>
      </c>
      <c r="P33" s="51">
        <f t="shared" si="0"/>
        <v>5.0999999999999996</v>
      </c>
      <c r="Q33" s="52" t="str">
        <f t="shared" si="3"/>
        <v>D+</v>
      </c>
      <c r="R33" s="53" t="str">
        <f t="shared" si="1"/>
        <v>Trung bình yếu</v>
      </c>
      <c r="S33" s="41" t="str">
        <f t="shared" si="4"/>
        <v/>
      </c>
      <c r="T33" s="41" t="s">
        <v>3766</v>
      </c>
      <c r="U33" s="71"/>
      <c r="V33" s="4"/>
      <c r="W33" s="43" t="str">
        <f t="shared" si="2"/>
        <v>Đạt</v>
      </c>
      <c r="X33" s="4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61"/>
    </row>
    <row r="34" spans="2:39" ht="18.75" customHeight="1" x14ac:dyDescent="0.25">
      <c r="B34" s="44">
        <v>26</v>
      </c>
      <c r="C34" s="45" t="s">
        <v>3814</v>
      </c>
      <c r="D34" s="46" t="s">
        <v>3815</v>
      </c>
      <c r="E34" s="47" t="s">
        <v>3450</v>
      </c>
      <c r="F34" s="45" t="s">
        <v>3513</v>
      </c>
      <c r="G34" s="82">
        <v>8</v>
      </c>
      <c r="H34" s="49">
        <v>7</v>
      </c>
      <c r="I34" s="49">
        <v>8</v>
      </c>
      <c r="J34" s="49" t="s">
        <v>36</v>
      </c>
      <c r="K34" s="54"/>
      <c r="L34" s="54"/>
      <c r="M34" s="54"/>
      <c r="N34" s="54"/>
      <c r="O34" s="80">
        <v>8</v>
      </c>
      <c r="P34" s="51">
        <f t="shared" si="0"/>
        <v>7.9</v>
      </c>
      <c r="Q34" s="52" t="str">
        <f t="shared" si="3"/>
        <v>B</v>
      </c>
      <c r="R34" s="53" t="str">
        <f t="shared" si="1"/>
        <v>Khá</v>
      </c>
      <c r="S34" s="41" t="str">
        <f t="shared" si="4"/>
        <v/>
      </c>
      <c r="T34" s="41" t="s">
        <v>3766</v>
      </c>
      <c r="U34" s="71"/>
      <c r="V34" s="4"/>
      <c r="W34" s="43" t="str">
        <f t="shared" si="2"/>
        <v>Đạt</v>
      </c>
      <c r="X34" s="43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61"/>
    </row>
    <row r="35" spans="2:39" ht="18.75" customHeight="1" x14ac:dyDescent="0.25">
      <c r="B35" s="44">
        <v>27</v>
      </c>
      <c r="C35" s="45" t="s">
        <v>3816</v>
      </c>
      <c r="D35" s="46" t="s">
        <v>3817</v>
      </c>
      <c r="E35" s="47" t="s">
        <v>3818</v>
      </c>
      <c r="F35" s="45" t="s">
        <v>3812</v>
      </c>
      <c r="G35" s="82">
        <v>6</v>
      </c>
      <c r="H35" s="49">
        <v>4</v>
      </c>
      <c r="I35" s="49">
        <v>7</v>
      </c>
      <c r="J35" s="49" t="s">
        <v>36</v>
      </c>
      <c r="K35" s="54"/>
      <c r="L35" s="54"/>
      <c r="M35" s="54"/>
      <c r="N35" s="54"/>
      <c r="O35" s="80">
        <v>0</v>
      </c>
      <c r="P35" s="51">
        <f t="shared" si="0"/>
        <v>1.7</v>
      </c>
      <c r="Q35" s="52" t="str">
        <f t="shared" si="3"/>
        <v>F</v>
      </c>
      <c r="R35" s="53" t="str">
        <f t="shared" si="1"/>
        <v>Kém</v>
      </c>
      <c r="S35" s="41" t="str">
        <f t="shared" si="4"/>
        <v/>
      </c>
      <c r="T35" s="41" t="s">
        <v>3766</v>
      </c>
      <c r="U35" s="71"/>
      <c r="V35" s="4"/>
      <c r="W35" s="43" t="str">
        <f t="shared" si="2"/>
        <v>Học lại</v>
      </c>
      <c r="X35" s="43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61"/>
    </row>
    <row r="36" spans="2:39" ht="18.75" customHeight="1" x14ac:dyDescent="0.25">
      <c r="B36" s="44">
        <v>28</v>
      </c>
      <c r="C36" s="45" t="s">
        <v>3819</v>
      </c>
      <c r="D36" s="46" t="s">
        <v>3820</v>
      </c>
      <c r="E36" s="47" t="s">
        <v>3454</v>
      </c>
      <c r="F36" s="45" t="s">
        <v>3415</v>
      </c>
      <c r="G36" s="82">
        <v>7</v>
      </c>
      <c r="H36" s="49">
        <v>7</v>
      </c>
      <c r="I36" s="49">
        <v>7</v>
      </c>
      <c r="J36" s="49" t="s">
        <v>36</v>
      </c>
      <c r="K36" s="54"/>
      <c r="L36" s="54"/>
      <c r="M36" s="54"/>
      <c r="N36" s="54"/>
      <c r="O36" s="80">
        <v>5.5</v>
      </c>
      <c r="P36" s="51">
        <f t="shared" si="0"/>
        <v>6</v>
      </c>
      <c r="Q36" s="52" t="str">
        <f t="shared" si="3"/>
        <v>C</v>
      </c>
      <c r="R36" s="53" t="str">
        <f t="shared" si="1"/>
        <v>Trung bình</v>
      </c>
      <c r="S36" s="41" t="str">
        <f t="shared" si="4"/>
        <v/>
      </c>
      <c r="T36" s="41" t="s">
        <v>3766</v>
      </c>
      <c r="U36" s="71"/>
      <c r="V36" s="4"/>
      <c r="W36" s="43" t="str">
        <f t="shared" si="2"/>
        <v>Đạt</v>
      </c>
      <c r="X36" s="4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61"/>
    </row>
    <row r="37" spans="2:39" ht="18.75" customHeight="1" x14ac:dyDescent="0.25">
      <c r="B37" s="44">
        <v>29</v>
      </c>
      <c r="C37" s="45" t="s">
        <v>3821</v>
      </c>
      <c r="D37" s="46" t="s">
        <v>3822</v>
      </c>
      <c r="E37" s="47" t="s">
        <v>3457</v>
      </c>
      <c r="F37" s="45" t="s">
        <v>3823</v>
      </c>
      <c r="G37" s="82">
        <v>7</v>
      </c>
      <c r="H37" s="49">
        <v>8</v>
      </c>
      <c r="I37" s="49">
        <v>5</v>
      </c>
      <c r="J37" s="49" t="s">
        <v>36</v>
      </c>
      <c r="K37" s="54"/>
      <c r="L37" s="54"/>
      <c r="M37" s="54"/>
      <c r="N37" s="54"/>
      <c r="O37" s="80">
        <v>6</v>
      </c>
      <c r="P37" s="51">
        <f t="shared" si="0"/>
        <v>6.2</v>
      </c>
      <c r="Q37" s="52" t="str">
        <f t="shared" si="3"/>
        <v>C</v>
      </c>
      <c r="R37" s="53" t="str">
        <f t="shared" si="1"/>
        <v>Trung bình</v>
      </c>
      <c r="S37" s="41" t="str">
        <f t="shared" si="4"/>
        <v/>
      </c>
      <c r="T37" s="41" t="s">
        <v>3766</v>
      </c>
      <c r="U37" s="71"/>
      <c r="V37" s="4"/>
      <c r="W37" s="43" t="str">
        <f t="shared" si="2"/>
        <v>Đạt</v>
      </c>
      <c r="X37" s="43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61"/>
    </row>
    <row r="38" spans="2:39" ht="18.75" customHeight="1" x14ac:dyDescent="0.25">
      <c r="B38" s="44">
        <v>30</v>
      </c>
      <c r="C38" s="45" t="s">
        <v>3824</v>
      </c>
      <c r="D38" s="46" t="s">
        <v>3825</v>
      </c>
      <c r="E38" s="47" t="s">
        <v>3644</v>
      </c>
      <c r="F38" s="45" t="s">
        <v>3388</v>
      </c>
      <c r="G38" s="82">
        <v>0</v>
      </c>
      <c r="H38" s="49">
        <v>0</v>
      </c>
      <c r="I38" s="49">
        <v>0</v>
      </c>
      <c r="J38" s="49" t="s">
        <v>36</v>
      </c>
      <c r="K38" s="54"/>
      <c r="L38" s="54"/>
      <c r="M38" s="54"/>
      <c r="N38" s="54"/>
      <c r="O38" s="80"/>
      <c r="P38" s="51">
        <f t="shared" si="0"/>
        <v>0</v>
      </c>
      <c r="Q38" s="52" t="str">
        <f t="shared" si="3"/>
        <v>F</v>
      </c>
      <c r="R38" s="53" t="str">
        <f t="shared" si="1"/>
        <v>Kém</v>
      </c>
      <c r="S38" s="41" t="str">
        <f t="shared" si="4"/>
        <v>Không đủ ĐKDT</v>
      </c>
      <c r="T38" s="41" t="s">
        <v>3766</v>
      </c>
      <c r="U38" s="71"/>
      <c r="V38" s="4"/>
      <c r="W38" s="43" t="str">
        <f t="shared" si="2"/>
        <v>Học lại</v>
      </c>
      <c r="X38" s="43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61"/>
    </row>
    <row r="39" spans="2:39" ht="18.75" customHeight="1" x14ac:dyDescent="0.25">
      <c r="B39" s="44">
        <v>31</v>
      </c>
      <c r="C39" s="45" t="s">
        <v>3826</v>
      </c>
      <c r="D39" s="46" t="s">
        <v>3827</v>
      </c>
      <c r="E39" s="47" t="s">
        <v>3644</v>
      </c>
      <c r="F39" s="45" t="s">
        <v>3443</v>
      </c>
      <c r="G39" s="82">
        <v>10</v>
      </c>
      <c r="H39" s="49">
        <v>8</v>
      </c>
      <c r="I39" s="49">
        <v>7</v>
      </c>
      <c r="J39" s="49" t="s">
        <v>36</v>
      </c>
      <c r="K39" s="54"/>
      <c r="L39" s="54"/>
      <c r="M39" s="54"/>
      <c r="N39" s="54"/>
      <c r="O39" s="80">
        <v>8.5</v>
      </c>
      <c r="P39" s="51">
        <f t="shared" si="0"/>
        <v>8.5</v>
      </c>
      <c r="Q39" s="52" t="str">
        <f t="shared" si="3"/>
        <v>A</v>
      </c>
      <c r="R39" s="53" t="str">
        <f t="shared" si="1"/>
        <v>Giỏi</v>
      </c>
      <c r="S39" s="41" t="str">
        <f t="shared" si="4"/>
        <v/>
      </c>
      <c r="T39" s="41" t="s">
        <v>3766</v>
      </c>
      <c r="U39" s="71"/>
      <c r="V39" s="4"/>
      <c r="W39" s="43" t="str">
        <f t="shared" si="2"/>
        <v>Đạt</v>
      </c>
      <c r="X39" s="43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61"/>
    </row>
    <row r="40" spans="2:39" ht="18.75" customHeight="1" x14ac:dyDescent="0.25">
      <c r="B40" s="44">
        <v>32</v>
      </c>
      <c r="C40" s="45" t="s">
        <v>3828</v>
      </c>
      <c r="D40" s="46" t="s">
        <v>3829</v>
      </c>
      <c r="E40" s="47" t="s">
        <v>3468</v>
      </c>
      <c r="F40" s="45" t="s">
        <v>3830</v>
      </c>
      <c r="G40" s="82">
        <v>10</v>
      </c>
      <c r="H40" s="49">
        <v>7.5</v>
      </c>
      <c r="I40" s="49">
        <v>5</v>
      </c>
      <c r="J40" s="49" t="s">
        <v>36</v>
      </c>
      <c r="K40" s="54"/>
      <c r="L40" s="54"/>
      <c r="M40" s="54"/>
      <c r="N40" s="54"/>
      <c r="O40" s="80">
        <v>7.5</v>
      </c>
      <c r="P40" s="51">
        <f t="shared" si="0"/>
        <v>7.5</v>
      </c>
      <c r="Q40" s="52" t="str">
        <f t="shared" si="3"/>
        <v>B</v>
      </c>
      <c r="R40" s="53" t="str">
        <f t="shared" si="1"/>
        <v>Khá</v>
      </c>
      <c r="S40" s="41" t="str">
        <f t="shared" si="4"/>
        <v/>
      </c>
      <c r="T40" s="41" t="s">
        <v>3766</v>
      </c>
      <c r="U40" s="71"/>
      <c r="V40" s="4"/>
      <c r="W40" s="43" t="str">
        <f t="shared" si="2"/>
        <v>Đạt</v>
      </c>
      <c r="X40" s="43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61"/>
    </row>
    <row r="41" spans="2:39" ht="18.75" customHeight="1" x14ac:dyDescent="0.25">
      <c r="B41" s="44">
        <v>33</v>
      </c>
      <c r="C41" s="45" t="s">
        <v>3831</v>
      </c>
      <c r="D41" s="46" t="s">
        <v>3832</v>
      </c>
      <c r="E41" s="47" t="s">
        <v>3471</v>
      </c>
      <c r="F41" s="45" t="s">
        <v>3524</v>
      </c>
      <c r="G41" s="82">
        <v>7</v>
      </c>
      <c r="H41" s="49">
        <v>7</v>
      </c>
      <c r="I41" s="49">
        <v>5</v>
      </c>
      <c r="J41" s="49" t="s">
        <v>36</v>
      </c>
      <c r="K41" s="54"/>
      <c r="L41" s="54"/>
      <c r="M41" s="54"/>
      <c r="N41" s="54"/>
      <c r="O41" s="80">
        <v>5</v>
      </c>
      <c r="P41" s="51">
        <f t="shared" si="0"/>
        <v>5.4</v>
      </c>
      <c r="Q41" s="52" t="str">
        <f t="shared" si="3"/>
        <v>D+</v>
      </c>
      <c r="R41" s="53" t="str">
        <f t="shared" si="1"/>
        <v>Trung bình yếu</v>
      </c>
      <c r="S41" s="41" t="str">
        <f t="shared" si="4"/>
        <v/>
      </c>
      <c r="T41" s="41" t="s">
        <v>3766</v>
      </c>
      <c r="U41" s="71"/>
      <c r="V41" s="4"/>
      <c r="W41" s="43" t="str">
        <f t="shared" si="2"/>
        <v>Đạt</v>
      </c>
      <c r="X41" s="43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61"/>
    </row>
    <row r="42" spans="2:39" ht="18.75" customHeight="1" x14ac:dyDescent="0.25">
      <c r="B42" s="44">
        <v>34</v>
      </c>
      <c r="C42" s="45" t="s">
        <v>3833</v>
      </c>
      <c r="D42" s="46" t="s">
        <v>3834</v>
      </c>
      <c r="E42" s="47" t="s">
        <v>3471</v>
      </c>
      <c r="F42" s="45" t="s">
        <v>3425</v>
      </c>
      <c r="G42" s="82">
        <v>7</v>
      </c>
      <c r="H42" s="49">
        <v>6.5</v>
      </c>
      <c r="I42" s="49">
        <v>7</v>
      </c>
      <c r="J42" s="49" t="s">
        <v>36</v>
      </c>
      <c r="K42" s="54"/>
      <c r="L42" s="54"/>
      <c r="M42" s="54"/>
      <c r="N42" s="54"/>
      <c r="O42" s="80">
        <v>6</v>
      </c>
      <c r="P42" s="51">
        <f t="shared" si="0"/>
        <v>6.3</v>
      </c>
      <c r="Q42" s="52" t="str">
        <f t="shared" si="3"/>
        <v>C</v>
      </c>
      <c r="R42" s="53" t="str">
        <f t="shared" si="1"/>
        <v>Trung bình</v>
      </c>
      <c r="S42" s="41" t="str">
        <f t="shared" si="4"/>
        <v/>
      </c>
      <c r="T42" s="41" t="s">
        <v>3766</v>
      </c>
      <c r="U42" s="71"/>
      <c r="V42" s="4"/>
      <c r="W42" s="43" t="str">
        <f t="shared" si="2"/>
        <v>Đạt</v>
      </c>
      <c r="X42" s="43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61"/>
    </row>
    <row r="43" spans="2:39" ht="18.75" customHeight="1" x14ac:dyDescent="0.25">
      <c r="B43" s="44">
        <v>35</v>
      </c>
      <c r="C43" s="45" t="s">
        <v>3835</v>
      </c>
      <c r="D43" s="46" t="s">
        <v>3810</v>
      </c>
      <c r="E43" s="47" t="s">
        <v>3471</v>
      </c>
      <c r="F43" s="45" t="s">
        <v>3401</v>
      </c>
      <c r="G43" s="82">
        <v>7</v>
      </c>
      <c r="H43" s="49">
        <v>5</v>
      </c>
      <c r="I43" s="49">
        <v>3</v>
      </c>
      <c r="J43" s="49" t="s">
        <v>36</v>
      </c>
      <c r="K43" s="54"/>
      <c r="L43" s="54"/>
      <c r="M43" s="54"/>
      <c r="N43" s="54"/>
      <c r="O43" s="80">
        <v>2</v>
      </c>
      <c r="P43" s="51">
        <f t="shared" si="0"/>
        <v>2.9</v>
      </c>
      <c r="Q43" s="52" t="str">
        <f t="shared" si="3"/>
        <v>F</v>
      </c>
      <c r="R43" s="53" t="str">
        <f t="shared" si="1"/>
        <v>Kém</v>
      </c>
      <c r="S43" s="41" t="str">
        <f t="shared" si="4"/>
        <v/>
      </c>
      <c r="T43" s="41" t="s">
        <v>3766</v>
      </c>
      <c r="U43" s="71"/>
      <c r="V43" s="4"/>
      <c r="W43" s="43" t="str">
        <f t="shared" si="2"/>
        <v>Học lại</v>
      </c>
      <c r="X43" s="4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61"/>
    </row>
    <row r="44" spans="2:39" ht="18.75" customHeight="1" x14ac:dyDescent="0.25">
      <c r="B44" s="44">
        <v>36</v>
      </c>
      <c r="C44" s="45" t="s">
        <v>3836</v>
      </c>
      <c r="D44" s="46" t="s">
        <v>3519</v>
      </c>
      <c r="E44" s="47" t="s">
        <v>3471</v>
      </c>
      <c r="F44" s="45" t="s">
        <v>3619</v>
      </c>
      <c r="G44" s="82">
        <v>10</v>
      </c>
      <c r="H44" s="49">
        <v>8</v>
      </c>
      <c r="I44" s="49">
        <v>8</v>
      </c>
      <c r="J44" s="49" t="s">
        <v>36</v>
      </c>
      <c r="K44" s="54"/>
      <c r="L44" s="54"/>
      <c r="M44" s="54"/>
      <c r="N44" s="54"/>
      <c r="O44" s="80">
        <v>3.5</v>
      </c>
      <c r="P44" s="51">
        <f t="shared" si="0"/>
        <v>5.0999999999999996</v>
      </c>
      <c r="Q44" s="52" t="str">
        <f t="shared" si="3"/>
        <v>D+</v>
      </c>
      <c r="R44" s="53" t="str">
        <f t="shared" si="1"/>
        <v>Trung bình yếu</v>
      </c>
      <c r="S44" s="41" t="str">
        <f t="shared" si="4"/>
        <v/>
      </c>
      <c r="T44" s="41" t="s">
        <v>3766</v>
      </c>
      <c r="U44" s="71"/>
      <c r="V44" s="4"/>
      <c r="W44" s="43" t="str">
        <f t="shared" si="2"/>
        <v>Đạt</v>
      </c>
      <c r="X44" s="43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61"/>
    </row>
    <row r="45" spans="2:39" ht="18.75" customHeight="1" x14ac:dyDescent="0.25">
      <c r="B45" s="44">
        <v>37</v>
      </c>
      <c r="C45" s="45" t="s">
        <v>3837</v>
      </c>
      <c r="D45" s="46" t="s">
        <v>3838</v>
      </c>
      <c r="E45" s="47" t="s">
        <v>3665</v>
      </c>
      <c r="F45" s="45" t="s">
        <v>3480</v>
      </c>
      <c r="G45" s="82">
        <v>7</v>
      </c>
      <c r="H45" s="49">
        <v>5.5</v>
      </c>
      <c r="I45" s="49">
        <v>7</v>
      </c>
      <c r="J45" s="49" t="s">
        <v>36</v>
      </c>
      <c r="K45" s="54"/>
      <c r="L45" s="54"/>
      <c r="M45" s="54"/>
      <c r="N45" s="54"/>
      <c r="O45" s="80">
        <v>3</v>
      </c>
      <c r="P45" s="51">
        <f t="shared" si="0"/>
        <v>4.0999999999999996</v>
      </c>
      <c r="Q45" s="52" t="str">
        <f t="shared" si="3"/>
        <v>D</v>
      </c>
      <c r="R45" s="53" t="str">
        <f t="shared" si="1"/>
        <v>Trung bình yếu</v>
      </c>
      <c r="S45" s="41" t="str">
        <f t="shared" si="4"/>
        <v/>
      </c>
      <c r="T45" s="41" t="s">
        <v>3766</v>
      </c>
      <c r="U45" s="71"/>
      <c r="V45" s="4"/>
      <c r="W45" s="43" t="str">
        <f t="shared" si="2"/>
        <v>Đạt</v>
      </c>
      <c r="X45" s="43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61"/>
    </row>
    <row r="46" spans="2:39" ht="18.75" customHeight="1" x14ac:dyDescent="0.25">
      <c r="B46" s="44">
        <v>38</v>
      </c>
      <c r="C46" s="45" t="s">
        <v>3839</v>
      </c>
      <c r="D46" s="46" t="s">
        <v>3840</v>
      </c>
      <c r="E46" s="47" t="s">
        <v>3841</v>
      </c>
      <c r="F46" s="45" t="s">
        <v>3395</v>
      </c>
      <c r="G46" s="82">
        <v>7</v>
      </c>
      <c r="H46" s="49">
        <v>6.5</v>
      </c>
      <c r="I46" s="49">
        <v>0.5</v>
      </c>
      <c r="J46" s="49" t="s">
        <v>36</v>
      </c>
      <c r="K46" s="54"/>
      <c r="L46" s="54"/>
      <c r="M46" s="54"/>
      <c r="N46" s="54"/>
      <c r="O46" s="80">
        <v>7</v>
      </c>
      <c r="P46" s="51">
        <f t="shared" si="0"/>
        <v>6.3</v>
      </c>
      <c r="Q46" s="52" t="str">
        <f t="shared" si="3"/>
        <v>C</v>
      </c>
      <c r="R46" s="53" t="str">
        <f t="shared" si="1"/>
        <v>Trung bình</v>
      </c>
      <c r="S46" s="41" t="str">
        <f t="shared" si="4"/>
        <v/>
      </c>
      <c r="T46" s="41" t="s">
        <v>3766</v>
      </c>
      <c r="U46" s="71"/>
      <c r="V46" s="4"/>
      <c r="W46" s="43" t="str">
        <f t="shared" si="2"/>
        <v>Đạt</v>
      </c>
      <c r="X46" s="43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61"/>
    </row>
    <row r="47" spans="2:39" ht="18.75" customHeight="1" x14ac:dyDescent="0.25">
      <c r="B47" s="44">
        <v>39</v>
      </c>
      <c r="C47" s="45" t="s">
        <v>3842</v>
      </c>
      <c r="D47" s="46" t="s">
        <v>3843</v>
      </c>
      <c r="E47" s="47" t="s">
        <v>3844</v>
      </c>
      <c r="F47" s="45" t="s">
        <v>3458</v>
      </c>
      <c r="G47" s="82">
        <v>7</v>
      </c>
      <c r="H47" s="49">
        <v>2</v>
      </c>
      <c r="I47" s="49">
        <v>3</v>
      </c>
      <c r="J47" s="49" t="s">
        <v>36</v>
      </c>
      <c r="K47" s="54"/>
      <c r="L47" s="54"/>
      <c r="M47" s="54"/>
      <c r="N47" s="54"/>
      <c r="O47" s="80">
        <v>5.5</v>
      </c>
      <c r="P47" s="51">
        <f t="shared" si="0"/>
        <v>5.0999999999999996</v>
      </c>
      <c r="Q47" s="52" t="str">
        <f t="shared" si="3"/>
        <v>D+</v>
      </c>
      <c r="R47" s="53" t="str">
        <f t="shared" si="1"/>
        <v>Trung bình yếu</v>
      </c>
      <c r="S47" s="41" t="str">
        <f t="shared" si="4"/>
        <v/>
      </c>
      <c r="T47" s="41" t="s">
        <v>3766</v>
      </c>
      <c r="U47" s="71"/>
      <c r="V47" s="4"/>
      <c r="W47" s="43" t="str">
        <f t="shared" si="2"/>
        <v>Đạt</v>
      </c>
      <c r="X47" s="43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61"/>
    </row>
    <row r="48" spans="2:39" ht="18.75" customHeight="1" x14ac:dyDescent="0.25">
      <c r="B48" s="44">
        <v>40</v>
      </c>
      <c r="C48" s="45" t="s">
        <v>3845</v>
      </c>
      <c r="D48" s="46" t="s">
        <v>3846</v>
      </c>
      <c r="E48" s="47" t="s">
        <v>3477</v>
      </c>
      <c r="F48" s="45" t="s">
        <v>3600</v>
      </c>
      <c r="G48" s="82">
        <v>10</v>
      </c>
      <c r="H48" s="49">
        <v>7</v>
      </c>
      <c r="I48" s="49">
        <v>8</v>
      </c>
      <c r="J48" s="49" t="s">
        <v>36</v>
      </c>
      <c r="K48" s="54"/>
      <c r="L48" s="54"/>
      <c r="M48" s="54"/>
      <c r="N48" s="54"/>
      <c r="O48" s="80">
        <v>5.5</v>
      </c>
      <c r="P48" s="51">
        <f t="shared" si="0"/>
        <v>6.4</v>
      </c>
      <c r="Q48" s="52" t="str">
        <f t="shared" si="3"/>
        <v>C</v>
      </c>
      <c r="R48" s="53" t="str">
        <f t="shared" si="1"/>
        <v>Trung bình</v>
      </c>
      <c r="S48" s="41" t="str">
        <f t="shared" si="4"/>
        <v/>
      </c>
      <c r="T48" s="41" t="s">
        <v>3766</v>
      </c>
      <c r="U48" s="71"/>
      <c r="V48" s="4"/>
      <c r="W48" s="43" t="str">
        <f t="shared" si="2"/>
        <v>Đạt</v>
      </c>
      <c r="X48" s="43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61"/>
    </row>
    <row r="49" spans="2:39" ht="18.75" customHeight="1" x14ac:dyDescent="0.25">
      <c r="B49" s="44">
        <v>41</v>
      </c>
      <c r="C49" s="45" t="s">
        <v>3847</v>
      </c>
      <c r="D49" s="46" t="s">
        <v>3848</v>
      </c>
      <c r="E49" s="47" t="s">
        <v>3483</v>
      </c>
      <c r="F49" s="45" t="s">
        <v>3498</v>
      </c>
      <c r="G49" s="82">
        <v>8</v>
      </c>
      <c r="H49" s="49">
        <v>5</v>
      </c>
      <c r="I49" s="49">
        <v>7</v>
      </c>
      <c r="J49" s="49" t="s">
        <v>36</v>
      </c>
      <c r="K49" s="54"/>
      <c r="L49" s="54"/>
      <c r="M49" s="54"/>
      <c r="N49" s="54"/>
      <c r="O49" s="80">
        <v>5</v>
      </c>
      <c r="P49" s="51">
        <f t="shared" si="0"/>
        <v>5.5</v>
      </c>
      <c r="Q49" s="52" t="str">
        <f t="shared" si="3"/>
        <v>C</v>
      </c>
      <c r="R49" s="53" t="str">
        <f t="shared" si="1"/>
        <v>Trung bình</v>
      </c>
      <c r="S49" s="41" t="str">
        <f t="shared" si="4"/>
        <v/>
      </c>
      <c r="T49" s="41" t="s">
        <v>3766</v>
      </c>
      <c r="U49" s="71"/>
      <c r="V49" s="4"/>
      <c r="W49" s="43" t="str">
        <f t="shared" si="2"/>
        <v>Đạt</v>
      </c>
      <c r="X49" s="43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61"/>
    </row>
    <row r="50" spans="2:39" ht="18.75" customHeight="1" x14ac:dyDescent="0.25">
      <c r="B50" s="44">
        <v>42</v>
      </c>
      <c r="C50" s="45" t="s">
        <v>3849</v>
      </c>
      <c r="D50" s="46" t="s">
        <v>3850</v>
      </c>
      <c r="E50" s="47" t="s">
        <v>3490</v>
      </c>
      <c r="F50" s="45" t="s">
        <v>3720</v>
      </c>
      <c r="G50" s="82">
        <v>8</v>
      </c>
      <c r="H50" s="49">
        <v>7</v>
      </c>
      <c r="I50" s="49">
        <v>8</v>
      </c>
      <c r="J50" s="49" t="s">
        <v>36</v>
      </c>
      <c r="K50" s="54"/>
      <c r="L50" s="54"/>
      <c r="M50" s="54"/>
      <c r="N50" s="54"/>
      <c r="O50" s="80">
        <v>7</v>
      </c>
      <c r="P50" s="51">
        <f t="shared" si="0"/>
        <v>7.2</v>
      </c>
      <c r="Q50" s="52" t="str">
        <f t="shared" si="3"/>
        <v>B</v>
      </c>
      <c r="R50" s="53" t="str">
        <f t="shared" si="1"/>
        <v>Khá</v>
      </c>
      <c r="S50" s="41" t="str">
        <f t="shared" si="4"/>
        <v/>
      </c>
      <c r="T50" s="41" t="s">
        <v>3766</v>
      </c>
      <c r="U50" s="71"/>
      <c r="V50" s="4"/>
      <c r="W50" s="43" t="str">
        <f t="shared" si="2"/>
        <v>Đạt</v>
      </c>
      <c r="X50" s="43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61"/>
    </row>
    <row r="51" spans="2:39" ht="18.75" customHeight="1" x14ac:dyDescent="0.25">
      <c r="B51" s="44">
        <v>43</v>
      </c>
      <c r="C51" s="45" t="s">
        <v>3851</v>
      </c>
      <c r="D51" s="46" t="s">
        <v>3550</v>
      </c>
      <c r="E51" s="47" t="s">
        <v>3852</v>
      </c>
      <c r="F51" s="45" t="s">
        <v>3498</v>
      </c>
      <c r="G51" s="82">
        <v>8</v>
      </c>
      <c r="H51" s="49">
        <v>4</v>
      </c>
      <c r="I51" s="49">
        <v>7</v>
      </c>
      <c r="J51" s="49" t="s">
        <v>36</v>
      </c>
      <c r="K51" s="54"/>
      <c r="L51" s="54"/>
      <c r="M51" s="54"/>
      <c r="N51" s="54"/>
      <c r="O51" s="80">
        <v>3</v>
      </c>
      <c r="P51" s="51">
        <f t="shared" si="0"/>
        <v>4</v>
      </c>
      <c r="Q51" s="52" t="str">
        <f t="shared" si="3"/>
        <v>D</v>
      </c>
      <c r="R51" s="53" t="str">
        <f t="shared" si="1"/>
        <v>Trung bình yếu</v>
      </c>
      <c r="S51" s="41" t="str">
        <f t="shared" si="4"/>
        <v/>
      </c>
      <c r="T51" s="41" t="s">
        <v>3766</v>
      </c>
      <c r="U51" s="71"/>
      <c r="V51" s="4"/>
      <c r="W51" s="43" t="str">
        <f t="shared" si="2"/>
        <v>Đạt</v>
      </c>
      <c r="X51" s="43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61"/>
    </row>
    <row r="52" spans="2:39" ht="18.75" customHeight="1" x14ac:dyDescent="0.25">
      <c r="B52" s="44">
        <v>44</v>
      </c>
      <c r="C52" s="45" t="s">
        <v>3853</v>
      </c>
      <c r="D52" s="46" t="s">
        <v>3854</v>
      </c>
      <c r="E52" s="47" t="s">
        <v>3852</v>
      </c>
      <c r="F52" s="45" t="s">
        <v>3513</v>
      </c>
      <c r="G52" s="82">
        <v>7</v>
      </c>
      <c r="H52" s="49">
        <v>6.5</v>
      </c>
      <c r="I52" s="49">
        <v>7</v>
      </c>
      <c r="J52" s="49" t="s">
        <v>36</v>
      </c>
      <c r="K52" s="54"/>
      <c r="L52" s="54"/>
      <c r="M52" s="54"/>
      <c r="N52" s="54"/>
      <c r="O52" s="80">
        <v>6</v>
      </c>
      <c r="P52" s="51">
        <f t="shared" si="0"/>
        <v>6.3</v>
      </c>
      <c r="Q52" s="52" t="str">
        <f t="shared" si="3"/>
        <v>C</v>
      </c>
      <c r="R52" s="53" t="str">
        <f t="shared" si="1"/>
        <v>Trung bình</v>
      </c>
      <c r="S52" s="41" t="str">
        <f t="shared" si="4"/>
        <v/>
      </c>
      <c r="T52" s="41" t="s">
        <v>3766</v>
      </c>
      <c r="U52" s="71"/>
      <c r="V52" s="4"/>
      <c r="W52" s="43" t="str">
        <f t="shared" si="2"/>
        <v>Đạt</v>
      </c>
      <c r="X52" s="43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61"/>
    </row>
    <row r="53" spans="2:39" ht="18.75" customHeight="1" x14ac:dyDescent="0.25">
      <c r="B53" s="44">
        <v>45</v>
      </c>
      <c r="C53" s="45" t="s">
        <v>3855</v>
      </c>
      <c r="D53" s="46" t="s">
        <v>3777</v>
      </c>
      <c r="E53" s="47" t="s">
        <v>3695</v>
      </c>
      <c r="F53" s="45" t="s">
        <v>3498</v>
      </c>
      <c r="G53" s="82">
        <v>8</v>
      </c>
      <c r="H53" s="49">
        <v>6.5</v>
      </c>
      <c r="I53" s="49">
        <v>7</v>
      </c>
      <c r="J53" s="49" t="s">
        <v>36</v>
      </c>
      <c r="K53" s="54"/>
      <c r="L53" s="54"/>
      <c r="M53" s="54"/>
      <c r="N53" s="54"/>
      <c r="O53" s="80">
        <v>5.5</v>
      </c>
      <c r="P53" s="51">
        <f t="shared" si="0"/>
        <v>6</v>
      </c>
      <c r="Q53" s="52" t="str">
        <f t="shared" si="3"/>
        <v>C</v>
      </c>
      <c r="R53" s="53" t="str">
        <f t="shared" si="1"/>
        <v>Trung bình</v>
      </c>
      <c r="S53" s="41" t="str">
        <f t="shared" si="4"/>
        <v/>
      </c>
      <c r="T53" s="41" t="s">
        <v>3766</v>
      </c>
      <c r="U53" s="71"/>
      <c r="V53" s="4"/>
      <c r="W53" s="43" t="str">
        <f t="shared" si="2"/>
        <v>Đạt</v>
      </c>
      <c r="X53" s="43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61"/>
    </row>
    <row r="54" spans="2:39" ht="18.75" customHeight="1" x14ac:dyDescent="0.25">
      <c r="B54" s="44">
        <v>46</v>
      </c>
      <c r="C54" s="45" t="s">
        <v>3856</v>
      </c>
      <c r="D54" s="46" t="s">
        <v>3857</v>
      </c>
      <c r="E54" s="47" t="s">
        <v>3511</v>
      </c>
      <c r="F54" s="45" t="s">
        <v>3524</v>
      </c>
      <c r="G54" s="82">
        <v>6</v>
      </c>
      <c r="H54" s="49">
        <v>5</v>
      </c>
      <c r="I54" s="49">
        <v>7</v>
      </c>
      <c r="J54" s="49" t="s">
        <v>36</v>
      </c>
      <c r="K54" s="54"/>
      <c r="L54" s="54"/>
      <c r="M54" s="54"/>
      <c r="N54" s="54"/>
      <c r="O54" s="80">
        <v>2</v>
      </c>
      <c r="P54" s="51">
        <f t="shared" si="0"/>
        <v>3.2</v>
      </c>
      <c r="Q54" s="52" t="str">
        <f t="shared" si="3"/>
        <v>F</v>
      </c>
      <c r="R54" s="53" t="str">
        <f t="shared" si="1"/>
        <v>Kém</v>
      </c>
      <c r="S54" s="41" t="str">
        <f t="shared" si="4"/>
        <v/>
      </c>
      <c r="T54" s="41" t="s">
        <v>3766</v>
      </c>
      <c r="U54" s="71"/>
      <c r="V54" s="4"/>
      <c r="W54" s="43" t="str">
        <f t="shared" si="2"/>
        <v>Học lại</v>
      </c>
      <c r="X54" s="43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61"/>
    </row>
    <row r="55" spans="2:39" ht="18.75" customHeight="1" x14ac:dyDescent="0.25">
      <c r="B55" s="44">
        <v>47</v>
      </c>
      <c r="C55" s="45" t="s">
        <v>3858</v>
      </c>
      <c r="D55" s="46" t="s">
        <v>3562</v>
      </c>
      <c r="E55" s="47" t="s">
        <v>3859</v>
      </c>
      <c r="F55" s="45" t="s">
        <v>3484</v>
      </c>
      <c r="G55" s="82">
        <v>7</v>
      </c>
      <c r="H55" s="49">
        <v>7</v>
      </c>
      <c r="I55" s="49">
        <v>8</v>
      </c>
      <c r="J55" s="49" t="s">
        <v>36</v>
      </c>
      <c r="K55" s="54"/>
      <c r="L55" s="54"/>
      <c r="M55" s="54"/>
      <c r="N55" s="54"/>
      <c r="O55" s="80">
        <v>3.5</v>
      </c>
      <c r="P55" s="51">
        <f t="shared" si="0"/>
        <v>4.7</v>
      </c>
      <c r="Q55" s="52" t="str">
        <f t="shared" si="3"/>
        <v>D</v>
      </c>
      <c r="R55" s="53" t="str">
        <f t="shared" si="1"/>
        <v>Trung bình yếu</v>
      </c>
      <c r="S55" s="41" t="str">
        <f t="shared" si="4"/>
        <v/>
      </c>
      <c r="T55" s="41" t="s">
        <v>3766</v>
      </c>
      <c r="U55" s="71"/>
      <c r="V55" s="4"/>
      <c r="W55" s="43" t="str">
        <f t="shared" si="2"/>
        <v>Đạt</v>
      </c>
      <c r="X55" s="43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61"/>
    </row>
    <row r="56" spans="2:39" ht="18.75" customHeight="1" x14ac:dyDescent="0.25">
      <c r="B56" s="44">
        <v>48</v>
      </c>
      <c r="C56" s="45" t="s">
        <v>3860</v>
      </c>
      <c r="D56" s="46" t="s">
        <v>3550</v>
      </c>
      <c r="E56" s="47" t="s">
        <v>3531</v>
      </c>
      <c r="F56" s="45" t="s">
        <v>3392</v>
      </c>
      <c r="G56" s="82">
        <v>5</v>
      </c>
      <c r="H56" s="49">
        <v>0</v>
      </c>
      <c r="I56" s="49">
        <v>5</v>
      </c>
      <c r="J56" s="49" t="s">
        <v>36</v>
      </c>
      <c r="K56" s="54"/>
      <c r="L56" s="54"/>
      <c r="M56" s="54"/>
      <c r="N56" s="54"/>
      <c r="O56" s="80"/>
      <c r="P56" s="51">
        <f t="shared" si="0"/>
        <v>1</v>
      </c>
      <c r="Q56" s="52" t="str">
        <f t="shared" si="3"/>
        <v>F</v>
      </c>
      <c r="R56" s="53" t="str">
        <f t="shared" si="1"/>
        <v>Kém</v>
      </c>
      <c r="S56" s="41" t="str">
        <f t="shared" si="4"/>
        <v>Không đủ ĐKDT</v>
      </c>
      <c r="T56" s="41" t="s">
        <v>3766</v>
      </c>
      <c r="U56" s="71"/>
      <c r="V56" s="4"/>
      <c r="W56" s="43" t="str">
        <f t="shared" si="2"/>
        <v>Học lại</v>
      </c>
      <c r="X56" s="43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61"/>
    </row>
    <row r="57" spans="2:39" ht="18.75" customHeight="1" x14ac:dyDescent="0.25">
      <c r="B57" s="44">
        <v>49</v>
      </c>
      <c r="C57" s="45" t="s">
        <v>3861</v>
      </c>
      <c r="D57" s="46" t="s">
        <v>3862</v>
      </c>
      <c r="E57" s="47" t="s">
        <v>3531</v>
      </c>
      <c r="F57" s="45" t="s">
        <v>3613</v>
      </c>
      <c r="G57" s="82">
        <v>7</v>
      </c>
      <c r="H57" s="49">
        <v>6.5</v>
      </c>
      <c r="I57" s="49">
        <v>5</v>
      </c>
      <c r="J57" s="49" t="s">
        <v>36</v>
      </c>
      <c r="K57" s="54"/>
      <c r="L57" s="54"/>
      <c r="M57" s="54"/>
      <c r="N57" s="54"/>
      <c r="O57" s="80">
        <v>7</v>
      </c>
      <c r="P57" s="51">
        <f t="shared" si="0"/>
        <v>6.8</v>
      </c>
      <c r="Q57" s="52" t="str">
        <f t="shared" si="3"/>
        <v>C+</v>
      </c>
      <c r="R57" s="53" t="str">
        <f t="shared" si="1"/>
        <v>Trung bình</v>
      </c>
      <c r="S57" s="41" t="str">
        <f t="shared" si="4"/>
        <v/>
      </c>
      <c r="T57" s="41" t="s">
        <v>3766</v>
      </c>
      <c r="U57" s="71"/>
      <c r="V57" s="4"/>
      <c r="W57" s="43" t="str">
        <f t="shared" si="2"/>
        <v>Đạt</v>
      </c>
      <c r="X57" s="43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61"/>
    </row>
    <row r="58" spans="2:39" ht="18.75" customHeight="1" x14ac:dyDescent="0.25">
      <c r="B58" s="44">
        <v>50</v>
      </c>
      <c r="C58" s="45" t="s">
        <v>3863</v>
      </c>
      <c r="D58" s="46" t="s">
        <v>3864</v>
      </c>
      <c r="E58" s="47" t="s">
        <v>3536</v>
      </c>
      <c r="F58" s="45" t="s">
        <v>3474</v>
      </c>
      <c r="G58" s="82">
        <v>10</v>
      </c>
      <c r="H58" s="49">
        <v>8</v>
      </c>
      <c r="I58" s="49">
        <v>8</v>
      </c>
      <c r="J58" s="49" t="s">
        <v>36</v>
      </c>
      <c r="K58" s="54"/>
      <c r="L58" s="54"/>
      <c r="M58" s="54"/>
      <c r="N58" s="54"/>
      <c r="O58" s="80">
        <v>5.5</v>
      </c>
      <c r="P58" s="51">
        <f t="shared" si="0"/>
        <v>6.5</v>
      </c>
      <c r="Q58" s="52" t="str">
        <f t="shared" si="3"/>
        <v>C+</v>
      </c>
      <c r="R58" s="53" t="str">
        <f t="shared" si="1"/>
        <v>Trung bình</v>
      </c>
      <c r="S58" s="41" t="str">
        <f t="shared" si="4"/>
        <v/>
      </c>
      <c r="T58" s="41" t="s">
        <v>3766</v>
      </c>
      <c r="U58" s="71"/>
      <c r="V58" s="4"/>
      <c r="W58" s="43" t="str">
        <f t="shared" si="2"/>
        <v>Đạt</v>
      </c>
      <c r="X58" s="43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61"/>
    </row>
    <row r="59" spans="2:39" ht="18.75" customHeight="1" x14ac:dyDescent="0.25">
      <c r="B59" s="44">
        <v>51</v>
      </c>
      <c r="C59" s="45" t="s">
        <v>3865</v>
      </c>
      <c r="D59" s="46" t="s">
        <v>3486</v>
      </c>
      <c r="E59" s="47" t="s">
        <v>3536</v>
      </c>
      <c r="F59" s="45" t="s">
        <v>3866</v>
      </c>
      <c r="G59" s="82">
        <v>7</v>
      </c>
      <c r="H59" s="49">
        <v>6</v>
      </c>
      <c r="I59" s="49">
        <v>3</v>
      </c>
      <c r="J59" s="49" t="s">
        <v>36</v>
      </c>
      <c r="K59" s="54"/>
      <c r="L59" s="54"/>
      <c r="M59" s="54"/>
      <c r="N59" s="54"/>
      <c r="O59" s="80">
        <v>4</v>
      </c>
      <c r="P59" s="51">
        <f t="shared" si="0"/>
        <v>4.4000000000000004</v>
      </c>
      <c r="Q59" s="52" t="str">
        <f t="shared" si="3"/>
        <v>D</v>
      </c>
      <c r="R59" s="53" t="str">
        <f t="shared" si="1"/>
        <v>Trung bình yếu</v>
      </c>
      <c r="S59" s="41" t="str">
        <f t="shared" si="4"/>
        <v/>
      </c>
      <c r="T59" s="41" t="s">
        <v>3766</v>
      </c>
      <c r="U59" s="71"/>
      <c r="V59" s="4"/>
      <c r="W59" s="43" t="str">
        <f t="shared" si="2"/>
        <v>Đạt</v>
      </c>
      <c r="X59" s="43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61"/>
    </row>
    <row r="60" spans="2:39" ht="18.75" customHeight="1" x14ac:dyDescent="0.25">
      <c r="B60" s="44">
        <v>52</v>
      </c>
      <c r="C60" s="45" t="s">
        <v>3867</v>
      </c>
      <c r="D60" s="46" t="s">
        <v>3868</v>
      </c>
      <c r="E60" s="47" t="s">
        <v>3536</v>
      </c>
      <c r="F60" s="45" t="s">
        <v>3474</v>
      </c>
      <c r="G60" s="82">
        <v>6</v>
      </c>
      <c r="H60" s="49">
        <v>7</v>
      </c>
      <c r="I60" s="49">
        <v>5</v>
      </c>
      <c r="J60" s="49" t="s">
        <v>36</v>
      </c>
      <c r="K60" s="54"/>
      <c r="L60" s="54"/>
      <c r="M60" s="54"/>
      <c r="N60" s="54"/>
      <c r="O60" s="80">
        <v>4</v>
      </c>
      <c r="P60" s="51">
        <f t="shared" si="0"/>
        <v>4.5999999999999996</v>
      </c>
      <c r="Q60" s="52" t="str">
        <f t="shared" si="3"/>
        <v>D</v>
      </c>
      <c r="R60" s="53" t="str">
        <f t="shared" si="1"/>
        <v>Trung bình yếu</v>
      </c>
      <c r="S60" s="41" t="str">
        <f t="shared" si="4"/>
        <v/>
      </c>
      <c r="T60" s="41" t="s">
        <v>3766</v>
      </c>
      <c r="U60" s="71"/>
      <c r="V60" s="4"/>
      <c r="W60" s="43" t="str">
        <f t="shared" si="2"/>
        <v>Đạt</v>
      </c>
      <c r="X60" s="43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61"/>
    </row>
    <row r="61" spans="2:39" ht="18.75" customHeight="1" x14ac:dyDescent="0.25">
      <c r="B61" s="44">
        <v>53</v>
      </c>
      <c r="C61" s="45" t="s">
        <v>3869</v>
      </c>
      <c r="D61" s="46" t="s">
        <v>3870</v>
      </c>
      <c r="E61" s="47" t="s">
        <v>3871</v>
      </c>
      <c r="F61" s="45" t="s">
        <v>3613</v>
      </c>
      <c r="G61" s="82">
        <v>10</v>
      </c>
      <c r="H61" s="49">
        <v>8</v>
      </c>
      <c r="I61" s="49">
        <v>8</v>
      </c>
      <c r="J61" s="49" t="s">
        <v>36</v>
      </c>
      <c r="K61" s="54"/>
      <c r="L61" s="54"/>
      <c r="M61" s="54"/>
      <c r="N61" s="54"/>
      <c r="O61" s="80">
        <v>6.5</v>
      </c>
      <c r="P61" s="51">
        <f t="shared" si="0"/>
        <v>7.2</v>
      </c>
      <c r="Q61" s="52" t="str">
        <f t="shared" si="3"/>
        <v>B</v>
      </c>
      <c r="R61" s="53" t="str">
        <f t="shared" si="1"/>
        <v>Khá</v>
      </c>
      <c r="S61" s="41" t="str">
        <f t="shared" si="4"/>
        <v/>
      </c>
      <c r="T61" s="41" t="s">
        <v>3766</v>
      </c>
      <c r="U61" s="71"/>
      <c r="V61" s="4"/>
      <c r="W61" s="43" t="str">
        <f t="shared" si="2"/>
        <v>Đạt</v>
      </c>
      <c r="X61" s="43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61"/>
    </row>
    <row r="62" spans="2:39" ht="18.75" customHeight="1" x14ac:dyDescent="0.25">
      <c r="B62" s="44">
        <v>54</v>
      </c>
      <c r="C62" s="45" t="s">
        <v>3872</v>
      </c>
      <c r="D62" s="46" t="s">
        <v>3432</v>
      </c>
      <c r="E62" s="47" t="s">
        <v>3873</v>
      </c>
      <c r="F62" s="45" t="s">
        <v>3632</v>
      </c>
      <c r="G62" s="82">
        <v>6</v>
      </c>
      <c r="H62" s="49">
        <v>3</v>
      </c>
      <c r="I62" s="49">
        <v>0.5</v>
      </c>
      <c r="J62" s="49" t="s">
        <v>36</v>
      </c>
      <c r="K62" s="54"/>
      <c r="L62" s="54"/>
      <c r="M62" s="54"/>
      <c r="N62" s="54"/>
      <c r="O62" s="80">
        <v>1</v>
      </c>
      <c r="P62" s="51">
        <f t="shared" si="0"/>
        <v>1.7</v>
      </c>
      <c r="Q62" s="52" t="str">
        <f t="shared" si="3"/>
        <v>F</v>
      </c>
      <c r="R62" s="53" t="str">
        <f t="shared" si="1"/>
        <v>Kém</v>
      </c>
      <c r="S62" s="41" t="str">
        <f t="shared" si="4"/>
        <v/>
      </c>
      <c r="T62" s="41" t="s">
        <v>3766</v>
      </c>
      <c r="U62" s="71"/>
      <c r="V62" s="4"/>
      <c r="W62" s="43" t="str">
        <f t="shared" si="2"/>
        <v>Học lại</v>
      </c>
      <c r="X62" s="43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61"/>
    </row>
    <row r="63" spans="2:39" ht="18.75" customHeight="1" x14ac:dyDescent="0.25">
      <c r="B63" s="44">
        <v>55</v>
      </c>
      <c r="C63" s="45" t="s">
        <v>3874</v>
      </c>
      <c r="D63" s="46" t="s">
        <v>3875</v>
      </c>
      <c r="E63" s="47" t="s">
        <v>3876</v>
      </c>
      <c r="F63" s="45" t="s">
        <v>3526</v>
      </c>
      <c r="G63" s="82">
        <v>6</v>
      </c>
      <c r="H63" s="49">
        <v>7</v>
      </c>
      <c r="I63" s="49">
        <v>5</v>
      </c>
      <c r="J63" s="49" t="s">
        <v>36</v>
      </c>
      <c r="K63" s="54"/>
      <c r="L63" s="54"/>
      <c r="M63" s="54"/>
      <c r="N63" s="54"/>
      <c r="O63" s="80">
        <v>4</v>
      </c>
      <c r="P63" s="51">
        <f t="shared" si="0"/>
        <v>4.5999999999999996</v>
      </c>
      <c r="Q63" s="52" t="str">
        <f t="shared" si="3"/>
        <v>D</v>
      </c>
      <c r="R63" s="53" t="str">
        <f t="shared" si="1"/>
        <v>Trung bình yếu</v>
      </c>
      <c r="S63" s="41" t="str">
        <f t="shared" si="4"/>
        <v/>
      </c>
      <c r="T63" s="41" t="s">
        <v>3766</v>
      </c>
      <c r="U63" s="71"/>
      <c r="V63" s="4"/>
      <c r="W63" s="43" t="str">
        <f t="shared" si="2"/>
        <v>Đạt</v>
      </c>
      <c r="X63" s="43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61"/>
    </row>
    <row r="64" spans="2:39" ht="18.75" customHeight="1" x14ac:dyDescent="0.25">
      <c r="B64" s="44">
        <v>56</v>
      </c>
      <c r="C64" s="45" t="s">
        <v>3877</v>
      </c>
      <c r="D64" s="46" t="s">
        <v>3878</v>
      </c>
      <c r="E64" s="47" t="s">
        <v>3879</v>
      </c>
      <c r="F64" s="45" t="s">
        <v>3498</v>
      </c>
      <c r="G64" s="82">
        <v>7</v>
      </c>
      <c r="H64" s="49">
        <v>6.5</v>
      </c>
      <c r="I64" s="49">
        <v>7</v>
      </c>
      <c r="J64" s="49" t="s">
        <v>36</v>
      </c>
      <c r="K64" s="54"/>
      <c r="L64" s="54"/>
      <c r="M64" s="54"/>
      <c r="N64" s="54"/>
      <c r="O64" s="80">
        <v>6.5</v>
      </c>
      <c r="P64" s="51">
        <f t="shared" si="0"/>
        <v>6.6</v>
      </c>
      <c r="Q64" s="52" t="str">
        <f t="shared" si="3"/>
        <v>C+</v>
      </c>
      <c r="R64" s="53" t="str">
        <f t="shared" si="1"/>
        <v>Trung bình</v>
      </c>
      <c r="S64" s="41" t="str">
        <f t="shared" si="4"/>
        <v/>
      </c>
      <c r="T64" s="41" t="s">
        <v>3766</v>
      </c>
      <c r="U64" s="71"/>
      <c r="V64" s="4"/>
      <c r="W64" s="43" t="str">
        <f t="shared" si="2"/>
        <v>Đạt</v>
      </c>
      <c r="X64" s="43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61"/>
    </row>
    <row r="65" spans="2:39" ht="18.75" customHeight="1" x14ac:dyDescent="0.25">
      <c r="B65" s="44">
        <v>57</v>
      </c>
      <c r="C65" s="45" t="s">
        <v>3880</v>
      </c>
      <c r="D65" s="46" t="s">
        <v>3881</v>
      </c>
      <c r="E65" s="47" t="s">
        <v>3545</v>
      </c>
      <c r="F65" s="45" t="s">
        <v>3411</v>
      </c>
      <c r="G65" s="82">
        <v>6</v>
      </c>
      <c r="H65" s="49">
        <v>4</v>
      </c>
      <c r="I65" s="49">
        <v>7</v>
      </c>
      <c r="J65" s="49" t="s">
        <v>36</v>
      </c>
      <c r="K65" s="54"/>
      <c r="L65" s="54"/>
      <c r="M65" s="54"/>
      <c r="N65" s="54"/>
      <c r="O65" s="80">
        <v>1</v>
      </c>
      <c r="P65" s="51">
        <f t="shared" si="0"/>
        <v>2.4</v>
      </c>
      <c r="Q65" s="52" t="str">
        <f t="shared" si="3"/>
        <v>F</v>
      </c>
      <c r="R65" s="53" t="str">
        <f t="shared" si="1"/>
        <v>Kém</v>
      </c>
      <c r="S65" s="41" t="str">
        <f t="shared" si="4"/>
        <v/>
      </c>
      <c r="T65" s="41" t="s">
        <v>3766</v>
      </c>
      <c r="U65" s="71"/>
      <c r="V65" s="4"/>
      <c r="W65" s="43" t="str">
        <f t="shared" si="2"/>
        <v>Học lại</v>
      </c>
      <c r="X65" s="43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61"/>
    </row>
    <row r="66" spans="2:39" ht="18.75" customHeight="1" x14ac:dyDescent="0.25">
      <c r="B66" s="44">
        <v>58</v>
      </c>
      <c r="C66" s="45" t="s">
        <v>3882</v>
      </c>
      <c r="D66" s="46" t="s">
        <v>3846</v>
      </c>
      <c r="E66" s="47" t="s">
        <v>3883</v>
      </c>
      <c r="F66" s="45" t="s">
        <v>3392</v>
      </c>
      <c r="G66" s="82">
        <v>7</v>
      </c>
      <c r="H66" s="49">
        <v>2</v>
      </c>
      <c r="I66" s="49">
        <v>2</v>
      </c>
      <c r="J66" s="49" t="s">
        <v>36</v>
      </c>
      <c r="K66" s="54"/>
      <c r="L66" s="54"/>
      <c r="M66" s="54"/>
      <c r="N66" s="54"/>
      <c r="O66" s="80">
        <v>1</v>
      </c>
      <c r="P66" s="51">
        <f t="shared" si="0"/>
        <v>1.8</v>
      </c>
      <c r="Q66" s="52" t="str">
        <f t="shared" si="3"/>
        <v>F</v>
      </c>
      <c r="R66" s="53" t="str">
        <f t="shared" si="1"/>
        <v>Kém</v>
      </c>
      <c r="S66" s="41" t="str">
        <f t="shared" si="4"/>
        <v/>
      </c>
      <c r="T66" s="41" t="s">
        <v>3766</v>
      </c>
      <c r="U66" s="71"/>
      <c r="V66" s="4"/>
      <c r="W66" s="43" t="str">
        <f t="shared" si="2"/>
        <v>Học lại</v>
      </c>
      <c r="X66" s="43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61"/>
    </row>
    <row r="67" spans="2:39" ht="18.75" customHeight="1" x14ac:dyDescent="0.25">
      <c r="B67" s="44">
        <v>59</v>
      </c>
      <c r="C67" s="45" t="s">
        <v>3884</v>
      </c>
      <c r="D67" s="46" t="s">
        <v>3885</v>
      </c>
      <c r="E67" s="47" t="s">
        <v>3883</v>
      </c>
      <c r="F67" s="45" t="s">
        <v>3401</v>
      </c>
      <c r="G67" s="82">
        <v>6</v>
      </c>
      <c r="H67" s="49">
        <v>4</v>
      </c>
      <c r="I67" s="49">
        <v>3</v>
      </c>
      <c r="J67" s="49" t="s">
        <v>36</v>
      </c>
      <c r="K67" s="54"/>
      <c r="L67" s="54"/>
      <c r="M67" s="54"/>
      <c r="N67" s="54"/>
      <c r="O67" s="80">
        <v>0</v>
      </c>
      <c r="P67" s="51">
        <f t="shared" si="0"/>
        <v>1.3</v>
      </c>
      <c r="Q67" s="52" t="str">
        <f t="shared" si="3"/>
        <v>F</v>
      </c>
      <c r="R67" s="53" t="str">
        <f t="shared" si="1"/>
        <v>Kém</v>
      </c>
      <c r="S67" s="41" t="s">
        <v>3382</v>
      </c>
      <c r="T67" s="41" t="s">
        <v>3766</v>
      </c>
      <c r="U67" s="71"/>
      <c r="V67" s="4"/>
      <c r="W67" s="43" t="str">
        <f t="shared" si="2"/>
        <v>Học lại</v>
      </c>
      <c r="X67" s="43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61"/>
    </row>
    <row r="68" spans="2:39" ht="18.75" customHeight="1" x14ac:dyDescent="0.25">
      <c r="B68" s="44">
        <v>60</v>
      </c>
      <c r="C68" s="45" t="s">
        <v>3886</v>
      </c>
      <c r="D68" s="46" t="s">
        <v>3887</v>
      </c>
      <c r="E68" s="47" t="s">
        <v>3736</v>
      </c>
      <c r="F68" s="45" t="s">
        <v>3613</v>
      </c>
      <c r="G68" s="82">
        <v>7</v>
      </c>
      <c r="H68" s="49">
        <v>3</v>
      </c>
      <c r="I68" s="49">
        <v>0.5</v>
      </c>
      <c r="J68" s="49" t="s">
        <v>36</v>
      </c>
      <c r="K68" s="54"/>
      <c r="L68" s="54"/>
      <c r="M68" s="54"/>
      <c r="N68" s="54"/>
      <c r="O68" s="80">
        <v>3.5</v>
      </c>
      <c r="P68" s="51">
        <f t="shared" si="0"/>
        <v>3.5</v>
      </c>
      <c r="Q68" s="52" t="str">
        <f t="shared" si="3"/>
        <v>F</v>
      </c>
      <c r="R68" s="53" t="str">
        <f t="shared" si="1"/>
        <v>Kém</v>
      </c>
      <c r="S68" s="41" t="str">
        <f t="shared" si="4"/>
        <v/>
      </c>
      <c r="T68" s="41" t="s">
        <v>3766</v>
      </c>
      <c r="U68" s="71"/>
      <c r="V68" s="4"/>
      <c r="W68" s="43" t="str">
        <f t="shared" si="2"/>
        <v>Học lại</v>
      </c>
      <c r="X68" s="43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61"/>
    </row>
    <row r="69" spans="2:39" ht="18.75" customHeight="1" x14ac:dyDescent="0.25">
      <c r="B69" s="44">
        <v>61</v>
      </c>
      <c r="C69" s="45" t="s">
        <v>3888</v>
      </c>
      <c r="D69" s="46" t="s">
        <v>3429</v>
      </c>
      <c r="E69" s="47" t="s">
        <v>3563</v>
      </c>
      <c r="F69" s="45" t="s">
        <v>3480</v>
      </c>
      <c r="G69" s="82">
        <v>7</v>
      </c>
      <c r="H69" s="49">
        <v>7</v>
      </c>
      <c r="I69" s="49">
        <v>5</v>
      </c>
      <c r="J69" s="49" t="s">
        <v>36</v>
      </c>
      <c r="K69" s="54"/>
      <c r="L69" s="54"/>
      <c r="M69" s="54"/>
      <c r="N69" s="54"/>
      <c r="O69" s="80">
        <v>6</v>
      </c>
      <c r="P69" s="51">
        <f t="shared" si="0"/>
        <v>6.1</v>
      </c>
      <c r="Q69" s="52" t="str">
        <f t="shared" si="3"/>
        <v>C</v>
      </c>
      <c r="R69" s="53" t="str">
        <f t="shared" si="1"/>
        <v>Trung bình</v>
      </c>
      <c r="S69" s="41" t="str">
        <f t="shared" si="4"/>
        <v/>
      </c>
      <c r="T69" s="41" t="s">
        <v>3766</v>
      </c>
      <c r="U69" s="71"/>
      <c r="V69" s="4"/>
      <c r="W69" s="43" t="str">
        <f t="shared" si="2"/>
        <v>Đạt</v>
      </c>
      <c r="X69" s="43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61"/>
    </row>
    <row r="70" spans="2:39" ht="18.75" customHeight="1" x14ac:dyDescent="0.25">
      <c r="B70" s="44">
        <v>62</v>
      </c>
      <c r="C70" s="45" t="s">
        <v>3889</v>
      </c>
      <c r="D70" s="46" t="s">
        <v>3550</v>
      </c>
      <c r="E70" s="47" t="s">
        <v>3566</v>
      </c>
      <c r="F70" s="45" t="s">
        <v>3590</v>
      </c>
      <c r="G70" s="82">
        <v>10</v>
      </c>
      <c r="H70" s="49">
        <v>8.5</v>
      </c>
      <c r="I70" s="49">
        <v>8</v>
      </c>
      <c r="J70" s="49" t="s">
        <v>36</v>
      </c>
      <c r="K70" s="54"/>
      <c r="L70" s="54"/>
      <c r="M70" s="54"/>
      <c r="N70" s="54"/>
      <c r="O70" s="80">
        <v>0</v>
      </c>
      <c r="P70" s="51">
        <f t="shared" si="0"/>
        <v>2.7</v>
      </c>
      <c r="Q70" s="52" t="str">
        <f t="shared" si="3"/>
        <v>F</v>
      </c>
      <c r="R70" s="53" t="str">
        <f t="shared" si="1"/>
        <v>Kém</v>
      </c>
      <c r="S70" s="41" t="str">
        <f t="shared" si="4"/>
        <v/>
      </c>
      <c r="T70" s="41" t="s">
        <v>3766</v>
      </c>
      <c r="U70" s="71"/>
      <c r="V70" s="4"/>
      <c r="W70" s="43" t="str">
        <f t="shared" si="2"/>
        <v>Học lại</v>
      </c>
      <c r="X70" s="43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61"/>
    </row>
    <row r="71" spans="2:39" ht="18.75" customHeight="1" x14ac:dyDescent="0.25">
      <c r="B71" s="44">
        <v>63</v>
      </c>
      <c r="C71" s="45" t="s">
        <v>3890</v>
      </c>
      <c r="D71" s="46" t="s">
        <v>3629</v>
      </c>
      <c r="E71" s="47" t="s">
        <v>3741</v>
      </c>
      <c r="F71" s="45" t="s">
        <v>3474</v>
      </c>
      <c r="G71" s="82">
        <v>4</v>
      </c>
      <c r="H71" s="49">
        <v>0</v>
      </c>
      <c r="I71" s="49">
        <v>0</v>
      </c>
      <c r="J71" s="49" t="s">
        <v>36</v>
      </c>
      <c r="K71" s="54"/>
      <c r="L71" s="54"/>
      <c r="M71" s="54"/>
      <c r="N71" s="54"/>
      <c r="O71" s="80"/>
      <c r="P71" s="51">
        <f t="shared" si="0"/>
        <v>0.4</v>
      </c>
      <c r="Q71" s="52" t="str">
        <f t="shared" si="3"/>
        <v>F</v>
      </c>
      <c r="R71" s="53" t="str">
        <f t="shared" si="1"/>
        <v>Kém</v>
      </c>
      <c r="S71" s="41" t="str">
        <f t="shared" si="4"/>
        <v>Không đủ ĐKDT</v>
      </c>
      <c r="T71" s="41" t="s">
        <v>3766</v>
      </c>
      <c r="U71" s="71"/>
      <c r="V71" s="4"/>
      <c r="W71" s="43" t="str">
        <f t="shared" si="2"/>
        <v>Học lại</v>
      </c>
      <c r="X71" s="43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61"/>
    </row>
    <row r="72" spans="2:39" ht="18.75" customHeight="1" x14ac:dyDescent="0.25">
      <c r="B72" s="44">
        <v>64</v>
      </c>
      <c r="C72" s="45" t="s">
        <v>3891</v>
      </c>
      <c r="D72" s="46" t="s">
        <v>3892</v>
      </c>
      <c r="E72" s="47" t="s">
        <v>3746</v>
      </c>
      <c r="F72" s="45" t="s">
        <v>3491</v>
      </c>
      <c r="G72" s="82">
        <v>6</v>
      </c>
      <c r="H72" s="49">
        <v>6</v>
      </c>
      <c r="I72" s="49">
        <v>3</v>
      </c>
      <c r="J72" s="49" t="s">
        <v>36</v>
      </c>
      <c r="K72" s="54"/>
      <c r="L72" s="54"/>
      <c r="M72" s="54"/>
      <c r="N72" s="54"/>
      <c r="O72" s="80">
        <v>0</v>
      </c>
      <c r="P72" s="51">
        <f t="shared" si="0"/>
        <v>1.5</v>
      </c>
      <c r="Q72" s="52" t="str">
        <f t="shared" si="3"/>
        <v>F</v>
      </c>
      <c r="R72" s="53" t="str">
        <f t="shared" si="1"/>
        <v>Kém</v>
      </c>
      <c r="S72" s="41" t="s">
        <v>3382</v>
      </c>
      <c r="T72" s="41" t="s">
        <v>3766</v>
      </c>
      <c r="U72" s="71"/>
      <c r="V72" s="4"/>
      <c r="W72" s="43" t="str">
        <f t="shared" si="2"/>
        <v>Học lại</v>
      </c>
      <c r="X72" s="43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61"/>
    </row>
    <row r="73" spans="2:39" ht="18.75" customHeight="1" x14ac:dyDescent="0.25">
      <c r="B73" s="44">
        <v>65</v>
      </c>
      <c r="C73" s="45" t="s">
        <v>3893</v>
      </c>
      <c r="D73" s="46" t="s">
        <v>3894</v>
      </c>
      <c r="E73" s="47" t="s">
        <v>3579</v>
      </c>
      <c r="F73" s="45" t="s">
        <v>3491</v>
      </c>
      <c r="G73" s="82">
        <v>7</v>
      </c>
      <c r="H73" s="49">
        <v>7</v>
      </c>
      <c r="I73" s="49">
        <v>5</v>
      </c>
      <c r="J73" s="49" t="s">
        <v>36</v>
      </c>
      <c r="K73" s="54"/>
      <c r="L73" s="54"/>
      <c r="M73" s="54"/>
      <c r="N73" s="54"/>
      <c r="O73" s="80">
        <v>3</v>
      </c>
      <c r="P73" s="51">
        <f t="shared" ref="P73:P86" si="5">ROUND(SUMPRODUCT(G73:O73,$G$8:$O$8)/100,1)</f>
        <v>4</v>
      </c>
      <c r="Q73" s="52" t="str">
        <f t="shared" si="3"/>
        <v>D</v>
      </c>
      <c r="R73" s="53" t="str">
        <f t="shared" si="1"/>
        <v>Trung bình yếu</v>
      </c>
      <c r="S73" s="41" t="str">
        <f t="shared" si="4"/>
        <v/>
      </c>
      <c r="T73" s="41" t="s">
        <v>3766</v>
      </c>
      <c r="U73" s="71"/>
      <c r="V73" s="4"/>
      <c r="W73" s="43" t="str">
        <f t="shared" ref="W73:W86" si="6">IF(S73="Không đủ ĐKDT","Học lại",IF(S73="Đình chỉ thi","Học lại",IF(AND(MID(F73,2,2)&lt;"12",S73="Vắng"),"Thi lại",IF(S73="Vắng có phép", "Thi lại",IF(AND((MID(F73,2,2)&lt;"12"),P73&lt;4.5),"Thi lại",IF(AND((MID(F73,2,2)&lt;"18"),P73&lt;4),"Học lại",IF(AND((MID(F73,2,2)&gt;"17"),P73&lt;4),"Thi lại",IF(AND(MID(F73,2,2)&gt;"17",O73=0),"Thi lại",IF(AND((MID(F73,2,2)&lt;"12"),O73=0),"Thi lại",IF(AND((MID(F73,2,2)&lt;"18"),(MID(F73,2,2)&gt;"11"),O73=0),"Học lại","Đạt"))))))))))</f>
        <v>Đạt</v>
      </c>
      <c r="X73" s="43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61"/>
    </row>
    <row r="74" spans="2:39" ht="18.75" customHeight="1" x14ac:dyDescent="0.25">
      <c r="B74" s="44">
        <v>66</v>
      </c>
      <c r="C74" s="45" t="s">
        <v>3895</v>
      </c>
      <c r="D74" s="46" t="s">
        <v>3896</v>
      </c>
      <c r="E74" s="47" t="s">
        <v>3581</v>
      </c>
      <c r="F74" s="45" t="s">
        <v>3613</v>
      </c>
      <c r="G74" s="82">
        <v>10</v>
      </c>
      <c r="H74" s="49">
        <v>6.5</v>
      </c>
      <c r="I74" s="49">
        <v>8</v>
      </c>
      <c r="J74" s="49" t="s">
        <v>36</v>
      </c>
      <c r="K74" s="54"/>
      <c r="L74" s="54"/>
      <c r="M74" s="54"/>
      <c r="N74" s="54"/>
      <c r="O74" s="80">
        <v>4</v>
      </c>
      <c r="P74" s="51">
        <f t="shared" si="5"/>
        <v>5.3</v>
      </c>
      <c r="Q74" s="52" t="str">
        <f t="shared" si="3"/>
        <v>D+</v>
      </c>
      <c r="R74" s="53" t="str">
        <f t="shared" si="1"/>
        <v>Trung bình yếu</v>
      </c>
      <c r="S74" s="41" t="str">
        <f t="shared" si="4"/>
        <v/>
      </c>
      <c r="T74" s="41" t="s">
        <v>3766</v>
      </c>
      <c r="U74" s="71"/>
      <c r="V74" s="4"/>
      <c r="W74" s="43" t="str">
        <f t="shared" si="6"/>
        <v>Đạt</v>
      </c>
      <c r="X74" s="43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61"/>
    </row>
    <row r="75" spans="2:39" ht="18.75" customHeight="1" x14ac:dyDescent="0.25">
      <c r="B75" s="44">
        <v>67</v>
      </c>
      <c r="C75" s="45" t="s">
        <v>3897</v>
      </c>
      <c r="D75" s="46" t="s">
        <v>3898</v>
      </c>
      <c r="E75" s="47" t="s">
        <v>3589</v>
      </c>
      <c r="F75" s="45" t="s">
        <v>3619</v>
      </c>
      <c r="G75" s="82">
        <v>10</v>
      </c>
      <c r="H75" s="49">
        <v>8</v>
      </c>
      <c r="I75" s="49">
        <v>8</v>
      </c>
      <c r="J75" s="49" t="s">
        <v>36</v>
      </c>
      <c r="K75" s="54"/>
      <c r="L75" s="54"/>
      <c r="M75" s="54"/>
      <c r="N75" s="54"/>
      <c r="O75" s="80">
        <v>6.5</v>
      </c>
      <c r="P75" s="51">
        <f t="shared" si="5"/>
        <v>7.2</v>
      </c>
      <c r="Q75" s="52" t="str">
        <f t="shared" si="3"/>
        <v>B</v>
      </c>
      <c r="R75" s="53" t="str">
        <f t="shared" si="1"/>
        <v>Khá</v>
      </c>
      <c r="S75" s="41" t="str">
        <f t="shared" ref="S75:S86" si="7">+IF(OR($G75=0,$H75=0,$I75=0,$J75=0),"Không đủ ĐKDT",IF(AND(O75=0,P75&gt;=4),"Không đạt",""))</f>
        <v/>
      </c>
      <c r="T75" s="41" t="s">
        <v>3766</v>
      </c>
      <c r="U75" s="71"/>
      <c r="V75" s="4"/>
      <c r="W75" s="43" t="str">
        <f t="shared" si="6"/>
        <v>Đạt</v>
      </c>
      <c r="X75" s="43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61"/>
    </row>
    <row r="76" spans="2:39" ht="18.75" customHeight="1" x14ac:dyDescent="0.25">
      <c r="B76" s="44">
        <v>68</v>
      </c>
      <c r="C76" s="45" t="s">
        <v>3899</v>
      </c>
      <c r="D76" s="46" t="s">
        <v>3900</v>
      </c>
      <c r="E76" s="47" t="s">
        <v>3589</v>
      </c>
      <c r="F76" s="45" t="s">
        <v>3613</v>
      </c>
      <c r="G76" s="82">
        <v>10</v>
      </c>
      <c r="H76" s="49">
        <v>7</v>
      </c>
      <c r="I76" s="49">
        <v>8</v>
      </c>
      <c r="J76" s="49" t="s">
        <v>36</v>
      </c>
      <c r="K76" s="54"/>
      <c r="L76" s="54"/>
      <c r="M76" s="54"/>
      <c r="N76" s="54"/>
      <c r="O76" s="80">
        <v>6</v>
      </c>
      <c r="P76" s="51">
        <f t="shared" si="5"/>
        <v>6.7</v>
      </c>
      <c r="Q76" s="52" t="str">
        <f t="shared" si="3"/>
        <v>C+</v>
      </c>
      <c r="R76" s="53" t="str">
        <f t="shared" si="1"/>
        <v>Trung bình</v>
      </c>
      <c r="S76" s="41" t="str">
        <f t="shared" si="7"/>
        <v/>
      </c>
      <c r="T76" s="41" t="s">
        <v>3766</v>
      </c>
      <c r="U76" s="71"/>
      <c r="V76" s="4"/>
      <c r="W76" s="43" t="str">
        <f t="shared" si="6"/>
        <v>Đạt</v>
      </c>
      <c r="X76" s="43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61"/>
    </row>
    <row r="77" spans="2:39" ht="18.75" customHeight="1" x14ac:dyDescent="0.25">
      <c r="B77" s="44">
        <v>69</v>
      </c>
      <c r="C77" s="45" t="s">
        <v>3901</v>
      </c>
      <c r="D77" s="46" t="s">
        <v>3460</v>
      </c>
      <c r="E77" s="47" t="s">
        <v>3589</v>
      </c>
      <c r="F77" s="45" t="s">
        <v>3480</v>
      </c>
      <c r="G77" s="82">
        <v>7</v>
      </c>
      <c r="H77" s="49">
        <v>6.5</v>
      </c>
      <c r="I77" s="49">
        <v>7</v>
      </c>
      <c r="J77" s="49" t="s">
        <v>36</v>
      </c>
      <c r="K77" s="54"/>
      <c r="L77" s="54"/>
      <c r="M77" s="54"/>
      <c r="N77" s="54"/>
      <c r="O77" s="80">
        <v>5</v>
      </c>
      <c r="P77" s="51">
        <f t="shared" si="5"/>
        <v>5.6</v>
      </c>
      <c r="Q77" s="52" t="str">
        <f t="shared" si="3"/>
        <v>C</v>
      </c>
      <c r="R77" s="53" t="str">
        <f t="shared" si="1"/>
        <v>Trung bình</v>
      </c>
      <c r="S77" s="41" t="str">
        <f t="shared" si="7"/>
        <v/>
      </c>
      <c r="T77" s="41" t="s">
        <v>3766</v>
      </c>
      <c r="U77" s="71"/>
      <c r="V77" s="4"/>
      <c r="W77" s="43" t="str">
        <f t="shared" si="6"/>
        <v>Đạt</v>
      </c>
      <c r="X77" s="43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61"/>
    </row>
    <row r="78" spans="2:39" ht="18.75" customHeight="1" x14ac:dyDescent="0.25">
      <c r="B78" s="44">
        <v>70</v>
      </c>
      <c r="C78" s="45" t="s">
        <v>3902</v>
      </c>
      <c r="D78" s="46" t="s">
        <v>3903</v>
      </c>
      <c r="E78" s="47" t="s">
        <v>3592</v>
      </c>
      <c r="F78" s="45" t="s">
        <v>3425</v>
      </c>
      <c r="G78" s="82">
        <v>8</v>
      </c>
      <c r="H78" s="49">
        <v>6</v>
      </c>
      <c r="I78" s="49">
        <v>8</v>
      </c>
      <c r="J78" s="49" t="s">
        <v>36</v>
      </c>
      <c r="K78" s="54"/>
      <c r="L78" s="54"/>
      <c r="M78" s="54"/>
      <c r="N78" s="54"/>
      <c r="O78" s="80">
        <v>3.5</v>
      </c>
      <c r="P78" s="51">
        <f t="shared" si="5"/>
        <v>4.7</v>
      </c>
      <c r="Q78" s="52" t="str">
        <f t="shared" si="3"/>
        <v>D</v>
      </c>
      <c r="R78" s="53" t="str">
        <f t="shared" si="1"/>
        <v>Trung bình yếu</v>
      </c>
      <c r="S78" s="41" t="str">
        <f t="shared" si="7"/>
        <v/>
      </c>
      <c r="T78" s="41" t="s">
        <v>3766</v>
      </c>
      <c r="U78" s="71"/>
      <c r="V78" s="4"/>
      <c r="W78" s="43" t="str">
        <f t="shared" si="6"/>
        <v>Đạt</v>
      </c>
      <c r="X78" s="43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61"/>
    </row>
    <row r="79" spans="2:39" ht="18.75" customHeight="1" x14ac:dyDescent="0.25">
      <c r="B79" s="44">
        <v>71</v>
      </c>
      <c r="C79" s="45" t="s">
        <v>3904</v>
      </c>
      <c r="D79" s="46" t="s">
        <v>3624</v>
      </c>
      <c r="E79" s="47" t="s">
        <v>3592</v>
      </c>
      <c r="F79" s="45" t="s">
        <v>3812</v>
      </c>
      <c r="G79" s="82">
        <v>5</v>
      </c>
      <c r="H79" s="49">
        <v>4</v>
      </c>
      <c r="I79" s="49">
        <v>0.5</v>
      </c>
      <c r="J79" s="49" t="s">
        <v>36</v>
      </c>
      <c r="K79" s="54"/>
      <c r="L79" s="54"/>
      <c r="M79" s="54"/>
      <c r="N79" s="54"/>
      <c r="O79" s="80">
        <v>0</v>
      </c>
      <c r="P79" s="51">
        <f t="shared" si="5"/>
        <v>1</v>
      </c>
      <c r="Q79" s="52" t="str">
        <f t="shared" si="3"/>
        <v>F</v>
      </c>
      <c r="R79" s="53" t="str">
        <f t="shared" si="1"/>
        <v>Kém</v>
      </c>
      <c r="S79" s="41" t="s">
        <v>3382</v>
      </c>
      <c r="T79" s="41" t="s">
        <v>3766</v>
      </c>
      <c r="U79" s="71"/>
      <c r="V79" s="4"/>
      <c r="W79" s="43" t="str">
        <f t="shared" si="6"/>
        <v>Học lại</v>
      </c>
      <c r="X79" s="43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61"/>
    </row>
    <row r="80" spans="2:39" ht="18.75" customHeight="1" x14ac:dyDescent="0.25">
      <c r="B80" s="44">
        <v>72</v>
      </c>
      <c r="C80" s="45" t="s">
        <v>3905</v>
      </c>
      <c r="D80" s="46" t="s">
        <v>3493</v>
      </c>
      <c r="E80" s="47" t="s">
        <v>3592</v>
      </c>
      <c r="F80" s="45" t="s">
        <v>3415</v>
      </c>
      <c r="G80" s="82">
        <v>10</v>
      </c>
      <c r="H80" s="49">
        <v>7</v>
      </c>
      <c r="I80" s="49">
        <v>8</v>
      </c>
      <c r="J80" s="49" t="s">
        <v>36</v>
      </c>
      <c r="K80" s="54"/>
      <c r="L80" s="54"/>
      <c r="M80" s="54"/>
      <c r="N80" s="54"/>
      <c r="O80" s="80">
        <v>4</v>
      </c>
      <c r="P80" s="51">
        <f t="shared" si="5"/>
        <v>5.3</v>
      </c>
      <c r="Q80" s="52" t="str">
        <f t="shared" si="3"/>
        <v>D+</v>
      </c>
      <c r="R80" s="53" t="str">
        <f t="shared" si="1"/>
        <v>Trung bình yếu</v>
      </c>
      <c r="S80" s="41" t="str">
        <f t="shared" si="7"/>
        <v/>
      </c>
      <c r="T80" s="41" t="s">
        <v>3766</v>
      </c>
      <c r="U80" s="71"/>
      <c r="V80" s="4"/>
      <c r="W80" s="43" t="str">
        <f t="shared" si="6"/>
        <v>Đạt</v>
      </c>
      <c r="X80" s="43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61"/>
    </row>
    <row r="81" spans="1:39" ht="18.75" customHeight="1" x14ac:dyDescent="0.25">
      <c r="B81" s="44">
        <v>73</v>
      </c>
      <c r="C81" s="45" t="s">
        <v>3906</v>
      </c>
      <c r="D81" s="46" t="s">
        <v>3907</v>
      </c>
      <c r="E81" s="47" t="s">
        <v>3592</v>
      </c>
      <c r="F81" s="45" t="s">
        <v>3524</v>
      </c>
      <c r="G81" s="82">
        <v>6</v>
      </c>
      <c r="H81" s="49">
        <v>0.5</v>
      </c>
      <c r="I81" s="49">
        <v>3</v>
      </c>
      <c r="J81" s="49" t="s">
        <v>36</v>
      </c>
      <c r="K81" s="54"/>
      <c r="L81" s="54"/>
      <c r="M81" s="54"/>
      <c r="N81" s="54"/>
      <c r="O81" s="80">
        <v>0</v>
      </c>
      <c r="P81" s="51">
        <f t="shared" si="5"/>
        <v>1</v>
      </c>
      <c r="Q81" s="52" t="str">
        <f t="shared" si="3"/>
        <v>F</v>
      </c>
      <c r="R81" s="53" t="str">
        <f t="shared" si="1"/>
        <v>Kém</v>
      </c>
      <c r="S81" s="41" t="s">
        <v>3382</v>
      </c>
      <c r="T81" s="41" t="s">
        <v>3766</v>
      </c>
      <c r="U81" s="71"/>
      <c r="V81" s="4"/>
      <c r="W81" s="43" t="str">
        <f t="shared" si="6"/>
        <v>Học lại</v>
      </c>
      <c r="X81" s="43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61"/>
    </row>
    <row r="82" spans="1:39" ht="18.75" customHeight="1" x14ac:dyDescent="0.25">
      <c r="B82" s="44">
        <v>74</v>
      </c>
      <c r="C82" s="45" t="s">
        <v>3908</v>
      </c>
      <c r="D82" s="46" t="s">
        <v>3815</v>
      </c>
      <c r="E82" s="47" t="s">
        <v>3592</v>
      </c>
      <c r="F82" s="45" t="s">
        <v>3439</v>
      </c>
      <c r="G82" s="82">
        <v>6</v>
      </c>
      <c r="H82" s="49">
        <v>5</v>
      </c>
      <c r="I82" s="49">
        <v>0.5</v>
      </c>
      <c r="J82" s="49" t="s">
        <v>36</v>
      </c>
      <c r="K82" s="54"/>
      <c r="L82" s="54"/>
      <c r="M82" s="54"/>
      <c r="N82" s="54"/>
      <c r="O82" s="80">
        <v>1</v>
      </c>
      <c r="P82" s="51">
        <f t="shared" si="5"/>
        <v>1.9</v>
      </c>
      <c r="Q82" s="52" t="str">
        <f t="shared" si="3"/>
        <v>F</v>
      </c>
      <c r="R82" s="53" t="str">
        <f t="shared" si="1"/>
        <v>Kém</v>
      </c>
      <c r="S82" s="41" t="str">
        <f t="shared" si="7"/>
        <v/>
      </c>
      <c r="T82" s="41" t="s">
        <v>3766</v>
      </c>
      <c r="U82" s="71"/>
      <c r="V82" s="4"/>
      <c r="W82" s="43" t="str">
        <f t="shared" si="6"/>
        <v>Học lại</v>
      </c>
      <c r="X82" s="43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61"/>
    </row>
    <row r="83" spans="1:39" ht="18.75" customHeight="1" x14ac:dyDescent="0.25">
      <c r="B83" s="44">
        <v>75</v>
      </c>
      <c r="C83" s="45" t="s">
        <v>3909</v>
      </c>
      <c r="D83" s="46" t="s">
        <v>3910</v>
      </c>
      <c r="E83" s="47" t="s">
        <v>3597</v>
      </c>
      <c r="F83" s="45" t="s">
        <v>3911</v>
      </c>
      <c r="G83" s="82">
        <v>7</v>
      </c>
      <c r="H83" s="49">
        <v>9</v>
      </c>
      <c r="I83" s="49">
        <v>7</v>
      </c>
      <c r="J83" s="49" t="s">
        <v>36</v>
      </c>
      <c r="K83" s="54"/>
      <c r="L83" s="54"/>
      <c r="M83" s="54"/>
      <c r="N83" s="54"/>
      <c r="O83" s="80">
        <v>7.5</v>
      </c>
      <c r="P83" s="51">
        <f t="shared" si="5"/>
        <v>7.6</v>
      </c>
      <c r="Q83" s="52" t="str">
        <f t="shared" si="3"/>
        <v>B</v>
      </c>
      <c r="R83" s="53" t="str">
        <f t="shared" si="1"/>
        <v>Khá</v>
      </c>
      <c r="S83" s="41" t="str">
        <f t="shared" si="7"/>
        <v/>
      </c>
      <c r="T83" s="41" t="s">
        <v>3766</v>
      </c>
      <c r="U83" s="71"/>
      <c r="V83" s="4"/>
      <c r="W83" s="43" t="str">
        <f t="shared" si="6"/>
        <v>Đạt</v>
      </c>
      <c r="X83" s="43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61"/>
    </row>
    <row r="84" spans="1:39" ht="18.75" customHeight="1" x14ac:dyDescent="0.25">
      <c r="B84" s="44">
        <v>76</v>
      </c>
      <c r="C84" s="45" t="s">
        <v>3912</v>
      </c>
      <c r="D84" s="46" t="s">
        <v>3913</v>
      </c>
      <c r="E84" s="47" t="s">
        <v>3914</v>
      </c>
      <c r="F84" s="45" t="s">
        <v>3613</v>
      </c>
      <c r="G84" s="82">
        <v>6</v>
      </c>
      <c r="H84" s="49">
        <v>3</v>
      </c>
      <c r="I84" s="49">
        <v>3</v>
      </c>
      <c r="J84" s="49" t="s">
        <v>36</v>
      </c>
      <c r="K84" s="54"/>
      <c r="L84" s="54"/>
      <c r="M84" s="54"/>
      <c r="N84" s="54"/>
      <c r="O84" s="80">
        <v>3.5</v>
      </c>
      <c r="P84" s="51">
        <f t="shared" si="5"/>
        <v>3.7</v>
      </c>
      <c r="Q84" s="52" t="str">
        <f t="shared" si="3"/>
        <v>F</v>
      </c>
      <c r="R84" s="53" t="str">
        <f t="shared" si="1"/>
        <v>Kém</v>
      </c>
      <c r="S84" s="41" t="str">
        <f t="shared" si="7"/>
        <v/>
      </c>
      <c r="T84" s="41" t="s">
        <v>3766</v>
      </c>
      <c r="U84" s="71"/>
      <c r="V84" s="4"/>
      <c r="W84" s="43" t="str">
        <f t="shared" si="6"/>
        <v>Học lại</v>
      </c>
      <c r="X84" s="43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61"/>
    </row>
    <row r="85" spans="1:39" ht="18.75" customHeight="1" x14ac:dyDescent="0.25">
      <c r="B85" s="44">
        <v>77</v>
      </c>
      <c r="C85" s="45" t="s">
        <v>3915</v>
      </c>
      <c r="D85" s="46" t="s">
        <v>3916</v>
      </c>
      <c r="E85" s="47" t="s">
        <v>3602</v>
      </c>
      <c r="F85" s="45" t="s">
        <v>3613</v>
      </c>
      <c r="G85" s="82">
        <v>6</v>
      </c>
      <c r="H85" s="49">
        <v>6</v>
      </c>
      <c r="I85" s="49">
        <v>5</v>
      </c>
      <c r="J85" s="49" t="s">
        <v>36</v>
      </c>
      <c r="K85" s="54"/>
      <c r="L85" s="54"/>
      <c r="M85" s="54"/>
      <c r="N85" s="54"/>
      <c r="O85" s="80">
        <v>4</v>
      </c>
      <c r="P85" s="51">
        <f t="shared" si="5"/>
        <v>4.5</v>
      </c>
      <c r="Q85" s="52" t="str">
        <f t="shared" si="3"/>
        <v>D</v>
      </c>
      <c r="R85" s="53" t="str">
        <f t="shared" si="1"/>
        <v>Trung bình yếu</v>
      </c>
      <c r="S85" s="41" t="str">
        <f t="shared" si="7"/>
        <v/>
      </c>
      <c r="T85" s="41" t="s">
        <v>3766</v>
      </c>
      <c r="U85" s="71"/>
      <c r="V85" s="4"/>
      <c r="W85" s="43" t="str">
        <f t="shared" si="6"/>
        <v>Đạt</v>
      </c>
      <c r="X85" s="43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61"/>
    </row>
    <row r="86" spans="1:39" ht="18.75" customHeight="1" x14ac:dyDescent="0.25">
      <c r="B86" s="44">
        <v>78</v>
      </c>
      <c r="C86" s="45" t="s">
        <v>3917</v>
      </c>
      <c r="D86" s="46" t="s">
        <v>3429</v>
      </c>
      <c r="E86" s="47" t="s">
        <v>3918</v>
      </c>
      <c r="F86" s="45" t="s">
        <v>3458</v>
      </c>
      <c r="G86" s="82">
        <v>8</v>
      </c>
      <c r="H86" s="49">
        <v>6.5</v>
      </c>
      <c r="I86" s="49">
        <v>5</v>
      </c>
      <c r="J86" s="49" t="s">
        <v>36</v>
      </c>
      <c r="K86" s="54"/>
      <c r="L86" s="54"/>
      <c r="M86" s="54"/>
      <c r="N86" s="54"/>
      <c r="O86" s="80">
        <v>3.5</v>
      </c>
      <c r="P86" s="51">
        <f t="shared" si="5"/>
        <v>4.4000000000000004</v>
      </c>
      <c r="Q86" s="52" t="str">
        <f t="shared" si="3"/>
        <v>D</v>
      </c>
      <c r="R86" s="53" t="str">
        <f t="shared" si="1"/>
        <v>Trung bình yếu</v>
      </c>
      <c r="S86" s="41" t="str">
        <f t="shared" si="7"/>
        <v/>
      </c>
      <c r="T86" s="41" t="s">
        <v>3766</v>
      </c>
      <c r="U86" s="71"/>
      <c r="V86" s="4"/>
      <c r="W86" s="43" t="str">
        <f t="shared" si="6"/>
        <v>Đạt</v>
      </c>
      <c r="X86" s="43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61"/>
    </row>
    <row r="87" spans="1:39" ht="7.5" customHeight="1" x14ac:dyDescent="0.25">
      <c r="A87" s="61"/>
      <c r="B87" s="62"/>
      <c r="C87" s="63"/>
      <c r="D87" s="63"/>
      <c r="E87" s="64"/>
      <c r="F87" s="64"/>
      <c r="G87" s="65"/>
      <c r="H87" s="66"/>
      <c r="I87" s="66"/>
      <c r="J87" s="67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4"/>
    </row>
    <row r="88" spans="1:39" ht="16.5" x14ac:dyDescent="0.25">
      <c r="A88" s="61"/>
      <c r="B88" s="130" t="s">
        <v>37</v>
      </c>
      <c r="C88" s="130"/>
      <c r="D88" s="63"/>
      <c r="E88" s="64"/>
      <c r="F88" s="64"/>
      <c r="G88" s="65"/>
      <c r="H88" s="66"/>
      <c r="I88" s="66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4"/>
    </row>
    <row r="89" spans="1:39" ht="16.5" customHeight="1" x14ac:dyDescent="0.25">
      <c r="A89" s="61"/>
      <c r="B89" s="68" t="s">
        <v>38</v>
      </c>
      <c r="C89" s="68"/>
      <c r="D89" s="69">
        <f>+$Z$7</f>
        <v>78</v>
      </c>
      <c r="E89" s="70" t="s">
        <v>39</v>
      </c>
      <c r="F89" s="139" t="s">
        <v>40</v>
      </c>
      <c r="G89" s="139"/>
      <c r="H89" s="139"/>
      <c r="I89" s="139"/>
      <c r="J89" s="139"/>
      <c r="K89" s="139"/>
      <c r="L89" s="139"/>
      <c r="M89" s="139"/>
      <c r="N89" s="139"/>
      <c r="O89" s="71">
        <f>$Z$7 -COUNTIF($S$8:$S$233,"Vắng") -COUNTIF($S$8:$S$233,"Vắng có phép") - COUNTIF($S$8:$S$233,"Đình chỉ thi") - COUNTIF($S$8:$S$233,"Không đủ ĐKDT")</f>
        <v>68</v>
      </c>
      <c r="P89" s="71"/>
      <c r="Q89" s="72"/>
      <c r="R89" s="73"/>
      <c r="S89" s="73" t="s">
        <v>39</v>
      </c>
      <c r="T89" s="73"/>
      <c r="U89" s="73"/>
      <c r="V89" s="4"/>
    </row>
    <row r="90" spans="1:39" ht="16.5" customHeight="1" x14ac:dyDescent="0.25">
      <c r="A90" s="61"/>
      <c r="B90" s="68" t="s">
        <v>41</v>
      </c>
      <c r="C90" s="68"/>
      <c r="D90" s="69">
        <f>+$AK$7</f>
        <v>50</v>
      </c>
      <c r="E90" s="70" t="s">
        <v>39</v>
      </c>
      <c r="F90" s="139" t="s">
        <v>42</v>
      </c>
      <c r="G90" s="139"/>
      <c r="H90" s="139"/>
      <c r="I90" s="139"/>
      <c r="J90" s="139"/>
      <c r="K90" s="139"/>
      <c r="L90" s="139"/>
      <c r="M90" s="139"/>
      <c r="N90" s="139"/>
      <c r="O90" s="74">
        <f>COUNTIF($S$8:$S$109,"Vắng")</f>
        <v>4</v>
      </c>
      <c r="P90" s="74"/>
      <c r="Q90" s="75"/>
      <c r="R90" s="73"/>
      <c r="S90" s="73" t="s">
        <v>39</v>
      </c>
      <c r="T90" s="73"/>
      <c r="U90" s="73"/>
      <c r="V90" s="4"/>
    </row>
    <row r="91" spans="1:39" ht="16.5" customHeight="1" x14ac:dyDescent="0.25">
      <c r="A91" s="61"/>
      <c r="B91" s="68" t="s">
        <v>43</v>
      </c>
      <c r="C91" s="68"/>
      <c r="D91" s="76">
        <f>COUNTIF(W9:W86,"Học lại")</f>
        <v>28</v>
      </c>
      <c r="E91" s="70" t="s">
        <v>39</v>
      </c>
      <c r="F91" s="139" t="s">
        <v>44</v>
      </c>
      <c r="G91" s="139"/>
      <c r="H91" s="139"/>
      <c r="I91" s="139"/>
      <c r="J91" s="139"/>
      <c r="K91" s="139"/>
      <c r="L91" s="139"/>
      <c r="M91" s="139"/>
      <c r="N91" s="139"/>
      <c r="O91" s="71">
        <f>COUNTIF($S$8:$S$109,"Vắng có phép")</f>
        <v>0</v>
      </c>
      <c r="P91" s="71"/>
      <c r="Q91" s="72"/>
      <c r="R91" s="73"/>
      <c r="S91" s="73" t="s">
        <v>39</v>
      </c>
      <c r="T91" s="73"/>
      <c r="U91" s="73"/>
      <c r="V91" s="4"/>
    </row>
    <row r="92" spans="1:39" ht="3" customHeight="1" x14ac:dyDescent="0.25">
      <c r="A92" s="61"/>
      <c r="B92" s="62"/>
      <c r="C92" s="63"/>
      <c r="D92" s="63"/>
      <c r="E92" s="64"/>
      <c r="F92" s="64"/>
      <c r="G92" s="65"/>
      <c r="H92" s="66"/>
      <c r="I92" s="66"/>
      <c r="J92" s="67"/>
      <c r="K92" s="67"/>
      <c r="L92" s="67"/>
      <c r="M92" s="67"/>
      <c r="N92" s="67"/>
      <c r="O92" s="67"/>
      <c r="P92" s="67"/>
      <c r="Q92" s="67"/>
      <c r="R92" s="67"/>
      <c r="S92" s="67"/>
      <c r="T92" s="67"/>
      <c r="U92" s="67"/>
      <c r="V92" s="4"/>
    </row>
    <row r="93" spans="1:39" x14ac:dyDescent="0.25">
      <c r="B93" s="77" t="s">
        <v>45</v>
      </c>
      <c r="C93" s="77"/>
      <c r="D93" s="78">
        <f>COUNTIF(W9:W86,"Thi lại")</f>
        <v>0</v>
      </c>
      <c r="E93" s="79" t="s">
        <v>39</v>
      </c>
      <c r="F93" s="4"/>
      <c r="G93" s="4"/>
      <c r="H93" s="4"/>
      <c r="I93" s="140"/>
      <c r="J93" s="140"/>
      <c r="K93" s="140"/>
      <c r="L93" s="140"/>
      <c r="M93" s="140"/>
      <c r="N93" s="140"/>
      <c r="O93" s="140"/>
      <c r="P93" s="140"/>
      <c r="Q93" s="140"/>
      <c r="R93" s="140"/>
      <c r="S93" s="140"/>
      <c r="T93" s="105"/>
      <c r="U93" s="105"/>
      <c r="V93" s="4"/>
    </row>
    <row r="94" spans="1:39" x14ac:dyDescent="0.25">
      <c r="B94" s="77"/>
      <c r="C94" s="77"/>
      <c r="D94" s="78"/>
      <c r="E94" s="79"/>
      <c r="F94" s="4"/>
      <c r="G94" s="4"/>
      <c r="H94" s="4"/>
      <c r="I94" s="140" t="s">
        <v>3603</v>
      </c>
      <c r="J94" s="140"/>
      <c r="K94" s="140"/>
      <c r="L94" s="140"/>
      <c r="M94" s="140"/>
      <c r="N94" s="140"/>
      <c r="O94" s="140"/>
      <c r="P94" s="140"/>
      <c r="Q94" s="140"/>
      <c r="R94" s="140"/>
      <c r="S94" s="140"/>
      <c r="T94" s="105"/>
      <c r="U94" s="105"/>
      <c r="V94" s="4"/>
    </row>
  </sheetData>
  <sheetProtection formatCells="0" formatColumns="0" formatRows="0" insertColumns="0" insertRows="0" insertHyperlinks="0" deleteColumns="0" deleteRows="0" sort="0" autoFilter="0" pivotTables="0"/>
  <autoFilter ref="A7:AM86">
    <filterColumn colId="3" showButton="0"/>
  </autoFilter>
  <mergeCells count="42">
    <mergeCell ref="I94:S94"/>
    <mergeCell ref="B8:F8"/>
    <mergeCell ref="B88:C88"/>
    <mergeCell ref="F89:N89"/>
    <mergeCell ref="F90:N90"/>
    <mergeCell ref="F91:N91"/>
    <mergeCell ref="I93:S93"/>
    <mergeCell ref="O6:O7"/>
    <mergeCell ref="P6:P8"/>
    <mergeCell ref="Q6:Q7"/>
    <mergeCell ref="R6:R7"/>
    <mergeCell ref="S6:S8"/>
    <mergeCell ref="T6:T8"/>
    <mergeCell ref="H6:H7"/>
    <mergeCell ref="I6:I7"/>
    <mergeCell ref="J6:J7"/>
    <mergeCell ref="K6:K7"/>
    <mergeCell ref="L6:M6"/>
    <mergeCell ref="N6:N7"/>
    <mergeCell ref="AI3:AJ5"/>
    <mergeCell ref="AK3:AL5"/>
    <mergeCell ref="B4:C4"/>
    <mergeCell ref="F4:J4"/>
    <mergeCell ref="O4:T4"/>
    <mergeCell ref="B6:B7"/>
    <mergeCell ref="C6:C7"/>
    <mergeCell ref="D6:E7"/>
    <mergeCell ref="F6:F7"/>
    <mergeCell ref="G6:G7"/>
    <mergeCell ref="X3:X6"/>
    <mergeCell ref="Y3:Y6"/>
    <mergeCell ref="Z3:Z6"/>
    <mergeCell ref="AA3:AD5"/>
    <mergeCell ref="AE3:AF5"/>
    <mergeCell ref="AG3:AH5"/>
    <mergeCell ref="B1:F1"/>
    <mergeCell ref="G1:T1"/>
    <mergeCell ref="B2:F2"/>
    <mergeCell ref="G2:T2"/>
    <mergeCell ref="B3:C3"/>
    <mergeCell ref="D3:N3"/>
    <mergeCell ref="O3:T3"/>
  </mergeCells>
  <conditionalFormatting sqref="G9:O86">
    <cfRule type="cellIs" dxfId="158" priority="7" operator="greaterThan">
      <formula>10</formula>
    </cfRule>
  </conditionalFormatting>
  <conditionalFormatting sqref="C1:C1048576">
    <cfRule type="duplicateValues" dxfId="157" priority="6"/>
  </conditionalFormatting>
  <conditionalFormatting sqref="O9:O86">
    <cfRule type="cellIs" dxfId="156" priority="3" operator="greaterThan">
      <formula>10</formula>
    </cfRule>
    <cfRule type="cellIs" dxfId="155" priority="4" operator="greaterThan">
      <formula>10</formula>
    </cfRule>
    <cfRule type="cellIs" dxfId="154" priority="5" operator="greaterThan">
      <formula>10</formula>
    </cfRule>
  </conditionalFormatting>
  <conditionalFormatting sqref="G9:J86">
    <cfRule type="cellIs" dxfId="153" priority="2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91 X3:AL7 Y2:AL2 Y9 W9:X86 AM2:AM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1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91"/>
  <sheetViews>
    <sheetView tabSelected="1" topLeftCell="B1" workbookViewId="0">
      <pane ySplit="2" topLeftCell="A89" activePane="bottomLeft" state="frozen"/>
      <selection activeCell="B90" sqref="A90:XFD100"/>
      <selection pane="bottomLeft" activeCell="B90" sqref="A90:XFD100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11.25" style="1" hidden="1" customWidth="1"/>
    <col min="7" max="9" width="4.375" style="1" customWidth="1"/>
    <col min="10" max="10" width="4.375" style="1" hidden="1" customWidth="1"/>
    <col min="11" max="11" width="3.25" style="1" hidden="1" customWidth="1"/>
    <col min="12" max="12" width="4.875" style="1" hidden="1" customWidth="1"/>
    <col min="13" max="13" width="7.5" style="1" hidden="1" customWidth="1"/>
    <col min="14" max="14" width="8" style="1" hidden="1" customWidth="1"/>
    <col min="15" max="15" width="5.25" style="1" customWidth="1"/>
    <col min="16" max="16" width="6.5" style="1" customWidth="1"/>
    <col min="17" max="17" width="6.5" style="1" hidden="1" customWidth="1"/>
    <col min="18" max="18" width="11.875" style="1" hidden="1" customWidth="1"/>
    <col min="19" max="19" width="14.5" style="1" customWidth="1"/>
    <col min="20" max="20" width="6" style="1" hidden="1" customWidth="1"/>
    <col min="21" max="21" width="3.25" style="1" customWidth="1"/>
    <col min="22" max="22" width="5.75" style="1" customWidth="1"/>
    <col min="23" max="23" width="6.5" style="2" customWidth="1"/>
    <col min="24" max="24" width="9" style="3"/>
    <col min="25" max="26" width="9" style="3" customWidth="1"/>
    <col min="27" max="27" width="9" style="3"/>
    <col min="28" max="28" width="9" style="3" customWidth="1"/>
    <col min="29" max="39" width="9" style="3"/>
    <col min="40" max="16384" width="9" style="1"/>
  </cols>
  <sheetData>
    <row r="1" spans="2:39" ht="27.75" customHeight="1" x14ac:dyDescent="0.3">
      <c r="B1" s="115" t="s">
        <v>0</v>
      </c>
      <c r="C1" s="115"/>
      <c r="D1" s="115"/>
      <c r="E1" s="115"/>
      <c r="F1" s="115"/>
      <c r="G1" s="117" t="s">
        <v>3381</v>
      </c>
      <c r="H1" s="117"/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0"/>
      <c r="V1" s="4"/>
    </row>
    <row r="2" spans="2:39" ht="25.5" customHeight="1" x14ac:dyDescent="0.25">
      <c r="B2" s="116" t="s">
        <v>1</v>
      </c>
      <c r="C2" s="116"/>
      <c r="D2" s="116"/>
      <c r="E2" s="116"/>
      <c r="F2" s="116"/>
      <c r="G2" s="119" t="s">
        <v>46</v>
      </c>
      <c r="H2" s="119"/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1"/>
      <c r="V2" s="5"/>
      <c r="W2" s="6"/>
      <c r="AE2" s="2"/>
      <c r="AF2" s="7"/>
      <c r="AG2" s="2"/>
      <c r="AH2" s="2"/>
      <c r="AI2" s="2"/>
      <c r="AJ2" s="7"/>
      <c r="AK2" s="2"/>
    </row>
    <row r="3" spans="2:39" ht="33.75" customHeight="1" x14ac:dyDescent="0.25">
      <c r="B3" s="112" t="s">
        <v>2</v>
      </c>
      <c r="C3" s="112"/>
      <c r="D3" s="113" t="s">
        <v>48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4" t="s">
        <v>3919</v>
      </c>
      <c r="P3" s="114"/>
      <c r="Q3" s="114"/>
      <c r="R3" s="114"/>
      <c r="S3" s="114"/>
      <c r="T3" s="114"/>
      <c r="U3" s="109"/>
      <c r="X3" s="120" t="s">
        <v>3</v>
      </c>
      <c r="Y3" s="120" t="s">
        <v>4</v>
      </c>
      <c r="Z3" s="120" t="s">
        <v>5</v>
      </c>
      <c r="AA3" s="120" t="s">
        <v>6</v>
      </c>
      <c r="AB3" s="120"/>
      <c r="AC3" s="120"/>
      <c r="AD3" s="120"/>
      <c r="AE3" s="120" t="s">
        <v>7</v>
      </c>
      <c r="AF3" s="120"/>
      <c r="AG3" s="120" t="s">
        <v>8</v>
      </c>
      <c r="AH3" s="120"/>
      <c r="AI3" s="120" t="s">
        <v>9</v>
      </c>
      <c r="AJ3" s="120"/>
      <c r="AK3" s="120" t="s">
        <v>10</v>
      </c>
      <c r="AL3" s="120"/>
      <c r="AM3" s="9"/>
    </row>
    <row r="4" spans="2:39" ht="17.25" customHeight="1" x14ac:dyDescent="0.25">
      <c r="B4" s="121" t="s">
        <v>11</v>
      </c>
      <c r="C4" s="121"/>
      <c r="D4" s="10">
        <v>2</v>
      </c>
      <c r="E4" s="108" t="s">
        <v>1297</v>
      </c>
      <c r="F4" s="123">
        <v>43271</v>
      </c>
      <c r="G4" s="123"/>
      <c r="H4" s="123"/>
      <c r="I4" s="123"/>
      <c r="J4" s="123"/>
      <c r="K4" s="103"/>
      <c r="L4" s="103"/>
      <c r="M4" s="103"/>
      <c r="N4" s="103"/>
      <c r="O4" s="122" t="s">
        <v>342</v>
      </c>
      <c r="P4" s="122"/>
      <c r="Q4" s="122"/>
      <c r="R4" s="122"/>
      <c r="S4" s="122"/>
      <c r="T4" s="122"/>
      <c r="U4" s="108"/>
      <c r="X4" s="120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9"/>
    </row>
    <row r="5" spans="2:39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P5" s="4"/>
      <c r="Q5" s="4"/>
      <c r="R5" s="4"/>
      <c r="S5" s="4"/>
      <c r="T5" s="4"/>
      <c r="U5" s="4"/>
      <c r="X5" s="120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9"/>
    </row>
    <row r="6" spans="2:39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4</v>
      </c>
      <c r="G6" s="131" t="s">
        <v>16</v>
      </c>
      <c r="H6" s="131" t="s">
        <v>17</v>
      </c>
      <c r="I6" s="131" t="s">
        <v>18</v>
      </c>
      <c r="J6" s="131" t="s">
        <v>19</v>
      </c>
      <c r="K6" s="132" t="s">
        <v>20</v>
      </c>
      <c r="L6" s="127" t="s">
        <v>21</v>
      </c>
      <c r="M6" s="129"/>
      <c r="N6" s="132" t="s">
        <v>22</v>
      </c>
      <c r="O6" s="132" t="s">
        <v>23</v>
      </c>
      <c r="P6" s="124" t="s">
        <v>24</v>
      </c>
      <c r="Q6" s="132" t="s">
        <v>25</v>
      </c>
      <c r="R6" s="124" t="s">
        <v>26</v>
      </c>
      <c r="S6" s="124" t="s">
        <v>27</v>
      </c>
      <c r="T6" s="124" t="s">
        <v>47</v>
      </c>
      <c r="U6" s="88"/>
      <c r="X6" s="120"/>
      <c r="Y6" s="120"/>
      <c r="Z6" s="120"/>
      <c r="AA6" s="13" t="s">
        <v>28</v>
      </c>
      <c r="AB6" s="13" t="s">
        <v>29</v>
      </c>
      <c r="AC6" s="13" t="s">
        <v>30</v>
      </c>
      <c r="AD6" s="13" t="s">
        <v>31</v>
      </c>
      <c r="AE6" s="13" t="s">
        <v>32</v>
      </c>
      <c r="AF6" s="13" t="s">
        <v>31</v>
      </c>
      <c r="AG6" s="13" t="s">
        <v>32</v>
      </c>
      <c r="AH6" s="13" t="s">
        <v>31</v>
      </c>
      <c r="AI6" s="13" t="s">
        <v>32</v>
      </c>
      <c r="AJ6" s="13" t="s">
        <v>31</v>
      </c>
      <c r="AK6" s="13" t="s">
        <v>32</v>
      </c>
      <c r="AL6" s="14" t="s">
        <v>31</v>
      </c>
      <c r="AM6" s="15"/>
    </row>
    <row r="7" spans="2:39" ht="39" customHeight="1" x14ac:dyDescent="0.25">
      <c r="B7" s="125"/>
      <c r="C7" s="134"/>
      <c r="D7" s="137"/>
      <c r="E7" s="138"/>
      <c r="F7" s="125"/>
      <c r="G7" s="131"/>
      <c r="H7" s="131"/>
      <c r="I7" s="131"/>
      <c r="J7" s="131"/>
      <c r="K7" s="132"/>
      <c r="L7" s="106" t="s">
        <v>33</v>
      </c>
      <c r="M7" s="106" t="s">
        <v>34</v>
      </c>
      <c r="N7" s="132"/>
      <c r="O7" s="132"/>
      <c r="P7" s="126"/>
      <c r="Q7" s="132"/>
      <c r="R7" s="125"/>
      <c r="S7" s="126"/>
      <c r="T7" s="126"/>
      <c r="U7" s="88"/>
      <c r="W7" s="17"/>
      <c r="X7" s="18" t="str">
        <f>+D3</f>
        <v>Tin học cơ sở 2</v>
      </c>
      <c r="Y7" s="19" t="str">
        <f>+O3</f>
        <v>Nhóm: D17-251_21</v>
      </c>
      <c r="Z7" s="20">
        <f>+$AI$7+$AK$7+$AG$7</f>
        <v>75</v>
      </c>
      <c r="AA7" s="7">
        <f>COUNTIF($R$8:$R$102,"Khiển trách")</f>
        <v>0</v>
      </c>
      <c r="AB7" s="7">
        <f>COUNTIF($R$8:$R$102,"Cảnh cáo")</f>
        <v>0</v>
      </c>
      <c r="AC7" s="7">
        <f>COUNTIF($R$8:$R$102,"Đình chỉ thi")</f>
        <v>0</v>
      </c>
      <c r="AD7" s="21">
        <f>+($AA$7+$AB$7+$AC$7)/$Z$7*100%</f>
        <v>0</v>
      </c>
      <c r="AE7" s="7">
        <f>SUM(COUNTIF($R$8:$R$100,"Vắng"),COUNTIF($R$8:$R$100,"Vắng có phép"))</f>
        <v>0</v>
      </c>
      <c r="AF7" s="22">
        <f>+$AE$7/$Z$7</f>
        <v>0</v>
      </c>
      <c r="AG7" s="23">
        <f>COUNTIF($W$8:$W$100,"Thi lại")</f>
        <v>0</v>
      </c>
      <c r="AH7" s="22">
        <f>+$AG$7/$Z$7</f>
        <v>0</v>
      </c>
      <c r="AI7" s="23">
        <f>COUNTIF($W$8:$W$101,"Học lại")</f>
        <v>33</v>
      </c>
      <c r="AJ7" s="22">
        <f>+$AI$7/$Z$7</f>
        <v>0.44</v>
      </c>
      <c r="AK7" s="7">
        <f>COUNTIF($W$9:$W$101,"Đạt")</f>
        <v>42</v>
      </c>
      <c r="AL7" s="21">
        <f>+$AK$7/$Z$7</f>
        <v>0.56000000000000005</v>
      </c>
      <c r="AM7" s="24"/>
    </row>
    <row r="8" spans="2:39" ht="14.25" customHeight="1" x14ac:dyDescent="0.25">
      <c r="B8" s="127" t="s">
        <v>35</v>
      </c>
      <c r="C8" s="128"/>
      <c r="D8" s="128"/>
      <c r="E8" s="128"/>
      <c r="F8" s="129"/>
      <c r="G8" s="25">
        <v>10</v>
      </c>
      <c r="H8" s="25">
        <v>10</v>
      </c>
      <c r="I8" s="83">
        <v>10</v>
      </c>
      <c r="J8" s="25"/>
      <c r="K8" s="26"/>
      <c r="L8" s="27"/>
      <c r="M8" s="27"/>
      <c r="N8" s="27"/>
      <c r="O8" s="28">
        <f>100-(G8+H8+I8+J8)</f>
        <v>70</v>
      </c>
      <c r="P8" s="125"/>
      <c r="Q8" s="29"/>
      <c r="R8" s="29"/>
      <c r="S8" s="125"/>
      <c r="T8" s="125"/>
      <c r="U8" s="88"/>
      <c r="X8" s="2"/>
      <c r="Y8" s="30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9"/>
    </row>
    <row r="9" spans="2:39" ht="18.75" customHeight="1" x14ac:dyDescent="0.25">
      <c r="B9" s="31">
        <v>1</v>
      </c>
      <c r="C9" s="32" t="s">
        <v>3920</v>
      </c>
      <c r="D9" s="33" t="s">
        <v>3921</v>
      </c>
      <c r="E9" s="34" t="s">
        <v>3387</v>
      </c>
      <c r="F9" s="32" t="s">
        <v>3425</v>
      </c>
      <c r="G9" s="81">
        <v>4</v>
      </c>
      <c r="H9" s="36">
        <v>0</v>
      </c>
      <c r="I9" s="36">
        <v>0</v>
      </c>
      <c r="J9" s="36" t="s">
        <v>36</v>
      </c>
      <c r="K9" s="37"/>
      <c r="L9" s="37"/>
      <c r="M9" s="37"/>
      <c r="N9" s="37"/>
      <c r="O9" s="38"/>
      <c r="P9" s="39">
        <f t="shared" ref="P9:P72" si="0">ROUND(SUMPRODUCT(G9:O9,$G$8:$O$8)/100,1)</f>
        <v>0.4</v>
      </c>
      <c r="Q9" s="40" t="str">
        <f>IF(AND($P9&gt;=9,$P9&lt;=10),"A+","")&amp;IF(AND($P9&gt;=8.5,$P9&lt;=8.9),"A","")&amp;IF(AND($P9&gt;=8,$P9&lt;=8.4),"B+","")&amp;IF(AND($P9&gt;=7,$P9&lt;=7.9),"B","")&amp;IF(AND($P9&gt;=6.5,$P9&lt;=6.9),"C+","")&amp;IF(AND($P9&gt;=5.5,$P9&lt;=6.4),"C","")&amp;IF(AND($P9&gt;=5,$P9&lt;=5.4),"D+","")&amp;IF(AND($P9&gt;=4,$P9&lt;=4.9),"D","")&amp;IF(AND($P9&lt;4),"F","")</f>
        <v>F</v>
      </c>
      <c r="R9" s="40" t="str">
        <f t="shared" ref="R9:R83" si="1">IF($P9&lt;4,"Kém",IF(AND($P9&gt;=4,$P9&lt;=5.4),"Trung bình yếu",IF(AND($P9&gt;=5.5,$P9&lt;=6.9),"Trung bình",IF(AND($P9&gt;=7,$P9&lt;=8.4),"Khá",IF(AND($P9&gt;=8.5,$P9&lt;=10),"Giỏi","")))))</f>
        <v>Kém</v>
      </c>
      <c r="S9" s="41" t="str">
        <f>+IF(OR($G9=0,$H9=0,$I9=0,$J9=0),"Không đủ ĐKDT",IF(AND(O9=0,P9&gt;=4),"Không đạt",""))</f>
        <v>Không đủ ĐKDT</v>
      </c>
      <c r="T9" s="90" t="s">
        <v>3766</v>
      </c>
      <c r="U9" s="71"/>
      <c r="V9" s="4"/>
      <c r="W9" s="43" t="str">
        <f t="shared" ref="W9:W72" si="2">IF(S9="Không đủ ĐKDT","Học lại",IF(S9="Đình chỉ thi","Học lại",IF(AND(MID(F9,2,2)&lt;"12",S9="Vắng"),"Thi lại",IF(S9="Vắng có phép", "Thi lại",IF(AND((MID(F9,2,2)&lt;"12"),P9&lt;4.5),"Thi lại",IF(AND((MID(F9,2,2)&lt;"18"),P9&lt;4),"Học lại",IF(AND((MID(F9,2,2)&gt;"17"),P9&lt;4),"Thi lại",IF(AND(MID(F9,2,2)&gt;"17",O9=0),"Thi lại",IF(AND((MID(F9,2,2)&lt;"12"),O9=0),"Thi lại",IF(AND((MID(F9,2,2)&lt;"18"),(MID(F9,2,2)&gt;"11"),O9=0),"Học lại","Đạt"))))))))))</f>
        <v>Học lại</v>
      </c>
      <c r="X9" s="43"/>
      <c r="Y9" s="42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9"/>
    </row>
    <row r="10" spans="2:39" ht="18.75" customHeight="1" x14ac:dyDescent="0.25">
      <c r="B10" s="44">
        <v>2</v>
      </c>
      <c r="C10" s="45" t="s">
        <v>3922</v>
      </c>
      <c r="D10" s="46" t="s">
        <v>3738</v>
      </c>
      <c r="E10" s="47" t="s">
        <v>3387</v>
      </c>
      <c r="F10" s="45" t="s">
        <v>3613</v>
      </c>
      <c r="G10" s="82">
        <v>4</v>
      </c>
      <c r="H10" s="49">
        <v>4</v>
      </c>
      <c r="I10" s="49">
        <v>2</v>
      </c>
      <c r="J10" s="49" t="s">
        <v>36</v>
      </c>
      <c r="K10" s="50"/>
      <c r="L10" s="50"/>
      <c r="M10" s="50"/>
      <c r="N10" s="50"/>
      <c r="O10" s="80">
        <v>0</v>
      </c>
      <c r="P10" s="51">
        <f t="shared" si="0"/>
        <v>1</v>
      </c>
      <c r="Q10" s="52" t="str">
        <f>IF(AND($P10&gt;=9,$P10&lt;=10),"A+","")&amp;IF(AND($P10&gt;=8.5,$P10&lt;=8.9),"A","")&amp;IF(AND($P10&gt;=8,$P10&lt;=8.4),"B+","")&amp;IF(AND($P10&gt;=7,$P10&lt;=7.9),"B","")&amp;IF(AND($P10&gt;=6.5,$P10&lt;=6.9),"C+","")&amp;IF(AND($P10&gt;=5.5,$P10&lt;=6.4),"C","")&amp;IF(AND($P10&gt;=5,$P10&lt;=5.4),"D+","")&amp;IF(AND($P10&gt;=4,$P10&lt;=4.9),"D","")&amp;IF(AND($P10&lt;4),"F","")</f>
        <v>F</v>
      </c>
      <c r="R10" s="53" t="str">
        <f t="shared" si="1"/>
        <v>Kém</v>
      </c>
      <c r="S10" s="41" t="s">
        <v>3382</v>
      </c>
      <c r="T10" s="41" t="s">
        <v>3766</v>
      </c>
      <c r="U10" s="71"/>
      <c r="V10" s="4"/>
      <c r="W10" s="43" t="str">
        <f t="shared" si="2"/>
        <v>Học lại</v>
      </c>
      <c r="X10" s="43"/>
      <c r="Y10" s="30"/>
      <c r="Z10" s="30"/>
      <c r="AA10" s="30"/>
      <c r="AB10" s="13"/>
      <c r="AC10" s="13"/>
      <c r="AD10" s="13"/>
      <c r="AE10" s="13"/>
      <c r="AF10" s="8"/>
      <c r="AG10" s="13"/>
      <c r="AH10" s="13"/>
      <c r="AI10" s="13"/>
      <c r="AJ10" s="13"/>
      <c r="AK10" s="13"/>
      <c r="AL10" s="13"/>
      <c r="AM10" s="15"/>
    </row>
    <row r="11" spans="2:39" ht="18.75" customHeight="1" x14ac:dyDescent="0.25">
      <c r="B11" s="44">
        <v>3</v>
      </c>
      <c r="C11" s="45" t="s">
        <v>3923</v>
      </c>
      <c r="D11" s="46" t="s">
        <v>3400</v>
      </c>
      <c r="E11" s="47" t="s">
        <v>3387</v>
      </c>
      <c r="F11" s="45" t="s">
        <v>3443</v>
      </c>
      <c r="G11" s="82">
        <v>10</v>
      </c>
      <c r="H11" s="49">
        <v>7</v>
      </c>
      <c r="I11" s="49">
        <v>8</v>
      </c>
      <c r="J11" s="49" t="s">
        <v>36</v>
      </c>
      <c r="K11" s="54"/>
      <c r="L11" s="54"/>
      <c r="M11" s="54"/>
      <c r="N11" s="54"/>
      <c r="O11" s="80">
        <v>5.5</v>
      </c>
      <c r="P11" s="51">
        <f t="shared" si="0"/>
        <v>6.4</v>
      </c>
      <c r="Q11" s="52" t="str">
        <f t="shared" ref="Q11:Q83" si="3">IF(AND($P11&gt;=9,$P11&lt;=10),"A+","")&amp;IF(AND($P11&gt;=8.5,$P11&lt;=8.9),"A","")&amp;IF(AND($P11&gt;=8,$P11&lt;=8.4),"B+","")&amp;IF(AND($P11&gt;=7,$P11&lt;=7.9),"B","")&amp;IF(AND($P11&gt;=6.5,$P11&lt;=6.9),"C+","")&amp;IF(AND($P11&gt;=5.5,$P11&lt;=6.4),"C","")&amp;IF(AND($P11&gt;=5,$P11&lt;=5.4),"D+","")&amp;IF(AND($P11&gt;=4,$P11&lt;=4.9),"D","")&amp;IF(AND($P11&lt;4),"F","")</f>
        <v>C</v>
      </c>
      <c r="R11" s="53" t="str">
        <f t="shared" si="1"/>
        <v>Trung bình</v>
      </c>
      <c r="S11" s="41" t="str">
        <f t="shared" ref="S11:S74" si="4">+IF(OR($G11=0,$H11=0,$I11=0,$J11=0),"Không đủ ĐKDT",IF(AND(O11=0,P11&gt;=4),"Không đạt",""))</f>
        <v/>
      </c>
      <c r="T11" s="41" t="s">
        <v>3766</v>
      </c>
      <c r="U11" s="71"/>
      <c r="V11" s="4"/>
      <c r="W11" s="43" t="str">
        <f t="shared" si="2"/>
        <v>Đạt</v>
      </c>
      <c r="X11" s="43"/>
      <c r="Y11" s="55"/>
      <c r="Z11" s="55"/>
      <c r="AA11" s="107"/>
      <c r="AB11" s="8"/>
      <c r="AC11" s="8"/>
      <c r="AD11" s="8"/>
      <c r="AE11" s="57"/>
      <c r="AF11" s="8"/>
      <c r="AG11" s="58"/>
      <c r="AH11" s="59"/>
      <c r="AI11" s="58"/>
      <c r="AJ11" s="59"/>
      <c r="AK11" s="58"/>
      <c r="AL11" s="8"/>
      <c r="AM11" s="60"/>
    </row>
    <row r="12" spans="2:39" ht="18.75" customHeight="1" x14ac:dyDescent="0.25">
      <c r="B12" s="44">
        <v>4</v>
      </c>
      <c r="C12" s="45" t="s">
        <v>3924</v>
      </c>
      <c r="D12" s="46" t="s">
        <v>3400</v>
      </c>
      <c r="E12" s="47" t="s">
        <v>3387</v>
      </c>
      <c r="F12" s="45" t="s">
        <v>3572</v>
      </c>
      <c r="G12" s="82">
        <v>10</v>
      </c>
      <c r="H12" s="49">
        <v>7.5</v>
      </c>
      <c r="I12" s="49">
        <v>8</v>
      </c>
      <c r="J12" s="49" t="s">
        <v>36</v>
      </c>
      <c r="K12" s="54"/>
      <c r="L12" s="54"/>
      <c r="M12" s="54"/>
      <c r="N12" s="54"/>
      <c r="O12" s="80">
        <v>8</v>
      </c>
      <c r="P12" s="51">
        <f t="shared" si="0"/>
        <v>8.1999999999999993</v>
      </c>
      <c r="Q12" s="52" t="str">
        <f t="shared" si="3"/>
        <v>B+</v>
      </c>
      <c r="R12" s="53" t="str">
        <f t="shared" si="1"/>
        <v>Khá</v>
      </c>
      <c r="S12" s="41" t="str">
        <f t="shared" si="4"/>
        <v/>
      </c>
      <c r="T12" s="41" t="s">
        <v>3766</v>
      </c>
      <c r="U12" s="71"/>
      <c r="V12" s="4"/>
      <c r="W12" s="43" t="str">
        <f t="shared" si="2"/>
        <v>Đạt</v>
      </c>
      <c r="X12" s="43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61"/>
    </row>
    <row r="13" spans="2:39" ht="18.75" customHeight="1" x14ac:dyDescent="0.25">
      <c r="B13" s="44">
        <v>5</v>
      </c>
      <c r="C13" s="45" t="s">
        <v>3925</v>
      </c>
      <c r="D13" s="46" t="s">
        <v>3926</v>
      </c>
      <c r="E13" s="47" t="s">
        <v>3387</v>
      </c>
      <c r="F13" s="45" t="s">
        <v>3622</v>
      </c>
      <c r="G13" s="82">
        <v>4</v>
      </c>
      <c r="H13" s="49">
        <v>0</v>
      </c>
      <c r="I13" s="49">
        <v>2</v>
      </c>
      <c r="J13" s="49" t="s">
        <v>36</v>
      </c>
      <c r="K13" s="54"/>
      <c r="L13" s="54"/>
      <c r="M13" s="54"/>
      <c r="N13" s="54"/>
      <c r="O13" s="80"/>
      <c r="P13" s="51">
        <f t="shared" si="0"/>
        <v>0.6</v>
      </c>
      <c r="Q13" s="52" t="str">
        <f t="shared" si="3"/>
        <v>F</v>
      </c>
      <c r="R13" s="53" t="str">
        <f t="shared" si="1"/>
        <v>Kém</v>
      </c>
      <c r="S13" s="41" t="str">
        <f t="shared" si="4"/>
        <v>Không đủ ĐKDT</v>
      </c>
      <c r="T13" s="41" t="s">
        <v>3766</v>
      </c>
      <c r="U13" s="71"/>
      <c r="V13" s="4"/>
      <c r="W13" s="43" t="str">
        <f t="shared" si="2"/>
        <v>Học lại</v>
      </c>
      <c r="X13" s="43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61"/>
    </row>
    <row r="14" spans="2:39" ht="18.75" customHeight="1" x14ac:dyDescent="0.25">
      <c r="B14" s="44">
        <v>6</v>
      </c>
      <c r="C14" s="45" t="s">
        <v>3927</v>
      </c>
      <c r="D14" s="46" t="s">
        <v>3568</v>
      </c>
      <c r="E14" s="47" t="s">
        <v>3387</v>
      </c>
      <c r="F14" s="45" t="s">
        <v>3812</v>
      </c>
      <c r="G14" s="82">
        <v>10</v>
      </c>
      <c r="H14" s="49">
        <v>7</v>
      </c>
      <c r="I14" s="49">
        <v>5</v>
      </c>
      <c r="J14" s="49" t="s">
        <v>36</v>
      </c>
      <c r="K14" s="54"/>
      <c r="L14" s="54"/>
      <c r="M14" s="54"/>
      <c r="N14" s="54"/>
      <c r="O14" s="80">
        <v>8</v>
      </c>
      <c r="P14" s="51">
        <f t="shared" si="0"/>
        <v>7.8</v>
      </c>
      <c r="Q14" s="52" t="str">
        <f t="shared" si="3"/>
        <v>B</v>
      </c>
      <c r="R14" s="53" t="str">
        <f t="shared" si="1"/>
        <v>Khá</v>
      </c>
      <c r="S14" s="41" t="str">
        <f t="shared" si="4"/>
        <v/>
      </c>
      <c r="T14" s="41" t="s">
        <v>3766</v>
      </c>
      <c r="U14" s="71"/>
      <c r="V14" s="4"/>
      <c r="W14" s="43" t="str">
        <f t="shared" si="2"/>
        <v>Đạt</v>
      </c>
      <c r="X14" s="43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61"/>
    </row>
    <row r="15" spans="2:39" ht="18.75" customHeight="1" x14ac:dyDescent="0.25">
      <c r="B15" s="44">
        <v>7</v>
      </c>
      <c r="C15" s="45" t="s">
        <v>3928</v>
      </c>
      <c r="D15" s="46" t="s">
        <v>3929</v>
      </c>
      <c r="E15" s="47" t="s">
        <v>3930</v>
      </c>
      <c r="F15" s="45" t="s">
        <v>3572</v>
      </c>
      <c r="G15" s="82">
        <v>10</v>
      </c>
      <c r="H15" s="49">
        <v>8</v>
      </c>
      <c r="I15" s="49">
        <v>7</v>
      </c>
      <c r="J15" s="49" t="s">
        <v>36</v>
      </c>
      <c r="K15" s="54"/>
      <c r="L15" s="54"/>
      <c r="M15" s="54"/>
      <c r="N15" s="54"/>
      <c r="O15" s="80">
        <v>7.5</v>
      </c>
      <c r="P15" s="51">
        <f t="shared" si="0"/>
        <v>7.8</v>
      </c>
      <c r="Q15" s="52" t="str">
        <f t="shared" si="3"/>
        <v>B</v>
      </c>
      <c r="R15" s="53" t="str">
        <f t="shared" si="1"/>
        <v>Khá</v>
      </c>
      <c r="S15" s="41" t="str">
        <f t="shared" si="4"/>
        <v/>
      </c>
      <c r="T15" s="41" t="s">
        <v>3766</v>
      </c>
      <c r="U15" s="71"/>
      <c r="V15" s="4"/>
      <c r="W15" s="43" t="str">
        <f t="shared" si="2"/>
        <v>Đạt</v>
      </c>
      <c r="X15" s="43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61"/>
    </row>
    <row r="16" spans="2:39" ht="18.75" customHeight="1" x14ac:dyDescent="0.25">
      <c r="B16" s="44">
        <v>8</v>
      </c>
      <c r="C16" s="45" t="s">
        <v>3931</v>
      </c>
      <c r="D16" s="46" t="s">
        <v>3429</v>
      </c>
      <c r="E16" s="47" t="s">
        <v>3418</v>
      </c>
      <c r="F16" s="45" t="s">
        <v>3932</v>
      </c>
      <c r="G16" s="82">
        <v>0</v>
      </c>
      <c r="H16" s="49">
        <v>0</v>
      </c>
      <c r="I16" s="49">
        <v>0</v>
      </c>
      <c r="J16" s="49" t="s">
        <v>36</v>
      </c>
      <c r="K16" s="54"/>
      <c r="L16" s="54"/>
      <c r="M16" s="54"/>
      <c r="N16" s="54"/>
      <c r="O16" s="80"/>
      <c r="P16" s="51">
        <f t="shared" si="0"/>
        <v>0</v>
      </c>
      <c r="Q16" s="52" t="str">
        <f t="shared" si="3"/>
        <v>F</v>
      </c>
      <c r="R16" s="53" t="str">
        <f t="shared" si="1"/>
        <v>Kém</v>
      </c>
      <c r="S16" s="41" t="str">
        <f t="shared" si="4"/>
        <v>Không đủ ĐKDT</v>
      </c>
      <c r="T16" s="41" t="s">
        <v>3766</v>
      </c>
      <c r="U16" s="71"/>
      <c r="V16" s="4"/>
      <c r="W16" s="43" t="str">
        <f t="shared" si="2"/>
        <v>Học lại</v>
      </c>
      <c r="X16" s="43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61"/>
    </row>
    <row r="17" spans="2:39" ht="18.75" customHeight="1" x14ac:dyDescent="0.25">
      <c r="B17" s="44">
        <v>9</v>
      </c>
      <c r="C17" s="45" t="s">
        <v>3933</v>
      </c>
      <c r="D17" s="46" t="s">
        <v>3386</v>
      </c>
      <c r="E17" s="47" t="s">
        <v>3795</v>
      </c>
      <c r="F17" s="45" t="s">
        <v>3632</v>
      </c>
      <c r="G17" s="82">
        <v>6</v>
      </c>
      <c r="H17" s="49">
        <v>5.5</v>
      </c>
      <c r="I17" s="49">
        <v>2</v>
      </c>
      <c r="J17" s="49" t="s">
        <v>36</v>
      </c>
      <c r="K17" s="54"/>
      <c r="L17" s="54"/>
      <c r="M17" s="54"/>
      <c r="N17" s="54"/>
      <c r="O17" s="80">
        <v>0</v>
      </c>
      <c r="P17" s="51">
        <f t="shared" si="0"/>
        <v>1.4</v>
      </c>
      <c r="Q17" s="52" t="str">
        <f t="shared" si="3"/>
        <v>F</v>
      </c>
      <c r="R17" s="53" t="str">
        <f t="shared" si="1"/>
        <v>Kém</v>
      </c>
      <c r="S17" s="41" t="s">
        <v>3382</v>
      </c>
      <c r="T17" s="41" t="s">
        <v>3766</v>
      </c>
      <c r="U17" s="71"/>
      <c r="V17" s="4"/>
      <c r="W17" s="43" t="str">
        <f t="shared" si="2"/>
        <v>Học lại</v>
      </c>
      <c r="X17" s="43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61"/>
    </row>
    <row r="18" spans="2:39" ht="18.75" customHeight="1" x14ac:dyDescent="0.25">
      <c r="B18" s="44">
        <v>10</v>
      </c>
      <c r="C18" s="45" t="s">
        <v>3934</v>
      </c>
      <c r="D18" s="46" t="s">
        <v>3838</v>
      </c>
      <c r="E18" s="47" t="s">
        <v>3430</v>
      </c>
      <c r="F18" s="45" t="s">
        <v>3411</v>
      </c>
      <c r="G18" s="82">
        <v>4</v>
      </c>
      <c r="H18" s="49">
        <v>0</v>
      </c>
      <c r="I18" s="49">
        <v>0</v>
      </c>
      <c r="J18" s="49" t="s">
        <v>36</v>
      </c>
      <c r="K18" s="54"/>
      <c r="L18" s="54"/>
      <c r="M18" s="54"/>
      <c r="N18" s="54"/>
      <c r="O18" s="80"/>
      <c r="P18" s="51">
        <f t="shared" si="0"/>
        <v>0.4</v>
      </c>
      <c r="Q18" s="52" t="str">
        <f t="shared" si="3"/>
        <v>F</v>
      </c>
      <c r="R18" s="53" t="str">
        <f t="shared" si="1"/>
        <v>Kém</v>
      </c>
      <c r="S18" s="41" t="str">
        <f t="shared" si="4"/>
        <v>Không đủ ĐKDT</v>
      </c>
      <c r="T18" s="41" t="s">
        <v>3766</v>
      </c>
      <c r="U18" s="71"/>
      <c r="V18" s="4"/>
      <c r="W18" s="43" t="str">
        <f t="shared" si="2"/>
        <v>Học lại</v>
      </c>
      <c r="X18" s="43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61"/>
    </row>
    <row r="19" spans="2:39" ht="18.75" customHeight="1" x14ac:dyDescent="0.25">
      <c r="B19" s="44">
        <v>11</v>
      </c>
      <c r="C19" s="45" t="s">
        <v>3935</v>
      </c>
      <c r="D19" s="46" t="s">
        <v>3936</v>
      </c>
      <c r="E19" s="47" t="s">
        <v>3430</v>
      </c>
      <c r="F19" s="45" t="s">
        <v>3613</v>
      </c>
      <c r="G19" s="82">
        <v>4</v>
      </c>
      <c r="H19" s="49">
        <v>7</v>
      </c>
      <c r="I19" s="49">
        <v>0.5</v>
      </c>
      <c r="J19" s="49" t="s">
        <v>36</v>
      </c>
      <c r="K19" s="54"/>
      <c r="L19" s="54"/>
      <c r="M19" s="54"/>
      <c r="N19" s="54"/>
      <c r="O19" s="80">
        <v>3.5</v>
      </c>
      <c r="P19" s="51">
        <f t="shared" si="0"/>
        <v>3.6</v>
      </c>
      <c r="Q19" s="52" t="str">
        <f t="shared" si="3"/>
        <v>F</v>
      </c>
      <c r="R19" s="53" t="str">
        <f t="shared" si="1"/>
        <v>Kém</v>
      </c>
      <c r="S19" s="41" t="str">
        <f t="shared" si="4"/>
        <v/>
      </c>
      <c r="T19" s="41" t="s">
        <v>3766</v>
      </c>
      <c r="U19" s="71"/>
      <c r="V19" s="4"/>
      <c r="W19" s="43" t="str">
        <f t="shared" si="2"/>
        <v>Học lại</v>
      </c>
      <c r="X19" s="43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61"/>
    </row>
    <row r="20" spans="2:39" ht="18.75" customHeight="1" x14ac:dyDescent="0.25">
      <c r="B20" s="44">
        <v>12</v>
      </c>
      <c r="C20" s="45" t="s">
        <v>3937</v>
      </c>
      <c r="D20" s="46" t="s">
        <v>3846</v>
      </c>
      <c r="E20" s="47" t="s">
        <v>3938</v>
      </c>
      <c r="F20" s="45" t="s">
        <v>3401</v>
      </c>
      <c r="G20" s="82">
        <v>5</v>
      </c>
      <c r="H20" s="49">
        <v>5</v>
      </c>
      <c r="I20" s="49">
        <v>0.5</v>
      </c>
      <c r="J20" s="49" t="s">
        <v>36</v>
      </c>
      <c r="K20" s="54"/>
      <c r="L20" s="54"/>
      <c r="M20" s="54"/>
      <c r="N20" s="54"/>
      <c r="O20" s="80">
        <v>1</v>
      </c>
      <c r="P20" s="51">
        <f t="shared" si="0"/>
        <v>1.8</v>
      </c>
      <c r="Q20" s="52" t="str">
        <f t="shared" si="3"/>
        <v>F</v>
      </c>
      <c r="R20" s="53" t="str">
        <f t="shared" si="1"/>
        <v>Kém</v>
      </c>
      <c r="S20" s="41" t="str">
        <f t="shared" si="4"/>
        <v/>
      </c>
      <c r="T20" s="41" t="s">
        <v>3766</v>
      </c>
      <c r="U20" s="71"/>
      <c r="V20" s="4"/>
      <c r="W20" s="43" t="str">
        <f t="shared" si="2"/>
        <v>Học lại</v>
      </c>
      <c r="X20" s="43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61"/>
    </row>
    <row r="21" spans="2:39" ht="18.75" customHeight="1" x14ac:dyDescent="0.25">
      <c r="B21" s="44">
        <v>13</v>
      </c>
      <c r="C21" s="45" t="s">
        <v>3939</v>
      </c>
      <c r="D21" s="46" t="s">
        <v>3799</v>
      </c>
      <c r="E21" s="47" t="s">
        <v>3940</v>
      </c>
      <c r="F21" s="45" t="s">
        <v>3392</v>
      </c>
      <c r="G21" s="82">
        <v>7</v>
      </c>
      <c r="H21" s="49">
        <v>7</v>
      </c>
      <c r="I21" s="49">
        <v>7</v>
      </c>
      <c r="J21" s="49" t="s">
        <v>36</v>
      </c>
      <c r="K21" s="54"/>
      <c r="L21" s="54"/>
      <c r="M21" s="54"/>
      <c r="N21" s="54"/>
      <c r="O21" s="80">
        <v>5</v>
      </c>
      <c r="P21" s="51">
        <f t="shared" si="0"/>
        <v>5.6</v>
      </c>
      <c r="Q21" s="52" t="str">
        <f t="shared" si="3"/>
        <v>C</v>
      </c>
      <c r="R21" s="53" t="str">
        <f t="shared" si="1"/>
        <v>Trung bình</v>
      </c>
      <c r="S21" s="41" t="str">
        <f t="shared" si="4"/>
        <v/>
      </c>
      <c r="T21" s="41" t="s">
        <v>3766</v>
      </c>
      <c r="U21" s="71"/>
      <c r="V21" s="4"/>
      <c r="W21" s="43" t="str">
        <f t="shared" si="2"/>
        <v>Đạt</v>
      </c>
      <c r="X21" s="43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61"/>
    </row>
    <row r="22" spans="2:39" ht="18.75" customHeight="1" x14ac:dyDescent="0.25">
      <c r="B22" s="44">
        <v>14</v>
      </c>
      <c r="C22" s="45" t="s">
        <v>3941</v>
      </c>
      <c r="D22" s="46" t="s">
        <v>3942</v>
      </c>
      <c r="E22" s="47" t="s">
        <v>3436</v>
      </c>
      <c r="F22" s="45" t="s">
        <v>3720</v>
      </c>
      <c r="G22" s="82">
        <v>8</v>
      </c>
      <c r="H22" s="49">
        <v>6</v>
      </c>
      <c r="I22" s="49">
        <v>8</v>
      </c>
      <c r="J22" s="49" t="s">
        <v>36</v>
      </c>
      <c r="K22" s="54"/>
      <c r="L22" s="54"/>
      <c r="M22" s="54"/>
      <c r="N22" s="54"/>
      <c r="O22" s="80">
        <v>5.5</v>
      </c>
      <c r="P22" s="51">
        <f t="shared" si="0"/>
        <v>6.1</v>
      </c>
      <c r="Q22" s="52" t="str">
        <f t="shared" si="3"/>
        <v>C</v>
      </c>
      <c r="R22" s="53" t="str">
        <f t="shared" si="1"/>
        <v>Trung bình</v>
      </c>
      <c r="S22" s="41" t="str">
        <f t="shared" si="4"/>
        <v/>
      </c>
      <c r="T22" s="41" t="s">
        <v>3766</v>
      </c>
      <c r="U22" s="71"/>
      <c r="V22" s="4"/>
      <c r="W22" s="43" t="str">
        <f t="shared" si="2"/>
        <v>Đạt</v>
      </c>
      <c r="X22" s="43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61"/>
    </row>
    <row r="23" spans="2:39" ht="18.75" customHeight="1" x14ac:dyDescent="0.25">
      <c r="B23" s="44">
        <v>15</v>
      </c>
      <c r="C23" s="45" t="s">
        <v>3943</v>
      </c>
      <c r="D23" s="46" t="s">
        <v>3944</v>
      </c>
      <c r="E23" s="47" t="s">
        <v>3436</v>
      </c>
      <c r="F23" s="45" t="s">
        <v>3458</v>
      </c>
      <c r="G23" s="82">
        <v>8</v>
      </c>
      <c r="H23" s="49">
        <v>7</v>
      </c>
      <c r="I23" s="49">
        <v>5</v>
      </c>
      <c r="J23" s="49" t="s">
        <v>36</v>
      </c>
      <c r="K23" s="54"/>
      <c r="L23" s="54"/>
      <c r="M23" s="54"/>
      <c r="N23" s="54"/>
      <c r="O23" s="80">
        <v>3.5</v>
      </c>
      <c r="P23" s="51">
        <f t="shared" si="0"/>
        <v>4.5</v>
      </c>
      <c r="Q23" s="52" t="str">
        <f t="shared" si="3"/>
        <v>D</v>
      </c>
      <c r="R23" s="53" t="str">
        <f t="shared" si="1"/>
        <v>Trung bình yếu</v>
      </c>
      <c r="S23" s="41" t="str">
        <f t="shared" si="4"/>
        <v/>
      </c>
      <c r="T23" s="41" t="s">
        <v>3766</v>
      </c>
      <c r="U23" s="71"/>
      <c r="V23" s="4"/>
      <c r="W23" s="43" t="str">
        <f t="shared" si="2"/>
        <v>Đạt</v>
      </c>
      <c r="X23" s="43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61"/>
    </row>
    <row r="24" spans="2:39" ht="18.75" customHeight="1" x14ac:dyDescent="0.25">
      <c r="B24" s="44">
        <v>16</v>
      </c>
      <c r="C24" s="45" t="s">
        <v>3945</v>
      </c>
      <c r="D24" s="46" t="s">
        <v>3846</v>
      </c>
      <c r="E24" s="47" t="s">
        <v>3442</v>
      </c>
      <c r="F24" s="45" t="s">
        <v>3600</v>
      </c>
      <c r="G24" s="82">
        <v>10</v>
      </c>
      <c r="H24" s="49">
        <v>8.5</v>
      </c>
      <c r="I24" s="49">
        <v>8</v>
      </c>
      <c r="J24" s="49" t="s">
        <v>36</v>
      </c>
      <c r="K24" s="54"/>
      <c r="L24" s="54"/>
      <c r="M24" s="54"/>
      <c r="N24" s="54"/>
      <c r="O24" s="80">
        <v>6</v>
      </c>
      <c r="P24" s="51">
        <f t="shared" si="0"/>
        <v>6.9</v>
      </c>
      <c r="Q24" s="52" t="str">
        <f t="shared" si="3"/>
        <v>C+</v>
      </c>
      <c r="R24" s="53" t="str">
        <f t="shared" si="1"/>
        <v>Trung bình</v>
      </c>
      <c r="S24" s="41" t="str">
        <f t="shared" si="4"/>
        <v/>
      </c>
      <c r="T24" s="41" t="s">
        <v>3766</v>
      </c>
      <c r="U24" s="71"/>
      <c r="V24" s="4"/>
      <c r="W24" s="43" t="str">
        <f t="shared" si="2"/>
        <v>Đạt</v>
      </c>
      <c r="X24" s="43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61"/>
    </row>
    <row r="25" spans="2:39" ht="18.75" customHeight="1" x14ac:dyDescent="0.25">
      <c r="B25" s="44">
        <v>17</v>
      </c>
      <c r="C25" s="45" t="s">
        <v>3946</v>
      </c>
      <c r="D25" s="46" t="s">
        <v>3947</v>
      </c>
      <c r="E25" s="47" t="s">
        <v>3454</v>
      </c>
      <c r="F25" s="45" t="s">
        <v>3613</v>
      </c>
      <c r="G25" s="82">
        <v>7</v>
      </c>
      <c r="H25" s="49">
        <v>6</v>
      </c>
      <c r="I25" s="49">
        <v>8</v>
      </c>
      <c r="J25" s="49" t="s">
        <v>36</v>
      </c>
      <c r="K25" s="54"/>
      <c r="L25" s="54"/>
      <c r="M25" s="54"/>
      <c r="N25" s="54"/>
      <c r="O25" s="80">
        <v>7.5</v>
      </c>
      <c r="P25" s="51">
        <f t="shared" si="0"/>
        <v>7.4</v>
      </c>
      <c r="Q25" s="52" t="str">
        <f t="shared" si="3"/>
        <v>B</v>
      </c>
      <c r="R25" s="53" t="str">
        <f t="shared" si="1"/>
        <v>Khá</v>
      </c>
      <c r="S25" s="41" t="str">
        <f t="shared" si="4"/>
        <v/>
      </c>
      <c r="T25" s="41" t="s">
        <v>3766</v>
      </c>
      <c r="U25" s="71"/>
      <c r="V25" s="4"/>
      <c r="W25" s="43" t="str">
        <f t="shared" si="2"/>
        <v>Đạt</v>
      </c>
      <c r="X25" s="43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61"/>
    </row>
    <row r="26" spans="2:39" ht="18.75" customHeight="1" x14ac:dyDescent="0.25">
      <c r="B26" s="44">
        <v>18</v>
      </c>
      <c r="C26" s="45" t="s">
        <v>3948</v>
      </c>
      <c r="D26" s="46" t="s">
        <v>3673</v>
      </c>
      <c r="E26" s="47" t="s">
        <v>3949</v>
      </c>
      <c r="F26" s="45" t="s">
        <v>3950</v>
      </c>
      <c r="G26" s="82">
        <v>9</v>
      </c>
      <c r="H26" s="49">
        <v>6.5</v>
      </c>
      <c r="I26" s="49">
        <v>8</v>
      </c>
      <c r="J26" s="49" t="s">
        <v>36</v>
      </c>
      <c r="K26" s="54"/>
      <c r="L26" s="54"/>
      <c r="M26" s="54"/>
      <c r="N26" s="54"/>
      <c r="O26" s="80">
        <v>4</v>
      </c>
      <c r="P26" s="51">
        <f t="shared" si="0"/>
        <v>5.2</v>
      </c>
      <c r="Q26" s="52" t="str">
        <f t="shared" si="3"/>
        <v>D+</v>
      </c>
      <c r="R26" s="53" t="str">
        <f t="shared" si="1"/>
        <v>Trung bình yếu</v>
      </c>
      <c r="S26" s="41" t="str">
        <f t="shared" si="4"/>
        <v/>
      </c>
      <c r="T26" s="41" t="s">
        <v>3766</v>
      </c>
      <c r="U26" s="71"/>
      <c r="V26" s="4"/>
      <c r="W26" s="43" t="str">
        <f t="shared" si="2"/>
        <v>Đạt</v>
      </c>
      <c r="X26" s="43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61"/>
    </row>
    <row r="27" spans="2:39" ht="18.75" customHeight="1" x14ac:dyDescent="0.25">
      <c r="B27" s="44">
        <v>19</v>
      </c>
      <c r="C27" s="45" t="s">
        <v>3951</v>
      </c>
      <c r="D27" s="46" t="s">
        <v>3952</v>
      </c>
      <c r="E27" s="47" t="s">
        <v>3647</v>
      </c>
      <c r="F27" s="45" t="s">
        <v>3632</v>
      </c>
      <c r="G27" s="82">
        <v>6</v>
      </c>
      <c r="H27" s="49">
        <v>5</v>
      </c>
      <c r="I27" s="49">
        <v>3</v>
      </c>
      <c r="J27" s="49" t="s">
        <v>36</v>
      </c>
      <c r="K27" s="54"/>
      <c r="L27" s="54"/>
      <c r="M27" s="54"/>
      <c r="N27" s="54"/>
      <c r="O27" s="80">
        <v>0</v>
      </c>
      <c r="P27" s="51">
        <f t="shared" si="0"/>
        <v>1.4</v>
      </c>
      <c r="Q27" s="52" t="str">
        <f t="shared" si="3"/>
        <v>F</v>
      </c>
      <c r="R27" s="53" t="str">
        <f t="shared" si="1"/>
        <v>Kém</v>
      </c>
      <c r="S27" s="41" t="s">
        <v>3382</v>
      </c>
      <c r="T27" s="41" t="s">
        <v>3766</v>
      </c>
      <c r="U27" s="71"/>
      <c r="V27" s="4"/>
      <c r="W27" s="43" t="str">
        <f t="shared" si="2"/>
        <v>Học lại</v>
      </c>
      <c r="X27" s="43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61"/>
    </row>
    <row r="28" spans="2:39" ht="18.75" customHeight="1" x14ac:dyDescent="0.25">
      <c r="B28" s="44">
        <v>20</v>
      </c>
      <c r="C28" s="45" t="s">
        <v>3953</v>
      </c>
      <c r="D28" s="46" t="s">
        <v>3954</v>
      </c>
      <c r="E28" s="47" t="s">
        <v>3461</v>
      </c>
      <c r="F28" s="45" t="s">
        <v>3622</v>
      </c>
      <c r="G28" s="82">
        <v>5</v>
      </c>
      <c r="H28" s="49">
        <v>0.5</v>
      </c>
      <c r="I28" s="49">
        <v>3</v>
      </c>
      <c r="J28" s="49" t="s">
        <v>36</v>
      </c>
      <c r="K28" s="54"/>
      <c r="L28" s="54"/>
      <c r="M28" s="54"/>
      <c r="N28" s="54"/>
      <c r="O28" s="80">
        <v>0</v>
      </c>
      <c r="P28" s="51">
        <f t="shared" si="0"/>
        <v>0.9</v>
      </c>
      <c r="Q28" s="52" t="str">
        <f t="shared" si="3"/>
        <v>F</v>
      </c>
      <c r="R28" s="53" t="str">
        <f t="shared" si="1"/>
        <v>Kém</v>
      </c>
      <c r="S28" s="41" t="s">
        <v>3382</v>
      </c>
      <c r="T28" s="41" t="s">
        <v>3766</v>
      </c>
      <c r="U28" s="71"/>
      <c r="V28" s="4"/>
      <c r="W28" s="43" t="str">
        <f t="shared" si="2"/>
        <v>Học lại</v>
      </c>
      <c r="X28" s="43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61"/>
    </row>
    <row r="29" spans="2:39" ht="18.75" customHeight="1" x14ac:dyDescent="0.25">
      <c r="B29" s="44">
        <v>21</v>
      </c>
      <c r="C29" s="45" t="s">
        <v>3955</v>
      </c>
      <c r="D29" s="46" t="s">
        <v>3956</v>
      </c>
      <c r="E29" s="47" t="s">
        <v>3957</v>
      </c>
      <c r="F29" s="45" t="s">
        <v>3498</v>
      </c>
      <c r="G29" s="82">
        <v>4</v>
      </c>
      <c r="H29" s="49">
        <v>7</v>
      </c>
      <c r="I29" s="49">
        <v>8</v>
      </c>
      <c r="J29" s="49" t="s">
        <v>36</v>
      </c>
      <c r="K29" s="54"/>
      <c r="L29" s="54"/>
      <c r="M29" s="54"/>
      <c r="N29" s="54"/>
      <c r="O29" s="80">
        <v>5</v>
      </c>
      <c r="P29" s="51">
        <f t="shared" si="0"/>
        <v>5.4</v>
      </c>
      <c r="Q29" s="52" t="str">
        <f t="shared" si="3"/>
        <v>D+</v>
      </c>
      <c r="R29" s="53" t="str">
        <f t="shared" si="1"/>
        <v>Trung bình yếu</v>
      </c>
      <c r="S29" s="41" t="str">
        <f t="shared" si="4"/>
        <v/>
      </c>
      <c r="T29" s="41" t="s">
        <v>3766</v>
      </c>
      <c r="U29" s="71"/>
      <c r="V29" s="4"/>
      <c r="W29" s="43" t="str">
        <f t="shared" si="2"/>
        <v>Đạt</v>
      </c>
      <c r="X29" s="43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61"/>
    </row>
    <row r="30" spans="2:39" ht="18.75" customHeight="1" x14ac:dyDescent="0.25">
      <c r="B30" s="44">
        <v>22</v>
      </c>
      <c r="C30" s="45" t="s">
        <v>3958</v>
      </c>
      <c r="D30" s="46" t="s">
        <v>3673</v>
      </c>
      <c r="E30" s="47" t="s">
        <v>3959</v>
      </c>
      <c r="F30" s="45" t="s">
        <v>3392</v>
      </c>
      <c r="G30" s="82">
        <v>7</v>
      </c>
      <c r="H30" s="49">
        <v>5.5</v>
      </c>
      <c r="I30" s="49">
        <v>0.5</v>
      </c>
      <c r="J30" s="49" t="s">
        <v>36</v>
      </c>
      <c r="K30" s="54"/>
      <c r="L30" s="54"/>
      <c r="M30" s="54"/>
      <c r="N30" s="54"/>
      <c r="O30" s="80">
        <v>0</v>
      </c>
      <c r="P30" s="51">
        <f t="shared" si="0"/>
        <v>1.3</v>
      </c>
      <c r="Q30" s="52" t="str">
        <f t="shared" si="3"/>
        <v>F</v>
      </c>
      <c r="R30" s="53" t="str">
        <f t="shared" si="1"/>
        <v>Kém</v>
      </c>
      <c r="S30" s="41"/>
      <c r="T30" s="41" t="s">
        <v>3766</v>
      </c>
      <c r="U30" s="71"/>
      <c r="V30" s="4"/>
      <c r="W30" s="43" t="str">
        <f t="shared" si="2"/>
        <v>Học lại</v>
      </c>
      <c r="X30" s="43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61"/>
    </row>
    <row r="31" spans="2:39" ht="18.75" customHeight="1" x14ac:dyDescent="0.25">
      <c r="B31" s="44">
        <v>23</v>
      </c>
      <c r="C31" s="45" t="s">
        <v>3960</v>
      </c>
      <c r="D31" s="46" t="s">
        <v>3961</v>
      </c>
      <c r="E31" s="47" t="s">
        <v>3468</v>
      </c>
      <c r="F31" s="45" t="s">
        <v>3484</v>
      </c>
      <c r="G31" s="82">
        <v>4</v>
      </c>
      <c r="H31" s="49">
        <v>7.5</v>
      </c>
      <c r="I31" s="49">
        <v>5</v>
      </c>
      <c r="J31" s="49" t="s">
        <v>36</v>
      </c>
      <c r="K31" s="54"/>
      <c r="L31" s="54"/>
      <c r="M31" s="54"/>
      <c r="N31" s="54"/>
      <c r="O31" s="80">
        <v>5.5</v>
      </c>
      <c r="P31" s="51">
        <f t="shared" si="0"/>
        <v>5.5</v>
      </c>
      <c r="Q31" s="52" t="str">
        <f t="shared" si="3"/>
        <v>C</v>
      </c>
      <c r="R31" s="53" t="str">
        <f t="shared" si="1"/>
        <v>Trung bình</v>
      </c>
      <c r="S31" s="41" t="str">
        <f t="shared" si="4"/>
        <v/>
      </c>
      <c r="T31" s="41" t="s">
        <v>3766</v>
      </c>
      <c r="U31" s="71"/>
      <c r="V31" s="4"/>
      <c r="W31" s="43" t="str">
        <f t="shared" si="2"/>
        <v>Đạt</v>
      </c>
      <c r="X31" s="43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61"/>
    </row>
    <row r="32" spans="2:39" ht="18.75" customHeight="1" x14ac:dyDescent="0.25">
      <c r="B32" s="44">
        <v>24</v>
      </c>
      <c r="C32" s="45" t="s">
        <v>3962</v>
      </c>
      <c r="D32" s="46" t="s">
        <v>3547</v>
      </c>
      <c r="E32" s="47" t="s">
        <v>3468</v>
      </c>
      <c r="F32" s="45" t="s">
        <v>3458</v>
      </c>
      <c r="G32" s="82">
        <v>9</v>
      </c>
      <c r="H32" s="49">
        <v>6.5</v>
      </c>
      <c r="I32" s="49">
        <v>8</v>
      </c>
      <c r="J32" s="49" t="s">
        <v>36</v>
      </c>
      <c r="K32" s="54"/>
      <c r="L32" s="54"/>
      <c r="M32" s="54"/>
      <c r="N32" s="54"/>
      <c r="O32" s="80">
        <v>5</v>
      </c>
      <c r="P32" s="51">
        <f t="shared" si="0"/>
        <v>5.9</v>
      </c>
      <c r="Q32" s="52" t="str">
        <f t="shared" si="3"/>
        <v>C</v>
      </c>
      <c r="R32" s="53" t="str">
        <f t="shared" si="1"/>
        <v>Trung bình</v>
      </c>
      <c r="S32" s="41" t="str">
        <f t="shared" si="4"/>
        <v/>
      </c>
      <c r="T32" s="41" t="s">
        <v>3766</v>
      </c>
      <c r="U32" s="71"/>
      <c r="V32" s="4"/>
      <c r="W32" s="43" t="str">
        <f t="shared" si="2"/>
        <v>Đạt</v>
      </c>
      <c r="X32" s="43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61"/>
    </row>
    <row r="33" spans="2:39" ht="18.75" customHeight="1" x14ac:dyDescent="0.25">
      <c r="B33" s="44">
        <v>25</v>
      </c>
      <c r="C33" s="45" t="s">
        <v>3963</v>
      </c>
      <c r="D33" s="46" t="s">
        <v>3964</v>
      </c>
      <c r="E33" s="47" t="s">
        <v>3468</v>
      </c>
      <c r="F33" s="45" t="s">
        <v>3812</v>
      </c>
      <c r="G33" s="82">
        <v>8</v>
      </c>
      <c r="H33" s="49">
        <v>7</v>
      </c>
      <c r="I33" s="49">
        <v>7</v>
      </c>
      <c r="J33" s="49" t="s">
        <v>36</v>
      </c>
      <c r="K33" s="54"/>
      <c r="L33" s="54"/>
      <c r="M33" s="54"/>
      <c r="N33" s="54"/>
      <c r="O33" s="80">
        <v>6.5</v>
      </c>
      <c r="P33" s="51">
        <f t="shared" si="0"/>
        <v>6.8</v>
      </c>
      <c r="Q33" s="52" t="str">
        <f t="shared" si="3"/>
        <v>C+</v>
      </c>
      <c r="R33" s="53" t="str">
        <f t="shared" si="1"/>
        <v>Trung bình</v>
      </c>
      <c r="S33" s="41" t="str">
        <f t="shared" si="4"/>
        <v/>
      </c>
      <c r="T33" s="41" t="s">
        <v>3766</v>
      </c>
      <c r="U33" s="71"/>
      <c r="V33" s="4"/>
      <c r="W33" s="43" t="str">
        <f t="shared" si="2"/>
        <v>Đạt</v>
      </c>
      <c r="X33" s="43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61"/>
    </row>
    <row r="34" spans="2:39" ht="18.75" customHeight="1" x14ac:dyDescent="0.25">
      <c r="B34" s="44">
        <v>26</v>
      </c>
      <c r="C34" s="45" t="s">
        <v>3965</v>
      </c>
      <c r="D34" s="46" t="s">
        <v>3966</v>
      </c>
      <c r="E34" s="47" t="s">
        <v>3468</v>
      </c>
      <c r="F34" s="45" t="s">
        <v>3526</v>
      </c>
      <c r="G34" s="82">
        <v>6</v>
      </c>
      <c r="H34" s="49">
        <v>6.5</v>
      </c>
      <c r="I34" s="49">
        <v>0.5</v>
      </c>
      <c r="J34" s="49" t="s">
        <v>36</v>
      </c>
      <c r="K34" s="54"/>
      <c r="L34" s="54"/>
      <c r="M34" s="54"/>
      <c r="N34" s="54"/>
      <c r="O34" s="80">
        <v>3.5</v>
      </c>
      <c r="P34" s="51">
        <f t="shared" si="0"/>
        <v>3.8</v>
      </c>
      <c r="Q34" s="52" t="str">
        <f t="shared" si="3"/>
        <v>F</v>
      </c>
      <c r="R34" s="53" t="str">
        <f t="shared" si="1"/>
        <v>Kém</v>
      </c>
      <c r="S34" s="41" t="str">
        <f t="shared" si="4"/>
        <v/>
      </c>
      <c r="T34" s="41" t="s">
        <v>3766</v>
      </c>
      <c r="U34" s="71"/>
      <c r="V34" s="4"/>
      <c r="W34" s="43" t="str">
        <f t="shared" si="2"/>
        <v>Học lại</v>
      </c>
      <c r="X34" s="43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61"/>
    </row>
    <row r="35" spans="2:39" ht="18.75" customHeight="1" x14ac:dyDescent="0.25">
      <c r="B35" s="44">
        <v>27</v>
      </c>
      <c r="C35" s="45" t="s">
        <v>3967</v>
      </c>
      <c r="D35" s="46" t="s">
        <v>3968</v>
      </c>
      <c r="E35" s="47" t="s">
        <v>3471</v>
      </c>
      <c r="F35" s="45" t="s">
        <v>3480</v>
      </c>
      <c r="G35" s="82">
        <v>8</v>
      </c>
      <c r="H35" s="49">
        <v>8</v>
      </c>
      <c r="I35" s="49">
        <v>7</v>
      </c>
      <c r="J35" s="49" t="s">
        <v>36</v>
      </c>
      <c r="K35" s="54"/>
      <c r="L35" s="54"/>
      <c r="M35" s="54"/>
      <c r="N35" s="54"/>
      <c r="O35" s="80">
        <v>7</v>
      </c>
      <c r="P35" s="51">
        <f t="shared" si="0"/>
        <v>7.2</v>
      </c>
      <c r="Q35" s="52" t="str">
        <f t="shared" si="3"/>
        <v>B</v>
      </c>
      <c r="R35" s="53" t="str">
        <f t="shared" si="1"/>
        <v>Khá</v>
      </c>
      <c r="S35" s="41" t="str">
        <f t="shared" si="4"/>
        <v/>
      </c>
      <c r="T35" s="41" t="s">
        <v>3766</v>
      </c>
      <c r="U35" s="71"/>
      <c r="V35" s="4"/>
      <c r="W35" s="43" t="str">
        <f t="shared" si="2"/>
        <v>Đạt</v>
      </c>
      <c r="X35" s="43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61"/>
    </row>
    <row r="36" spans="2:39" ht="18.75" customHeight="1" x14ac:dyDescent="0.25">
      <c r="B36" s="44">
        <v>28</v>
      </c>
      <c r="C36" s="45" t="s">
        <v>3969</v>
      </c>
      <c r="D36" s="46" t="s">
        <v>3970</v>
      </c>
      <c r="E36" s="47" t="s">
        <v>3471</v>
      </c>
      <c r="F36" s="45" t="s">
        <v>3480</v>
      </c>
      <c r="G36" s="82">
        <v>10</v>
      </c>
      <c r="H36" s="49">
        <v>8.5</v>
      </c>
      <c r="I36" s="49">
        <v>0.5</v>
      </c>
      <c r="J36" s="49" t="s">
        <v>36</v>
      </c>
      <c r="K36" s="54"/>
      <c r="L36" s="54"/>
      <c r="M36" s="54"/>
      <c r="N36" s="54"/>
      <c r="O36" s="80">
        <v>4</v>
      </c>
      <c r="P36" s="51">
        <f t="shared" si="0"/>
        <v>4.7</v>
      </c>
      <c r="Q36" s="52" t="str">
        <f t="shared" si="3"/>
        <v>D</v>
      </c>
      <c r="R36" s="53" t="str">
        <f t="shared" si="1"/>
        <v>Trung bình yếu</v>
      </c>
      <c r="S36" s="41" t="str">
        <f t="shared" si="4"/>
        <v/>
      </c>
      <c r="T36" s="41" t="s">
        <v>3766</v>
      </c>
      <c r="U36" s="71"/>
      <c r="V36" s="4"/>
      <c r="W36" s="43" t="str">
        <f t="shared" si="2"/>
        <v>Đạt</v>
      </c>
      <c r="X36" s="43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61"/>
    </row>
    <row r="37" spans="2:39" ht="18.75" customHeight="1" x14ac:dyDescent="0.25">
      <c r="B37" s="44">
        <v>29</v>
      </c>
      <c r="C37" s="45" t="s">
        <v>3971</v>
      </c>
      <c r="D37" s="46" t="s">
        <v>3972</v>
      </c>
      <c r="E37" s="47" t="s">
        <v>3477</v>
      </c>
      <c r="F37" s="45" t="s">
        <v>3572</v>
      </c>
      <c r="G37" s="82">
        <v>7</v>
      </c>
      <c r="H37" s="49">
        <v>6.5</v>
      </c>
      <c r="I37" s="49">
        <v>7</v>
      </c>
      <c r="J37" s="49" t="s">
        <v>36</v>
      </c>
      <c r="K37" s="54"/>
      <c r="L37" s="54"/>
      <c r="M37" s="54"/>
      <c r="N37" s="54"/>
      <c r="O37" s="80">
        <v>6.5</v>
      </c>
      <c r="P37" s="51">
        <f t="shared" si="0"/>
        <v>6.6</v>
      </c>
      <c r="Q37" s="52" t="str">
        <f t="shared" si="3"/>
        <v>C+</v>
      </c>
      <c r="R37" s="53" t="str">
        <f t="shared" si="1"/>
        <v>Trung bình</v>
      </c>
      <c r="S37" s="41" t="str">
        <f t="shared" si="4"/>
        <v/>
      </c>
      <c r="T37" s="41" t="s">
        <v>3766</v>
      </c>
      <c r="U37" s="71"/>
      <c r="V37" s="4"/>
      <c r="W37" s="43" t="str">
        <f t="shared" si="2"/>
        <v>Đạt</v>
      </c>
      <c r="X37" s="43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61"/>
    </row>
    <row r="38" spans="2:39" ht="18.75" customHeight="1" x14ac:dyDescent="0.25">
      <c r="B38" s="44">
        <v>30</v>
      </c>
      <c r="C38" s="45" t="s">
        <v>3973</v>
      </c>
      <c r="D38" s="46" t="s">
        <v>3550</v>
      </c>
      <c r="E38" s="47" t="s">
        <v>3477</v>
      </c>
      <c r="F38" s="45" t="s">
        <v>3458</v>
      </c>
      <c r="G38" s="82">
        <v>6</v>
      </c>
      <c r="H38" s="49">
        <v>7</v>
      </c>
      <c r="I38" s="49">
        <v>5</v>
      </c>
      <c r="J38" s="49" t="s">
        <v>36</v>
      </c>
      <c r="K38" s="54"/>
      <c r="L38" s="54"/>
      <c r="M38" s="54"/>
      <c r="N38" s="54"/>
      <c r="O38" s="80">
        <v>3.5</v>
      </c>
      <c r="P38" s="51">
        <f t="shared" si="0"/>
        <v>4.3</v>
      </c>
      <c r="Q38" s="52" t="str">
        <f t="shared" si="3"/>
        <v>D</v>
      </c>
      <c r="R38" s="53" t="str">
        <f t="shared" si="1"/>
        <v>Trung bình yếu</v>
      </c>
      <c r="S38" s="41" t="str">
        <f t="shared" si="4"/>
        <v/>
      </c>
      <c r="T38" s="41" t="s">
        <v>3766</v>
      </c>
      <c r="U38" s="71"/>
      <c r="V38" s="4"/>
      <c r="W38" s="43" t="str">
        <f t="shared" si="2"/>
        <v>Đạt</v>
      </c>
      <c r="X38" s="43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61"/>
    </row>
    <row r="39" spans="2:39" ht="18.75" customHeight="1" x14ac:dyDescent="0.25">
      <c r="B39" s="44">
        <v>31</v>
      </c>
      <c r="C39" s="45" t="s">
        <v>3974</v>
      </c>
      <c r="D39" s="46" t="s">
        <v>3975</v>
      </c>
      <c r="E39" s="47" t="s">
        <v>3477</v>
      </c>
      <c r="F39" s="45" t="s">
        <v>3447</v>
      </c>
      <c r="G39" s="82">
        <v>6</v>
      </c>
      <c r="H39" s="49">
        <v>0.5</v>
      </c>
      <c r="I39" s="49">
        <v>2</v>
      </c>
      <c r="J39" s="49" t="s">
        <v>36</v>
      </c>
      <c r="K39" s="54"/>
      <c r="L39" s="54"/>
      <c r="M39" s="54"/>
      <c r="N39" s="54"/>
      <c r="O39" s="80">
        <v>0</v>
      </c>
      <c r="P39" s="51">
        <f t="shared" si="0"/>
        <v>0.9</v>
      </c>
      <c r="Q39" s="52" t="str">
        <f t="shared" si="3"/>
        <v>F</v>
      </c>
      <c r="R39" s="53" t="str">
        <f t="shared" si="1"/>
        <v>Kém</v>
      </c>
      <c r="S39" s="41" t="s">
        <v>3382</v>
      </c>
      <c r="T39" s="41" t="s">
        <v>3766</v>
      </c>
      <c r="U39" s="71"/>
      <c r="V39" s="4"/>
      <c r="W39" s="43" t="str">
        <f t="shared" si="2"/>
        <v>Học lại</v>
      </c>
      <c r="X39" s="43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61"/>
    </row>
    <row r="40" spans="2:39" ht="18.75" customHeight="1" x14ac:dyDescent="0.25">
      <c r="B40" s="44">
        <v>32</v>
      </c>
      <c r="C40" s="45" t="s">
        <v>3976</v>
      </c>
      <c r="D40" s="46" t="s">
        <v>3562</v>
      </c>
      <c r="E40" s="47" t="s">
        <v>3487</v>
      </c>
      <c r="F40" s="45" t="s">
        <v>3720</v>
      </c>
      <c r="G40" s="82">
        <v>10</v>
      </c>
      <c r="H40" s="49">
        <v>7</v>
      </c>
      <c r="I40" s="49">
        <v>8</v>
      </c>
      <c r="J40" s="49" t="s">
        <v>36</v>
      </c>
      <c r="K40" s="54"/>
      <c r="L40" s="54"/>
      <c r="M40" s="54"/>
      <c r="N40" s="54"/>
      <c r="O40" s="80">
        <v>7.5</v>
      </c>
      <c r="P40" s="51">
        <f t="shared" si="0"/>
        <v>7.8</v>
      </c>
      <c r="Q40" s="52" t="str">
        <f t="shared" si="3"/>
        <v>B</v>
      </c>
      <c r="R40" s="53" t="str">
        <f t="shared" si="1"/>
        <v>Khá</v>
      </c>
      <c r="S40" s="41" t="str">
        <f t="shared" si="4"/>
        <v/>
      </c>
      <c r="T40" s="41" t="s">
        <v>3766</v>
      </c>
      <c r="U40" s="71"/>
      <c r="V40" s="4"/>
      <c r="W40" s="43" t="str">
        <f t="shared" si="2"/>
        <v>Đạt</v>
      </c>
      <c r="X40" s="43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61"/>
    </row>
    <row r="41" spans="2:39" ht="18.75" customHeight="1" x14ac:dyDescent="0.25">
      <c r="B41" s="44">
        <v>33</v>
      </c>
      <c r="C41" s="45" t="s">
        <v>3977</v>
      </c>
      <c r="D41" s="46" t="s">
        <v>3788</v>
      </c>
      <c r="E41" s="47" t="s">
        <v>3487</v>
      </c>
      <c r="F41" s="45" t="s">
        <v>3978</v>
      </c>
      <c r="G41" s="82">
        <v>0</v>
      </c>
      <c r="H41" s="49">
        <v>0</v>
      </c>
      <c r="I41" s="49">
        <v>0</v>
      </c>
      <c r="J41" s="49" t="s">
        <v>36</v>
      </c>
      <c r="K41" s="54"/>
      <c r="L41" s="54"/>
      <c r="M41" s="54"/>
      <c r="N41" s="54"/>
      <c r="O41" s="80"/>
      <c r="P41" s="51">
        <f t="shared" si="0"/>
        <v>0</v>
      </c>
      <c r="Q41" s="52" t="str">
        <f t="shared" si="3"/>
        <v>F</v>
      </c>
      <c r="R41" s="53" t="str">
        <f t="shared" si="1"/>
        <v>Kém</v>
      </c>
      <c r="S41" s="41" t="str">
        <f t="shared" si="4"/>
        <v>Không đủ ĐKDT</v>
      </c>
      <c r="T41" s="41" t="s">
        <v>3766</v>
      </c>
      <c r="U41" s="71"/>
      <c r="V41" s="4"/>
      <c r="W41" s="43" t="str">
        <f t="shared" si="2"/>
        <v>Học lại</v>
      </c>
      <c r="X41" s="43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61"/>
    </row>
    <row r="42" spans="2:39" ht="18.75" customHeight="1" x14ac:dyDescent="0.25">
      <c r="B42" s="44">
        <v>34</v>
      </c>
      <c r="C42" s="45" t="s">
        <v>3979</v>
      </c>
      <c r="D42" s="46" t="s">
        <v>3980</v>
      </c>
      <c r="E42" s="47" t="s">
        <v>3487</v>
      </c>
      <c r="F42" s="45" t="s">
        <v>3981</v>
      </c>
      <c r="G42" s="82">
        <v>4</v>
      </c>
      <c r="H42" s="49">
        <v>0</v>
      </c>
      <c r="I42" s="49">
        <v>5</v>
      </c>
      <c r="J42" s="49" t="s">
        <v>36</v>
      </c>
      <c r="K42" s="54"/>
      <c r="L42" s="54"/>
      <c r="M42" s="54"/>
      <c r="N42" s="54"/>
      <c r="O42" s="80"/>
      <c r="P42" s="51">
        <f t="shared" si="0"/>
        <v>0.9</v>
      </c>
      <c r="Q42" s="52" t="str">
        <f t="shared" si="3"/>
        <v>F</v>
      </c>
      <c r="R42" s="53" t="str">
        <f t="shared" si="1"/>
        <v>Kém</v>
      </c>
      <c r="S42" s="41" t="str">
        <f t="shared" si="4"/>
        <v>Không đủ ĐKDT</v>
      </c>
      <c r="T42" s="41" t="s">
        <v>3766</v>
      </c>
      <c r="U42" s="71"/>
      <c r="V42" s="4"/>
      <c r="W42" s="43" t="str">
        <f t="shared" si="2"/>
        <v>Học lại</v>
      </c>
      <c r="X42" s="43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61"/>
    </row>
    <row r="43" spans="2:39" ht="18.75" customHeight="1" x14ac:dyDescent="0.25">
      <c r="B43" s="44">
        <v>35</v>
      </c>
      <c r="C43" s="45" t="s">
        <v>3982</v>
      </c>
      <c r="D43" s="46" t="s">
        <v>3983</v>
      </c>
      <c r="E43" s="47" t="s">
        <v>3984</v>
      </c>
      <c r="F43" s="45" t="s">
        <v>3491</v>
      </c>
      <c r="G43" s="82">
        <v>6</v>
      </c>
      <c r="H43" s="49">
        <v>5</v>
      </c>
      <c r="I43" s="49">
        <v>2</v>
      </c>
      <c r="J43" s="49" t="s">
        <v>36</v>
      </c>
      <c r="K43" s="54"/>
      <c r="L43" s="54"/>
      <c r="M43" s="54"/>
      <c r="N43" s="54"/>
      <c r="O43" s="80">
        <v>4</v>
      </c>
      <c r="P43" s="51">
        <f t="shared" si="0"/>
        <v>4.0999999999999996</v>
      </c>
      <c r="Q43" s="52" t="str">
        <f t="shared" si="3"/>
        <v>D</v>
      </c>
      <c r="R43" s="53" t="str">
        <f t="shared" si="1"/>
        <v>Trung bình yếu</v>
      </c>
      <c r="S43" s="41" t="str">
        <f t="shared" si="4"/>
        <v/>
      </c>
      <c r="T43" s="41" t="s">
        <v>3766</v>
      </c>
      <c r="U43" s="71"/>
      <c r="V43" s="4"/>
      <c r="W43" s="43" t="str">
        <f t="shared" si="2"/>
        <v>Đạt</v>
      </c>
      <c r="X43" s="43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61"/>
    </row>
    <row r="44" spans="2:39" ht="18.75" customHeight="1" x14ac:dyDescent="0.25">
      <c r="B44" s="44">
        <v>36</v>
      </c>
      <c r="C44" s="45" t="s">
        <v>3985</v>
      </c>
      <c r="D44" s="46" t="s">
        <v>3986</v>
      </c>
      <c r="E44" s="47" t="s">
        <v>3984</v>
      </c>
      <c r="F44" s="45" t="s">
        <v>3439</v>
      </c>
      <c r="G44" s="82">
        <v>6</v>
      </c>
      <c r="H44" s="49">
        <v>6</v>
      </c>
      <c r="I44" s="49">
        <v>0.5</v>
      </c>
      <c r="J44" s="49" t="s">
        <v>36</v>
      </c>
      <c r="K44" s="54"/>
      <c r="L44" s="54"/>
      <c r="M44" s="54"/>
      <c r="N44" s="54"/>
      <c r="O44" s="80">
        <v>2</v>
      </c>
      <c r="P44" s="51">
        <f t="shared" si="0"/>
        <v>2.7</v>
      </c>
      <c r="Q44" s="52" t="str">
        <f t="shared" si="3"/>
        <v>F</v>
      </c>
      <c r="R44" s="53" t="str">
        <f t="shared" si="1"/>
        <v>Kém</v>
      </c>
      <c r="S44" s="41" t="str">
        <f t="shared" si="4"/>
        <v/>
      </c>
      <c r="T44" s="41" t="s">
        <v>3766</v>
      </c>
      <c r="U44" s="71"/>
      <c r="V44" s="4"/>
      <c r="W44" s="43" t="str">
        <f t="shared" si="2"/>
        <v>Học lại</v>
      </c>
      <c r="X44" s="43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61"/>
    </row>
    <row r="45" spans="2:39" ht="18.75" customHeight="1" x14ac:dyDescent="0.25">
      <c r="B45" s="44">
        <v>37</v>
      </c>
      <c r="C45" s="45" t="s">
        <v>3987</v>
      </c>
      <c r="D45" s="46" t="s">
        <v>3988</v>
      </c>
      <c r="E45" s="47" t="s">
        <v>3497</v>
      </c>
      <c r="F45" s="45" t="s">
        <v>3989</v>
      </c>
      <c r="G45" s="82">
        <v>8</v>
      </c>
      <c r="H45" s="49">
        <v>6</v>
      </c>
      <c r="I45" s="49">
        <v>8</v>
      </c>
      <c r="J45" s="49" t="s">
        <v>36</v>
      </c>
      <c r="K45" s="54"/>
      <c r="L45" s="54"/>
      <c r="M45" s="54"/>
      <c r="N45" s="54"/>
      <c r="O45" s="80">
        <v>3.5</v>
      </c>
      <c r="P45" s="51">
        <f t="shared" si="0"/>
        <v>4.7</v>
      </c>
      <c r="Q45" s="52" t="str">
        <f t="shared" si="3"/>
        <v>D</v>
      </c>
      <c r="R45" s="53" t="str">
        <f t="shared" si="1"/>
        <v>Trung bình yếu</v>
      </c>
      <c r="S45" s="41" t="str">
        <f t="shared" si="4"/>
        <v/>
      </c>
      <c r="T45" s="41" t="s">
        <v>3766</v>
      </c>
      <c r="U45" s="71"/>
      <c r="V45" s="4"/>
      <c r="W45" s="43" t="str">
        <f t="shared" si="2"/>
        <v>Đạt</v>
      </c>
      <c r="X45" s="43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61"/>
    </row>
    <row r="46" spans="2:39" ht="18.75" customHeight="1" x14ac:dyDescent="0.25">
      <c r="B46" s="44">
        <v>38</v>
      </c>
      <c r="C46" s="45" t="s">
        <v>3990</v>
      </c>
      <c r="D46" s="46" t="s">
        <v>3486</v>
      </c>
      <c r="E46" s="47" t="s">
        <v>3991</v>
      </c>
      <c r="F46" s="45" t="s">
        <v>3491</v>
      </c>
      <c r="G46" s="82">
        <v>6</v>
      </c>
      <c r="H46" s="49">
        <v>0.5</v>
      </c>
      <c r="I46" s="49">
        <v>0</v>
      </c>
      <c r="J46" s="49" t="s">
        <v>36</v>
      </c>
      <c r="K46" s="54"/>
      <c r="L46" s="54"/>
      <c r="M46" s="54"/>
      <c r="N46" s="54"/>
      <c r="O46" s="80"/>
      <c r="P46" s="51">
        <f t="shared" si="0"/>
        <v>0.7</v>
      </c>
      <c r="Q46" s="52" t="str">
        <f t="shared" si="3"/>
        <v>F</v>
      </c>
      <c r="R46" s="53" t="str">
        <f t="shared" si="1"/>
        <v>Kém</v>
      </c>
      <c r="S46" s="41" t="str">
        <f t="shared" si="4"/>
        <v>Không đủ ĐKDT</v>
      </c>
      <c r="T46" s="41" t="s">
        <v>3766</v>
      </c>
      <c r="U46" s="71"/>
      <c r="V46" s="4"/>
      <c r="W46" s="43" t="str">
        <f t="shared" si="2"/>
        <v>Học lại</v>
      </c>
      <c r="X46" s="43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61"/>
    </row>
    <row r="47" spans="2:39" ht="18.75" customHeight="1" x14ac:dyDescent="0.25">
      <c r="B47" s="44">
        <v>39</v>
      </c>
      <c r="C47" s="45" t="s">
        <v>3992</v>
      </c>
      <c r="D47" s="46" t="s">
        <v>3528</v>
      </c>
      <c r="E47" s="47" t="s">
        <v>3993</v>
      </c>
      <c r="F47" s="45" t="s">
        <v>3474</v>
      </c>
      <c r="G47" s="82">
        <v>4</v>
      </c>
      <c r="H47" s="49">
        <v>6</v>
      </c>
      <c r="I47" s="49">
        <v>5</v>
      </c>
      <c r="J47" s="49" t="s">
        <v>36</v>
      </c>
      <c r="K47" s="54"/>
      <c r="L47" s="54"/>
      <c r="M47" s="54"/>
      <c r="N47" s="54"/>
      <c r="O47" s="80">
        <v>3.5</v>
      </c>
      <c r="P47" s="51">
        <f t="shared" si="0"/>
        <v>4</v>
      </c>
      <c r="Q47" s="52" t="str">
        <f t="shared" si="3"/>
        <v>D</v>
      </c>
      <c r="R47" s="53" t="str">
        <f t="shared" si="1"/>
        <v>Trung bình yếu</v>
      </c>
      <c r="S47" s="41" t="str">
        <f t="shared" si="4"/>
        <v/>
      </c>
      <c r="T47" s="41" t="s">
        <v>3766</v>
      </c>
      <c r="U47" s="71"/>
      <c r="V47" s="4"/>
      <c r="W47" s="43" t="str">
        <f t="shared" si="2"/>
        <v>Đạt</v>
      </c>
      <c r="X47" s="43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61"/>
    </row>
    <row r="48" spans="2:39" ht="18.75" customHeight="1" x14ac:dyDescent="0.25">
      <c r="B48" s="44">
        <v>40</v>
      </c>
      <c r="C48" s="45" t="s">
        <v>3994</v>
      </c>
      <c r="D48" s="46" t="s">
        <v>3995</v>
      </c>
      <c r="E48" s="47" t="s">
        <v>3692</v>
      </c>
      <c r="F48" s="45" t="s">
        <v>3613</v>
      </c>
      <c r="G48" s="82">
        <v>10</v>
      </c>
      <c r="H48" s="49">
        <v>7</v>
      </c>
      <c r="I48" s="49">
        <v>8</v>
      </c>
      <c r="J48" s="49" t="s">
        <v>36</v>
      </c>
      <c r="K48" s="54"/>
      <c r="L48" s="54"/>
      <c r="M48" s="54"/>
      <c r="N48" s="54"/>
      <c r="O48" s="80">
        <v>7</v>
      </c>
      <c r="P48" s="51">
        <f t="shared" si="0"/>
        <v>7.4</v>
      </c>
      <c r="Q48" s="52" t="str">
        <f t="shared" si="3"/>
        <v>B</v>
      </c>
      <c r="R48" s="53" t="str">
        <f t="shared" si="1"/>
        <v>Khá</v>
      </c>
      <c r="S48" s="41" t="str">
        <f t="shared" si="4"/>
        <v/>
      </c>
      <c r="T48" s="41" t="s">
        <v>3766</v>
      </c>
      <c r="U48" s="71"/>
      <c r="V48" s="4"/>
      <c r="W48" s="43" t="str">
        <f t="shared" si="2"/>
        <v>Đạt</v>
      </c>
      <c r="X48" s="43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61"/>
    </row>
    <row r="49" spans="2:39" ht="18.75" customHeight="1" x14ac:dyDescent="0.25">
      <c r="B49" s="44">
        <v>41</v>
      </c>
      <c r="C49" s="45" t="s">
        <v>3996</v>
      </c>
      <c r="D49" s="46" t="s">
        <v>3850</v>
      </c>
      <c r="E49" s="47" t="s">
        <v>3695</v>
      </c>
      <c r="F49" s="45" t="s">
        <v>3622</v>
      </c>
      <c r="G49" s="82">
        <v>9</v>
      </c>
      <c r="H49" s="49">
        <v>7</v>
      </c>
      <c r="I49" s="49">
        <v>3</v>
      </c>
      <c r="J49" s="49" t="s">
        <v>36</v>
      </c>
      <c r="K49" s="54"/>
      <c r="L49" s="54"/>
      <c r="M49" s="54"/>
      <c r="N49" s="54"/>
      <c r="O49" s="80">
        <v>6.5</v>
      </c>
      <c r="P49" s="51">
        <f t="shared" si="0"/>
        <v>6.5</v>
      </c>
      <c r="Q49" s="52" t="str">
        <f t="shared" si="3"/>
        <v>C+</v>
      </c>
      <c r="R49" s="53" t="str">
        <f t="shared" si="1"/>
        <v>Trung bình</v>
      </c>
      <c r="S49" s="41" t="str">
        <f t="shared" si="4"/>
        <v/>
      </c>
      <c r="T49" s="41" t="s">
        <v>3766</v>
      </c>
      <c r="U49" s="71"/>
      <c r="V49" s="4"/>
      <c r="W49" s="43" t="str">
        <f t="shared" si="2"/>
        <v>Đạt</v>
      </c>
      <c r="X49" s="43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61"/>
    </row>
    <row r="50" spans="2:39" ht="18.75" customHeight="1" x14ac:dyDescent="0.25">
      <c r="B50" s="44">
        <v>42</v>
      </c>
      <c r="C50" s="45" t="s">
        <v>3997</v>
      </c>
      <c r="D50" s="46" t="s">
        <v>3998</v>
      </c>
      <c r="E50" s="47" t="s">
        <v>3859</v>
      </c>
      <c r="F50" s="45" t="s">
        <v>3613</v>
      </c>
      <c r="G50" s="82">
        <v>5</v>
      </c>
      <c r="H50" s="49">
        <v>6</v>
      </c>
      <c r="I50" s="49">
        <v>7</v>
      </c>
      <c r="J50" s="49" t="s">
        <v>36</v>
      </c>
      <c r="K50" s="54"/>
      <c r="L50" s="54"/>
      <c r="M50" s="54"/>
      <c r="N50" s="54"/>
      <c r="O50" s="80">
        <v>3.5</v>
      </c>
      <c r="P50" s="51">
        <f t="shared" si="0"/>
        <v>4.3</v>
      </c>
      <c r="Q50" s="52" t="str">
        <f t="shared" si="3"/>
        <v>D</v>
      </c>
      <c r="R50" s="53" t="str">
        <f t="shared" si="1"/>
        <v>Trung bình yếu</v>
      </c>
      <c r="S50" s="41" t="str">
        <f t="shared" si="4"/>
        <v/>
      </c>
      <c r="T50" s="41" t="s">
        <v>3766</v>
      </c>
      <c r="U50" s="71"/>
      <c r="V50" s="4"/>
      <c r="W50" s="43" t="str">
        <f t="shared" si="2"/>
        <v>Đạt</v>
      </c>
      <c r="X50" s="43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61"/>
    </row>
    <row r="51" spans="2:39" ht="18.75" customHeight="1" x14ac:dyDescent="0.25">
      <c r="B51" s="44">
        <v>43</v>
      </c>
      <c r="C51" s="45" t="s">
        <v>3999</v>
      </c>
      <c r="D51" s="46" t="s">
        <v>4000</v>
      </c>
      <c r="E51" s="47" t="s">
        <v>3516</v>
      </c>
      <c r="F51" s="45" t="s">
        <v>3411</v>
      </c>
      <c r="G51" s="82">
        <v>4</v>
      </c>
      <c r="H51" s="49">
        <v>5.5</v>
      </c>
      <c r="I51" s="49">
        <v>7</v>
      </c>
      <c r="J51" s="49" t="s">
        <v>36</v>
      </c>
      <c r="K51" s="54"/>
      <c r="L51" s="54"/>
      <c r="M51" s="54"/>
      <c r="N51" s="54"/>
      <c r="O51" s="80">
        <v>3.5</v>
      </c>
      <c r="P51" s="51">
        <f t="shared" si="0"/>
        <v>4.0999999999999996</v>
      </c>
      <c r="Q51" s="52" t="str">
        <f t="shared" si="3"/>
        <v>D</v>
      </c>
      <c r="R51" s="53" t="str">
        <f t="shared" si="1"/>
        <v>Trung bình yếu</v>
      </c>
      <c r="S51" s="41" t="str">
        <f t="shared" si="4"/>
        <v/>
      </c>
      <c r="T51" s="41" t="s">
        <v>3766</v>
      </c>
      <c r="U51" s="71"/>
      <c r="V51" s="4"/>
      <c r="W51" s="43" t="str">
        <f t="shared" si="2"/>
        <v>Đạt</v>
      </c>
      <c r="X51" s="43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61"/>
    </row>
    <row r="52" spans="2:39" ht="18.75" customHeight="1" x14ac:dyDescent="0.25">
      <c r="B52" s="44">
        <v>44</v>
      </c>
      <c r="C52" s="45" t="s">
        <v>4001</v>
      </c>
      <c r="D52" s="46" t="s">
        <v>4002</v>
      </c>
      <c r="E52" s="47" t="s">
        <v>3520</v>
      </c>
      <c r="F52" s="45" t="s">
        <v>3480</v>
      </c>
      <c r="G52" s="82">
        <v>4</v>
      </c>
      <c r="H52" s="49">
        <v>3</v>
      </c>
      <c r="I52" s="49">
        <v>0.5</v>
      </c>
      <c r="J52" s="49" t="s">
        <v>36</v>
      </c>
      <c r="K52" s="54"/>
      <c r="L52" s="54"/>
      <c r="M52" s="54"/>
      <c r="N52" s="54"/>
      <c r="O52" s="80">
        <v>3</v>
      </c>
      <c r="P52" s="51">
        <f t="shared" si="0"/>
        <v>2.9</v>
      </c>
      <c r="Q52" s="52" t="str">
        <f t="shared" si="3"/>
        <v>F</v>
      </c>
      <c r="R52" s="53" t="str">
        <f t="shared" si="1"/>
        <v>Kém</v>
      </c>
      <c r="S52" s="41" t="str">
        <f t="shared" si="4"/>
        <v/>
      </c>
      <c r="T52" s="41" t="s">
        <v>3766</v>
      </c>
      <c r="U52" s="71"/>
      <c r="V52" s="4"/>
      <c r="W52" s="43" t="str">
        <f t="shared" si="2"/>
        <v>Học lại</v>
      </c>
      <c r="X52" s="43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61"/>
    </row>
    <row r="53" spans="2:39" ht="18.75" customHeight="1" x14ac:dyDescent="0.25">
      <c r="B53" s="44">
        <v>45</v>
      </c>
      <c r="C53" s="45" t="s">
        <v>4003</v>
      </c>
      <c r="D53" s="46" t="s">
        <v>4004</v>
      </c>
      <c r="E53" s="47" t="s">
        <v>4005</v>
      </c>
      <c r="F53" s="45" t="s">
        <v>3600</v>
      </c>
      <c r="G53" s="82">
        <v>6</v>
      </c>
      <c r="H53" s="49">
        <v>7</v>
      </c>
      <c r="I53" s="49">
        <v>7</v>
      </c>
      <c r="J53" s="49" t="s">
        <v>36</v>
      </c>
      <c r="K53" s="54"/>
      <c r="L53" s="54"/>
      <c r="M53" s="54"/>
      <c r="N53" s="54"/>
      <c r="O53" s="80">
        <v>6.5</v>
      </c>
      <c r="P53" s="51">
        <f t="shared" si="0"/>
        <v>6.6</v>
      </c>
      <c r="Q53" s="52" t="str">
        <f t="shared" si="3"/>
        <v>C+</v>
      </c>
      <c r="R53" s="53" t="str">
        <f t="shared" si="1"/>
        <v>Trung bình</v>
      </c>
      <c r="S53" s="41" t="str">
        <f t="shared" si="4"/>
        <v/>
      </c>
      <c r="T53" s="41" t="s">
        <v>3766</v>
      </c>
      <c r="U53" s="71"/>
      <c r="V53" s="4"/>
      <c r="W53" s="43" t="str">
        <f t="shared" si="2"/>
        <v>Đạt</v>
      </c>
      <c r="X53" s="43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61"/>
    </row>
    <row r="54" spans="2:39" ht="18.75" customHeight="1" x14ac:dyDescent="0.25">
      <c r="B54" s="44">
        <v>46</v>
      </c>
      <c r="C54" s="45" t="s">
        <v>4006</v>
      </c>
      <c r="D54" s="46" t="s">
        <v>3493</v>
      </c>
      <c r="E54" s="47" t="s">
        <v>3523</v>
      </c>
      <c r="F54" s="45" t="s">
        <v>3458</v>
      </c>
      <c r="G54" s="82">
        <v>6</v>
      </c>
      <c r="H54" s="49">
        <v>5</v>
      </c>
      <c r="I54" s="49">
        <v>0.5</v>
      </c>
      <c r="J54" s="49" t="s">
        <v>36</v>
      </c>
      <c r="K54" s="54"/>
      <c r="L54" s="54"/>
      <c r="M54" s="54"/>
      <c r="N54" s="54"/>
      <c r="O54" s="80">
        <v>3</v>
      </c>
      <c r="P54" s="51">
        <f t="shared" si="0"/>
        <v>3.3</v>
      </c>
      <c r="Q54" s="52" t="str">
        <f t="shared" si="3"/>
        <v>F</v>
      </c>
      <c r="R54" s="53" t="str">
        <f t="shared" si="1"/>
        <v>Kém</v>
      </c>
      <c r="S54" s="41" t="str">
        <f t="shared" si="4"/>
        <v/>
      </c>
      <c r="T54" s="41" t="s">
        <v>3766</v>
      </c>
      <c r="U54" s="71"/>
      <c r="V54" s="4"/>
      <c r="W54" s="43" t="str">
        <f t="shared" si="2"/>
        <v>Học lại</v>
      </c>
      <c r="X54" s="43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61"/>
    </row>
    <row r="55" spans="2:39" ht="18.75" customHeight="1" x14ac:dyDescent="0.25">
      <c r="B55" s="44">
        <v>47</v>
      </c>
      <c r="C55" s="45" t="s">
        <v>4007</v>
      </c>
      <c r="D55" s="46" t="s">
        <v>4008</v>
      </c>
      <c r="E55" s="47" t="s">
        <v>3531</v>
      </c>
      <c r="F55" s="45" t="s">
        <v>3439</v>
      </c>
      <c r="G55" s="82">
        <v>6</v>
      </c>
      <c r="H55" s="49">
        <v>6.5</v>
      </c>
      <c r="I55" s="49">
        <v>3</v>
      </c>
      <c r="J55" s="49" t="s">
        <v>36</v>
      </c>
      <c r="K55" s="54"/>
      <c r="L55" s="54"/>
      <c r="M55" s="54"/>
      <c r="N55" s="54"/>
      <c r="O55" s="80">
        <v>0</v>
      </c>
      <c r="P55" s="51">
        <f t="shared" si="0"/>
        <v>1.6</v>
      </c>
      <c r="Q55" s="52" t="str">
        <f t="shared" si="3"/>
        <v>F</v>
      </c>
      <c r="R55" s="53" t="str">
        <f t="shared" si="1"/>
        <v>Kém</v>
      </c>
      <c r="S55" s="41" t="s">
        <v>3382</v>
      </c>
      <c r="T55" s="41" t="s">
        <v>3766</v>
      </c>
      <c r="U55" s="71"/>
      <c r="V55" s="4"/>
      <c r="W55" s="43" t="str">
        <f t="shared" si="2"/>
        <v>Học lại</v>
      </c>
      <c r="X55" s="43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61"/>
    </row>
    <row r="56" spans="2:39" ht="18.75" customHeight="1" x14ac:dyDescent="0.25">
      <c r="B56" s="44">
        <v>48</v>
      </c>
      <c r="C56" s="45" t="s">
        <v>4009</v>
      </c>
      <c r="D56" s="46" t="s">
        <v>3673</v>
      </c>
      <c r="E56" s="47" t="s">
        <v>4010</v>
      </c>
      <c r="F56" s="45" t="s">
        <v>3398</v>
      </c>
      <c r="G56" s="82">
        <v>7</v>
      </c>
      <c r="H56" s="49">
        <v>6</v>
      </c>
      <c r="I56" s="49">
        <v>0.5</v>
      </c>
      <c r="J56" s="49" t="s">
        <v>36</v>
      </c>
      <c r="K56" s="54"/>
      <c r="L56" s="54"/>
      <c r="M56" s="54"/>
      <c r="N56" s="54"/>
      <c r="O56" s="80">
        <v>3.5</v>
      </c>
      <c r="P56" s="51">
        <f t="shared" si="0"/>
        <v>3.8</v>
      </c>
      <c r="Q56" s="52" t="str">
        <f t="shared" si="3"/>
        <v>F</v>
      </c>
      <c r="R56" s="53" t="str">
        <f t="shared" si="1"/>
        <v>Kém</v>
      </c>
      <c r="S56" s="41" t="str">
        <f t="shared" si="4"/>
        <v/>
      </c>
      <c r="T56" s="41" t="s">
        <v>3766</v>
      </c>
      <c r="U56" s="71"/>
      <c r="V56" s="4"/>
      <c r="W56" s="43" t="str">
        <f t="shared" si="2"/>
        <v>Học lại</v>
      </c>
      <c r="X56" s="43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61"/>
    </row>
    <row r="57" spans="2:39" ht="18.75" customHeight="1" x14ac:dyDescent="0.25">
      <c r="B57" s="44">
        <v>49</v>
      </c>
      <c r="C57" s="45" t="s">
        <v>4011</v>
      </c>
      <c r="D57" s="46" t="s">
        <v>3470</v>
      </c>
      <c r="E57" s="47" t="s">
        <v>4012</v>
      </c>
      <c r="F57" s="45" t="s">
        <v>3622</v>
      </c>
      <c r="G57" s="82">
        <v>8</v>
      </c>
      <c r="H57" s="49">
        <v>5</v>
      </c>
      <c r="I57" s="49">
        <v>7</v>
      </c>
      <c r="J57" s="49" t="s">
        <v>36</v>
      </c>
      <c r="K57" s="54"/>
      <c r="L57" s="54"/>
      <c r="M57" s="54"/>
      <c r="N57" s="54"/>
      <c r="O57" s="80">
        <v>6</v>
      </c>
      <c r="P57" s="51">
        <f t="shared" si="0"/>
        <v>6.2</v>
      </c>
      <c r="Q57" s="52" t="str">
        <f t="shared" si="3"/>
        <v>C</v>
      </c>
      <c r="R57" s="53" t="str">
        <f t="shared" si="1"/>
        <v>Trung bình</v>
      </c>
      <c r="S57" s="41" t="str">
        <f t="shared" si="4"/>
        <v/>
      </c>
      <c r="T57" s="41" t="s">
        <v>3766</v>
      </c>
      <c r="U57" s="71"/>
      <c r="V57" s="4"/>
      <c r="W57" s="43" t="str">
        <f t="shared" si="2"/>
        <v>Đạt</v>
      </c>
      <c r="X57" s="43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61"/>
    </row>
    <row r="58" spans="2:39" ht="18.75" customHeight="1" x14ac:dyDescent="0.25">
      <c r="B58" s="44">
        <v>50</v>
      </c>
      <c r="C58" s="45" t="s">
        <v>4013</v>
      </c>
      <c r="D58" s="46" t="s">
        <v>4014</v>
      </c>
      <c r="E58" s="47" t="s">
        <v>4012</v>
      </c>
      <c r="F58" s="45" t="s">
        <v>3812</v>
      </c>
      <c r="G58" s="82">
        <v>7</v>
      </c>
      <c r="H58" s="49">
        <v>6</v>
      </c>
      <c r="I58" s="49">
        <v>2</v>
      </c>
      <c r="J58" s="49" t="s">
        <v>36</v>
      </c>
      <c r="K58" s="54"/>
      <c r="L58" s="54"/>
      <c r="M58" s="54"/>
      <c r="N58" s="54"/>
      <c r="O58" s="80">
        <v>5</v>
      </c>
      <c r="P58" s="51">
        <f t="shared" si="0"/>
        <v>5</v>
      </c>
      <c r="Q58" s="52" t="str">
        <f t="shared" si="3"/>
        <v>D+</v>
      </c>
      <c r="R58" s="53" t="str">
        <f t="shared" si="1"/>
        <v>Trung bình yếu</v>
      </c>
      <c r="S58" s="41" t="str">
        <f t="shared" si="4"/>
        <v/>
      </c>
      <c r="T58" s="41" t="s">
        <v>3766</v>
      </c>
      <c r="U58" s="71"/>
      <c r="V58" s="4"/>
      <c r="W58" s="43" t="str">
        <f t="shared" si="2"/>
        <v>Đạt</v>
      </c>
      <c r="X58" s="43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61"/>
    </row>
    <row r="59" spans="2:39" ht="18.75" customHeight="1" x14ac:dyDescent="0.25">
      <c r="B59" s="44">
        <v>51</v>
      </c>
      <c r="C59" s="45" t="s">
        <v>4015</v>
      </c>
      <c r="D59" s="46" t="s">
        <v>3493</v>
      </c>
      <c r="E59" s="47" t="s">
        <v>4016</v>
      </c>
      <c r="F59" s="45" t="s">
        <v>3622</v>
      </c>
      <c r="G59" s="82">
        <v>5</v>
      </c>
      <c r="H59" s="49">
        <v>5</v>
      </c>
      <c r="I59" s="49">
        <v>0.5</v>
      </c>
      <c r="J59" s="49" t="s">
        <v>36</v>
      </c>
      <c r="K59" s="54"/>
      <c r="L59" s="54"/>
      <c r="M59" s="54"/>
      <c r="N59" s="54"/>
      <c r="O59" s="80">
        <v>0</v>
      </c>
      <c r="P59" s="51">
        <f t="shared" si="0"/>
        <v>1.1000000000000001</v>
      </c>
      <c r="Q59" s="52" t="str">
        <f t="shared" si="3"/>
        <v>F</v>
      </c>
      <c r="R59" s="53" t="str">
        <f t="shared" si="1"/>
        <v>Kém</v>
      </c>
      <c r="S59" s="41" t="s">
        <v>3382</v>
      </c>
      <c r="T59" s="41" t="s">
        <v>3766</v>
      </c>
      <c r="U59" s="71"/>
      <c r="V59" s="4"/>
      <c r="W59" s="43" t="str">
        <f t="shared" si="2"/>
        <v>Học lại</v>
      </c>
      <c r="X59" s="43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61"/>
    </row>
    <row r="60" spans="2:39" ht="18.75" customHeight="1" x14ac:dyDescent="0.25">
      <c r="B60" s="44">
        <v>52</v>
      </c>
      <c r="C60" s="45" t="s">
        <v>4017</v>
      </c>
      <c r="D60" s="46" t="s">
        <v>4018</v>
      </c>
      <c r="E60" s="47" t="s">
        <v>3714</v>
      </c>
      <c r="F60" s="45" t="s">
        <v>3398</v>
      </c>
      <c r="G60" s="82">
        <v>4</v>
      </c>
      <c r="H60" s="49">
        <v>0</v>
      </c>
      <c r="I60" s="49">
        <v>0</v>
      </c>
      <c r="J60" s="49" t="s">
        <v>36</v>
      </c>
      <c r="K60" s="54"/>
      <c r="L60" s="54"/>
      <c r="M60" s="54"/>
      <c r="N60" s="54"/>
      <c r="O60" s="80"/>
      <c r="P60" s="51">
        <f t="shared" si="0"/>
        <v>0.4</v>
      </c>
      <c r="Q60" s="52" t="str">
        <f t="shared" si="3"/>
        <v>F</v>
      </c>
      <c r="R60" s="53" t="str">
        <f t="shared" si="1"/>
        <v>Kém</v>
      </c>
      <c r="S60" s="41" t="str">
        <f t="shared" si="4"/>
        <v>Không đủ ĐKDT</v>
      </c>
      <c r="T60" s="41" t="s">
        <v>3766</v>
      </c>
      <c r="U60" s="71"/>
      <c r="V60" s="4"/>
      <c r="W60" s="43" t="str">
        <f t="shared" si="2"/>
        <v>Học lại</v>
      </c>
      <c r="X60" s="43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61"/>
    </row>
    <row r="61" spans="2:39" ht="18.75" customHeight="1" x14ac:dyDescent="0.25">
      <c r="B61" s="44">
        <v>53</v>
      </c>
      <c r="C61" s="45" t="s">
        <v>4019</v>
      </c>
      <c r="D61" s="46" t="s">
        <v>4020</v>
      </c>
      <c r="E61" s="47" t="s">
        <v>3548</v>
      </c>
      <c r="F61" s="45" t="s">
        <v>3613</v>
      </c>
      <c r="G61" s="82">
        <v>8</v>
      </c>
      <c r="H61" s="49">
        <v>7</v>
      </c>
      <c r="I61" s="49">
        <v>2</v>
      </c>
      <c r="J61" s="49" t="s">
        <v>36</v>
      </c>
      <c r="K61" s="54"/>
      <c r="L61" s="54"/>
      <c r="M61" s="54"/>
      <c r="N61" s="54"/>
      <c r="O61" s="80">
        <v>7</v>
      </c>
      <c r="P61" s="51">
        <f t="shared" si="0"/>
        <v>6.6</v>
      </c>
      <c r="Q61" s="52" t="str">
        <f t="shared" si="3"/>
        <v>C+</v>
      </c>
      <c r="R61" s="53" t="str">
        <f t="shared" si="1"/>
        <v>Trung bình</v>
      </c>
      <c r="S61" s="41" t="str">
        <f t="shared" si="4"/>
        <v/>
      </c>
      <c r="T61" s="41" t="s">
        <v>3766</v>
      </c>
      <c r="U61" s="71"/>
      <c r="V61" s="4"/>
      <c r="W61" s="43" t="str">
        <f t="shared" si="2"/>
        <v>Đạt</v>
      </c>
      <c r="X61" s="43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61"/>
    </row>
    <row r="62" spans="2:39" ht="18.75" customHeight="1" x14ac:dyDescent="0.25">
      <c r="B62" s="44">
        <v>54</v>
      </c>
      <c r="C62" s="45" t="s">
        <v>4021</v>
      </c>
      <c r="D62" s="46" t="s">
        <v>4022</v>
      </c>
      <c r="E62" s="47" t="s">
        <v>3883</v>
      </c>
      <c r="F62" s="45" t="s">
        <v>3465</v>
      </c>
      <c r="G62" s="82">
        <v>5</v>
      </c>
      <c r="H62" s="49">
        <v>4</v>
      </c>
      <c r="I62" s="49">
        <v>2</v>
      </c>
      <c r="J62" s="49" t="s">
        <v>36</v>
      </c>
      <c r="K62" s="54"/>
      <c r="L62" s="54"/>
      <c r="M62" s="54"/>
      <c r="N62" s="54"/>
      <c r="O62" s="80">
        <v>0</v>
      </c>
      <c r="P62" s="51">
        <f t="shared" si="0"/>
        <v>1.1000000000000001</v>
      </c>
      <c r="Q62" s="52" t="str">
        <f t="shared" si="3"/>
        <v>F</v>
      </c>
      <c r="R62" s="53" t="str">
        <f t="shared" si="1"/>
        <v>Kém</v>
      </c>
      <c r="S62" s="41" t="s">
        <v>3382</v>
      </c>
      <c r="T62" s="41" t="s">
        <v>3766</v>
      </c>
      <c r="U62" s="71"/>
      <c r="V62" s="4"/>
      <c r="W62" s="43" t="str">
        <f t="shared" si="2"/>
        <v>Học lại</v>
      </c>
      <c r="X62" s="43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61"/>
    </row>
    <row r="63" spans="2:39" ht="18.75" customHeight="1" x14ac:dyDescent="0.25">
      <c r="B63" s="44">
        <v>55</v>
      </c>
      <c r="C63" s="45" t="s">
        <v>4023</v>
      </c>
      <c r="D63" s="46" t="s">
        <v>4024</v>
      </c>
      <c r="E63" s="47" t="s">
        <v>4025</v>
      </c>
      <c r="F63" s="45" t="s">
        <v>3480</v>
      </c>
      <c r="G63" s="82">
        <v>10</v>
      </c>
      <c r="H63" s="49">
        <v>8.5</v>
      </c>
      <c r="I63" s="49">
        <v>3</v>
      </c>
      <c r="J63" s="49" t="s">
        <v>36</v>
      </c>
      <c r="K63" s="54"/>
      <c r="L63" s="54"/>
      <c r="M63" s="54"/>
      <c r="N63" s="54"/>
      <c r="O63" s="80">
        <v>8.5</v>
      </c>
      <c r="P63" s="51">
        <f t="shared" si="0"/>
        <v>8.1</v>
      </c>
      <c r="Q63" s="52" t="str">
        <f t="shared" si="3"/>
        <v>B+</v>
      </c>
      <c r="R63" s="53" t="str">
        <f t="shared" si="1"/>
        <v>Khá</v>
      </c>
      <c r="S63" s="41" t="str">
        <f t="shared" si="4"/>
        <v/>
      </c>
      <c r="T63" s="41" t="s">
        <v>3766</v>
      </c>
      <c r="U63" s="71"/>
      <c r="V63" s="4"/>
      <c r="W63" s="43" t="str">
        <f t="shared" si="2"/>
        <v>Đạt</v>
      </c>
      <c r="X63" s="43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61"/>
    </row>
    <row r="64" spans="2:39" ht="18.75" customHeight="1" x14ac:dyDescent="0.25">
      <c r="B64" s="44">
        <v>56</v>
      </c>
      <c r="C64" s="45" t="s">
        <v>4026</v>
      </c>
      <c r="D64" s="46" t="s">
        <v>4027</v>
      </c>
      <c r="E64" s="47" t="s">
        <v>3560</v>
      </c>
      <c r="F64" s="45" t="s">
        <v>3443</v>
      </c>
      <c r="G64" s="82">
        <v>10</v>
      </c>
      <c r="H64" s="49">
        <v>7</v>
      </c>
      <c r="I64" s="49">
        <v>8</v>
      </c>
      <c r="J64" s="49" t="s">
        <v>36</v>
      </c>
      <c r="K64" s="54"/>
      <c r="L64" s="54"/>
      <c r="M64" s="54"/>
      <c r="N64" s="54"/>
      <c r="O64" s="80">
        <v>6</v>
      </c>
      <c r="P64" s="51">
        <f t="shared" si="0"/>
        <v>6.7</v>
      </c>
      <c r="Q64" s="52" t="str">
        <f t="shared" si="3"/>
        <v>C+</v>
      </c>
      <c r="R64" s="53" t="str">
        <f t="shared" si="1"/>
        <v>Trung bình</v>
      </c>
      <c r="S64" s="41" t="str">
        <f t="shared" si="4"/>
        <v/>
      </c>
      <c r="T64" s="41" t="s">
        <v>3766</v>
      </c>
      <c r="U64" s="71"/>
      <c r="V64" s="4"/>
      <c r="W64" s="43" t="str">
        <f t="shared" si="2"/>
        <v>Đạt</v>
      </c>
      <c r="X64" s="43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61"/>
    </row>
    <row r="65" spans="2:39" ht="18.75" customHeight="1" x14ac:dyDescent="0.25">
      <c r="B65" s="44">
        <v>57</v>
      </c>
      <c r="C65" s="45" t="s">
        <v>4028</v>
      </c>
      <c r="D65" s="46" t="s">
        <v>4029</v>
      </c>
      <c r="E65" s="47" t="s">
        <v>4030</v>
      </c>
      <c r="F65" s="45" t="s">
        <v>3388</v>
      </c>
      <c r="G65" s="82">
        <v>6</v>
      </c>
      <c r="H65" s="49">
        <v>5</v>
      </c>
      <c r="I65" s="49">
        <v>0.5</v>
      </c>
      <c r="J65" s="49" t="s">
        <v>36</v>
      </c>
      <c r="K65" s="54"/>
      <c r="L65" s="54"/>
      <c r="M65" s="54"/>
      <c r="N65" s="54"/>
      <c r="O65" s="80">
        <v>0</v>
      </c>
      <c r="P65" s="51">
        <f t="shared" si="0"/>
        <v>1.2</v>
      </c>
      <c r="Q65" s="52" t="str">
        <f t="shared" si="3"/>
        <v>F</v>
      </c>
      <c r="R65" s="53" t="str">
        <f t="shared" si="1"/>
        <v>Kém</v>
      </c>
      <c r="S65" s="41" t="s">
        <v>3382</v>
      </c>
      <c r="T65" s="41" t="s">
        <v>3766</v>
      </c>
      <c r="U65" s="71"/>
      <c r="V65" s="4"/>
      <c r="W65" s="43" t="str">
        <f t="shared" si="2"/>
        <v>Học lại</v>
      </c>
      <c r="X65" s="43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61"/>
    </row>
    <row r="66" spans="2:39" ht="18.75" customHeight="1" x14ac:dyDescent="0.25">
      <c r="B66" s="44">
        <v>58</v>
      </c>
      <c r="C66" s="45" t="s">
        <v>4031</v>
      </c>
      <c r="D66" s="46" t="s">
        <v>3611</v>
      </c>
      <c r="E66" s="47" t="s">
        <v>3563</v>
      </c>
      <c r="F66" s="45" t="s">
        <v>3398</v>
      </c>
      <c r="G66" s="82">
        <v>8</v>
      </c>
      <c r="H66" s="49">
        <v>5</v>
      </c>
      <c r="I66" s="49">
        <v>0.5</v>
      </c>
      <c r="J66" s="49" t="s">
        <v>36</v>
      </c>
      <c r="K66" s="54"/>
      <c r="L66" s="54"/>
      <c r="M66" s="54"/>
      <c r="N66" s="54"/>
      <c r="O66" s="80">
        <v>2</v>
      </c>
      <c r="P66" s="51">
        <f t="shared" si="0"/>
        <v>2.8</v>
      </c>
      <c r="Q66" s="52" t="str">
        <f t="shared" si="3"/>
        <v>F</v>
      </c>
      <c r="R66" s="53" t="str">
        <f t="shared" si="1"/>
        <v>Kém</v>
      </c>
      <c r="S66" s="41" t="str">
        <f t="shared" si="4"/>
        <v/>
      </c>
      <c r="T66" s="41" t="s">
        <v>3766</v>
      </c>
      <c r="U66" s="71"/>
      <c r="V66" s="4"/>
      <c r="W66" s="43" t="str">
        <f t="shared" si="2"/>
        <v>Học lại</v>
      </c>
      <c r="X66" s="43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61"/>
    </row>
    <row r="67" spans="2:39" ht="18.75" customHeight="1" x14ac:dyDescent="0.25">
      <c r="B67" s="44">
        <v>59</v>
      </c>
      <c r="C67" s="45" t="s">
        <v>4032</v>
      </c>
      <c r="D67" s="46" t="s">
        <v>4033</v>
      </c>
      <c r="E67" s="47" t="s">
        <v>4034</v>
      </c>
      <c r="F67" s="45" t="s">
        <v>4035</v>
      </c>
      <c r="G67" s="82">
        <v>7</v>
      </c>
      <c r="H67" s="49">
        <v>7</v>
      </c>
      <c r="I67" s="49">
        <v>5</v>
      </c>
      <c r="J67" s="49" t="s">
        <v>36</v>
      </c>
      <c r="K67" s="54"/>
      <c r="L67" s="54"/>
      <c r="M67" s="54"/>
      <c r="N67" s="54"/>
      <c r="O67" s="80">
        <v>5.5</v>
      </c>
      <c r="P67" s="51">
        <f t="shared" si="0"/>
        <v>5.8</v>
      </c>
      <c r="Q67" s="52" t="str">
        <f t="shared" si="3"/>
        <v>C</v>
      </c>
      <c r="R67" s="53" t="str">
        <f t="shared" si="1"/>
        <v>Trung bình</v>
      </c>
      <c r="S67" s="41" t="str">
        <f t="shared" si="4"/>
        <v/>
      </c>
      <c r="T67" s="41" t="s">
        <v>3766</v>
      </c>
      <c r="U67" s="71"/>
      <c r="V67" s="4"/>
      <c r="W67" s="43" t="str">
        <f t="shared" si="2"/>
        <v>Đạt</v>
      </c>
      <c r="X67" s="43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61"/>
    </row>
    <row r="68" spans="2:39" ht="18.75" customHeight="1" x14ac:dyDescent="0.25">
      <c r="B68" s="44">
        <v>60</v>
      </c>
      <c r="C68" s="45" t="s">
        <v>4036</v>
      </c>
      <c r="D68" s="46" t="s">
        <v>3738</v>
      </c>
      <c r="E68" s="47" t="s">
        <v>4037</v>
      </c>
      <c r="F68" s="45" t="s">
        <v>4038</v>
      </c>
      <c r="G68" s="82">
        <v>4</v>
      </c>
      <c r="H68" s="49">
        <v>2</v>
      </c>
      <c r="I68" s="49">
        <v>2</v>
      </c>
      <c r="J68" s="49" t="s">
        <v>36</v>
      </c>
      <c r="K68" s="54"/>
      <c r="L68" s="54"/>
      <c r="M68" s="54"/>
      <c r="N68" s="54"/>
      <c r="O68" s="80">
        <v>8.5</v>
      </c>
      <c r="P68" s="51">
        <f t="shared" si="0"/>
        <v>6.8</v>
      </c>
      <c r="Q68" s="52" t="str">
        <f t="shared" si="3"/>
        <v>C+</v>
      </c>
      <c r="R68" s="53" t="str">
        <f t="shared" si="1"/>
        <v>Trung bình</v>
      </c>
      <c r="S68" s="41" t="str">
        <f t="shared" si="4"/>
        <v/>
      </c>
      <c r="T68" s="41" t="s">
        <v>3766</v>
      </c>
      <c r="U68" s="71"/>
      <c r="V68" s="4"/>
      <c r="W68" s="43" t="str">
        <f t="shared" si="2"/>
        <v>Đạt</v>
      </c>
      <c r="X68" s="43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61"/>
    </row>
    <row r="69" spans="2:39" ht="18.75" customHeight="1" x14ac:dyDescent="0.25">
      <c r="B69" s="44">
        <v>61</v>
      </c>
      <c r="C69" s="45" t="s">
        <v>4039</v>
      </c>
      <c r="D69" s="46" t="s">
        <v>3538</v>
      </c>
      <c r="E69" s="47" t="s">
        <v>4040</v>
      </c>
      <c r="F69" s="45" t="s">
        <v>3600</v>
      </c>
      <c r="G69" s="82">
        <v>7</v>
      </c>
      <c r="H69" s="49">
        <v>5.5</v>
      </c>
      <c r="I69" s="49">
        <v>8</v>
      </c>
      <c r="J69" s="49" t="s">
        <v>36</v>
      </c>
      <c r="K69" s="54"/>
      <c r="L69" s="54"/>
      <c r="M69" s="54"/>
      <c r="N69" s="54"/>
      <c r="O69" s="80">
        <v>7.5</v>
      </c>
      <c r="P69" s="51">
        <f t="shared" si="0"/>
        <v>7.3</v>
      </c>
      <c r="Q69" s="52" t="str">
        <f t="shared" si="3"/>
        <v>B</v>
      </c>
      <c r="R69" s="53" t="str">
        <f t="shared" si="1"/>
        <v>Khá</v>
      </c>
      <c r="S69" s="41" t="str">
        <f t="shared" si="4"/>
        <v/>
      </c>
      <c r="T69" s="41" t="s">
        <v>3766</v>
      </c>
      <c r="U69" s="71"/>
      <c r="V69" s="4"/>
      <c r="W69" s="43" t="str">
        <f t="shared" si="2"/>
        <v>Đạt</v>
      </c>
      <c r="X69" s="43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61"/>
    </row>
    <row r="70" spans="2:39" ht="18.75" customHeight="1" x14ac:dyDescent="0.25">
      <c r="B70" s="44">
        <v>62</v>
      </c>
      <c r="C70" s="45" t="s">
        <v>4041</v>
      </c>
      <c r="D70" s="46" t="s">
        <v>4042</v>
      </c>
      <c r="E70" s="47" t="s">
        <v>3579</v>
      </c>
      <c r="F70" s="45" t="s">
        <v>3517</v>
      </c>
      <c r="G70" s="82">
        <v>4</v>
      </c>
      <c r="H70" s="49">
        <v>5</v>
      </c>
      <c r="I70" s="49">
        <v>7</v>
      </c>
      <c r="J70" s="49" t="s">
        <v>36</v>
      </c>
      <c r="K70" s="54"/>
      <c r="L70" s="54"/>
      <c r="M70" s="54"/>
      <c r="N70" s="54"/>
      <c r="O70" s="80">
        <v>3.5</v>
      </c>
      <c r="P70" s="51">
        <f t="shared" si="0"/>
        <v>4.0999999999999996</v>
      </c>
      <c r="Q70" s="52" t="str">
        <f t="shared" si="3"/>
        <v>D</v>
      </c>
      <c r="R70" s="53" t="str">
        <f t="shared" si="1"/>
        <v>Trung bình yếu</v>
      </c>
      <c r="S70" s="41" t="str">
        <f t="shared" si="4"/>
        <v/>
      </c>
      <c r="T70" s="41" t="s">
        <v>3766</v>
      </c>
      <c r="U70" s="71"/>
      <c r="V70" s="4"/>
      <c r="W70" s="43" t="str">
        <f t="shared" si="2"/>
        <v>Đạt</v>
      </c>
      <c r="X70" s="43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61"/>
    </row>
    <row r="71" spans="2:39" ht="18.75" customHeight="1" x14ac:dyDescent="0.25">
      <c r="B71" s="44">
        <v>63</v>
      </c>
      <c r="C71" s="45" t="s">
        <v>4043</v>
      </c>
      <c r="D71" s="46" t="s">
        <v>4044</v>
      </c>
      <c r="E71" s="47" t="s">
        <v>3579</v>
      </c>
      <c r="F71" s="45" t="s">
        <v>3513</v>
      </c>
      <c r="G71" s="82">
        <v>4</v>
      </c>
      <c r="H71" s="49">
        <v>0</v>
      </c>
      <c r="I71" s="49">
        <v>2</v>
      </c>
      <c r="J71" s="49" t="s">
        <v>36</v>
      </c>
      <c r="K71" s="54"/>
      <c r="L71" s="54"/>
      <c r="M71" s="54"/>
      <c r="N71" s="54"/>
      <c r="O71" s="80"/>
      <c r="P71" s="51">
        <f t="shared" si="0"/>
        <v>0.6</v>
      </c>
      <c r="Q71" s="52" t="str">
        <f t="shared" si="3"/>
        <v>F</v>
      </c>
      <c r="R71" s="53" t="str">
        <f t="shared" si="1"/>
        <v>Kém</v>
      </c>
      <c r="S71" s="41" t="str">
        <f t="shared" si="4"/>
        <v>Không đủ ĐKDT</v>
      </c>
      <c r="T71" s="41" t="s">
        <v>3766</v>
      </c>
      <c r="U71" s="71"/>
      <c r="V71" s="4"/>
      <c r="W71" s="43" t="str">
        <f t="shared" si="2"/>
        <v>Học lại</v>
      </c>
      <c r="X71" s="43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61"/>
    </row>
    <row r="72" spans="2:39" ht="18.75" customHeight="1" x14ac:dyDescent="0.25">
      <c r="B72" s="44">
        <v>64</v>
      </c>
      <c r="C72" s="45" t="s">
        <v>4045</v>
      </c>
      <c r="D72" s="46" t="s">
        <v>4046</v>
      </c>
      <c r="E72" s="47" t="s">
        <v>3586</v>
      </c>
      <c r="F72" s="45" t="s">
        <v>3425</v>
      </c>
      <c r="G72" s="82">
        <v>7</v>
      </c>
      <c r="H72" s="49">
        <v>6</v>
      </c>
      <c r="I72" s="49">
        <v>3</v>
      </c>
      <c r="J72" s="49" t="s">
        <v>36</v>
      </c>
      <c r="K72" s="54"/>
      <c r="L72" s="54"/>
      <c r="M72" s="54"/>
      <c r="N72" s="54"/>
      <c r="O72" s="80">
        <v>6</v>
      </c>
      <c r="P72" s="51">
        <f t="shared" si="0"/>
        <v>5.8</v>
      </c>
      <c r="Q72" s="52" t="str">
        <f t="shared" si="3"/>
        <v>C</v>
      </c>
      <c r="R72" s="53" t="str">
        <f t="shared" si="1"/>
        <v>Trung bình</v>
      </c>
      <c r="S72" s="41" t="str">
        <f t="shared" si="4"/>
        <v/>
      </c>
      <c r="T72" s="41" t="s">
        <v>3766</v>
      </c>
      <c r="U72" s="71"/>
      <c r="V72" s="4"/>
      <c r="W72" s="43" t="str">
        <f t="shared" si="2"/>
        <v>Đạt</v>
      </c>
      <c r="X72" s="43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61"/>
    </row>
    <row r="73" spans="2:39" ht="18.75" customHeight="1" x14ac:dyDescent="0.25">
      <c r="B73" s="44">
        <v>65</v>
      </c>
      <c r="C73" s="45" t="s">
        <v>4047</v>
      </c>
      <c r="D73" s="46" t="s">
        <v>3429</v>
      </c>
      <c r="E73" s="47" t="s">
        <v>3592</v>
      </c>
      <c r="F73" s="45" t="s">
        <v>3443</v>
      </c>
      <c r="G73" s="82">
        <v>0</v>
      </c>
      <c r="H73" s="49">
        <v>0</v>
      </c>
      <c r="I73" s="49">
        <v>0</v>
      </c>
      <c r="J73" s="49" t="s">
        <v>36</v>
      </c>
      <c r="K73" s="54"/>
      <c r="L73" s="54"/>
      <c r="M73" s="54"/>
      <c r="N73" s="54"/>
      <c r="O73" s="80"/>
      <c r="P73" s="51">
        <f t="shared" ref="P73:P83" si="5">ROUND(SUMPRODUCT(G73:O73,$G$8:$O$8)/100,1)</f>
        <v>0</v>
      </c>
      <c r="Q73" s="52" t="str">
        <f t="shared" si="3"/>
        <v>F</v>
      </c>
      <c r="R73" s="53" t="str">
        <f t="shared" si="1"/>
        <v>Kém</v>
      </c>
      <c r="S73" s="41" t="str">
        <f t="shared" si="4"/>
        <v>Không đủ ĐKDT</v>
      </c>
      <c r="T73" s="41" t="s">
        <v>3766</v>
      </c>
      <c r="U73" s="71"/>
      <c r="V73" s="4"/>
      <c r="W73" s="43" t="str">
        <f t="shared" ref="W73:W83" si="6">IF(S73="Không đủ ĐKDT","Học lại",IF(S73="Đình chỉ thi","Học lại",IF(AND(MID(F73,2,2)&lt;"12",S73="Vắng"),"Thi lại",IF(S73="Vắng có phép", "Thi lại",IF(AND((MID(F73,2,2)&lt;"12"),P73&lt;4.5),"Thi lại",IF(AND((MID(F73,2,2)&lt;"18"),P73&lt;4),"Học lại",IF(AND((MID(F73,2,2)&gt;"17"),P73&lt;4),"Thi lại",IF(AND(MID(F73,2,2)&gt;"17",O73=0),"Thi lại",IF(AND((MID(F73,2,2)&lt;"12"),O73=0),"Thi lại",IF(AND((MID(F73,2,2)&lt;"18"),(MID(F73,2,2)&gt;"11"),O73=0),"Học lại","Đạt"))))))))))</f>
        <v>Học lại</v>
      </c>
      <c r="X73" s="43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61"/>
    </row>
    <row r="74" spans="2:39" ht="18.75" customHeight="1" x14ac:dyDescent="0.25">
      <c r="B74" s="44">
        <v>66</v>
      </c>
      <c r="C74" s="45" t="s">
        <v>4048</v>
      </c>
      <c r="D74" s="46" t="s">
        <v>4049</v>
      </c>
      <c r="E74" s="47" t="s">
        <v>3592</v>
      </c>
      <c r="F74" s="45" t="s">
        <v>3590</v>
      </c>
      <c r="G74" s="82">
        <v>6</v>
      </c>
      <c r="H74" s="49">
        <v>7</v>
      </c>
      <c r="I74" s="49">
        <v>2</v>
      </c>
      <c r="J74" s="49" t="s">
        <v>36</v>
      </c>
      <c r="K74" s="54"/>
      <c r="L74" s="54"/>
      <c r="M74" s="54"/>
      <c r="N74" s="54"/>
      <c r="O74" s="80">
        <v>6</v>
      </c>
      <c r="P74" s="51">
        <f t="shared" si="5"/>
        <v>5.7</v>
      </c>
      <c r="Q74" s="52" t="str">
        <f t="shared" si="3"/>
        <v>C</v>
      </c>
      <c r="R74" s="53" t="str">
        <f t="shared" si="1"/>
        <v>Trung bình</v>
      </c>
      <c r="S74" s="41" t="str">
        <f t="shared" si="4"/>
        <v/>
      </c>
      <c r="T74" s="41" t="s">
        <v>3766</v>
      </c>
      <c r="U74" s="71"/>
      <c r="V74" s="4"/>
      <c r="W74" s="43" t="str">
        <f t="shared" si="6"/>
        <v>Đạt</v>
      </c>
      <c r="X74" s="43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61"/>
    </row>
    <row r="75" spans="2:39" ht="18.75" customHeight="1" x14ac:dyDescent="0.25">
      <c r="B75" s="44">
        <v>67</v>
      </c>
      <c r="C75" s="45" t="s">
        <v>4050</v>
      </c>
      <c r="D75" s="46" t="s">
        <v>4051</v>
      </c>
      <c r="E75" s="47" t="s">
        <v>3597</v>
      </c>
      <c r="F75" s="45" t="s">
        <v>3622</v>
      </c>
      <c r="G75" s="82">
        <v>6</v>
      </c>
      <c r="H75" s="49">
        <v>5</v>
      </c>
      <c r="I75" s="49">
        <v>7</v>
      </c>
      <c r="J75" s="49" t="s">
        <v>36</v>
      </c>
      <c r="K75" s="54"/>
      <c r="L75" s="54"/>
      <c r="M75" s="54"/>
      <c r="N75" s="54"/>
      <c r="O75" s="80">
        <v>4</v>
      </c>
      <c r="P75" s="51">
        <f t="shared" si="5"/>
        <v>4.5999999999999996</v>
      </c>
      <c r="Q75" s="52" t="str">
        <f t="shared" si="3"/>
        <v>D</v>
      </c>
      <c r="R75" s="53" t="str">
        <f t="shared" si="1"/>
        <v>Trung bình yếu</v>
      </c>
      <c r="S75" s="41" t="str">
        <f t="shared" ref="S75:S83" si="7">+IF(OR($G75=0,$H75=0,$I75=0,$J75=0),"Không đủ ĐKDT",IF(AND(O75=0,P75&gt;=4),"Không đạt",""))</f>
        <v/>
      </c>
      <c r="T75" s="41" t="s">
        <v>3766</v>
      </c>
      <c r="U75" s="71"/>
      <c r="V75" s="4"/>
      <c r="W75" s="43" t="str">
        <f t="shared" si="6"/>
        <v>Đạt</v>
      </c>
      <c r="X75" s="43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61"/>
    </row>
    <row r="76" spans="2:39" ht="18.75" customHeight="1" x14ac:dyDescent="0.25">
      <c r="B76" s="44">
        <v>68</v>
      </c>
      <c r="C76" s="45" t="s">
        <v>4052</v>
      </c>
      <c r="D76" s="46" t="s">
        <v>3486</v>
      </c>
      <c r="E76" s="47" t="s">
        <v>3597</v>
      </c>
      <c r="F76" s="45" t="s">
        <v>3439</v>
      </c>
      <c r="G76" s="82">
        <v>4</v>
      </c>
      <c r="H76" s="49">
        <v>0</v>
      </c>
      <c r="I76" s="49">
        <v>0</v>
      </c>
      <c r="J76" s="49" t="s">
        <v>36</v>
      </c>
      <c r="K76" s="54"/>
      <c r="L76" s="54"/>
      <c r="M76" s="54"/>
      <c r="N76" s="54"/>
      <c r="O76" s="80"/>
      <c r="P76" s="51">
        <f t="shared" si="5"/>
        <v>0.4</v>
      </c>
      <c r="Q76" s="52" t="str">
        <f t="shared" si="3"/>
        <v>F</v>
      </c>
      <c r="R76" s="53" t="str">
        <f t="shared" si="1"/>
        <v>Kém</v>
      </c>
      <c r="S76" s="41" t="str">
        <f t="shared" si="7"/>
        <v>Không đủ ĐKDT</v>
      </c>
      <c r="T76" s="41" t="s">
        <v>3766</v>
      </c>
      <c r="U76" s="71"/>
      <c r="V76" s="4"/>
      <c r="W76" s="43" t="str">
        <f t="shared" si="6"/>
        <v>Học lại</v>
      </c>
      <c r="X76" s="43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61"/>
    </row>
    <row r="77" spans="2:39" ht="18.75" customHeight="1" x14ac:dyDescent="0.25">
      <c r="B77" s="44">
        <v>69</v>
      </c>
      <c r="C77" s="45" t="s">
        <v>4053</v>
      </c>
      <c r="D77" s="46" t="s">
        <v>4008</v>
      </c>
      <c r="E77" s="47" t="s">
        <v>3597</v>
      </c>
      <c r="F77" s="45" t="s">
        <v>3401</v>
      </c>
      <c r="G77" s="82">
        <v>4</v>
      </c>
      <c r="H77" s="49">
        <v>5</v>
      </c>
      <c r="I77" s="49">
        <v>0.5</v>
      </c>
      <c r="J77" s="49" t="s">
        <v>36</v>
      </c>
      <c r="K77" s="54"/>
      <c r="L77" s="54"/>
      <c r="M77" s="54"/>
      <c r="N77" s="54"/>
      <c r="O77" s="80">
        <v>0</v>
      </c>
      <c r="P77" s="51">
        <f t="shared" si="5"/>
        <v>1</v>
      </c>
      <c r="Q77" s="52" t="str">
        <f t="shared" si="3"/>
        <v>F</v>
      </c>
      <c r="R77" s="53" t="str">
        <f t="shared" si="1"/>
        <v>Kém</v>
      </c>
      <c r="S77" s="41" t="s">
        <v>3382</v>
      </c>
      <c r="T77" s="41" t="s">
        <v>3766</v>
      </c>
      <c r="U77" s="71"/>
      <c r="V77" s="4"/>
      <c r="W77" s="43" t="str">
        <f t="shared" si="6"/>
        <v>Học lại</v>
      </c>
      <c r="X77" s="43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61"/>
    </row>
    <row r="78" spans="2:39" ht="18.75" customHeight="1" x14ac:dyDescent="0.25">
      <c r="B78" s="44">
        <v>70</v>
      </c>
      <c r="C78" s="45" t="s">
        <v>4054</v>
      </c>
      <c r="D78" s="46" t="s">
        <v>4055</v>
      </c>
      <c r="E78" s="47" t="s">
        <v>4056</v>
      </c>
      <c r="F78" s="45" t="s">
        <v>3398</v>
      </c>
      <c r="G78" s="82">
        <v>6</v>
      </c>
      <c r="H78" s="49">
        <v>6.5</v>
      </c>
      <c r="I78" s="49">
        <v>0.5</v>
      </c>
      <c r="J78" s="49" t="s">
        <v>36</v>
      </c>
      <c r="K78" s="54"/>
      <c r="L78" s="54"/>
      <c r="M78" s="54"/>
      <c r="N78" s="54"/>
      <c r="O78" s="80">
        <v>0</v>
      </c>
      <c r="P78" s="51">
        <f t="shared" si="5"/>
        <v>1.3</v>
      </c>
      <c r="Q78" s="52" t="str">
        <f t="shared" si="3"/>
        <v>F</v>
      </c>
      <c r="R78" s="53" t="str">
        <f t="shared" si="1"/>
        <v>Kém</v>
      </c>
      <c r="S78" s="41"/>
      <c r="T78" s="41" t="s">
        <v>3766</v>
      </c>
      <c r="U78" s="71"/>
      <c r="V78" s="4"/>
      <c r="W78" s="43" t="str">
        <f t="shared" si="6"/>
        <v>Học lại</v>
      </c>
      <c r="X78" s="43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61"/>
    </row>
    <row r="79" spans="2:39" ht="18.75" customHeight="1" x14ac:dyDescent="0.25">
      <c r="B79" s="44">
        <v>71</v>
      </c>
      <c r="C79" s="45" t="s">
        <v>4057</v>
      </c>
      <c r="D79" s="46" t="s">
        <v>4058</v>
      </c>
      <c r="E79" s="47" t="s">
        <v>4059</v>
      </c>
      <c r="F79" s="45" t="s">
        <v>3600</v>
      </c>
      <c r="G79" s="82">
        <v>0</v>
      </c>
      <c r="H79" s="49">
        <v>0</v>
      </c>
      <c r="I79" s="49">
        <v>0</v>
      </c>
      <c r="J79" s="49" t="s">
        <v>36</v>
      </c>
      <c r="K79" s="54"/>
      <c r="L79" s="54"/>
      <c r="M79" s="54"/>
      <c r="N79" s="54"/>
      <c r="O79" s="80"/>
      <c r="P79" s="51">
        <f t="shared" si="5"/>
        <v>0</v>
      </c>
      <c r="Q79" s="52" t="str">
        <f t="shared" si="3"/>
        <v>F</v>
      </c>
      <c r="R79" s="53" t="str">
        <f t="shared" si="1"/>
        <v>Kém</v>
      </c>
      <c r="S79" s="41" t="str">
        <f t="shared" si="7"/>
        <v>Không đủ ĐKDT</v>
      </c>
      <c r="T79" s="41" t="s">
        <v>3766</v>
      </c>
      <c r="U79" s="71"/>
      <c r="V79" s="4"/>
      <c r="W79" s="43" t="str">
        <f t="shared" si="6"/>
        <v>Học lại</v>
      </c>
      <c r="X79" s="43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61"/>
    </row>
    <row r="80" spans="2:39" ht="18.75" customHeight="1" x14ac:dyDescent="0.25">
      <c r="B80" s="44">
        <v>72</v>
      </c>
      <c r="C80" s="45" t="s">
        <v>4060</v>
      </c>
      <c r="D80" s="46" t="s">
        <v>3634</v>
      </c>
      <c r="E80" s="47" t="s">
        <v>3602</v>
      </c>
      <c r="F80" s="45" t="s">
        <v>3425</v>
      </c>
      <c r="G80" s="82">
        <v>9</v>
      </c>
      <c r="H80" s="49">
        <v>7.5</v>
      </c>
      <c r="I80" s="49">
        <v>5</v>
      </c>
      <c r="J80" s="49" t="s">
        <v>36</v>
      </c>
      <c r="K80" s="54"/>
      <c r="L80" s="54"/>
      <c r="M80" s="54"/>
      <c r="N80" s="54"/>
      <c r="O80" s="80">
        <v>6</v>
      </c>
      <c r="P80" s="51">
        <f t="shared" si="5"/>
        <v>6.4</v>
      </c>
      <c r="Q80" s="52" t="str">
        <f t="shared" si="3"/>
        <v>C</v>
      </c>
      <c r="R80" s="53" t="str">
        <f t="shared" si="1"/>
        <v>Trung bình</v>
      </c>
      <c r="S80" s="41" t="str">
        <f t="shared" si="7"/>
        <v/>
      </c>
      <c r="T80" s="41" t="s">
        <v>3766</v>
      </c>
      <c r="U80" s="71"/>
      <c r="V80" s="4"/>
      <c r="W80" s="43" t="str">
        <f t="shared" si="6"/>
        <v>Đạt</v>
      </c>
      <c r="X80" s="43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61"/>
    </row>
    <row r="81" spans="1:39" ht="18.75" customHeight="1" x14ac:dyDescent="0.25">
      <c r="B81" s="44">
        <v>73</v>
      </c>
      <c r="C81" s="45" t="s">
        <v>4061</v>
      </c>
      <c r="D81" s="46" t="s">
        <v>4062</v>
      </c>
      <c r="E81" s="47" t="s">
        <v>3602</v>
      </c>
      <c r="F81" s="45" t="s">
        <v>3773</v>
      </c>
      <c r="G81" s="82">
        <v>6</v>
      </c>
      <c r="H81" s="49">
        <v>7</v>
      </c>
      <c r="I81" s="49">
        <v>5</v>
      </c>
      <c r="J81" s="49" t="s">
        <v>36</v>
      </c>
      <c r="K81" s="54"/>
      <c r="L81" s="54"/>
      <c r="M81" s="54"/>
      <c r="N81" s="54"/>
      <c r="O81" s="80">
        <v>4</v>
      </c>
      <c r="P81" s="51">
        <f t="shared" si="5"/>
        <v>4.5999999999999996</v>
      </c>
      <c r="Q81" s="52" t="str">
        <f t="shared" si="3"/>
        <v>D</v>
      </c>
      <c r="R81" s="53" t="str">
        <f t="shared" si="1"/>
        <v>Trung bình yếu</v>
      </c>
      <c r="S81" s="41" t="str">
        <f t="shared" si="7"/>
        <v/>
      </c>
      <c r="T81" s="41" t="s">
        <v>3766</v>
      </c>
      <c r="U81" s="71"/>
      <c r="V81" s="4"/>
      <c r="W81" s="43" t="str">
        <f t="shared" si="6"/>
        <v>Đạt</v>
      </c>
      <c r="X81" s="43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61"/>
    </row>
    <row r="82" spans="1:39" ht="18.75" customHeight="1" x14ac:dyDescent="0.25">
      <c r="B82" s="44">
        <v>74</v>
      </c>
      <c r="C82" s="45" t="s">
        <v>4063</v>
      </c>
      <c r="D82" s="46" t="s">
        <v>4064</v>
      </c>
      <c r="E82" s="47" t="s">
        <v>4065</v>
      </c>
      <c r="F82" s="45" t="s">
        <v>3465</v>
      </c>
      <c r="G82" s="82">
        <v>4</v>
      </c>
      <c r="H82" s="49">
        <v>0</v>
      </c>
      <c r="I82" s="49">
        <v>2</v>
      </c>
      <c r="J82" s="49" t="s">
        <v>36</v>
      </c>
      <c r="K82" s="54"/>
      <c r="L82" s="54"/>
      <c r="M82" s="54"/>
      <c r="N82" s="54"/>
      <c r="O82" s="80"/>
      <c r="P82" s="51">
        <f t="shared" si="5"/>
        <v>0.6</v>
      </c>
      <c r="Q82" s="52" t="str">
        <f t="shared" si="3"/>
        <v>F</v>
      </c>
      <c r="R82" s="53" t="str">
        <f t="shared" si="1"/>
        <v>Kém</v>
      </c>
      <c r="S82" s="41" t="str">
        <f t="shared" si="7"/>
        <v>Không đủ ĐKDT</v>
      </c>
      <c r="T82" s="41" t="s">
        <v>3766</v>
      </c>
      <c r="U82" s="71"/>
      <c r="V82" s="4"/>
      <c r="W82" s="43" t="str">
        <f t="shared" si="6"/>
        <v>Học lại</v>
      </c>
      <c r="X82" s="43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61"/>
    </row>
    <row r="83" spans="1:39" ht="18.75" customHeight="1" x14ac:dyDescent="0.25">
      <c r="B83" s="44">
        <v>75</v>
      </c>
      <c r="C83" s="45" t="s">
        <v>4066</v>
      </c>
      <c r="D83" s="46" t="s">
        <v>4067</v>
      </c>
      <c r="E83" s="47" t="s">
        <v>3387</v>
      </c>
      <c r="F83" s="45" t="s">
        <v>4068</v>
      </c>
      <c r="G83" s="82">
        <v>10</v>
      </c>
      <c r="H83" s="49">
        <v>8</v>
      </c>
      <c r="I83" s="49">
        <v>8</v>
      </c>
      <c r="J83" s="49" t="s">
        <v>36</v>
      </c>
      <c r="K83" s="54"/>
      <c r="L83" s="54"/>
      <c r="M83" s="54"/>
      <c r="N83" s="54"/>
      <c r="O83" s="80">
        <v>6.5</v>
      </c>
      <c r="P83" s="51">
        <f t="shared" si="5"/>
        <v>7.2</v>
      </c>
      <c r="Q83" s="52" t="str">
        <f t="shared" si="3"/>
        <v>B</v>
      </c>
      <c r="R83" s="53" t="str">
        <f t="shared" si="1"/>
        <v>Khá</v>
      </c>
      <c r="S83" s="41" t="str">
        <f t="shared" si="7"/>
        <v/>
      </c>
      <c r="T83" s="41" t="s">
        <v>3766</v>
      </c>
      <c r="U83" s="71"/>
      <c r="V83" s="4"/>
      <c r="W83" s="43" t="str">
        <f t="shared" si="6"/>
        <v>Đạt</v>
      </c>
      <c r="X83" s="43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61"/>
    </row>
    <row r="84" spans="1:39" ht="7.5" customHeight="1" x14ac:dyDescent="0.25">
      <c r="A84" s="61"/>
      <c r="B84" s="62"/>
      <c r="C84" s="63"/>
      <c r="D84" s="63"/>
      <c r="E84" s="64"/>
      <c r="F84" s="64"/>
      <c r="G84" s="65"/>
      <c r="H84" s="66"/>
      <c r="I84" s="66"/>
      <c r="J84" s="67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4"/>
    </row>
    <row r="85" spans="1:39" ht="16.5" x14ac:dyDescent="0.25">
      <c r="A85" s="61"/>
      <c r="B85" s="130" t="s">
        <v>37</v>
      </c>
      <c r="C85" s="130"/>
      <c r="D85" s="63"/>
      <c r="E85" s="64"/>
      <c r="F85" s="64"/>
      <c r="G85" s="65"/>
      <c r="H85" s="66"/>
      <c r="I85" s="66"/>
      <c r="J85" s="67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4"/>
    </row>
    <row r="86" spans="1:39" ht="16.5" customHeight="1" x14ac:dyDescent="0.25">
      <c r="A86" s="61"/>
      <c r="B86" s="68" t="s">
        <v>38</v>
      </c>
      <c r="C86" s="68"/>
      <c r="D86" s="69">
        <f>+$Z$7</f>
        <v>75</v>
      </c>
      <c r="E86" s="70" t="s">
        <v>39</v>
      </c>
      <c r="F86" s="139" t="s">
        <v>40</v>
      </c>
      <c r="G86" s="139"/>
      <c r="H86" s="139"/>
      <c r="I86" s="139"/>
      <c r="J86" s="139"/>
      <c r="K86" s="139"/>
      <c r="L86" s="139"/>
      <c r="M86" s="139"/>
      <c r="N86" s="139"/>
      <c r="O86" s="71">
        <f>$Z$7 -COUNTIF($S$8:$S$232,"Vắng") -COUNTIF($S$8:$S$232,"Vắng có phép") - COUNTIF($S$8:$S$232,"Đình chỉ thi") - COUNTIF($S$8:$S$232,"Không đủ ĐKDT")</f>
        <v>52</v>
      </c>
      <c r="P86" s="71"/>
      <c r="Q86" s="72"/>
      <c r="R86" s="73"/>
      <c r="S86" s="73" t="s">
        <v>39</v>
      </c>
      <c r="T86" s="73"/>
      <c r="U86" s="73"/>
      <c r="V86" s="4"/>
    </row>
    <row r="87" spans="1:39" ht="16.5" customHeight="1" x14ac:dyDescent="0.25">
      <c r="A87" s="61"/>
      <c r="B87" s="68" t="s">
        <v>41</v>
      </c>
      <c r="C87" s="68"/>
      <c r="D87" s="69">
        <f>+$AK$7</f>
        <v>42</v>
      </c>
      <c r="E87" s="70" t="s">
        <v>39</v>
      </c>
      <c r="F87" s="139" t="s">
        <v>42</v>
      </c>
      <c r="G87" s="139"/>
      <c r="H87" s="139"/>
      <c r="I87" s="139"/>
      <c r="J87" s="139"/>
      <c r="K87" s="139"/>
      <c r="L87" s="139"/>
      <c r="M87" s="139"/>
      <c r="N87" s="139"/>
      <c r="O87" s="74">
        <f>COUNTIF($S$8:$S$108,"Vắng")</f>
        <v>10</v>
      </c>
      <c r="P87" s="74"/>
      <c r="Q87" s="75"/>
      <c r="R87" s="73"/>
      <c r="S87" s="73" t="s">
        <v>39</v>
      </c>
      <c r="T87" s="73"/>
      <c r="U87" s="73"/>
      <c r="V87" s="4"/>
    </row>
    <row r="88" spans="1:39" ht="16.5" customHeight="1" x14ac:dyDescent="0.25">
      <c r="A88" s="61"/>
      <c r="B88" s="68" t="s">
        <v>43</v>
      </c>
      <c r="C88" s="68"/>
      <c r="D88" s="76">
        <f>COUNTIF(W9:W83,"Học lại")</f>
        <v>33</v>
      </c>
      <c r="E88" s="70" t="s">
        <v>39</v>
      </c>
      <c r="F88" s="139" t="s">
        <v>44</v>
      </c>
      <c r="G88" s="139"/>
      <c r="H88" s="139"/>
      <c r="I88" s="139"/>
      <c r="J88" s="139"/>
      <c r="K88" s="139"/>
      <c r="L88" s="139"/>
      <c r="M88" s="139"/>
      <c r="N88" s="139"/>
      <c r="O88" s="71">
        <f>COUNTIF($S$8:$S$108,"Vắng có phép")</f>
        <v>0</v>
      </c>
      <c r="P88" s="71"/>
      <c r="Q88" s="72"/>
      <c r="R88" s="73"/>
      <c r="S88" s="73" t="s">
        <v>39</v>
      </c>
      <c r="T88" s="73"/>
      <c r="U88" s="73"/>
      <c r="V88" s="4"/>
    </row>
    <row r="89" spans="1:39" ht="3" customHeight="1" x14ac:dyDescent="0.25">
      <c r="A89" s="61"/>
      <c r="B89" s="62"/>
      <c r="C89" s="63"/>
      <c r="D89" s="63"/>
      <c r="E89" s="64"/>
      <c r="F89" s="64"/>
      <c r="G89" s="65"/>
      <c r="H89" s="66"/>
      <c r="I89" s="66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4"/>
    </row>
    <row r="90" spans="1:39" x14ac:dyDescent="0.25">
      <c r="B90" s="77" t="s">
        <v>45</v>
      </c>
      <c r="C90" s="77"/>
      <c r="D90" s="78">
        <f>COUNTIF(W9:W83,"Thi lại")</f>
        <v>0</v>
      </c>
      <c r="E90" s="79" t="s">
        <v>39</v>
      </c>
      <c r="F90" s="4"/>
      <c r="G90" s="4"/>
      <c r="H90" s="4"/>
      <c r="I90" s="140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05"/>
      <c r="U90" s="105"/>
      <c r="V90" s="4"/>
    </row>
    <row r="91" spans="1:39" x14ac:dyDescent="0.25">
      <c r="B91" s="77"/>
      <c r="C91" s="77"/>
      <c r="D91" s="78"/>
      <c r="E91" s="79"/>
      <c r="F91" s="4"/>
      <c r="G91" s="4"/>
      <c r="H91" s="4"/>
      <c r="I91" s="140" t="s">
        <v>3603</v>
      </c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05"/>
      <c r="U91" s="105"/>
      <c r="V91" s="4"/>
    </row>
  </sheetData>
  <sheetProtection formatCells="0" formatColumns="0" formatRows="0" insertColumns="0" insertRows="0" insertHyperlinks="0" deleteColumns="0" deleteRows="0" sort="0" autoFilter="0" pivotTables="0"/>
  <autoFilter ref="A7:AM83">
    <filterColumn colId="3" showButton="0"/>
  </autoFilter>
  <mergeCells count="42">
    <mergeCell ref="I91:S91"/>
    <mergeCell ref="B8:F8"/>
    <mergeCell ref="B85:C85"/>
    <mergeCell ref="F86:N86"/>
    <mergeCell ref="F87:N87"/>
    <mergeCell ref="F88:N88"/>
    <mergeCell ref="I90:S90"/>
    <mergeCell ref="O6:O7"/>
    <mergeCell ref="P6:P8"/>
    <mergeCell ref="Q6:Q7"/>
    <mergeCell ref="R6:R7"/>
    <mergeCell ref="S6:S8"/>
    <mergeCell ref="T6:T8"/>
    <mergeCell ref="H6:H7"/>
    <mergeCell ref="I6:I7"/>
    <mergeCell ref="J6:J7"/>
    <mergeCell ref="K6:K7"/>
    <mergeCell ref="L6:M6"/>
    <mergeCell ref="N6:N7"/>
    <mergeCell ref="AI3:AJ5"/>
    <mergeCell ref="AK3:AL5"/>
    <mergeCell ref="B4:C4"/>
    <mergeCell ref="F4:J4"/>
    <mergeCell ref="O4:T4"/>
    <mergeCell ref="B6:B7"/>
    <mergeCell ref="C6:C7"/>
    <mergeCell ref="D6:E7"/>
    <mergeCell ref="F6:F7"/>
    <mergeCell ref="G6:G7"/>
    <mergeCell ref="X3:X6"/>
    <mergeCell ref="Y3:Y6"/>
    <mergeCell ref="Z3:Z6"/>
    <mergeCell ref="AA3:AD5"/>
    <mergeCell ref="AE3:AF5"/>
    <mergeCell ref="AG3:AH5"/>
    <mergeCell ref="B1:F1"/>
    <mergeCell ref="G1:T1"/>
    <mergeCell ref="B2:F2"/>
    <mergeCell ref="G2:T2"/>
    <mergeCell ref="B3:C3"/>
    <mergeCell ref="D3:N3"/>
    <mergeCell ref="O3:T3"/>
  </mergeCells>
  <conditionalFormatting sqref="G9:O9 G83:N83 G10:N81 O10:O83">
    <cfRule type="cellIs" dxfId="152" priority="10" operator="greaterThan">
      <formula>10</formula>
    </cfRule>
  </conditionalFormatting>
  <conditionalFormatting sqref="C1:C81 C83:C1048576">
    <cfRule type="duplicateValues" dxfId="151" priority="9"/>
  </conditionalFormatting>
  <conditionalFormatting sqref="O9:O83">
    <cfRule type="cellIs" dxfId="150" priority="6" operator="greaterThan">
      <formula>10</formula>
    </cfRule>
    <cfRule type="cellIs" dxfId="149" priority="7" operator="greaterThan">
      <formula>10</formula>
    </cfRule>
    <cfRule type="cellIs" dxfId="148" priority="8" operator="greaterThan">
      <formula>10</formula>
    </cfRule>
  </conditionalFormatting>
  <conditionalFormatting sqref="G9:J81 G83:J83">
    <cfRule type="cellIs" dxfId="147" priority="5" operator="greaterThan">
      <formula>10</formula>
    </cfRule>
  </conditionalFormatting>
  <conditionalFormatting sqref="G82:N82">
    <cfRule type="cellIs" dxfId="146" priority="4" operator="greaterThan">
      <formula>10</formula>
    </cfRule>
  </conditionalFormatting>
  <conditionalFormatting sqref="C82">
    <cfRule type="duplicateValues" dxfId="145" priority="3"/>
  </conditionalFormatting>
  <conditionalFormatting sqref="G82:J82">
    <cfRule type="cellIs" dxfId="144" priority="2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8 X3:AL7 Y2:AL2 Y9 AM2:AM7 W9:X83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AU57"/>
  <sheetViews>
    <sheetView topLeftCell="B1" workbookViewId="0">
      <pane ySplit="2" topLeftCell="A48" activePane="bottomLeft" state="frozen"/>
      <selection activeCell="S5" sqref="S1:S1048576"/>
      <selection pane="bottomLeft" activeCell="D3" sqref="D3:V3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E17-011_32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43271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E17-011_32</v>
      </c>
      <c r="AH7" s="20">
        <f>+$AQ$7+$AS$7+$AO$7</f>
        <v>41</v>
      </c>
      <c r="AI7" s="7">
        <f>COUNTIF($Z$8:$Z$67,"Khiển trách")</f>
        <v>0</v>
      </c>
      <c r="AJ7" s="7">
        <f>COUNTIF($Z$8:$Z$67,"Cảnh cáo")</f>
        <v>0</v>
      </c>
      <c r="AK7" s="7">
        <f>COUNTIF($Z$8:$Z$67,"Đình chỉ thi")</f>
        <v>0</v>
      </c>
      <c r="AL7" s="21">
        <f>+($AI$7+$AJ$7+$AK$7)/$AH$7*100%</f>
        <v>0</v>
      </c>
      <c r="AM7" s="7">
        <f>SUM(COUNTIF($Z$8:$Z$65,"Vắng"),COUNTIF($Z$8:$Z$65,"Vắng có phép"))</f>
        <v>0</v>
      </c>
      <c r="AN7" s="22">
        <f>+$AM$7/$AH$7</f>
        <v>0</v>
      </c>
      <c r="AO7" s="23">
        <f>COUNTIF($AE$8:$AE$65,"Thi lại")</f>
        <v>0</v>
      </c>
      <c r="AP7" s="22">
        <f>+$AO$7/$AH$7</f>
        <v>0</v>
      </c>
      <c r="AQ7" s="23">
        <f>COUNTIF($AE$8:$AE$66,"Học lại")</f>
        <v>8</v>
      </c>
      <c r="AR7" s="22">
        <f>+$AQ$7/$AH$7</f>
        <v>0.1951219512195122</v>
      </c>
      <c r="AS7" s="7">
        <f>COUNTIF($AE$9:$AE$66,"Đạt")</f>
        <v>33</v>
      </c>
      <c r="AT7" s="21">
        <f>+$AS$7/$AH$7</f>
        <v>0.80487804878048785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25.5" customHeight="1" x14ac:dyDescent="0.25">
      <c r="B9" s="31">
        <v>1</v>
      </c>
      <c r="C9" s="32" t="s">
        <v>3312</v>
      </c>
      <c r="D9" s="33" t="s">
        <v>3133</v>
      </c>
      <c r="E9" s="34" t="s">
        <v>51</v>
      </c>
      <c r="F9" s="35" t="s">
        <v>60</v>
      </c>
      <c r="G9" s="32" t="s">
        <v>2683</v>
      </c>
      <c r="H9" s="101" t="s">
        <v>1147</v>
      </c>
      <c r="I9" s="102" t="s">
        <v>3313</v>
      </c>
      <c r="J9" s="100">
        <v>43271</v>
      </c>
      <c r="K9" s="102" t="s">
        <v>1149</v>
      </c>
      <c r="L9" s="102" t="s">
        <v>1448</v>
      </c>
      <c r="M9" s="102" t="s">
        <v>48</v>
      </c>
      <c r="N9">
        <v>2</v>
      </c>
      <c r="O9" s="81">
        <v>10</v>
      </c>
      <c r="P9" s="36">
        <v>9</v>
      </c>
      <c r="Q9" s="36">
        <v>9</v>
      </c>
      <c r="R9" s="36" t="s">
        <v>36</v>
      </c>
      <c r="S9" s="37"/>
      <c r="T9" s="37"/>
      <c r="U9" s="37"/>
      <c r="V9" s="37"/>
      <c r="W9" s="38">
        <v>2.5</v>
      </c>
      <c r="X9" s="39">
        <f t="shared" ref="X9:X49" si="0">ROUND(SUMPRODUCT(O9:W9,$O$8:$W$8)/100,1)</f>
        <v>4.5999999999999996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D</v>
      </c>
      <c r="Z9" s="40" t="str">
        <f t="shared" ref="Z9:Z49" si="1">IF($X9&lt;4,"Kém",IF(AND($X9&gt;=4,$X9&lt;=5.4),"Trung bình yếu",IF(AND($X9&gt;=5.5,$X9&lt;=6.9),"Trung bình",IF(AND($X9&gt;=7,$X9&lt;=8.4),"Khá",IF(AND($X9&gt;=8.5,$X9&lt;=10),"Giỏi","")))))</f>
        <v>Trung bình yếu</v>
      </c>
      <c r="AA9" s="41" t="str">
        <f>+IF(OR($O9=0,$P9=0,$Q9=0,$R9=0),"Không đủ ĐKDT",IF(AND(W9=0,X9&gt;=4),"Không đạt",""))</f>
        <v/>
      </c>
      <c r="AB9" s="90" t="str">
        <f>L9</f>
        <v>PM15-A3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25.5" customHeight="1" x14ac:dyDescent="0.25">
      <c r="B10" s="44">
        <v>2</v>
      </c>
      <c r="C10" s="45" t="s">
        <v>3314</v>
      </c>
      <c r="D10" s="46" t="s">
        <v>3127</v>
      </c>
      <c r="E10" s="47" t="s">
        <v>51</v>
      </c>
      <c r="F10" s="48" t="s">
        <v>297</v>
      </c>
      <c r="G10" s="45" t="s">
        <v>2683</v>
      </c>
      <c r="H10" s="101" t="s">
        <v>1147</v>
      </c>
      <c r="I10" s="102" t="s">
        <v>3313</v>
      </c>
      <c r="J10" s="100">
        <v>43271</v>
      </c>
      <c r="K10" s="102" t="s">
        <v>1149</v>
      </c>
      <c r="L10" s="102" t="s">
        <v>1448</v>
      </c>
      <c r="M10" s="102" t="s">
        <v>48</v>
      </c>
      <c r="N10">
        <v>2</v>
      </c>
      <c r="O10" s="82">
        <v>10</v>
      </c>
      <c r="P10" s="49">
        <v>9</v>
      </c>
      <c r="Q10" s="49">
        <v>10</v>
      </c>
      <c r="R10" s="49" t="s">
        <v>36</v>
      </c>
      <c r="S10" s="50"/>
      <c r="T10" s="50"/>
      <c r="U10" s="50"/>
      <c r="V10" s="50"/>
      <c r="W10" s="80">
        <v>1.5</v>
      </c>
      <c r="X10" s="51">
        <f t="shared" si="0"/>
        <v>4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D</v>
      </c>
      <c r="Z10" s="53" t="str">
        <f t="shared" si="1"/>
        <v>Trung bình yếu</v>
      </c>
      <c r="AA10" s="41" t="str">
        <f>+IF(OR($O10=0,$P10=0,$Q10=0,$R10=0),"Không đủ ĐKDT",IF(AND(W10=0,X10&gt;=4),"Không đạt",""))</f>
        <v/>
      </c>
      <c r="AB10" s="41" t="str">
        <f>L10</f>
        <v>PM15-A3</v>
      </c>
      <c r="AC10" s="71"/>
      <c r="AD10" s="4"/>
      <c r="AE10" s="43" t="str">
        <f t="shared" ref="AE10:AE49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Đạt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25.5" customHeight="1" x14ac:dyDescent="0.25">
      <c r="B11" s="44">
        <v>3</v>
      </c>
      <c r="C11" s="45" t="s">
        <v>3315</v>
      </c>
      <c r="D11" s="46" t="s">
        <v>76</v>
      </c>
      <c r="E11" s="47" t="s">
        <v>51</v>
      </c>
      <c r="F11" s="48" t="s">
        <v>1752</v>
      </c>
      <c r="G11" s="45" t="s">
        <v>2683</v>
      </c>
      <c r="H11" s="101" t="s">
        <v>1147</v>
      </c>
      <c r="I11" s="102" t="s">
        <v>3313</v>
      </c>
      <c r="J11" s="100">
        <v>43271</v>
      </c>
      <c r="K11" s="102" t="s">
        <v>1149</v>
      </c>
      <c r="L11" s="102" t="s">
        <v>1448</v>
      </c>
      <c r="M11" s="102" t="s">
        <v>48</v>
      </c>
      <c r="N11">
        <v>2</v>
      </c>
      <c r="O11" s="82">
        <v>10</v>
      </c>
      <c r="P11" s="49">
        <v>10</v>
      </c>
      <c r="Q11" s="49">
        <v>10</v>
      </c>
      <c r="R11" s="49" t="s">
        <v>36</v>
      </c>
      <c r="S11" s="54"/>
      <c r="T11" s="54"/>
      <c r="U11" s="54"/>
      <c r="V11" s="54"/>
      <c r="W11" s="80">
        <v>5.5</v>
      </c>
      <c r="X11" s="51">
        <f t="shared" si="0"/>
        <v>6.9</v>
      </c>
      <c r="Y11" s="52" t="str">
        <f t="shared" ref="Y11:Y49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C+</v>
      </c>
      <c r="Z11" s="53" t="str">
        <f t="shared" si="1"/>
        <v>Trung bình</v>
      </c>
      <c r="AA11" s="41" t="str">
        <f t="shared" ref="AA11:AA49" si="4">+IF(OR($O11=0,$P11=0,$Q11=0,$R11=0),"Không đủ ĐKDT",IF(AND(W11=0,X11&gt;=4),"Không đạt",""))</f>
        <v/>
      </c>
      <c r="AB11" s="41" t="str">
        <f t="shared" ref="AB11:AB49" si="5">L11</f>
        <v>PM15-A3</v>
      </c>
      <c r="AC11" s="71"/>
      <c r="AD11" s="4"/>
      <c r="AE11" s="43" t="str">
        <f t="shared" si="2"/>
        <v>Đạt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25.5" customHeight="1" x14ac:dyDescent="0.25">
      <c r="B12" s="44">
        <v>4</v>
      </c>
      <c r="C12" s="45" t="s">
        <v>3316</v>
      </c>
      <c r="D12" s="46" t="s">
        <v>3317</v>
      </c>
      <c r="E12" s="47" t="s">
        <v>51</v>
      </c>
      <c r="F12" s="48" t="s">
        <v>124</v>
      </c>
      <c r="G12" s="45" t="s">
        <v>2683</v>
      </c>
      <c r="H12" s="101" t="s">
        <v>1147</v>
      </c>
      <c r="I12" s="102" t="s">
        <v>3313</v>
      </c>
      <c r="J12" s="100">
        <v>43271</v>
      </c>
      <c r="K12" s="102" t="s">
        <v>1149</v>
      </c>
      <c r="L12" s="102" t="s">
        <v>1448</v>
      </c>
      <c r="M12" s="102" t="s">
        <v>48</v>
      </c>
      <c r="N12">
        <v>2</v>
      </c>
      <c r="O12" s="82">
        <v>6</v>
      </c>
      <c r="P12" s="49">
        <v>8</v>
      </c>
      <c r="Q12" s="49">
        <v>9</v>
      </c>
      <c r="R12" s="49" t="s">
        <v>36</v>
      </c>
      <c r="S12" s="54"/>
      <c r="T12" s="54"/>
      <c r="U12" s="54"/>
      <c r="V12" s="54"/>
      <c r="W12" s="80">
        <v>2.5</v>
      </c>
      <c r="X12" s="51">
        <f t="shared" si="0"/>
        <v>4.0999999999999996</v>
      </c>
      <c r="Y12" s="52" t="str">
        <f t="shared" si="3"/>
        <v>D</v>
      </c>
      <c r="Z12" s="53" t="str">
        <f t="shared" si="1"/>
        <v>Trung bình yếu</v>
      </c>
      <c r="AA12" s="41" t="str">
        <f t="shared" si="4"/>
        <v/>
      </c>
      <c r="AB12" s="41" t="str">
        <f t="shared" si="5"/>
        <v>PM15-A3</v>
      </c>
      <c r="AC12" s="71"/>
      <c r="AD12" s="4"/>
      <c r="AE12" s="43" t="str">
        <f t="shared" si="2"/>
        <v>Đạt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25.5" customHeight="1" x14ac:dyDescent="0.25">
      <c r="B13" s="44">
        <v>5</v>
      </c>
      <c r="C13" s="45" t="s">
        <v>3318</v>
      </c>
      <c r="D13" s="46" t="s">
        <v>55</v>
      </c>
      <c r="E13" s="47" t="s">
        <v>51</v>
      </c>
      <c r="F13" s="48" t="s">
        <v>864</v>
      </c>
      <c r="G13" s="45" t="s">
        <v>2683</v>
      </c>
      <c r="H13" s="101" t="s">
        <v>1147</v>
      </c>
      <c r="I13" s="102" t="s">
        <v>3313</v>
      </c>
      <c r="J13" s="100">
        <v>43271</v>
      </c>
      <c r="K13" s="102" t="s">
        <v>1149</v>
      </c>
      <c r="L13" s="102" t="s">
        <v>1448</v>
      </c>
      <c r="M13" s="102" t="s">
        <v>48</v>
      </c>
      <c r="N13">
        <v>2</v>
      </c>
      <c r="O13" s="82">
        <v>10</v>
      </c>
      <c r="P13" s="49">
        <v>9</v>
      </c>
      <c r="Q13" s="49">
        <v>9</v>
      </c>
      <c r="R13" s="49" t="s">
        <v>36</v>
      </c>
      <c r="S13" s="54"/>
      <c r="T13" s="54"/>
      <c r="U13" s="54"/>
      <c r="V13" s="54"/>
      <c r="W13" s="80">
        <v>2.5</v>
      </c>
      <c r="X13" s="51">
        <f t="shared" si="0"/>
        <v>4.5999999999999996</v>
      </c>
      <c r="Y13" s="52" t="str">
        <f t="shared" si="3"/>
        <v>D</v>
      </c>
      <c r="Z13" s="53" t="str">
        <f t="shared" si="1"/>
        <v>Trung bình yếu</v>
      </c>
      <c r="AA13" s="41" t="str">
        <f t="shared" si="4"/>
        <v/>
      </c>
      <c r="AB13" s="41" t="str">
        <f t="shared" si="5"/>
        <v>PM15-A3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25.5" customHeight="1" x14ac:dyDescent="0.25">
      <c r="B14" s="44">
        <v>6</v>
      </c>
      <c r="C14" s="45" t="s">
        <v>3319</v>
      </c>
      <c r="D14" s="46" t="s">
        <v>3320</v>
      </c>
      <c r="E14" s="47" t="s">
        <v>51</v>
      </c>
      <c r="F14" s="48" t="s">
        <v>709</v>
      </c>
      <c r="G14" s="45" t="s">
        <v>2683</v>
      </c>
      <c r="H14" s="101" t="s">
        <v>1147</v>
      </c>
      <c r="I14" s="102" t="s">
        <v>3313</v>
      </c>
      <c r="J14" s="100">
        <v>43271</v>
      </c>
      <c r="K14" s="102" t="s">
        <v>1149</v>
      </c>
      <c r="L14" s="102" t="s">
        <v>1448</v>
      </c>
      <c r="M14" s="102" t="s">
        <v>48</v>
      </c>
      <c r="N14">
        <v>2</v>
      </c>
      <c r="O14" s="82">
        <v>10</v>
      </c>
      <c r="P14" s="49">
        <v>10</v>
      </c>
      <c r="Q14" s="49">
        <v>10</v>
      </c>
      <c r="R14" s="49" t="s">
        <v>36</v>
      </c>
      <c r="S14" s="54"/>
      <c r="T14" s="54"/>
      <c r="U14" s="54"/>
      <c r="V14" s="54"/>
      <c r="W14" s="80">
        <v>3.5</v>
      </c>
      <c r="X14" s="51">
        <f t="shared" si="0"/>
        <v>5.5</v>
      </c>
      <c r="Y14" s="52" t="str">
        <f t="shared" si="3"/>
        <v>C</v>
      </c>
      <c r="Z14" s="53" t="str">
        <f t="shared" si="1"/>
        <v>Trung bình</v>
      </c>
      <c r="AA14" s="41" t="str">
        <f t="shared" si="4"/>
        <v/>
      </c>
      <c r="AB14" s="41" t="str">
        <f t="shared" si="5"/>
        <v>PM15-A3</v>
      </c>
      <c r="AC14" s="71"/>
      <c r="AD14" s="4"/>
      <c r="AE14" s="43" t="str">
        <f t="shared" si="2"/>
        <v>Đạt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25.5" customHeight="1" x14ac:dyDescent="0.25">
      <c r="B15" s="44">
        <v>7</v>
      </c>
      <c r="C15" s="45" t="s">
        <v>3321</v>
      </c>
      <c r="D15" s="46" t="s">
        <v>3322</v>
      </c>
      <c r="E15" s="47" t="s">
        <v>368</v>
      </c>
      <c r="F15" s="48" t="s">
        <v>213</v>
      </c>
      <c r="G15" s="45" t="s">
        <v>2683</v>
      </c>
      <c r="H15" s="101" t="s">
        <v>1147</v>
      </c>
      <c r="I15" s="102" t="s">
        <v>3313</v>
      </c>
      <c r="J15" s="100">
        <v>43271</v>
      </c>
      <c r="K15" s="102" t="s">
        <v>1149</v>
      </c>
      <c r="L15" s="102" t="s">
        <v>1448</v>
      </c>
      <c r="M15" s="102" t="s">
        <v>48</v>
      </c>
      <c r="N15">
        <v>2</v>
      </c>
      <c r="O15" s="82">
        <v>6</v>
      </c>
      <c r="P15" s="49">
        <v>1</v>
      </c>
      <c r="Q15" s="49">
        <v>7</v>
      </c>
      <c r="R15" s="49" t="s">
        <v>36</v>
      </c>
      <c r="S15" s="54"/>
      <c r="T15" s="54"/>
      <c r="U15" s="54"/>
      <c r="V15" s="54"/>
      <c r="W15" s="80">
        <v>4.5</v>
      </c>
      <c r="X15" s="51">
        <f t="shared" si="0"/>
        <v>4.5999999999999996</v>
      </c>
      <c r="Y15" s="52" t="str">
        <f t="shared" si="3"/>
        <v>D</v>
      </c>
      <c r="Z15" s="53" t="str">
        <f t="shared" si="1"/>
        <v>Trung bình yếu</v>
      </c>
      <c r="AA15" s="41" t="str">
        <f t="shared" si="4"/>
        <v/>
      </c>
      <c r="AB15" s="41" t="str">
        <f t="shared" si="5"/>
        <v>PM15-A3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25.5" customHeight="1" x14ac:dyDescent="0.25">
      <c r="B16" s="44">
        <v>8</v>
      </c>
      <c r="C16" s="45" t="s">
        <v>3323</v>
      </c>
      <c r="D16" s="46" t="s">
        <v>2544</v>
      </c>
      <c r="E16" s="47" t="s">
        <v>1316</v>
      </c>
      <c r="F16" s="48" t="s">
        <v>217</v>
      </c>
      <c r="G16" s="45" t="s">
        <v>2683</v>
      </c>
      <c r="H16" s="101" t="s">
        <v>1147</v>
      </c>
      <c r="I16" s="102" t="s">
        <v>3313</v>
      </c>
      <c r="J16" s="100">
        <v>43271</v>
      </c>
      <c r="K16" s="102" t="s">
        <v>1149</v>
      </c>
      <c r="L16" s="102" t="s">
        <v>1448</v>
      </c>
      <c r="M16" s="102" t="s">
        <v>48</v>
      </c>
      <c r="N16">
        <v>2</v>
      </c>
      <c r="O16" s="82">
        <v>10</v>
      </c>
      <c r="P16" s="49">
        <v>8</v>
      </c>
      <c r="Q16" s="49">
        <v>7</v>
      </c>
      <c r="R16" s="49" t="s">
        <v>36</v>
      </c>
      <c r="S16" s="54"/>
      <c r="T16" s="54"/>
      <c r="U16" s="54"/>
      <c r="V16" s="54"/>
      <c r="W16" s="80">
        <v>4.5</v>
      </c>
      <c r="X16" s="51">
        <f t="shared" si="0"/>
        <v>5.7</v>
      </c>
      <c r="Y16" s="52" t="str">
        <f t="shared" si="3"/>
        <v>C</v>
      </c>
      <c r="Z16" s="53" t="str">
        <f t="shared" si="1"/>
        <v>Trung bình</v>
      </c>
      <c r="AA16" s="41" t="str">
        <f t="shared" si="4"/>
        <v/>
      </c>
      <c r="AB16" s="41" t="str">
        <f t="shared" si="5"/>
        <v>PM15-A3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25.5" customHeight="1" x14ac:dyDescent="0.25">
      <c r="B17" s="44">
        <v>9</v>
      </c>
      <c r="C17" s="45" t="s">
        <v>3324</v>
      </c>
      <c r="D17" s="46" t="s">
        <v>2609</v>
      </c>
      <c r="E17" s="47" t="s">
        <v>115</v>
      </c>
      <c r="F17" s="48" t="s">
        <v>2253</v>
      </c>
      <c r="G17" s="45" t="s">
        <v>2683</v>
      </c>
      <c r="H17" s="101" t="s">
        <v>1147</v>
      </c>
      <c r="I17" s="102" t="s">
        <v>3313</v>
      </c>
      <c r="J17" s="100">
        <v>43271</v>
      </c>
      <c r="K17" s="102" t="s">
        <v>1149</v>
      </c>
      <c r="L17" s="102" t="s">
        <v>1448</v>
      </c>
      <c r="M17" s="102" t="s">
        <v>48</v>
      </c>
      <c r="N17">
        <v>2</v>
      </c>
      <c r="O17" s="82">
        <v>4</v>
      </c>
      <c r="P17" s="49">
        <v>5</v>
      </c>
      <c r="Q17" s="49">
        <v>7</v>
      </c>
      <c r="R17" s="49" t="s">
        <v>36</v>
      </c>
      <c r="S17" s="54"/>
      <c r="T17" s="54"/>
      <c r="U17" s="54"/>
      <c r="V17" s="54"/>
      <c r="W17" s="80">
        <v>1.5</v>
      </c>
      <c r="X17" s="51">
        <f t="shared" si="0"/>
        <v>2.7</v>
      </c>
      <c r="Y17" s="52" t="str">
        <f t="shared" si="3"/>
        <v>F</v>
      </c>
      <c r="Z17" s="53" t="str">
        <f t="shared" si="1"/>
        <v>Kém</v>
      </c>
      <c r="AA17" s="41" t="str">
        <f t="shared" si="4"/>
        <v/>
      </c>
      <c r="AB17" s="41" t="str">
        <f t="shared" si="5"/>
        <v>PM15-A3</v>
      </c>
      <c r="AC17" s="71"/>
      <c r="AD17" s="4"/>
      <c r="AE17" s="43" t="str">
        <f t="shared" si="2"/>
        <v>Học lại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25.5" customHeight="1" x14ac:dyDescent="0.25">
      <c r="B18" s="44">
        <v>10</v>
      </c>
      <c r="C18" s="45" t="s">
        <v>3325</v>
      </c>
      <c r="D18" s="46" t="s">
        <v>954</v>
      </c>
      <c r="E18" s="47" t="s">
        <v>115</v>
      </c>
      <c r="F18" s="48" t="s">
        <v>924</v>
      </c>
      <c r="G18" s="45" t="s">
        <v>2683</v>
      </c>
      <c r="H18" s="101" t="s">
        <v>1147</v>
      </c>
      <c r="I18" s="102" t="s">
        <v>3313</v>
      </c>
      <c r="J18" s="100">
        <v>43271</v>
      </c>
      <c r="K18" s="102" t="s">
        <v>1149</v>
      </c>
      <c r="L18" s="102" t="s">
        <v>1448</v>
      </c>
      <c r="M18" s="102" t="s">
        <v>48</v>
      </c>
      <c r="N18">
        <v>2</v>
      </c>
      <c r="O18" s="82">
        <v>8</v>
      </c>
      <c r="P18" s="49">
        <v>9</v>
      </c>
      <c r="Q18" s="49">
        <v>10</v>
      </c>
      <c r="R18" s="49" t="s">
        <v>36</v>
      </c>
      <c r="S18" s="54"/>
      <c r="T18" s="54"/>
      <c r="U18" s="54"/>
      <c r="V18" s="54"/>
      <c r="W18" s="80">
        <v>5.5</v>
      </c>
      <c r="X18" s="51">
        <f t="shared" si="0"/>
        <v>6.6</v>
      </c>
      <c r="Y18" s="52" t="str">
        <f t="shared" si="3"/>
        <v>C+</v>
      </c>
      <c r="Z18" s="53" t="str">
        <f t="shared" si="1"/>
        <v>Trung bình</v>
      </c>
      <c r="AA18" s="41" t="str">
        <f t="shared" si="4"/>
        <v/>
      </c>
      <c r="AB18" s="41" t="str">
        <f t="shared" si="5"/>
        <v>PM15-A3</v>
      </c>
      <c r="AC18" s="71"/>
      <c r="AD18" s="4"/>
      <c r="AE18" s="43" t="str">
        <f t="shared" si="2"/>
        <v>Đạt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25.5" customHeight="1" x14ac:dyDescent="0.25">
      <c r="B19" s="44">
        <v>11</v>
      </c>
      <c r="C19" s="45" t="s">
        <v>3326</v>
      </c>
      <c r="D19" s="46" t="s">
        <v>1323</v>
      </c>
      <c r="E19" s="47" t="s">
        <v>381</v>
      </c>
      <c r="F19" s="48" t="s">
        <v>612</v>
      </c>
      <c r="G19" s="45" t="s">
        <v>2683</v>
      </c>
      <c r="H19" s="101" t="s">
        <v>1147</v>
      </c>
      <c r="I19" s="102" t="s">
        <v>3313</v>
      </c>
      <c r="J19" s="100">
        <v>43271</v>
      </c>
      <c r="K19" s="102" t="s">
        <v>1149</v>
      </c>
      <c r="L19" s="102" t="s">
        <v>1448</v>
      </c>
      <c r="M19" s="102" t="s">
        <v>48</v>
      </c>
      <c r="N19">
        <v>2</v>
      </c>
      <c r="O19" s="82">
        <v>10</v>
      </c>
      <c r="P19" s="49">
        <v>10</v>
      </c>
      <c r="Q19" s="49">
        <v>10</v>
      </c>
      <c r="R19" s="49" t="s">
        <v>36</v>
      </c>
      <c r="S19" s="54"/>
      <c r="T19" s="54"/>
      <c r="U19" s="54"/>
      <c r="V19" s="54"/>
      <c r="W19" s="80">
        <v>2.5</v>
      </c>
      <c r="X19" s="51">
        <f t="shared" si="0"/>
        <v>4.8</v>
      </c>
      <c r="Y19" s="52" t="str">
        <f t="shared" si="3"/>
        <v>D</v>
      </c>
      <c r="Z19" s="53" t="str">
        <f t="shared" si="1"/>
        <v>Trung bình yếu</v>
      </c>
      <c r="AA19" s="41" t="str">
        <f t="shared" si="4"/>
        <v/>
      </c>
      <c r="AB19" s="41" t="str">
        <f t="shared" si="5"/>
        <v>PM15-A3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25.5" customHeight="1" x14ac:dyDescent="0.25">
      <c r="B20" s="44">
        <v>12</v>
      </c>
      <c r="C20" s="45" t="s">
        <v>3327</v>
      </c>
      <c r="D20" s="46" t="s">
        <v>3328</v>
      </c>
      <c r="E20" s="47" t="s">
        <v>123</v>
      </c>
      <c r="F20" s="48" t="s">
        <v>3329</v>
      </c>
      <c r="G20" s="45" t="s">
        <v>2683</v>
      </c>
      <c r="H20" s="101" t="s">
        <v>1147</v>
      </c>
      <c r="I20" s="102" t="s">
        <v>3313</v>
      </c>
      <c r="J20" s="100">
        <v>43271</v>
      </c>
      <c r="K20" s="102" t="s">
        <v>1149</v>
      </c>
      <c r="L20" s="102" t="s">
        <v>1448</v>
      </c>
      <c r="M20" s="102" t="s">
        <v>48</v>
      </c>
      <c r="N20">
        <v>2</v>
      </c>
      <c r="O20" s="82">
        <v>10</v>
      </c>
      <c r="P20" s="49">
        <v>8</v>
      </c>
      <c r="Q20" s="49">
        <v>8</v>
      </c>
      <c r="R20" s="49" t="s">
        <v>36</v>
      </c>
      <c r="S20" s="54"/>
      <c r="T20" s="54"/>
      <c r="U20" s="54"/>
      <c r="V20" s="54"/>
      <c r="W20" s="80">
        <v>2.5</v>
      </c>
      <c r="X20" s="51">
        <f t="shared" si="0"/>
        <v>4.4000000000000004</v>
      </c>
      <c r="Y20" s="52" t="str">
        <f t="shared" si="3"/>
        <v>D</v>
      </c>
      <c r="Z20" s="53" t="str">
        <f t="shared" si="1"/>
        <v>Trung bình yếu</v>
      </c>
      <c r="AA20" s="41" t="str">
        <f t="shared" si="4"/>
        <v/>
      </c>
      <c r="AB20" s="41" t="str">
        <f t="shared" si="5"/>
        <v>PM15-A3</v>
      </c>
      <c r="AC20" s="71"/>
      <c r="AD20" s="4"/>
      <c r="AE20" s="43" t="str">
        <f t="shared" si="2"/>
        <v>Đạt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25.5" customHeight="1" x14ac:dyDescent="0.25">
      <c r="B21" s="44">
        <v>13</v>
      </c>
      <c r="C21" s="45" t="s">
        <v>3330</v>
      </c>
      <c r="D21" s="46" t="s">
        <v>657</v>
      </c>
      <c r="E21" s="47" t="s">
        <v>2866</v>
      </c>
      <c r="F21" s="48" t="s">
        <v>1215</v>
      </c>
      <c r="G21" s="45" t="s">
        <v>2683</v>
      </c>
      <c r="H21" s="101" t="s">
        <v>1147</v>
      </c>
      <c r="I21" s="102" t="s">
        <v>3313</v>
      </c>
      <c r="J21" s="100">
        <v>43271</v>
      </c>
      <c r="K21" s="102" t="s">
        <v>1149</v>
      </c>
      <c r="L21" s="102" t="s">
        <v>1448</v>
      </c>
      <c r="M21" s="102" t="s">
        <v>48</v>
      </c>
      <c r="N21">
        <v>2</v>
      </c>
      <c r="O21" s="82">
        <v>6</v>
      </c>
      <c r="P21" s="49">
        <v>8</v>
      </c>
      <c r="Q21" s="49">
        <v>7</v>
      </c>
      <c r="R21" s="49" t="s">
        <v>36</v>
      </c>
      <c r="S21" s="54"/>
      <c r="T21" s="54"/>
      <c r="U21" s="54"/>
      <c r="V21" s="54"/>
      <c r="W21" s="80">
        <v>8.5</v>
      </c>
      <c r="X21" s="51">
        <f t="shared" si="0"/>
        <v>8.1</v>
      </c>
      <c r="Y21" s="52" t="str">
        <f t="shared" si="3"/>
        <v>B+</v>
      </c>
      <c r="Z21" s="53" t="str">
        <f t="shared" si="1"/>
        <v>Khá</v>
      </c>
      <c r="AA21" s="41" t="str">
        <f t="shared" si="4"/>
        <v/>
      </c>
      <c r="AB21" s="41" t="str">
        <f t="shared" si="5"/>
        <v>PM15-A3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25.5" customHeight="1" x14ac:dyDescent="0.25">
      <c r="B22" s="44">
        <v>14</v>
      </c>
      <c r="C22" s="45" t="s">
        <v>3331</v>
      </c>
      <c r="D22" s="46" t="s">
        <v>3332</v>
      </c>
      <c r="E22" s="47" t="s">
        <v>126</v>
      </c>
      <c r="F22" s="48" t="s">
        <v>273</v>
      </c>
      <c r="G22" s="45" t="s">
        <v>2683</v>
      </c>
      <c r="H22" s="101" t="s">
        <v>1147</v>
      </c>
      <c r="I22" s="102" t="s">
        <v>3313</v>
      </c>
      <c r="J22" s="100">
        <v>43271</v>
      </c>
      <c r="K22" s="102" t="s">
        <v>1149</v>
      </c>
      <c r="L22" s="102" t="s">
        <v>1448</v>
      </c>
      <c r="M22" s="102" t="s">
        <v>48</v>
      </c>
      <c r="N22">
        <v>2</v>
      </c>
      <c r="O22" s="82">
        <v>6</v>
      </c>
      <c r="P22" s="49">
        <v>8</v>
      </c>
      <c r="Q22" s="49">
        <v>5</v>
      </c>
      <c r="R22" s="49" t="s">
        <v>36</v>
      </c>
      <c r="S22" s="54"/>
      <c r="T22" s="54"/>
      <c r="U22" s="54"/>
      <c r="V22" s="54"/>
      <c r="W22" s="80">
        <v>6.5</v>
      </c>
      <c r="X22" s="51">
        <f t="shared" si="0"/>
        <v>6.5</v>
      </c>
      <c r="Y22" s="52" t="str">
        <f t="shared" si="3"/>
        <v>C+</v>
      </c>
      <c r="Z22" s="53" t="str">
        <f t="shared" si="1"/>
        <v>Trung bình</v>
      </c>
      <c r="AA22" s="41" t="str">
        <f t="shared" si="4"/>
        <v/>
      </c>
      <c r="AB22" s="41" t="str">
        <f t="shared" si="5"/>
        <v>PM15-A3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25.5" customHeight="1" x14ac:dyDescent="0.25">
      <c r="B23" s="44">
        <v>15</v>
      </c>
      <c r="C23" s="45" t="s">
        <v>3333</v>
      </c>
      <c r="D23" s="46" t="s">
        <v>437</v>
      </c>
      <c r="E23" s="47" t="s">
        <v>396</v>
      </c>
      <c r="F23" s="48" t="s">
        <v>612</v>
      </c>
      <c r="G23" s="45" t="s">
        <v>2683</v>
      </c>
      <c r="H23" s="101" t="s">
        <v>1147</v>
      </c>
      <c r="I23" s="102" t="s">
        <v>3313</v>
      </c>
      <c r="J23" s="100">
        <v>43271</v>
      </c>
      <c r="K23" s="102" t="s">
        <v>1149</v>
      </c>
      <c r="L23" s="102" t="s">
        <v>1448</v>
      </c>
      <c r="M23" s="102" t="s">
        <v>48</v>
      </c>
      <c r="N23">
        <v>2</v>
      </c>
      <c r="O23" s="82">
        <v>10</v>
      </c>
      <c r="P23" s="49">
        <v>8</v>
      </c>
      <c r="Q23" s="49">
        <v>9</v>
      </c>
      <c r="R23" s="49" t="s">
        <v>36</v>
      </c>
      <c r="S23" s="54"/>
      <c r="T23" s="54"/>
      <c r="U23" s="54"/>
      <c r="V23" s="54"/>
      <c r="W23" s="80">
        <v>2.5</v>
      </c>
      <c r="X23" s="51">
        <f t="shared" si="0"/>
        <v>4.5</v>
      </c>
      <c r="Y23" s="52" t="str">
        <f t="shared" si="3"/>
        <v>D</v>
      </c>
      <c r="Z23" s="53" t="str">
        <f t="shared" si="1"/>
        <v>Trung bình yếu</v>
      </c>
      <c r="AA23" s="41" t="str">
        <f t="shared" si="4"/>
        <v/>
      </c>
      <c r="AB23" s="41" t="str">
        <f t="shared" si="5"/>
        <v>PM15-A3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25.5" customHeight="1" x14ac:dyDescent="0.25">
      <c r="B24" s="44">
        <v>16</v>
      </c>
      <c r="C24" s="45" t="s">
        <v>3334</v>
      </c>
      <c r="D24" s="46" t="s">
        <v>3335</v>
      </c>
      <c r="E24" s="47" t="s">
        <v>409</v>
      </c>
      <c r="F24" s="48" t="s">
        <v>986</v>
      </c>
      <c r="G24" s="45" t="s">
        <v>2683</v>
      </c>
      <c r="H24" s="101" t="s">
        <v>1147</v>
      </c>
      <c r="I24" s="102" t="s">
        <v>3313</v>
      </c>
      <c r="J24" s="100">
        <v>43271</v>
      </c>
      <c r="K24" s="102" t="s">
        <v>1149</v>
      </c>
      <c r="L24" s="102" t="s">
        <v>1448</v>
      </c>
      <c r="M24" s="102" t="s">
        <v>48</v>
      </c>
      <c r="N24">
        <v>2</v>
      </c>
      <c r="O24" s="82">
        <v>8</v>
      </c>
      <c r="P24" s="49">
        <v>9</v>
      </c>
      <c r="Q24" s="49">
        <v>7</v>
      </c>
      <c r="R24" s="49" t="s">
        <v>36</v>
      </c>
      <c r="S24" s="54"/>
      <c r="T24" s="54"/>
      <c r="U24" s="54"/>
      <c r="V24" s="54"/>
      <c r="W24" s="80">
        <v>2.5</v>
      </c>
      <c r="X24" s="51">
        <f t="shared" si="0"/>
        <v>4.2</v>
      </c>
      <c r="Y24" s="52" t="str">
        <f t="shared" si="3"/>
        <v>D</v>
      </c>
      <c r="Z24" s="53" t="str">
        <f t="shared" si="1"/>
        <v>Trung bình yếu</v>
      </c>
      <c r="AA24" s="41" t="str">
        <f t="shared" si="4"/>
        <v/>
      </c>
      <c r="AB24" s="41" t="str">
        <f t="shared" si="5"/>
        <v>PM15-A3</v>
      </c>
      <c r="AC24" s="71"/>
      <c r="AD24" s="4"/>
      <c r="AE24" s="43" t="str">
        <f t="shared" si="2"/>
        <v>Đạt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25.5" customHeight="1" x14ac:dyDescent="0.25">
      <c r="B25" s="44">
        <v>17</v>
      </c>
      <c r="C25" s="45" t="s">
        <v>3336</v>
      </c>
      <c r="D25" s="46" t="s">
        <v>1326</v>
      </c>
      <c r="E25" s="47" t="s">
        <v>417</v>
      </c>
      <c r="F25" s="48" t="s">
        <v>3337</v>
      </c>
      <c r="G25" s="45" t="s">
        <v>3132</v>
      </c>
      <c r="H25" s="101" t="s">
        <v>1147</v>
      </c>
      <c r="I25" s="102" t="s">
        <v>3313</v>
      </c>
      <c r="J25" s="100">
        <v>43271</v>
      </c>
      <c r="K25" s="102" t="s">
        <v>1149</v>
      </c>
      <c r="L25" s="102" t="s">
        <v>1448</v>
      </c>
      <c r="M25" s="102" t="s">
        <v>48</v>
      </c>
      <c r="N25">
        <v>2</v>
      </c>
      <c r="O25" s="82">
        <v>8</v>
      </c>
      <c r="P25" s="49">
        <v>8</v>
      </c>
      <c r="Q25" s="49">
        <v>8</v>
      </c>
      <c r="R25" s="49" t="s">
        <v>36</v>
      </c>
      <c r="S25" s="54"/>
      <c r="T25" s="54"/>
      <c r="U25" s="54"/>
      <c r="V25" s="54"/>
      <c r="W25" s="80">
        <v>2.5</v>
      </c>
      <c r="X25" s="51">
        <f t="shared" si="0"/>
        <v>4.2</v>
      </c>
      <c r="Y25" s="52" t="str">
        <f t="shared" si="3"/>
        <v>D</v>
      </c>
      <c r="Z25" s="53" t="str">
        <f t="shared" si="1"/>
        <v>Trung bình yếu</v>
      </c>
      <c r="AA25" s="41" t="str">
        <f t="shared" si="4"/>
        <v/>
      </c>
      <c r="AB25" s="41" t="str">
        <f t="shared" si="5"/>
        <v>PM15-A3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25.5" customHeight="1" x14ac:dyDescent="0.25">
      <c r="B26" s="44">
        <v>18</v>
      </c>
      <c r="C26" s="45" t="s">
        <v>3338</v>
      </c>
      <c r="D26" s="46" t="s">
        <v>3339</v>
      </c>
      <c r="E26" s="47" t="s">
        <v>162</v>
      </c>
      <c r="F26" s="48" t="s">
        <v>2623</v>
      </c>
      <c r="G26" s="45" t="s">
        <v>2683</v>
      </c>
      <c r="H26" s="101" t="s">
        <v>1147</v>
      </c>
      <c r="I26" s="102" t="s">
        <v>3313</v>
      </c>
      <c r="J26" s="100">
        <v>43271</v>
      </c>
      <c r="K26" s="102" t="s">
        <v>1149</v>
      </c>
      <c r="L26" s="102" t="s">
        <v>1448</v>
      </c>
      <c r="M26" s="102" t="s">
        <v>48</v>
      </c>
      <c r="N26">
        <v>2</v>
      </c>
      <c r="O26" s="82">
        <v>2</v>
      </c>
      <c r="P26" s="49">
        <v>7</v>
      </c>
      <c r="Q26" s="49">
        <v>7</v>
      </c>
      <c r="R26" s="49" t="s">
        <v>36</v>
      </c>
      <c r="S26" s="54"/>
      <c r="T26" s="54"/>
      <c r="U26" s="54"/>
      <c r="V26" s="54"/>
      <c r="W26" s="80">
        <v>2.5</v>
      </c>
      <c r="X26" s="51">
        <f t="shared" si="0"/>
        <v>3.4</v>
      </c>
      <c r="Y26" s="52" t="str">
        <f t="shared" si="3"/>
        <v>F</v>
      </c>
      <c r="Z26" s="53" t="str">
        <f t="shared" si="1"/>
        <v>Kém</v>
      </c>
      <c r="AA26" s="41" t="str">
        <f t="shared" si="4"/>
        <v/>
      </c>
      <c r="AB26" s="41" t="str">
        <f t="shared" si="5"/>
        <v>PM15-A3</v>
      </c>
      <c r="AC26" s="71"/>
      <c r="AD26" s="4"/>
      <c r="AE26" s="43" t="str">
        <f t="shared" si="2"/>
        <v>Học lại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25.5" customHeight="1" x14ac:dyDescent="0.25">
      <c r="B27" s="44">
        <v>19</v>
      </c>
      <c r="C27" s="45" t="s">
        <v>3340</v>
      </c>
      <c r="D27" s="46" t="s">
        <v>505</v>
      </c>
      <c r="E27" s="47" t="s">
        <v>3134</v>
      </c>
      <c r="F27" s="48" t="s">
        <v>213</v>
      </c>
      <c r="G27" s="45" t="s">
        <v>2683</v>
      </c>
      <c r="H27" s="101" t="s">
        <v>1147</v>
      </c>
      <c r="I27" s="102" t="s">
        <v>3313</v>
      </c>
      <c r="J27" s="100">
        <v>43271</v>
      </c>
      <c r="K27" s="102" t="s">
        <v>1149</v>
      </c>
      <c r="L27" s="102" t="s">
        <v>1448</v>
      </c>
      <c r="M27" s="102" t="s">
        <v>48</v>
      </c>
      <c r="N27">
        <v>2</v>
      </c>
      <c r="O27" s="82">
        <v>10</v>
      </c>
      <c r="P27" s="49">
        <v>8</v>
      </c>
      <c r="Q27" s="49">
        <v>8</v>
      </c>
      <c r="R27" s="49" t="s">
        <v>36</v>
      </c>
      <c r="S27" s="54"/>
      <c r="T27" s="54"/>
      <c r="U27" s="54"/>
      <c r="V27" s="54"/>
      <c r="W27" s="80">
        <v>2.5</v>
      </c>
      <c r="X27" s="51">
        <f t="shared" si="0"/>
        <v>4.4000000000000004</v>
      </c>
      <c r="Y27" s="52" t="str">
        <f t="shared" si="3"/>
        <v>D</v>
      </c>
      <c r="Z27" s="53" t="str">
        <f t="shared" si="1"/>
        <v>Trung bình yếu</v>
      </c>
      <c r="AA27" s="41" t="str">
        <f t="shared" si="4"/>
        <v/>
      </c>
      <c r="AB27" s="41" t="str">
        <f t="shared" si="5"/>
        <v>PM15-A3</v>
      </c>
      <c r="AC27" s="71"/>
      <c r="AD27" s="4"/>
      <c r="AE27" s="43" t="str">
        <f t="shared" si="2"/>
        <v>Đạt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25.5" customHeight="1" x14ac:dyDescent="0.25">
      <c r="B28" s="44">
        <v>20</v>
      </c>
      <c r="C28" s="45" t="s">
        <v>3341</v>
      </c>
      <c r="D28" s="46" t="s">
        <v>2857</v>
      </c>
      <c r="E28" s="47" t="s">
        <v>182</v>
      </c>
      <c r="F28" s="48" t="s">
        <v>457</v>
      </c>
      <c r="G28" s="45" t="s">
        <v>2683</v>
      </c>
      <c r="H28" s="101" t="s">
        <v>1147</v>
      </c>
      <c r="I28" s="102" t="s">
        <v>3313</v>
      </c>
      <c r="J28" s="100">
        <v>43271</v>
      </c>
      <c r="K28" s="102" t="s">
        <v>1149</v>
      </c>
      <c r="L28" s="102" t="s">
        <v>1448</v>
      </c>
      <c r="M28" s="102" t="s">
        <v>48</v>
      </c>
      <c r="N28">
        <v>2</v>
      </c>
      <c r="O28" s="82">
        <v>4</v>
      </c>
      <c r="P28" s="49">
        <v>8</v>
      </c>
      <c r="Q28" s="49">
        <v>5</v>
      </c>
      <c r="R28" s="49" t="s">
        <v>36</v>
      </c>
      <c r="S28" s="54"/>
      <c r="T28" s="54"/>
      <c r="U28" s="54"/>
      <c r="V28" s="54"/>
      <c r="W28" s="80">
        <v>2.5</v>
      </c>
      <c r="X28" s="51">
        <f t="shared" si="0"/>
        <v>3.5</v>
      </c>
      <c r="Y28" s="52" t="str">
        <f t="shared" si="3"/>
        <v>F</v>
      </c>
      <c r="Z28" s="53" t="str">
        <f t="shared" si="1"/>
        <v>Kém</v>
      </c>
      <c r="AA28" s="41" t="str">
        <f t="shared" si="4"/>
        <v/>
      </c>
      <c r="AB28" s="41" t="str">
        <f t="shared" si="5"/>
        <v>PM15-A3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25.5" customHeight="1" x14ac:dyDescent="0.25">
      <c r="B29" s="44">
        <v>21</v>
      </c>
      <c r="C29" s="45" t="s">
        <v>3342</v>
      </c>
      <c r="D29" s="46" t="s">
        <v>91</v>
      </c>
      <c r="E29" s="47" t="s">
        <v>189</v>
      </c>
      <c r="F29" s="48" t="s">
        <v>609</v>
      </c>
      <c r="G29" s="45" t="s">
        <v>2683</v>
      </c>
      <c r="H29" s="101" t="s">
        <v>1147</v>
      </c>
      <c r="I29" s="102" t="s">
        <v>3313</v>
      </c>
      <c r="J29" s="100">
        <v>43271</v>
      </c>
      <c r="K29" s="102" t="s">
        <v>1149</v>
      </c>
      <c r="L29" s="102" t="s">
        <v>1448</v>
      </c>
      <c r="M29" s="102" t="s">
        <v>48</v>
      </c>
      <c r="N29">
        <v>2</v>
      </c>
      <c r="O29" s="82">
        <v>10</v>
      </c>
      <c r="P29" s="49">
        <v>10</v>
      </c>
      <c r="Q29" s="49">
        <v>10</v>
      </c>
      <c r="R29" s="49" t="s">
        <v>36</v>
      </c>
      <c r="S29" s="54"/>
      <c r="T29" s="54"/>
      <c r="U29" s="54"/>
      <c r="V29" s="54"/>
      <c r="W29" s="80">
        <v>8.5</v>
      </c>
      <c r="X29" s="51">
        <f t="shared" si="0"/>
        <v>9</v>
      </c>
      <c r="Y29" s="52" t="str">
        <f t="shared" si="3"/>
        <v>A+</v>
      </c>
      <c r="Z29" s="53" t="str">
        <f t="shared" si="1"/>
        <v>Giỏi</v>
      </c>
      <c r="AA29" s="41" t="str">
        <f t="shared" si="4"/>
        <v/>
      </c>
      <c r="AB29" s="41" t="str">
        <f t="shared" si="5"/>
        <v>PM15-A3</v>
      </c>
      <c r="AC29" s="71"/>
      <c r="AD29" s="4"/>
      <c r="AE29" s="43" t="str">
        <f t="shared" si="2"/>
        <v>Đạt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25.5" customHeight="1" x14ac:dyDescent="0.25">
      <c r="B30" s="44">
        <v>22</v>
      </c>
      <c r="C30" s="45" t="s">
        <v>3343</v>
      </c>
      <c r="D30" s="46" t="s">
        <v>1593</v>
      </c>
      <c r="E30" s="47" t="s">
        <v>201</v>
      </c>
      <c r="F30" s="48" t="s">
        <v>247</v>
      </c>
      <c r="G30" s="45" t="s">
        <v>2683</v>
      </c>
      <c r="H30" s="101" t="s">
        <v>1147</v>
      </c>
      <c r="I30" s="102" t="s">
        <v>3313</v>
      </c>
      <c r="J30" s="100">
        <v>43271</v>
      </c>
      <c r="K30" s="102" t="s">
        <v>1149</v>
      </c>
      <c r="L30" s="102" t="s">
        <v>1448</v>
      </c>
      <c r="M30" s="102" t="s">
        <v>48</v>
      </c>
      <c r="N30">
        <v>2</v>
      </c>
      <c r="O30" s="82">
        <v>4</v>
      </c>
      <c r="P30" s="49">
        <v>5</v>
      </c>
      <c r="Q30" s="49">
        <v>8</v>
      </c>
      <c r="R30" s="49" t="s">
        <v>36</v>
      </c>
      <c r="S30" s="54"/>
      <c r="T30" s="54"/>
      <c r="U30" s="54"/>
      <c r="V30" s="54"/>
      <c r="W30" s="80">
        <v>2.5</v>
      </c>
      <c r="X30" s="51">
        <f t="shared" si="0"/>
        <v>3.5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tr">
        <f t="shared" si="5"/>
        <v>PM15-A3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25.5" customHeight="1" x14ac:dyDescent="0.25">
      <c r="B31" s="44">
        <v>23</v>
      </c>
      <c r="C31" s="45" t="s">
        <v>3344</v>
      </c>
      <c r="D31" s="46" t="s">
        <v>689</v>
      </c>
      <c r="E31" s="47" t="s">
        <v>221</v>
      </c>
      <c r="F31" s="48" t="s">
        <v>1601</v>
      </c>
      <c r="G31" s="45" t="s">
        <v>2683</v>
      </c>
      <c r="H31" s="101" t="s">
        <v>1147</v>
      </c>
      <c r="I31" s="102" t="s">
        <v>3313</v>
      </c>
      <c r="J31" s="100">
        <v>43271</v>
      </c>
      <c r="K31" s="102" t="s">
        <v>1149</v>
      </c>
      <c r="L31" s="102" t="s">
        <v>1448</v>
      </c>
      <c r="M31" s="102" t="s">
        <v>48</v>
      </c>
      <c r="N31">
        <v>2</v>
      </c>
      <c r="O31" s="82">
        <v>10</v>
      </c>
      <c r="P31" s="49">
        <v>9</v>
      </c>
      <c r="Q31" s="49">
        <v>9</v>
      </c>
      <c r="R31" s="49" t="s">
        <v>36</v>
      </c>
      <c r="S31" s="54"/>
      <c r="T31" s="54"/>
      <c r="U31" s="54"/>
      <c r="V31" s="54"/>
      <c r="W31" s="80">
        <v>2.5</v>
      </c>
      <c r="X31" s="51">
        <f t="shared" si="0"/>
        <v>4.5999999999999996</v>
      </c>
      <c r="Y31" s="52" t="str">
        <f t="shared" si="3"/>
        <v>D</v>
      </c>
      <c r="Z31" s="53" t="str">
        <f t="shared" si="1"/>
        <v>Trung bình yếu</v>
      </c>
      <c r="AA31" s="41" t="str">
        <f t="shared" si="4"/>
        <v/>
      </c>
      <c r="AB31" s="41" t="str">
        <f t="shared" si="5"/>
        <v>PM15-A3</v>
      </c>
      <c r="AC31" s="71"/>
      <c r="AD31" s="4"/>
      <c r="AE31" s="43" t="str">
        <f t="shared" si="2"/>
        <v>Đạt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25.5" customHeight="1" x14ac:dyDescent="0.25">
      <c r="B32" s="44">
        <v>24</v>
      </c>
      <c r="C32" s="45" t="s">
        <v>3345</v>
      </c>
      <c r="D32" s="46" t="s">
        <v>3346</v>
      </c>
      <c r="E32" s="47" t="s">
        <v>225</v>
      </c>
      <c r="F32" s="48" t="s">
        <v>2003</v>
      </c>
      <c r="G32" s="45" t="s">
        <v>2683</v>
      </c>
      <c r="H32" s="101" t="s">
        <v>1147</v>
      </c>
      <c r="I32" s="102" t="s">
        <v>3313</v>
      </c>
      <c r="J32" s="100">
        <v>43271</v>
      </c>
      <c r="K32" s="102" t="s">
        <v>1149</v>
      </c>
      <c r="L32" s="102" t="s">
        <v>1448</v>
      </c>
      <c r="M32" s="102" t="s">
        <v>48</v>
      </c>
      <c r="N32">
        <v>2</v>
      </c>
      <c r="O32" s="82">
        <v>6</v>
      </c>
      <c r="P32" s="49">
        <v>8</v>
      </c>
      <c r="Q32" s="49">
        <v>9</v>
      </c>
      <c r="R32" s="49" t="s">
        <v>36</v>
      </c>
      <c r="S32" s="54"/>
      <c r="T32" s="54"/>
      <c r="U32" s="54"/>
      <c r="V32" s="54"/>
      <c r="W32" s="80">
        <v>2.5</v>
      </c>
      <c r="X32" s="51">
        <f t="shared" si="0"/>
        <v>4.0999999999999996</v>
      </c>
      <c r="Y32" s="52" t="str">
        <f t="shared" si="3"/>
        <v>D</v>
      </c>
      <c r="Z32" s="53" t="str">
        <f t="shared" si="1"/>
        <v>Trung bình yếu</v>
      </c>
      <c r="AA32" s="41" t="str">
        <f t="shared" si="4"/>
        <v/>
      </c>
      <c r="AB32" s="41" t="str">
        <f t="shared" si="5"/>
        <v>PM15-A3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25.5" customHeight="1" x14ac:dyDescent="0.25">
      <c r="B33" s="44">
        <v>25</v>
      </c>
      <c r="C33" s="45" t="s">
        <v>3347</v>
      </c>
      <c r="D33" s="46" t="s">
        <v>3348</v>
      </c>
      <c r="E33" s="47" t="s">
        <v>225</v>
      </c>
      <c r="F33" s="48" t="s">
        <v>1082</v>
      </c>
      <c r="G33" s="45" t="s">
        <v>2683</v>
      </c>
      <c r="H33" s="101" t="s">
        <v>1147</v>
      </c>
      <c r="I33" s="102" t="s">
        <v>3313</v>
      </c>
      <c r="J33" s="100">
        <v>43271</v>
      </c>
      <c r="K33" s="102" t="s">
        <v>1149</v>
      </c>
      <c r="L33" s="102" t="s">
        <v>1448</v>
      </c>
      <c r="M33" s="102" t="s">
        <v>48</v>
      </c>
      <c r="N33">
        <v>2</v>
      </c>
      <c r="O33" s="82">
        <v>10</v>
      </c>
      <c r="P33" s="49">
        <v>10</v>
      </c>
      <c r="Q33" s="49">
        <v>10</v>
      </c>
      <c r="R33" s="49" t="s">
        <v>36</v>
      </c>
      <c r="S33" s="54"/>
      <c r="T33" s="54"/>
      <c r="U33" s="54"/>
      <c r="V33" s="54"/>
      <c r="W33" s="80">
        <v>9.5</v>
      </c>
      <c r="X33" s="51">
        <f t="shared" si="0"/>
        <v>9.6999999999999993</v>
      </c>
      <c r="Y33" s="52" t="str">
        <f t="shared" si="3"/>
        <v>A+</v>
      </c>
      <c r="Z33" s="53" t="str">
        <f t="shared" si="1"/>
        <v>Giỏi</v>
      </c>
      <c r="AA33" s="41" t="str">
        <f t="shared" si="4"/>
        <v/>
      </c>
      <c r="AB33" s="41" t="str">
        <f t="shared" si="5"/>
        <v>PM15-A3</v>
      </c>
      <c r="AC33" s="71"/>
      <c r="AD33" s="4"/>
      <c r="AE33" s="43" t="str">
        <f t="shared" si="2"/>
        <v>Đạt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25.5" customHeight="1" x14ac:dyDescent="0.25">
      <c r="B34" s="44">
        <v>26</v>
      </c>
      <c r="C34" s="45" t="s">
        <v>3349</v>
      </c>
      <c r="D34" s="46" t="s">
        <v>3350</v>
      </c>
      <c r="E34" s="47" t="s">
        <v>229</v>
      </c>
      <c r="F34" s="48" t="s">
        <v>1454</v>
      </c>
      <c r="G34" s="45" t="s">
        <v>2683</v>
      </c>
      <c r="H34" s="101" t="s">
        <v>1147</v>
      </c>
      <c r="I34" s="102" t="s">
        <v>3313</v>
      </c>
      <c r="J34" s="100">
        <v>43271</v>
      </c>
      <c r="K34" s="102" t="s">
        <v>1149</v>
      </c>
      <c r="L34" s="102" t="s">
        <v>1448</v>
      </c>
      <c r="M34" s="102" t="s">
        <v>48</v>
      </c>
      <c r="N34">
        <v>2</v>
      </c>
      <c r="O34" s="82">
        <v>10</v>
      </c>
      <c r="P34" s="49">
        <v>9</v>
      </c>
      <c r="Q34" s="49">
        <v>8</v>
      </c>
      <c r="R34" s="49" t="s">
        <v>36</v>
      </c>
      <c r="S34" s="54"/>
      <c r="T34" s="54"/>
      <c r="U34" s="54"/>
      <c r="V34" s="54"/>
      <c r="W34" s="80">
        <v>4.5</v>
      </c>
      <c r="X34" s="51">
        <f t="shared" si="0"/>
        <v>5.9</v>
      </c>
      <c r="Y34" s="52" t="str">
        <f t="shared" si="3"/>
        <v>C</v>
      </c>
      <c r="Z34" s="53" t="str">
        <f t="shared" si="1"/>
        <v>Trung bình</v>
      </c>
      <c r="AA34" s="41" t="str">
        <f t="shared" si="4"/>
        <v/>
      </c>
      <c r="AB34" s="41" t="str">
        <f t="shared" si="5"/>
        <v>PM15-A3</v>
      </c>
      <c r="AC34" s="71"/>
      <c r="AD34" s="4"/>
      <c r="AE34" s="43" t="str">
        <f t="shared" si="2"/>
        <v>Đạt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25.5" customHeight="1" x14ac:dyDescent="0.25">
      <c r="B35" s="44">
        <v>27</v>
      </c>
      <c r="C35" s="45" t="s">
        <v>3351</v>
      </c>
      <c r="D35" s="46" t="s">
        <v>2215</v>
      </c>
      <c r="E35" s="47" t="s">
        <v>3068</v>
      </c>
      <c r="F35" s="48" t="s">
        <v>96</v>
      </c>
      <c r="G35" s="45" t="s">
        <v>2683</v>
      </c>
      <c r="H35" s="101" t="s">
        <v>1147</v>
      </c>
      <c r="I35" s="102" t="s">
        <v>3313</v>
      </c>
      <c r="J35" s="100">
        <v>43271</v>
      </c>
      <c r="K35" s="102" t="s">
        <v>1149</v>
      </c>
      <c r="L35" s="102" t="s">
        <v>1448</v>
      </c>
      <c r="M35" s="102" t="s">
        <v>48</v>
      </c>
      <c r="N35">
        <v>2</v>
      </c>
      <c r="O35" s="82">
        <v>10</v>
      </c>
      <c r="P35" s="49">
        <v>9</v>
      </c>
      <c r="Q35" s="49">
        <v>10</v>
      </c>
      <c r="R35" s="49" t="s">
        <v>36</v>
      </c>
      <c r="S35" s="54"/>
      <c r="T35" s="54"/>
      <c r="U35" s="54"/>
      <c r="V35" s="54"/>
      <c r="W35" s="80">
        <v>4.5</v>
      </c>
      <c r="X35" s="51">
        <f t="shared" si="0"/>
        <v>6.1</v>
      </c>
      <c r="Y35" s="52" t="str">
        <f t="shared" si="3"/>
        <v>C</v>
      </c>
      <c r="Z35" s="53" t="str">
        <f t="shared" si="1"/>
        <v>Trung bình</v>
      </c>
      <c r="AA35" s="41" t="str">
        <f t="shared" si="4"/>
        <v/>
      </c>
      <c r="AB35" s="41" t="str">
        <f t="shared" si="5"/>
        <v>PM15-A3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25.5" customHeight="1" x14ac:dyDescent="0.25">
      <c r="B36" s="44">
        <v>28</v>
      </c>
      <c r="C36" s="45" t="s">
        <v>3352</v>
      </c>
      <c r="D36" s="46" t="s">
        <v>3353</v>
      </c>
      <c r="E36" s="47" t="s">
        <v>246</v>
      </c>
      <c r="F36" s="48" t="s">
        <v>507</v>
      </c>
      <c r="G36" s="45" t="s">
        <v>2683</v>
      </c>
      <c r="H36" s="101" t="s">
        <v>1147</v>
      </c>
      <c r="I36" s="102" t="s">
        <v>3313</v>
      </c>
      <c r="J36" s="100">
        <v>43271</v>
      </c>
      <c r="K36" s="102" t="s">
        <v>1149</v>
      </c>
      <c r="L36" s="102" t="s">
        <v>1448</v>
      </c>
      <c r="M36" s="102" t="s">
        <v>48</v>
      </c>
      <c r="N36">
        <v>2</v>
      </c>
      <c r="O36" s="82">
        <v>0</v>
      </c>
      <c r="P36" s="49">
        <v>0</v>
      </c>
      <c r="Q36" s="49">
        <v>0</v>
      </c>
      <c r="R36" s="49" t="s">
        <v>36</v>
      </c>
      <c r="S36" s="54"/>
      <c r="T36" s="54"/>
      <c r="U36" s="54"/>
      <c r="V36" s="54"/>
      <c r="W36" s="80" t="s">
        <v>36</v>
      </c>
      <c r="X36" s="51">
        <f t="shared" si="0"/>
        <v>0</v>
      </c>
      <c r="Y36" s="52" t="str">
        <f t="shared" si="3"/>
        <v>F</v>
      </c>
      <c r="Z36" s="53" t="str">
        <f t="shared" si="1"/>
        <v>Kém</v>
      </c>
      <c r="AA36" s="41" t="str">
        <f t="shared" si="4"/>
        <v>Không đủ ĐKDT</v>
      </c>
      <c r="AB36" s="41" t="str">
        <f t="shared" si="5"/>
        <v>PM15-A3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25.5" customHeight="1" x14ac:dyDescent="0.25">
      <c r="B37" s="44">
        <v>29</v>
      </c>
      <c r="C37" s="45" t="s">
        <v>3354</v>
      </c>
      <c r="D37" s="46" t="s">
        <v>3355</v>
      </c>
      <c r="E37" s="47" t="s">
        <v>257</v>
      </c>
      <c r="F37" s="48" t="s">
        <v>318</v>
      </c>
      <c r="G37" s="45" t="s">
        <v>2683</v>
      </c>
      <c r="H37" s="101" t="s">
        <v>1147</v>
      </c>
      <c r="I37" s="102" t="s">
        <v>3313</v>
      </c>
      <c r="J37" s="100">
        <v>43271</v>
      </c>
      <c r="K37" s="102" t="s">
        <v>1149</v>
      </c>
      <c r="L37" s="102" t="s">
        <v>1448</v>
      </c>
      <c r="M37" s="102" t="s">
        <v>48</v>
      </c>
      <c r="N37">
        <v>2</v>
      </c>
      <c r="O37" s="82">
        <v>2</v>
      </c>
      <c r="P37" s="49">
        <v>3</v>
      </c>
      <c r="Q37" s="49">
        <v>7</v>
      </c>
      <c r="R37" s="49" t="s">
        <v>36</v>
      </c>
      <c r="S37" s="54"/>
      <c r="T37" s="54"/>
      <c r="U37" s="54"/>
      <c r="V37" s="54"/>
      <c r="W37" s="80">
        <v>0</v>
      </c>
      <c r="X37" s="51">
        <f t="shared" si="0"/>
        <v>1.2</v>
      </c>
      <c r="Y37" s="52" t="str">
        <f t="shared" si="3"/>
        <v>F</v>
      </c>
      <c r="Z37" s="53" t="str">
        <f t="shared" si="1"/>
        <v>Kém</v>
      </c>
      <c r="AA37" s="41" t="s">
        <v>3382</v>
      </c>
      <c r="AB37" s="41" t="str">
        <f t="shared" si="5"/>
        <v>PM15-A3</v>
      </c>
      <c r="AC37" s="71"/>
      <c r="AD37" s="4"/>
      <c r="AE37" s="43" t="str">
        <f t="shared" si="2"/>
        <v>Học lại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25.5" customHeight="1" x14ac:dyDescent="0.25">
      <c r="B38" s="44">
        <v>30</v>
      </c>
      <c r="C38" s="45" t="s">
        <v>3356</v>
      </c>
      <c r="D38" s="46" t="s">
        <v>3357</v>
      </c>
      <c r="E38" s="47" t="s">
        <v>257</v>
      </c>
      <c r="F38" s="48" t="s">
        <v>626</v>
      </c>
      <c r="G38" s="45" t="s">
        <v>2683</v>
      </c>
      <c r="H38" s="101" t="s">
        <v>1147</v>
      </c>
      <c r="I38" s="102" t="s">
        <v>3313</v>
      </c>
      <c r="J38" s="100">
        <v>43271</v>
      </c>
      <c r="K38" s="102" t="s">
        <v>1149</v>
      </c>
      <c r="L38" s="102" t="s">
        <v>1448</v>
      </c>
      <c r="M38" s="102" t="s">
        <v>48</v>
      </c>
      <c r="N38">
        <v>2</v>
      </c>
      <c r="O38" s="82">
        <v>10</v>
      </c>
      <c r="P38" s="49">
        <v>8</v>
      </c>
      <c r="Q38" s="49">
        <v>10</v>
      </c>
      <c r="R38" s="49" t="s">
        <v>36</v>
      </c>
      <c r="S38" s="54"/>
      <c r="T38" s="54"/>
      <c r="U38" s="54"/>
      <c r="V38" s="54"/>
      <c r="W38" s="80">
        <v>2.5</v>
      </c>
      <c r="X38" s="51">
        <f t="shared" si="0"/>
        <v>4.5999999999999996</v>
      </c>
      <c r="Y38" s="52" t="str">
        <f t="shared" si="3"/>
        <v>D</v>
      </c>
      <c r="Z38" s="53" t="str">
        <f t="shared" si="1"/>
        <v>Trung bình yếu</v>
      </c>
      <c r="AA38" s="41" t="str">
        <f t="shared" si="4"/>
        <v/>
      </c>
      <c r="AB38" s="41" t="str">
        <f t="shared" si="5"/>
        <v>PM15-A3</v>
      </c>
      <c r="AC38" s="71"/>
      <c r="AD38" s="4"/>
      <c r="AE38" s="43" t="str">
        <f t="shared" si="2"/>
        <v>Đạt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25.5" customHeight="1" x14ac:dyDescent="0.25">
      <c r="B39" s="44">
        <v>31</v>
      </c>
      <c r="C39" s="45" t="s">
        <v>3358</v>
      </c>
      <c r="D39" s="46" t="s">
        <v>3359</v>
      </c>
      <c r="E39" s="47" t="s">
        <v>257</v>
      </c>
      <c r="F39" s="48" t="s">
        <v>2317</v>
      </c>
      <c r="G39" s="45" t="s">
        <v>2683</v>
      </c>
      <c r="H39" s="101" t="s">
        <v>1147</v>
      </c>
      <c r="I39" s="102" t="s">
        <v>3313</v>
      </c>
      <c r="J39" s="100">
        <v>43271</v>
      </c>
      <c r="K39" s="102" t="s">
        <v>1149</v>
      </c>
      <c r="L39" s="102" t="s">
        <v>1448</v>
      </c>
      <c r="M39" s="102" t="s">
        <v>48</v>
      </c>
      <c r="N39">
        <v>2</v>
      </c>
      <c r="O39" s="82">
        <v>8</v>
      </c>
      <c r="P39" s="49">
        <v>9</v>
      </c>
      <c r="Q39" s="49">
        <v>10</v>
      </c>
      <c r="R39" s="49" t="s">
        <v>36</v>
      </c>
      <c r="S39" s="54"/>
      <c r="T39" s="54"/>
      <c r="U39" s="54"/>
      <c r="V39" s="54"/>
      <c r="W39" s="80">
        <v>8.5</v>
      </c>
      <c r="X39" s="51">
        <f t="shared" si="0"/>
        <v>8.6999999999999993</v>
      </c>
      <c r="Y39" s="52" t="str">
        <f t="shared" si="3"/>
        <v>A</v>
      </c>
      <c r="Z39" s="53" t="str">
        <f t="shared" si="1"/>
        <v>Giỏi</v>
      </c>
      <c r="AA39" s="41" t="str">
        <f t="shared" si="4"/>
        <v/>
      </c>
      <c r="AB39" s="41" t="str">
        <f t="shared" si="5"/>
        <v>PM15-A3</v>
      </c>
      <c r="AC39" s="71"/>
      <c r="AD39" s="4"/>
      <c r="AE39" s="43" t="str">
        <f t="shared" si="2"/>
        <v>Đạt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25.5" customHeight="1" x14ac:dyDescent="0.25">
      <c r="B40" s="44">
        <v>32</v>
      </c>
      <c r="C40" s="45" t="s">
        <v>3360</v>
      </c>
      <c r="D40" s="46" t="s">
        <v>59</v>
      </c>
      <c r="E40" s="47" t="s">
        <v>882</v>
      </c>
      <c r="F40" s="48" t="s">
        <v>1601</v>
      </c>
      <c r="G40" s="45" t="s">
        <v>2683</v>
      </c>
      <c r="H40" s="101" t="s">
        <v>1147</v>
      </c>
      <c r="I40" s="102" t="s">
        <v>3313</v>
      </c>
      <c r="J40" s="100">
        <v>43271</v>
      </c>
      <c r="K40" s="102" t="s">
        <v>1149</v>
      </c>
      <c r="L40" s="102" t="s">
        <v>1448</v>
      </c>
      <c r="M40" s="102" t="s">
        <v>48</v>
      </c>
      <c r="N40">
        <v>2</v>
      </c>
      <c r="O40" s="82">
        <v>8</v>
      </c>
      <c r="P40" s="49">
        <v>10</v>
      </c>
      <c r="Q40" s="49">
        <v>10</v>
      </c>
      <c r="R40" s="49" t="s">
        <v>36</v>
      </c>
      <c r="S40" s="54"/>
      <c r="T40" s="54"/>
      <c r="U40" s="54"/>
      <c r="V40" s="54"/>
      <c r="W40" s="80">
        <v>5.5</v>
      </c>
      <c r="X40" s="51">
        <f t="shared" si="0"/>
        <v>6.7</v>
      </c>
      <c r="Y40" s="52" t="str">
        <f t="shared" si="3"/>
        <v>C+</v>
      </c>
      <c r="Z40" s="53" t="str">
        <f t="shared" si="1"/>
        <v>Trung bình</v>
      </c>
      <c r="AA40" s="41" t="str">
        <f t="shared" si="4"/>
        <v/>
      </c>
      <c r="AB40" s="41" t="str">
        <f t="shared" si="5"/>
        <v>PM15-A3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25.5" customHeight="1" x14ac:dyDescent="0.25">
      <c r="B41" s="44">
        <v>33</v>
      </c>
      <c r="C41" s="45" t="s">
        <v>3361</v>
      </c>
      <c r="D41" s="46" t="s">
        <v>893</v>
      </c>
      <c r="E41" s="47" t="s">
        <v>491</v>
      </c>
      <c r="F41" s="48" t="s">
        <v>169</v>
      </c>
      <c r="G41" s="45" t="s">
        <v>2683</v>
      </c>
      <c r="H41" s="101" t="s">
        <v>1147</v>
      </c>
      <c r="I41" s="102" t="s">
        <v>3313</v>
      </c>
      <c r="J41" s="100">
        <v>43271</v>
      </c>
      <c r="K41" s="102" t="s">
        <v>1149</v>
      </c>
      <c r="L41" s="102" t="s">
        <v>1448</v>
      </c>
      <c r="M41" s="102" t="s">
        <v>48</v>
      </c>
      <c r="N41">
        <v>2</v>
      </c>
      <c r="O41" s="82">
        <v>2</v>
      </c>
      <c r="P41" s="49">
        <v>5</v>
      </c>
      <c r="Q41" s="49">
        <v>8</v>
      </c>
      <c r="R41" s="49" t="s">
        <v>36</v>
      </c>
      <c r="S41" s="54"/>
      <c r="T41" s="54"/>
      <c r="U41" s="54"/>
      <c r="V41" s="54"/>
      <c r="W41" s="80">
        <v>1.5</v>
      </c>
      <c r="X41" s="51">
        <f t="shared" si="0"/>
        <v>2.6</v>
      </c>
      <c r="Y41" s="52" t="str">
        <f t="shared" si="3"/>
        <v>F</v>
      </c>
      <c r="Z41" s="53" t="str">
        <f t="shared" si="1"/>
        <v>Kém</v>
      </c>
      <c r="AA41" s="41" t="str">
        <f t="shared" si="4"/>
        <v/>
      </c>
      <c r="AB41" s="41" t="str">
        <f t="shared" si="5"/>
        <v>PM15-A3</v>
      </c>
      <c r="AC41" s="71"/>
      <c r="AD41" s="4"/>
      <c r="AE41" s="43" t="str">
        <f t="shared" si="2"/>
        <v>Học lại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25.5" customHeight="1" x14ac:dyDescent="0.25">
      <c r="B42" s="44">
        <v>34</v>
      </c>
      <c r="C42" s="45" t="s">
        <v>3362</v>
      </c>
      <c r="D42" s="46" t="s">
        <v>2473</v>
      </c>
      <c r="E42" s="47" t="s">
        <v>495</v>
      </c>
      <c r="F42" s="48" t="s">
        <v>1244</v>
      </c>
      <c r="G42" s="45" t="s">
        <v>2683</v>
      </c>
      <c r="H42" s="101" t="s">
        <v>1147</v>
      </c>
      <c r="I42" s="102" t="s">
        <v>3313</v>
      </c>
      <c r="J42" s="100">
        <v>43271</v>
      </c>
      <c r="K42" s="102" t="s">
        <v>1149</v>
      </c>
      <c r="L42" s="102" t="s">
        <v>1448</v>
      </c>
      <c r="M42" s="102" t="s">
        <v>48</v>
      </c>
      <c r="N42">
        <v>2</v>
      </c>
      <c r="O42" s="82">
        <v>10</v>
      </c>
      <c r="P42" s="49">
        <v>9</v>
      </c>
      <c r="Q42" s="49">
        <v>7</v>
      </c>
      <c r="R42" s="49" t="s">
        <v>36</v>
      </c>
      <c r="S42" s="54"/>
      <c r="T42" s="54"/>
      <c r="U42" s="54"/>
      <c r="V42" s="54"/>
      <c r="W42" s="80">
        <v>2.5</v>
      </c>
      <c r="X42" s="51">
        <f t="shared" si="0"/>
        <v>4.4000000000000004</v>
      </c>
      <c r="Y42" s="52" t="str">
        <f t="shared" si="3"/>
        <v>D</v>
      </c>
      <c r="Z42" s="53" t="str">
        <f t="shared" si="1"/>
        <v>Trung bình yếu</v>
      </c>
      <c r="AA42" s="41" t="str">
        <f t="shared" si="4"/>
        <v/>
      </c>
      <c r="AB42" s="41" t="str">
        <f t="shared" si="5"/>
        <v>PM15-A3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25.5" customHeight="1" x14ac:dyDescent="0.25">
      <c r="B43" s="44">
        <v>35</v>
      </c>
      <c r="C43" s="45" t="s">
        <v>3363</v>
      </c>
      <c r="D43" s="46" t="s">
        <v>306</v>
      </c>
      <c r="E43" s="47" t="s">
        <v>1239</v>
      </c>
      <c r="F43" s="48" t="s">
        <v>349</v>
      </c>
      <c r="G43" s="45" t="s">
        <v>2683</v>
      </c>
      <c r="H43" s="101" t="s">
        <v>1147</v>
      </c>
      <c r="I43" s="102" t="s">
        <v>3313</v>
      </c>
      <c r="J43" s="100">
        <v>43271</v>
      </c>
      <c r="K43" s="102" t="s">
        <v>1149</v>
      </c>
      <c r="L43" s="102" t="s">
        <v>1448</v>
      </c>
      <c r="M43" s="102" t="s">
        <v>48</v>
      </c>
      <c r="N43">
        <v>2</v>
      </c>
      <c r="O43" s="82">
        <v>0</v>
      </c>
      <c r="P43" s="49">
        <v>0</v>
      </c>
      <c r="Q43" s="49">
        <v>0</v>
      </c>
      <c r="R43" s="49" t="s">
        <v>36</v>
      </c>
      <c r="S43" s="54"/>
      <c r="T43" s="54"/>
      <c r="U43" s="54"/>
      <c r="V43" s="54"/>
      <c r="W43" s="80" t="s">
        <v>36</v>
      </c>
      <c r="X43" s="51">
        <f t="shared" si="0"/>
        <v>0</v>
      </c>
      <c r="Y43" s="52" t="str">
        <f t="shared" si="3"/>
        <v>F</v>
      </c>
      <c r="Z43" s="53" t="str">
        <f t="shared" si="1"/>
        <v>Kém</v>
      </c>
      <c r="AA43" s="41" t="str">
        <f t="shared" si="4"/>
        <v>Không đủ ĐKDT</v>
      </c>
      <c r="AB43" s="41" t="str">
        <f t="shared" si="5"/>
        <v>PM15-A3</v>
      </c>
      <c r="AC43" s="71"/>
      <c r="AD43" s="4"/>
      <c r="AE43" s="43" t="str">
        <f t="shared" si="2"/>
        <v>Học lại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25.5" customHeight="1" x14ac:dyDescent="0.25">
      <c r="B44" s="44">
        <v>36</v>
      </c>
      <c r="C44" s="45" t="s">
        <v>3364</v>
      </c>
      <c r="D44" s="46" t="s">
        <v>1071</v>
      </c>
      <c r="E44" s="47" t="s">
        <v>288</v>
      </c>
      <c r="F44" s="48" t="s">
        <v>3365</v>
      </c>
      <c r="G44" s="45" t="s">
        <v>2683</v>
      </c>
      <c r="H44" s="101" t="s">
        <v>1147</v>
      </c>
      <c r="I44" s="102" t="s">
        <v>3313</v>
      </c>
      <c r="J44" s="100">
        <v>43271</v>
      </c>
      <c r="K44" s="102" t="s">
        <v>1149</v>
      </c>
      <c r="L44" s="102" t="s">
        <v>1448</v>
      </c>
      <c r="M44" s="102" t="s">
        <v>48</v>
      </c>
      <c r="N44">
        <v>2</v>
      </c>
      <c r="O44" s="82">
        <v>10</v>
      </c>
      <c r="P44" s="49">
        <v>8</v>
      </c>
      <c r="Q44" s="49">
        <v>9</v>
      </c>
      <c r="R44" s="49" t="s">
        <v>36</v>
      </c>
      <c r="S44" s="54"/>
      <c r="T44" s="54"/>
      <c r="U44" s="54"/>
      <c r="V44" s="54"/>
      <c r="W44" s="80">
        <v>4.5</v>
      </c>
      <c r="X44" s="51">
        <f t="shared" si="0"/>
        <v>5.9</v>
      </c>
      <c r="Y44" s="52" t="str">
        <f t="shared" si="3"/>
        <v>C</v>
      </c>
      <c r="Z44" s="53" t="str">
        <f t="shared" si="1"/>
        <v>Trung bình</v>
      </c>
      <c r="AA44" s="41" t="str">
        <f t="shared" si="4"/>
        <v/>
      </c>
      <c r="AB44" s="41" t="str">
        <f t="shared" si="5"/>
        <v>PM15-A3</v>
      </c>
      <c r="AC44" s="71"/>
      <c r="AD44" s="4"/>
      <c r="AE44" s="43" t="str">
        <f t="shared" si="2"/>
        <v>Đạt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25.5" customHeight="1" x14ac:dyDescent="0.25">
      <c r="B45" s="44">
        <v>37</v>
      </c>
      <c r="C45" s="45" t="s">
        <v>3366</v>
      </c>
      <c r="D45" s="46" t="s">
        <v>3367</v>
      </c>
      <c r="E45" s="47" t="s">
        <v>3129</v>
      </c>
      <c r="F45" s="48" t="s">
        <v>1211</v>
      </c>
      <c r="G45" s="45" t="s">
        <v>2683</v>
      </c>
      <c r="H45" s="101" t="s">
        <v>1147</v>
      </c>
      <c r="I45" s="102" t="s">
        <v>3313</v>
      </c>
      <c r="J45" s="100">
        <v>43271</v>
      </c>
      <c r="K45" s="102" t="s">
        <v>1149</v>
      </c>
      <c r="L45" s="102" t="s">
        <v>1448</v>
      </c>
      <c r="M45" s="102" t="s">
        <v>48</v>
      </c>
      <c r="N45">
        <v>2</v>
      </c>
      <c r="O45" s="82">
        <v>8</v>
      </c>
      <c r="P45" s="49">
        <v>8</v>
      </c>
      <c r="Q45" s="49">
        <v>8</v>
      </c>
      <c r="R45" s="49" t="s">
        <v>36</v>
      </c>
      <c r="S45" s="54"/>
      <c r="T45" s="54"/>
      <c r="U45" s="54"/>
      <c r="V45" s="54"/>
      <c r="W45" s="80">
        <v>2.5</v>
      </c>
      <c r="X45" s="51">
        <f t="shared" si="0"/>
        <v>4.2</v>
      </c>
      <c r="Y45" s="52" t="str">
        <f t="shared" si="3"/>
        <v>D</v>
      </c>
      <c r="Z45" s="53" t="str">
        <f t="shared" si="1"/>
        <v>Trung bình yếu</v>
      </c>
      <c r="AA45" s="41" t="str">
        <f t="shared" si="4"/>
        <v/>
      </c>
      <c r="AB45" s="41" t="str">
        <f t="shared" si="5"/>
        <v>PM15-A3</v>
      </c>
      <c r="AC45" s="71"/>
      <c r="AD45" s="4"/>
      <c r="AE45" s="43" t="str">
        <f t="shared" si="2"/>
        <v>Đạt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25.5" customHeight="1" x14ac:dyDescent="0.25">
      <c r="B46" s="44">
        <v>38</v>
      </c>
      <c r="C46" s="45" t="s">
        <v>3368</v>
      </c>
      <c r="D46" s="46" t="s">
        <v>216</v>
      </c>
      <c r="E46" s="47" t="s">
        <v>303</v>
      </c>
      <c r="F46" s="48" t="s">
        <v>3369</v>
      </c>
      <c r="G46" s="45" t="s">
        <v>2683</v>
      </c>
      <c r="H46" s="101" t="s">
        <v>1147</v>
      </c>
      <c r="I46" s="102" t="s">
        <v>3313</v>
      </c>
      <c r="J46" s="100">
        <v>43271</v>
      </c>
      <c r="K46" s="102" t="s">
        <v>1149</v>
      </c>
      <c r="L46" s="102" t="s">
        <v>1448</v>
      </c>
      <c r="M46" s="102" t="s">
        <v>48</v>
      </c>
      <c r="N46">
        <v>2</v>
      </c>
      <c r="O46" s="82">
        <v>10</v>
      </c>
      <c r="P46" s="49">
        <v>9</v>
      </c>
      <c r="Q46" s="49">
        <v>7</v>
      </c>
      <c r="R46" s="49" t="s">
        <v>36</v>
      </c>
      <c r="S46" s="54"/>
      <c r="T46" s="54"/>
      <c r="U46" s="54"/>
      <c r="V46" s="54"/>
      <c r="W46" s="80">
        <v>2.5</v>
      </c>
      <c r="X46" s="51">
        <f t="shared" si="0"/>
        <v>4.4000000000000004</v>
      </c>
      <c r="Y46" s="52" t="str">
        <f t="shared" si="3"/>
        <v>D</v>
      </c>
      <c r="Z46" s="53" t="str">
        <f t="shared" si="1"/>
        <v>Trung bình yếu</v>
      </c>
      <c r="AA46" s="41" t="str">
        <f t="shared" si="4"/>
        <v/>
      </c>
      <c r="AB46" s="41" t="str">
        <f t="shared" si="5"/>
        <v>PM15-A3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25.5" customHeight="1" x14ac:dyDescent="0.25">
      <c r="B47" s="44">
        <v>39</v>
      </c>
      <c r="C47" s="45" t="s">
        <v>3370</v>
      </c>
      <c r="D47" s="46" t="s">
        <v>3371</v>
      </c>
      <c r="E47" s="47" t="s">
        <v>551</v>
      </c>
      <c r="F47" s="48" t="s">
        <v>908</v>
      </c>
      <c r="G47" s="45" t="s">
        <v>2683</v>
      </c>
      <c r="H47" s="101" t="s">
        <v>1147</v>
      </c>
      <c r="I47" s="102" t="s">
        <v>3313</v>
      </c>
      <c r="J47" s="100">
        <v>43271</v>
      </c>
      <c r="K47" s="102" t="s">
        <v>1149</v>
      </c>
      <c r="L47" s="102" t="s">
        <v>1448</v>
      </c>
      <c r="M47" s="102" t="s">
        <v>48</v>
      </c>
      <c r="N47">
        <v>2</v>
      </c>
      <c r="O47" s="82">
        <v>10</v>
      </c>
      <c r="P47" s="49">
        <v>10</v>
      </c>
      <c r="Q47" s="49">
        <v>10</v>
      </c>
      <c r="R47" s="49" t="s">
        <v>36</v>
      </c>
      <c r="S47" s="54"/>
      <c r="T47" s="54"/>
      <c r="U47" s="54"/>
      <c r="V47" s="54"/>
      <c r="W47" s="80">
        <v>2.5</v>
      </c>
      <c r="X47" s="51">
        <f t="shared" si="0"/>
        <v>4.8</v>
      </c>
      <c r="Y47" s="52" t="str">
        <f t="shared" si="3"/>
        <v>D</v>
      </c>
      <c r="Z47" s="53" t="str">
        <f t="shared" si="1"/>
        <v>Trung bình yếu</v>
      </c>
      <c r="AA47" s="41" t="str">
        <f t="shared" si="4"/>
        <v/>
      </c>
      <c r="AB47" s="41" t="str">
        <f t="shared" si="5"/>
        <v>PM15-A3</v>
      </c>
      <c r="AC47" s="71"/>
      <c r="AD47" s="4"/>
      <c r="AE47" s="43" t="str">
        <f t="shared" si="2"/>
        <v>Đạt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25.5" customHeight="1" x14ac:dyDescent="0.25">
      <c r="B48" s="44">
        <v>40</v>
      </c>
      <c r="C48" s="45" t="s">
        <v>3372</v>
      </c>
      <c r="D48" s="46" t="s">
        <v>3373</v>
      </c>
      <c r="E48" s="47" t="s">
        <v>328</v>
      </c>
      <c r="F48" s="48" t="s">
        <v>1292</v>
      </c>
      <c r="G48" s="45" t="s">
        <v>2683</v>
      </c>
      <c r="H48" s="101" t="s">
        <v>1147</v>
      </c>
      <c r="I48" s="102" t="s">
        <v>3313</v>
      </c>
      <c r="J48" s="100">
        <v>43271</v>
      </c>
      <c r="K48" s="102" t="s">
        <v>1149</v>
      </c>
      <c r="L48" s="102" t="s">
        <v>1448</v>
      </c>
      <c r="M48" s="102" t="s">
        <v>48</v>
      </c>
      <c r="N48">
        <v>2</v>
      </c>
      <c r="O48" s="82">
        <v>10</v>
      </c>
      <c r="P48" s="49">
        <v>9</v>
      </c>
      <c r="Q48" s="49">
        <v>7</v>
      </c>
      <c r="R48" s="49" t="s">
        <v>36</v>
      </c>
      <c r="S48" s="54"/>
      <c r="T48" s="54"/>
      <c r="U48" s="54"/>
      <c r="V48" s="54"/>
      <c r="W48" s="80">
        <v>2.5</v>
      </c>
      <c r="X48" s="51">
        <f t="shared" si="0"/>
        <v>4.4000000000000004</v>
      </c>
      <c r="Y48" s="52" t="str">
        <f t="shared" si="3"/>
        <v>D</v>
      </c>
      <c r="Z48" s="53" t="str">
        <f t="shared" si="1"/>
        <v>Trung bình yếu</v>
      </c>
      <c r="AA48" s="41" t="str">
        <f t="shared" si="4"/>
        <v/>
      </c>
      <c r="AB48" s="41" t="str">
        <f t="shared" si="5"/>
        <v>PM15-A3</v>
      </c>
      <c r="AC48" s="71"/>
      <c r="AD48" s="4"/>
      <c r="AE48" s="43" t="str">
        <f t="shared" si="2"/>
        <v>Đạt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1:47" ht="25.5" customHeight="1" x14ac:dyDescent="0.25">
      <c r="B49" s="44">
        <v>41</v>
      </c>
      <c r="C49" s="45" t="s">
        <v>3374</v>
      </c>
      <c r="D49" s="46" t="s">
        <v>3375</v>
      </c>
      <c r="E49" s="47" t="s">
        <v>338</v>
      </c>
      <c r="F49" s="48" t="s">
        <v>895</v>
      </c>
      <c r="G49" s="45" t="s">
        <v>2683</v>
      </c>
      <c r="H49" s="101" t="s">
        <v>1147</v>
      </c>
      <c r="I49" s="102" t="s">
        <v>3313</v>
      </c>
      <c r="J49" s="100">
        <v>43271</v>
      </c>
      <c r="K49" s="102" t="s">
        <v>1149</v>
      </c>
      <c r="L49" s="102" t="s">
        <v>1448</v>
      </c>
      <c r="M49" s="102" t="s">
        <v>48</v>
      </c>
      <c r="N49">
        <v>2</v>
      </c>
      <c r="O49" s="82">
        <v>8</v>
      </c>
      <c r="P49" s="49">
        <v>9</v>
      </c>
      <c r="Q49" s="49">
        <v>8</v>
      </c>
      <c r="R49" s="49" t="s">
        <v>36</v>
      </c>
      <c r="S49" s="54"/>
      <c r="T49" s="54"/>
      <c r="U49" s="54"/>
      <c r="V49" s="54"/>
      <c r="W49" s="80">
        <v>2.5</v>
      </c>
      <c r="X49" s="51">
        <f t="shared" si="0"/>
        <v>4.3</v>
      </c>
      <c r="Y49" s="52" t="str">
        <f t="shared" si="3"/>
        <v>D</v>
      </c>
      <c r="Z49" s="53" t="str">
        <f t="shared" si="1"/>
        <v>Trung bình yếu</v>
      </c>
      <c r="AA49" s="41" t="str">
        <f t="shared" si="4"/>
        <v/>
      </c>
      <c r="AB49" s="41" t="str">
        <f t="shared" si="5"/>
        <v>PM15-A3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1:47" ht="7.5" customHeight="1" x14ac:dyDescent="0.25">
      <c r="A50" s="61"/>
      <c r="B50" s="62"/>
      <c r="C50" s="63"/>
      <c r="D50" s="63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P50" s="66"/>
      <c r="Q50" s="66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4"/>
    </row>
    <row r="51" spans="1:47" ht="16.5" x14ac:dyDescent="0.25">
      <c r="A51" s="61"/>
      <c r="B51" s="130" t="s">
        <v>37</v>
      </c>
      <c r="C51" s="130"/>
      <c r="D51" s="63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5"/>
      <c r="P51" s="66"/>
      <c r="Q51" s="66"/>
      <c r="R51" s="67"/>
      <c r="S51" s="67"/>
      <c r="T51" s="67"/>
      <c r="U51" s="67"/>
      <c r="V51" s="67"/>
      <c r="W51" s="67"/>
      <c r="X51" s="67"/>
      <c r="Y51" s="67"/>
      <c r="Z51" s="67"/>
      <c r="AA51" s="67"/>
      <c r="AB51" s="67"/>
      <c r="AC51" s="67"/>
      <c r="AD51" s="4"/>
    </row>
    <row r="52" spans="1:47" ht="16.5" customHeight="1" x14ac:dyDescent="0.25">
      <c r="A52" s="61"/>
      <c r="B52" s="68" t="s">
        <v>38</v>
      </c>
      <c r="C52" s="68"/>
      <c r="D52" s="69">
        <f>+$AH$7</f>
        <v>41</v>
      </c>
      <c r="E52" s="70" t="s">
        <v>39</v>
      </c>
      <c r="F52" s="70"/>
      <c r="G52" s="139" t="s">
        <v>40</v>
      </c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71">
        <f>$AH$7 -COUNTIF($AA$8:$AA$197,"Vắng") -COUNTIF($AA$8:$AA$197,"Vắng có phép") - COUNTIF($AA$8:$AA$197,"Đình chỉ thi") - COUNTIF($AA$8:$AA$197,"Không đủ ĐKDT")</f>
        <v>38</v>
      </c>
      <c r="X52" s="71"/>
      <c r="Y52" s="72"/>
      <c r="Z52" s="73"/>
      <c r="AA52" s="73" t="s">
        <v>39</v>
      </c>
      <c r="AB52" s="73"/>
      <c r="AC52" s="73"/>
      <c r="AD52" s="4"/>
    </row>
    <row r="53" spans="1:47" ht="16.5" customHeight="1" x14ac:dyDescent="0.25">
      <c r="A53" s="61"/>
      <c r="B53" s="68" t="s">
        <v>41</v>
      </c>
      <c r="C53" s="68"/>
      <c r="D53" s="69">
        <f>+$AS$7</f>
        <v>33</v>
      </c>
      <c r="E53" s="70" t="s">
        <v>39</v>
      </c>
      <c r="F53" s="70"/>
      <c r="G53" s="139" t="s">
        <v>42</v>
      </c>
      <c r="H53" s="139"/>
      <c r="I53" s="139"/>
      <c r="J53" s="139"/>
      <c r="K53" s="139"/>
      <c r="L53" s="139"/>
      <c r="M53" s="139"/>
      <c r="N53" s="139"/>
      <c r="O53" s="139"/>
      <c r="P53" s="139"/>
      <c r="Q53" s="139"/>
      <c r="R53" s="139"/>
      <c r="S53" s="139"/>
      <c r="T53" s="139"/>
      <c r="U53" s="139"/>
      <c r="V53" s="139"/>
      <c r="W53" s="74">
        <f>COUNTIF($AA$8:$AA$73,"Vắng")</f>
        <v>1</v>
      </c>
      <c r="X53" s="74"/>
      <c r="Y53" s="75"/>
      <c r="Z53" s="73"/>
      <c r="AA53" s="73" t="s">
        <v>39</v>
      </c>
      <c r="AB53" s="73"/>
      <c r="AC53" s="73"/>
      <c r="AD53" s="4"/>
    </row>
    <row r="54" spans="1:47" ht="16.5" customHeight="1" x14ac:dyDescent="0.25">
      <c r="A54" s="61"/>
      <c r="B54" s="68" t="s">
        <v>43</v>
      </c>
      <c r="C54" s="68"/>
      <c r="D54" s="76">
        <f>COUNTIF(AE9:AE49,"Học lại")</f>
        <v>8</v>
      </c>
      <c r="E54" s="70" t="s">
        <v>39</v>
      </c>
      <c r="F54" s="70"/>
      <c r="G54" s="139" t="s">
        <v>44</v>
      </c>
      <c r="H54" s="139"/>
      <c r="I54" s="139"/>
      <c r="J54" s="139"/>
      <c r="K54" s="139"/>
      <c r="L54" s="139"/>
      <c r="M54" s="139"/>
      <c r="N54" s="139"/>
      <c r="O54" s="139"/>
      <c r="P54" s="139"/>
      <c r="Q54" s="139"/>
      <c r="R54" s="139"/>
      <c r="S54" s="139"/>
      <c r="T54" s="139"/>
      <c r="U54" s="139"/>
      <c r="V54" s="139"/>
      <c r="W54" s="71">
        <f>COUNTIF($AA$8:$AA$73,"Vắng có phép")</f>
        <v>0</v>
      </c>
      <c r="X54" s="71"/>
      <c r="Y54" s="72"/>
      <c r="Z54" s="73"/>
      <c r="AA54" s="73" t="s">
        <v>39</v>
      </c>
      <c r="AB54" s="73"/>
      <c r="AC54" s="73"/>
      <c r="AD54" s="4"/>
    </row>
    <row r="55" spans="1:47" ht="3" customHeight="1" x14ac:dyDescent="0.25">
      <c r="A55" s="61"/>
      <c r="B55" s="62"/>
      <c r="C55" s="63"/>
      <c r="D55" s="63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5"/>
      <c r="P55" s="66"/>
      <c r="Q55" s="66"/>
      <c r="R55" s="67"/>
      <c r="S55" s="67"/>
      <c r="T55" s="67"/>
      <c r="U55" s="67"/>
      <c r="V55" s="67"/>
      <c r="W55" s="67"/>
      <c r="X55" s="67"/>
      <c r="Y55" s="67"/>
      <c r="Z55" s="67"/>
      <c r="AA55" s="67"/>
      <c r="AB55" s="67"/>
      <c r="AC55" s="67"/>
      <c r="AD55" s="4"/>
    </row>
    <row r="56" spans="1:47" x14ac:dyDescent="0.25">
      <c r="B56" s="77" t="s">
        <v>45</v>
      </c>
      <c r="C56" s="77"/>
      <c r="D56" s="78">
        <f>COUNTIF(AE9:AE49,"Thi lại")</f>
        <v>0</v>
      </c>
      <c r="E56" s="79" t="s">
        <v>39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140"/>
      <c r="R56" s="140"/>
      <c r="S56" s="140"/>
      <c r="T56" s="140"/>
      <c r="U56" s="140"/>
      <c r="V56" s="140"/>
      <c r="W56" s="140"/>
      <c r="X56" s="140"/>
      <c r="Y56" s="140"/>
      <c r="Z56" s="140"/>
      <c r="AA56" s="140"/>
      <c r="AB56" s="99"/>
      <c r="AC56" s="99"/>
      <c r="AD56" s="4"/>
    </row>
    <row r="57" spans="1:47" x14ac:dyDescent="0.25">
      <c r="B57" s="77"/>
      <c r="C57" s="77"/>
      <c r="D57" s="78"/>
      <c r="E57" s="79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140" t="s">
        <v>3383</v>
      </c>
      <c r="R57" s="140"/>
      <c r="S57" s="140"/>
      <c r="T57" s="140"/>
      <c r="U57" s="140"/>
      <c r="V57" s="140"/>
      <c r="W57" s="140"/>
      <c r="X57" s="140"/>
      <c r="Y57" s="140"/>
      <c r="Z57" s="140"/>
      <c r="AA57" s="140"/>
      <c r="AB57" s="99"/>
      <c r="AC57" s="99"/>
      <c r="AD57" s="4"/>
    </row>
  </sheetData>
  <sheetProtection formatCells="0" formatColumns="0" formatRows="0" insertColumns="0" insertRows="0" insertHyperlinks="0" deleteColumns="0" deleteRows="0" sort="0" autoFilter="0" pivotTables="0"/>
  <autoFilter ref="A7:AU49">
    <filterColumn colId="3" showButton="0"/>
  </autoFilter>
  <mergeCells count="51">
    <mergeCell ref="G52:V52"/>
    <mergeCell ref="G53:V53"/>
    <mergeCell ref="G54:V54"/>
    <mergeCell ref="Q56:AA56"/>
    <mergeCell ref="Q57:AA57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51:C51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49">
    <cfRule type="cellIs" dxfId="143" priority="8" operator="greaterThan">
      <formula>10</formula>
    </cfRule>
  </conditionalFormatting>
  <conditionalFormatting sqref="C1:C1048576">
    <cfRule type="duplicateValues" dxfId="142" priority="7"/>
  </conditionalFormatting>
  <conditionalFormatting sqref="W9:W49">
    <cfRule type="cellIs" dxfId="141" priority="4" operator="greaterThan">
      <formula>10</formula>
    </cfRule>
    <cfRule type="cellIs" dxfId="140" priority="5" operator="greaterThan">
      <formula>10</formula>
    </cfRule>
    <cfRule type="cellIs" dxfId="139" priority="6" operator="greaterThan">
      <formula>10</formula>
    </cfRule>
  </conditionalFormatting>
  <conditionalFormatting sqref="O9:R49">
    <cfRule type="cellIs" dxfId="138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54 AF3:AT7 AG2:AT2 AG9 AE9:AF49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AU60"/>
  <sheetViews>
    <sheetView topLeftCell="B1" workbookViewId="0">
      <pane ySplit="2" topLeftCell="A52" activePane="bottomLeft" state="frozen"/>
      <selection activeCell="S5" sqref="S1:S1048576"/>
      <selection pane="bottomLeft" activeCell="B61" sqref="A61:XFD92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E17-003_31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43271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E17-003_31</v>
      </c>
      <c r="AH7" s="20">
        <f>+$AQ$7+$AS$7+$AO$7</f>
        <v>44</v>
      </c>
      <c r="AI7" s="7">
        <f>COUNTIF($Z$8:$Z$69,"Khiển trách")</f>
        <v>0</v>
      </c>
      <c r="AJ7" s="7">
        <f>COUNTIF($Z$8:$Z$69,"Cảnh cáo")</f>
        <v>0</v>
      </c>
      <c r="AK7" s="7">
        <f>COUNTIF($Z$8:$Z$69,"Đình chỉ thi")</f>
        <v>0</v>
      </c>
      <c r="AL7" s="21">
        <f>+($AI$7+$AJ$7+$AK$7)/$AH$7*100%</f>
        <v>0</v>
      </c>
      <c r="AM7" s="7">
        <f>SUM(COUNTIF($Z$8:$Z$67,"Vắng"),COUNTIF($Z$8:$Z$67,"Vắng có phép"))</f>
        <v>0</v>
      </c>
      <c r="AN7" s="22">
        <f>+$AM$7/$AH$7</f>
        <v>0</v>
      </c>
      <c r="AO7" s="23">
        <f>COUNTIF($AE$8:$AE$67,"Thi lại")</f>
        <v>0</v>
      </c>
      <c r="AP7" s="22">
        <f>+$AO$7/$AH$7</f>
        <v>0</v>
      </c>
      <c r="AQ7" s="23">
        <f>COUNTIF($AE$8:$AE$68,"Học lại")</f>
        <v>4</v>
      </c>
      <c r="AR7" s="22">
        <f>+$AQ$7/$AH$7</f>
        <v>9.0909090909090912E-2</v>
      </c>
      <c r="AS7" s="7">
        <f>COUNTIF($AE$9:$AE$68,"Đạt")</f>
        <v>40</v>
      </c>
      <c r="AT7" s="21">
        <f>+$AS$7/$AH$7</f>
        <v>0.90909090909090906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24.75" customHeight="1" x14ac:dyDescent="0.25">
      <c r="B9" s="31">
        <v>1</v>
      </c>
      <c r="C9" s="32" t="s">
        <v>3250</v>
      </c>
      <c r="D9" s="33" t="s">
        <v>3251</v>
      </c>
      <c r="E9" s="34" t="s">
        <v>51</v>
      </c>
      <c r="F9" s="35" t="s">
        <v>233</v>
      </c>
      <c r="G9" s="32" t="s">
        <v>3252</v>
      </c>
      <c r="H9" s="101" t="s">
        <v>1147</v>
      </c>
      <c r="I9" s="102" t="s">
        <v>3253</v>
      </c>
      <c r="J9" s="100">
        <v>43271</v>
      </c>
      <c r="K9" s="102" t="s">
        <v>1149</v>
      </c>
      <c r="L9" s="102" t="s">
        <v>957</v>
      </c>
      <c r="M9" s="102" t="s">
        <v>48</v>
      </c>
      <c r="N9">
        <v>2</v>
      </c>
      <c r="O9" s="81">
        <v>10</v>
      </c>
      <c r="P9" s="36">
        <v>10</v>
      </c>
      <c r="Q9" s="36">
        <v>10</v>
      </c>
      <c r="R9" s="36" t="s">
        <v>36</v>
      </c>
      <c r="S9" s="37"/>
      <c r="T9" s="37"/>
      <c r="U9" s="37"/>
      <c r="V9" s="37"/>
      <c r="W9" s="38">
        <v>4.5</v>
      </c>
      <c r="X9" s="39">
        <f t="shared" ref="X9:X52" si="0">ROUND(SUMPRODUCT(O9:W9,$O$8:$W$8)/100,1)</f>
        <v>6.2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C</v>
      </c>
      <c r="Z9" s="40" t="str">
        <f t="shared" ref="Z9:Z52" si="1">IF($X9&lt;4,"Kém",IF(AND($X9&gt;=4,$X9&lt;=5.4),"Trung bình yếu",IF(AND($X9&gt;=5.5,$X9&lt;=6.9),"Trung bình",IF(AND($X9&gt;=7,$X9&lt;=8.4),"Khá",IF(AND($X9&gt;=8.5,$X9&lt;=10),"Giỏi","")))))</f>
        <v>Trung bình</v>
      </c>
      <c r="AA9" s="41" t="str">
        <f>+IF(OR($O9=0,$P9=0,$Q9=0,$R9=0),"Không đủ ĐKDT",IF(AND(W9=0,X9&gt;=4),"Không đạt",""))</f>
        <v/>
      </c>
      <c r="AB9" s="90" t="str">
        <f>L9</f>
        <v>PM05-A3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24.75" customHeight="1" x14ac:dyDescent="0.25">
      <c r="B10" s="44">
        <v>2</v>
      </c>
      <c r="C10" s="45" t="s">
        <v>3254</v>
      </c>
      <c r="D10" s="46" t="s">
        <v>1879</v>
      </c>
      <c r="E10" s="47" t="s">
        <v>51</v>
      </c>
      <c r="F10" s="48" t="s">
        <v>606</v>
      </c>
      <c r="G10" s="45" t="s">
        <v>3252</v>
      </c>
      <c r="H10" s="101" t="s">
        <v>1147</v>
      </c>
      <c r="I10" s="102" t="s">
        <v>3253</v>
      </c>
      <c r="J10" s="100">
        <v>43271</v>
      </c>
      <c r="K10" s="102" t="s">
        <v>1149</v>
      </c>
      <c r="L10" s="102" t="s">
        <v>957</v>
      </c>
      <c r="M10" s="102" t="s">
        <v>48</v>
      </c>
      <c r="N10">
        <v>2</v>
      </c>
      <c r="O10" s="82">
        <v>10</v>
      </c>
      <c r="P10" s="49">
        <v>10</v>
      </c>
      <c r="Q10" s="49">
        <v>10</v>
      </c>
      <c r="R10" s="49" t="s">
        <v>36</v>
      </c>
      <c r="S10" s="50"/>
      <c r="T10" s="50"/>
      <c r="U10" s="50"/>
      <c r="V10" s="50"/>
      <c r="W10" s="80">
        <v>2.5</v>
      </c>
      <c r="X10" s="51">
        <f t="shared" si="0"/>
        <v>4.8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D</v>
      </c>
      <c r="Z10" s="53" t="str">
        <f t="shared" si="1"/>
        <v>Trung bình yếu</v>
      </c>
      <c r="AA10" s="41" t="str">
        <f>+IF(OR($O10=0,$P10=0,$Q10=0,$R10=0),"Không đủ ĐKDT",IF(AND(W10=0,X10&gt;=4),"Không đạt",""))</f>
        <v/>
      </c>
      <c r="AB10" s="41" t="str">
        <f>L10</f>
        <v>PM05-A3</v>
      </c>
      <c r="AC10" s="71"/>
      <c r="AD10" s="4"/>
      <c r="AE10" s="43" t="str">
        <f t="shared" ref="AE10:AE52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Đạt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24.75" customHeight="1" x14ac:dyDescent="0.25">
      <c r="B11" s="44">
        <v>3</v>
      </c>
      <c r="C11" s="45" t="s">
        <v>3255</v>
      </c>
      <c r="D11" s="46" t="s">
        <v>267</v>
      </c>
      <c r="E11" s="47" t="s">
        <v>592</v>
      </c>
      <c r="F11" s="48" t="s">
        <v>709</v>
      </c>
      <c r="G11" s="45" t="s">
        <v>3252</v>
      </c>
      <c r="H11" s="101" t="s">
        <v>1147</v>
      </c>
      <c r="I11" s="102" t="s">
        <v>3253</v>
      </c>
      <c r="J11" s="100">
        <v>43271</v>
      </c>
      <c r="K11" s="102" t="s">
        <v>1149</v>
      </c>
      <c r="L11" s="102" t="s">
        <v>957</v>
      </c>
      <c r="M11" s="102" t="s">
        <v>48</v>
      </c>
      <c r="N11">
        <v>2</v>
      </c>
      <c r="O11" s="82">
        <v>10</v>
      </c>
      <c r="P11" s="49">
        <v>9</v>
      </c>
      <c r="Q11" s="49">
        <v>10</v>
      </c>
      <c r="R11" s="49" t="s">
        <v>36</v>
      </c>
      <c r="S11" s="54"/>
      <c r="T11" s="54"/>
      <c r="U11" s="54"/>
      <c r="V11" s="54"/>
      <c r="W11" s="80">
        <v>2.5</v>
      </c>
      <c r="X11" s="51">
        <f t="shared" si="0"/>
        <v>4.7</v>
      </c>
      <c r="Y11" s="52" t="str">
        <f t="shared" ref="Y11:Y52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D</v>
      </c>
      <c r="Z11" s="53" t="str">
        <f t="shared" si="1"/>
        <v>Trung bình yếu</v>
      </c>
      <c r="AA11" s="41" t="str">
        <f t="shared" ref="AA11:AA52" si="4">+IF(OR($O11=0,$P11=0,$Q11=0,$R11=0),"Không đủ ĐKDT",IF(AND(W11=0,X11&gt;=4),"Không đạt",""))</f>
        <v/>
      </c>
      <c r="AB11" s="41" t="str">
        <f t="shared" ref="AB11:AB52" si="5">L11</f>
        <v>PM05-A3</v>
      </c>
      <c r="AC11" s="71"/>
      <c r="AD11" s="4"/>
      <c r="AE11" s="43" t="str">
        <f t="shared" si="2"/>
        <v>Đạt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24.75" customHeight="1" x14ac:dyDescent="0.25">
      <c r="B12" s="44">
        <v>4</v>
      </c>
      <c r="C12" s="45" t="s">
        <v>3256</v>
      </c>
      <c r="D12" s="46" t="s">
        <v>798</v>
      </c>
      <c r="E12" s="47" t="s">
        <v>1747</v>
      </c>
      <c r="F12" s="48" t="s">
        <v>1947</v>
      </c>
      <c r="G12" s="45" t="s">
        <v>3252</v>
      </c>
      <c r="H12" s="101" t="s">
        <v>1147</v>
      </c>
      <c r="I12" s="102" t="s">
        <v>3253</v>
      </c>
      <c r="J12" s="100">
        <v>43271</v>
      </c>
      <c r="K12" s="102" t="s">
        <v>1149</v>
      </c>
      <c r="L12" s="102" t="s">
        <v>957</v>
      </c>
      <c r="M12" s="102" t="s">
        <v>48</v>
      </c>
      <c r="N12">
        <v>2</v>
      </c>
      <c r="O12" s="82">
        <v>8</v>
      </c>
      <c r="P12" s="49">
        <v>8</v>
      </c>
      <c r="Q12" s="49">
        <v>7</v>
      </c>
      <c r="R12" s="49" t="s">
        <v>36</v>
      </c>
      <c r="S12" s="54"/>
      <c r="T12" s="54"/>
      <c r="U12" s="54"/>
      <c r="V12" s="54"/>
      <c r="W12" s="80">
        <v>2.5</v>
      </c>
      <c r="X12" s="51">
        <f t="shared" si="0"/>
        <v>4.0999999999999996</v>
      </c>
      <c r="Y12" s="52" t="str">
        <f t="shared" si="3"/>
        <v>D</v>
      </c>
      <c r="Z12" s="53" t="str">
        <f t="shared" si="1"/>
        <v>Trung bình yếu</v>
      </c>
      <c r="AA12" s="41" t="str">
        <f t="shared" si="4"/>
        <v/>
      </c>
      <c r="AB12" s="41" t="str">
        <f t="shared" si="5"/>
        <v>PM05-A3</v>
      </c>
      <c r="AC12" s="71"/>
      <c r="AD12" s="4"/>
      <c r="AE12" s="43" t="str">
        <f t="shared" si="2"/>
        <v>Đạt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24.75" customHeight="1" x14ac:dyDescent="0.25">
      <c r="B13" s="44">
        <v>5</v>
      </c>
      <c r="C13" s="45" t="s">
        <v>3257</v>
      </c>
      <c r="D13" s="46" t="s">
        <v>1272</v>
      </c>
      <c r="E13" s="47" t="s">
        <v>1614</v>
      </c>
      <c r="F13" s="48" t="s">
        <v>726</v>
      </c>
      <c r="G13" s="45" t="s">
        <v>3252</v>
      </c>
      <c r="H13" s="101" t="s">
        <v>1147</v>
      </c>
      <c r="I13" s="102" t="s">
        <v>3253</v>
      </c>
      <c r="J13" s="100">
        <v>43271</v>
      </c>
      <c r="K13" s="102" t="s">
        <v>1149</v>
      </c>
      <c r="L13" s="102" t="s">
        <v>957</v>
      </c>
      <c r="M13" s="102" t="s">
        <v>48</v>
      </c>
      <c r="N13">
        <v>2</v>
      </c>
      <c r="O13" s="82">
        <v>6</v>
      </c>
      <c r="P13" s="49">
        <v>1</v>
      </c>
      <c r="Q13" s="49">
        <v>5</v>
      </c>
      <c r="R13" s="49" t="s">
        <v>36</v>
      </c>
      <c r="S13" s="54"/>
      <c r="T13" s="54"/>
      <c r="U13" s="54"/>
      <c r="V13" s="54"/>
      <c r="W13" s="80">
        <v>0</v>
      </c>
      <c r="X13" s="51">
        <f t="shared" si="0"/>
        <v>1.2</v>
      </c>
      <c r="Y13" s="52" t="str">
        <f t="shared" si="3"/>
        <v>F</v>
      </c>
      <c r="Z13" s="53" t="str">
        <f t="shared" si="1"/>
        <v>Kém</v>
      </c>
      <c r="AA13" s="41" t="s">
        <v>3382</v>
      </c>
      <c r="AB13" s="41" t="str">
        <f t="shared" si="5"/>
        <v>PM05-A3</v>
      </c>
      <c r="AC13" s="71"/>
      <c r="AD13" s="4"/>
      <c r="AE13" s="43" t="str">
        <f t="shared" si="2"/>
        <v>Học lại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24.75" customHeight="1" x14ac:dyDescent="0.25">
      <c r="B14" s="44">
        <v>6</v>
      </c>
      <c r="C14" s="45" t="s">
        <v>3258</v>
      </c>
      <c r="D14" s="46" t="s">
        <v>2245</v>
      </c>
      <c r="E14" s="47" t="s">
        <v>126</v>
      </c>
      <c r="F14" s="48" t="s">
        <v>616</v>
      </c>
      <c r="G14" s="45" t="s">
        <v>3252</v>
      </c>
      <c r="H14" s="101" t="s">
        <v>1147</v>
      </c>
      <c r="I14" s="102" t="s">
        <v>3253</v>
      </c>
      <c r="J14" s="100">
        <v>43271</v>
      </c>
      <c r="K14" s="102" t="s">
        <v>1149</v>
      </c>
      <c r="L14" s="102" t="s">
        <v>957</v>
      </c>
      <c r="M14" s="102" t="s">
        <v>48</v>
      </c>
      <c r="N14">
        <v>2</v>
      </c>
      <c r="O14" s="82">
        <v>8</v>
      </c>
      <c r="P14" s="49">
        <v>9</v>
      </c>
      <c r="Q14" s="49">
        <v>10</v>
      </c>
      <c r="R14" s="49" t="s">
        <v>36</v>
      </c>
      <c r="S14" s="54"/>
      <c r="T14" s="54"/>
      <c r="U14" s="54"/>
      <c r="V14" s="54"/>
      <c r="W14" s="80">
        <v>2.5</v>
      </c>
      <c r="X14" s="51">
        <f t="shared" si="0"/>
        <v>4.5</v>
      </c>
      <c r="Y14" s="52" t="str">
        <f t="shared" si="3"/>
        <v>D</v>
      </c>
      <c r="Z14" s="53" t="str">
        <f t="shared" si="1"/>
        <v>Trung bình yếu</v>
      </c>
      <c r="AA14" s="41" t="str">
        <f t="shared" si="4"/>
        <v/>
      </c>
      <c r="AB14" s="41" t="str">
        <f t="shared" si="5"/>
        <v>PM05-A3</v>
      </c>
      <c r="AC14" s="71"/>
      <c r="AD14" s="4"/>
      <c r="AE14" s="43" t="str">
        <f t="shared" si="2"/>
        <v>Đạt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24.75" customHeight="1" x14ac:dyDescent="0.25">
      <c r="B15" s="44">
        <v>7</v>
      </c>
      <c r="C15" s="45" t="s">
        <v>3259</v>
      </c>
      <c r="D15" s="46" t="s">
        <v>798</v>
      </c>
      <c r="E15" s="47" t="s">
        <v>126</v>
      </c>
      <c r="F15" s="48" t="s">
        <v>1203</v>
      </c>
      <c r="G15" s="45" t="s">
        <v>3252</v>
      </c>
      <c r="H15" s="101" t="s">
        <v>1147</v>
      </c>
      <c r="I15" s="102" t="s">
        <v>3253</v>
      </c>
      <c r="J15" s="100">
        <v>43271</v>
      </c>
      <c r="K15" s="102" t="s">
        <v>1149</v>
      </c>
      <c r="L15" s="102" t="s">
        <v>957</v>
      </c>
      <c r="M15" s="102" t="s">
        <v>48</v>
      </c>
      <c r="N15">
        <v>2</v>
      </c>
      <c r="O15" s="82">
        <v>10</v>
      </c>
      <c r="P15" s="49">
        <v>8</v>
      </c>
      <c r="Q15" s="49">
        <v>7</v>
      </c>
      <c r="R15" s="49" t="s">
        <v>36</v>
      </c>
      <c r="S15" s="54"/>
      <c r="T15" s="54"/>
      <c r="U15" s="54"/>
      <c r="V15" s="54"/>
      <c r="W15" s="80">
        <v>5.5</v>
      </c>
      <c r="X15" s="51">
        <f t="shared" si="0"/>
        <v>6.4</v>
      </c>
      <c r="Y15" s="52" t="str">
        <f t="shared" si="3"/>
        <v>C</v>
      </c>
      <c r="Z15" s="53" t="str">
        <f t="shared" si="1"/>
        <v>Trung bình</v>
      </c>
      <c r="AA15" s="41" t="str">
        <f t="shared" si="4"/>
        <v/>
      </c>
      <c r="AB15" s="41" t="str">
        <f t="shared" si="5"/>
        <v>PM05-A3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24.75" customHeight="1" x14ac:dyDescent="0.25">
      <c r="B16" s="44">
        <v>8</v>
      </c>
      <c r="C16" s="45" t="s">
        <v>3379</v>
      </c>
      <c r="D16" s="46" t="s">
        <v>1437</v>
      </c>
      <c r="E16" s="47" t="s">
        <v>126</v>
      </c>
      <c r="F16" s="48" t="s">
        <v>3262</v>
      </c>
      <c r="G16" s="45" t="s">
        <v>3380</v>
      </c>
      <c r="H16" s="101" t="s">
        <v>1147</v>
      </c>
      <c r="I16" s="102" t="s">
        <v>3253</v>
      </c>
      <c r="J16" s="100">
        <v>43271</v>
      </c>
      <c r="K16" s="102" t="s">
        <v>1149</v>
      </c>
      <c r="L16" s="102" t="s">
        <v>957</v>
      </c>
      <c r="M16" s="102" t="s">
        <v>48</v>
      </c>
      <c r="N16">
        <v>2</v>
      </c>
      <c r="O16" s="82">
        <v>8</v>
      </c>
      <c r="P16" s="49">
        <v>9</v>
      </c>
      <c r="Q16" s="49">
        <v>10</v>
      </c>
      <c r="R16" s="49" t="s">
        <v>36</v>
      </c>
      <c r="S16" s="54"/>
      <c r="T16" s="54"/>
      <c r="U16" s="54"/>
      <c r="V16" s="54"/>
      <c r="W16" s="80">
        <v>8.5</v>
      </c>
      <c r="X16" s="51">
        <f t="shared" si="0"/>
        <v>8.6999999999999993</v>
      </c>
      <c r="Y16" s="52" t="str">
        <f t="shared" si="3"/>
        <v>A</v>
      </c>
      <c r="Z16" s="53" t="str">
        <f t="shared" si="1"/>
        <v>Giỏi</v>
      </c>
      <c r="AA16" s="41" t="str">
        <f t="shared" si="4"/>
        <v/>
      </c>
      <c r="AB16" s="41" t="str">
        <f t="shared" si="5"/>
        <v>PM05-A3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24.75" customHeight="1" x14ac:dyDescent="0.25">
      <c r="B17" s="44">
        <v>9</v>
      </c>
      <c r="C17" s="45" t="s">
        <v>3260</v>
      </c>
      <c r="D17" s="46" t="s">
        <v>3261</v>
      </c>
      <c r="E17" s="47" t="s">
        <v>139</v>
      </c>
      <c r="F17" s="48" t="s">
        <v>3262</v>
      </c>
      <c r="G17" s="45" t="s">
        <v>3252</v>
      </c>
      <c r="H17" s="101" t="s">
        <v>1147</v>
      </c>
      <c r="I17" s="102" t="s">
        <v>3253</v>
      </c>
      <c r="J17" s="100">
        <v>43271</v>
      </c>
      <c r="K17" s="102" t="s">
        <v>1149</v>
      </c>
      <c r="L17" s="102" t="s">
        <v>957</v>
      </c>
      <c r="M17" s="102" t="s">
        <v>48</v>
      </c>
      <c r="N17">
        <v>2</v>
      </c>
      <c r="O17" s="82">
        <v>10</v>
      </c>
      <c r="P17" s="49">
        <v>9</v>
      </c>
      <c r="Q17" s="49">
        <v>10</v>
      </c>
      <c r="R17" s="49" t="s">
        <v>36</v>
      </c>
      <c r="S17" s="54"/>
      <c r="T17" s="54"/>
      <c r="U17" s="54"/>
      <c r="V17" s="54"/>
      <c r="W17" s="80">
        <v>3.5</v>
      </c>
      <c r="X17" s="51">
        <f t="shared" si="0"/>
        <v>5.4</v>
      </c>
      <c r="Y17" s="52" t="str">
        <f t="shared" si="3"/>
        <v>D+</v>
      </c>
      <c r="Z17" s="53" t="str">
        <f t="shared" si="1"/>
        <v>Trung bình yếu</v>
      </c>
      <c r="AA17" s="41" t="str">
        <f t="shared" si="4"/>
        <v/>
      </c>
      <c r="AB17" s="41" t="str">
        <f t="shared" si="5"/>
        <v>PM05-A3</v>
      </c>
      <c r="AC17" s="71"/>
      <c r="AD17" s="4"/>
      <c r="AE17" s="43" t="str">
        <f t="shared" si="2"/>
        <v>Đạt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24.75" customHeight="1" x14ac:dyDescent="0.25">
      <c r="B18" s="44">
        <v>10</v>
      </c>
      <c r="C18" s="45" t="s">
        <v>3263</v>
      </c>
      <c r="D18" s="46" t="s">
        <v>207</v>
      </c>
      <c r="E18" s="47" t="s">
        <v>139</v>
      </c>
      <c r="F18" s="48" t="s">
        <v>596</v>
      </c>
      <c r="G18" s="45" t="s">
        <v>3252</v>
      </c>
      <c r="H18" s="101" t="s">
        <v>1147</v>
      </c>
      <c r="I18" s="102" t="s">
        <v>3253</v>
      </c>
      <c r="J18" s="100">
        <v>43271</v>
      </c>
      <c r="K18" s="102" t="s">
        <v>1149</v>
      </c>
      <c r="L18" s="102" t="s">
        <v>957</v>
      </c>
      <c r="M18" s="102" t="s">
        <v>48</v>
      </c>
      <c r="N18">
        <v>2</v>
      </c>
      <c r="O18" s="82">
        <v>4</v>
      </c>
      <c r="P18" s="49">
        <v>4</v>
      </c>
      <c r="Q18" s="49">
        <v>10</v>
      </c>
      <c r="R18" s="49" t="s">
        <v>36</v>
      </c>
      <c r="S18" s="54"/>
      <c r="T18" s="54"/>
      <c r="U18" s="54"/>
      <c r="V18" s="54"/>
      <c r="W18" s="80">
        <v>1.5</v>
      </c>
      <c r="X18" s="51">
        <f t="shared" si="0"/>
        <v>2.9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tr">
        <f t="shared" si="5"/>
        <v>PM05-A3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24.75" customHeight="1" x14ac:dyDescent="0.25">
      <c r="B19" s="44">
        <v>11</v>
      </c>
      <c r="C19" s="45" t="s">
        <v>3264</v>
      </c>
      <c r="D19" s="46" t="s">
        <v>3265</v>
      </c>
      <c r="E19" s="47" t="s">
        <v>409</v>
      </c>
      <c r="F19" s="48" t="s">
        <v>143</v>
      </c>
      <c r="G19" s="45" t="s">
        <v>3252</v>
      </c>
      <c r="H19" s="101" t="s">
        <v>1147</v>
      </c>
      <c r="I19" s="102" t="s">
        <v>3253</v>
      </c>
      <c r="J19" s="100">
        <v>43271</v>
      </c>
      <c r="K19" s="102" t="s">
        <v>1149</v>
      </c>
      <c r="L19" s="102" t="s">
        <v>957</v>
      </c>
      <c r="M19" s="102" t="s">
        <v>48</v>
      </c>
      <c r="N19">
        <v>2</v>
      </c>
      <c r="O19" s="82">
        <v>10</v>
      </c>
      <c r="P19" s="49">
        <v>9</v>
      </c>
      <c r="Q19" s="49">
        <v>8</v>
      </c>
      <c r="R19" s="49" t="s">
        <v>36</v>
      </c>
      <c r="S19" s="54"/>
      <c r="T19" s="54"/>
      <c r="U19" s="54"/>
      <c r="V19" s="54"/>
      <c r="W19" s="80">
        <v>2.5</v>
      </c>
      <c r="X19" s="51">
        <f t="shared" si="0"/>
        <v>4.5</v>
      </c>
      <c r="Y19" s="52" t="str">
        <f t="shared" si="3"/>
        <v>D</v>
      </c>
      <c r="Z19" s="53" t="str">
        <f t="shared" si="1"/>
        <v>Trung bình yếu</v>
      </c>
      <c r="AA19" s="41" t="str">
        <f t="shared" si="4"/>
        <v/>
      </c>
      <c r="AB19" s="41" t="str">
        <f t="shared" si="5"/>
        <v>PM05-A3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24.75" customHeight="1" x14ac:dyDescent="0.25">
      <c r="B20" s="44">
        <v>12</v>
      </c>
      <c r="C20" s="45" t="s">
        <v>3266</v>
      </c>
      <c r="D20" s="46" t="s">
        <v>420</v>
      </c>
      <c r="E20" s="47" t="s">
        <v>413</v>
      </c>
      <c r="F20" s="48" t="s">
        <v>744</v>
      </c>
      <c r="G20" s="45" t="s">
        <v>3252</v>
      </c>
      <c r="H20" s="101" t="s">
        <v>1147</v>
      </c>
      <c r="I20" s="102" t="s">
        <v>3253</v>
      </c>
      <c r="J20" s="100">
        <v>43271</v>
      </c>
      <c r="K20" s="102" t="s">
        <v>1149</v>
      </c>
      <c r="L20" s="102" t="s">
        <v>957</v>
      </c>
      <c r="M20" s="102" t="s">
        <v>48</v>
      </c>
      <c r="N20">
        <v>2</v>
      </c>
      <c r="O20" s="82">
        <v>8</v>
      </c>
      <c r="P20" s="49">
        <v>10</v>
      </c>
      <c r="Q20" s="49">
        <v>9</v>
      </c>
      <c r="R20" s="49" t="s">
        <v>36</v>
      </c>
      <c r="S20" s="54"/>
      <c r="T20" s="54"/>
      <c r="U20" s="54"/>
      <c r="V20" s="54"/>
      <c r="W20" s="80">
        <v>9.5</v>
      </c>
      <c r="X20" s="51">
        <f t="shared" si="0"/>
        <v>9.4</v>
      </c>
      <c r="Y20" s="52" t="str">
        <f t="shared" si="3"/>
        <v>A+</v>
      </c>
      <c r="Z20" s="53" t="str">
        <f t="shared" si="1"/>
        <v>Giỏi</v>
      </c>
      <c r="AA20" s="41" t="str">
        <f t="shared" si="4"/>
        <v/>
      </c>
      <c r="AB20" s="41" t="str">
        <f t="shared" si="5"/>
        <v>PM05-A3</v>
      </c>
      <c r="AC20" s="71"/>
      <c r="AD20" s="4"/>
      <c r="AE20" s="43" t="str">
        <f t="shared" si="2"/>
        <v>Đạt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24.75" customHeight="1" x14ac:dyDescent="0.25">
      <c r="B21" s="44">
        <v>13</v>
      </c>
      <c r="C21" s="45" t="s">
        <v>3267</v>
      </c>
      <c r="D21" s="46" t="s">
        <v>1437</v>
      </c>
      <c r="E21" s="47" t="s">
        <v>413</v>
      </c>
      <c r="F21" s="48" t="s">
        <v>258</v>
      </c>
      <c r="G21" s="45" t="s">
        <v>3252</v>
      </c>
      <c r="H21" s="101" t="s">
        <v>1147</v>
      </c>
      <c r="I21" s="102" t="s">
        <v>3253</v>
      </c>
      <c r="J21" s="100">
        <v>43271</v>
      </c>
      <c r="K21" s="102" t="s">
        <v>1149</v>
      </c>
      <c r="L21" s="102" t="s">
        <v>957</v>
      </c>
      <c r="M21" s="102" t="s">
        <v>48</v>
      </c>
      <c r="N21">
        <v>2</v>
      </c>
      <c r="O21" s="82">
        <v>10</v>
      </c>
      <c r="P21" s="49">
        <v>9</v>
      </c>
      <c r="Q21" s="49">
        <v>9</v>
      </c>
      <c r="R21" s="49" t="s">
        <v>36</v>
      </c>
      <c r="S21" s="54"/>
      <c r="T21" s="54"/>
      <c r="U21" s="54"/>
      <c r="V21" s="54"/>
      <c r="W21" s="80">
        <v>4.5</v>
      </c>
      <c r="X21" s="51">
        <f t="shared" si="0"/>
        <v>6</v>
      </c>
      <c r="Y21" s="52" t="str">
        <f t="shared" si="3"/>
        <v>C</v>
      </c>
      <c r="Z21" s="53" t="str">
        <f t="shared" si="1"/>
        <v>Trung bình</v>
      </c>
      <c r="AA21" s="41" t="str">
        <f t="shared" si="4"/>
        <v/>
      </c>
      <c r="AB21" s="41" t="str">
        <f t="shared" si="5"/>
        <v>PM05-A3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24.75" customHeight="1" x14ac:dyDescent="0.25">
      <c r="B22" s="44">
        <v>14</v>
      </c>
      <c r="C22" s="45" t="s">
        <v>3268</v>
      </c>
      <c r="D22" s="46" t="s">
        <v>3269</v>
      </c>
      <c r="E22" s="47" t="s">
        <v>417</v>
      </c>
      <c r="F22" s="48" t="s">
        <v>1270</v>
      </c>
      <c r="G22" s="45" t="s">
        <v>3252</v>
      </c>
      <c r="H22" s="101" t="s">
        <v>1147</v>
      </c>
      <c r="I22" s="102" t="s">
        <v>3253</v>
      </c>
      <c r="J22" s="100">
        <v>43271</v>
      </c>
      <c r="K22" s="102" t="s">
        <v>1149</v>
      </c>
      <c r="L22" s="102" t="s">
        <v>957</v>
      </c>
      <c r="M22" s="102" t="s">
        <v>48</v>
      </c>
      <c r="N22">
        <v>2</v>
      </c>
      <c r="O22" s="82">
        <v>4</v>
      </c>
      <c r="P22" s="49">
        <v>9</v>
      </c>
      <c r="Q22" s="49">
        <v>7</v>
      </c>
      <c r="R22" s="49" t="s">
        <v>36</v>
      </c>
      <c r="S22" s="54"/>
      <c r="T22" s="54"/>
      <c r="U22" s="54"/>
      <c r="V22" s="54"/>
      <c r="W22" s="80">
        <v>4.5</v>
      </c>
      <c r="X22" s="51">
        <f t="shared" si="0"/>
        <v>5.2</v>
      </c>
      <c r="Y22" s="52" t="str">
        <f t="shared" si="3"/>
        <v>D+</v>
      </c>
      <c r="Z22" s="53" t="str">
        <f t="shared" si="1"/>
        <v>Trung bình yếu</v>
      </c>
      <c r="AA22" s="41" t="str">
        <f t="shared" si="4"/>
        <v/>
      </c>
      <c r="AB22" s="41" t="str">
        <f t="shared" si="5"/>
        <v>PM05-A3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24.75" customHeight="1" x14ac:dyDescent="0.25">
      <c r="B23" s="44">
        <v>15</v>
      </c>
      <c r="C23" s="45" t="s">
        <v>3270</v>
      </c>
      <c r="D23" s="46" t="s">
        <v>207</v>
      </c>
      <c r="E23" s="47" t="s">
        <v>162</v>
      </c>
      <c r="F23" s="48" t="s">
        <v>1358</v>
      </c>
      <c r="G23" s="45" t="s">
        <v>3252</v>
      </c>
      <c r="H23" s="101" t="s">
        <v>1147</v>
      </c>
      <c r="I23" s="102" t="s">
        <v>3253</v>
      </c>
      <c r="J23" s="100">
        <v>43271</v>
      </c>
      <c r="K23" s="102" t="s">
        <v>1149</v>
      </c>
      <c r="L23" s="102" t="s">
        <v>957</v>
      </c>
      <c r="M23" s="102" t="s">
        <v>48</v>
      </c>
      <c r="N23">
        <v>2</v>
      </c>
      <c r="O23" s="82">
        <v>8</v>
      </c>
      <c r="P23" s="49">
        <v>9</v>
      </c>
      <c r="Q23" s="49">
        <v>7</v>
      </c>
      <c r="R23" s="49" t="s">
        <v>36</v>
      </c>
      <c r="S23" s="54"/>
      <c r="T23" s="54"/>
      <c r="U23" s="54"/>
      <c r="V23" s="54"/>
      <c r="W23" s="80">
        <v>2.5</v>
      </c>
      <c r="X23" s="51">
        <f t="shared" si="0"/>
        <v>4.2</v>
      </c>
      <c r="Y23" s="52" t="str">
        <f t="shared" si="3"/>
        <v>D</v>
      </c>
      <c r="Z23" s="53" t="str">
        <f t="shared" si="1"/>
        <v>Trung bình yếu</v>
      </c>
      <c r="AA23" s="41" t="str">
        <f t="shared" si="4"/>
        <v/>
      </c>
      <c r="AB23" s="41" t="str">
        <f t="shared" si="5"/>
        <v>PM05-A3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24.75" customHeight="1" x14ac:dyDescent="0.25">
      <c r="B24" s="44">
        <v>16</v>
      </c>
      <c r="C24" s="45" t="s">
        <v>3271</v>
      </c>
      <c r="D24" s="46" t="s">
        <v>306</v>
      </c>
      <c r="E24" s="47" t="s">
        <v>162</v>
      </c>
      <c r="F24" s="48" t="s">
        <v>1360</v>
      </c>
      <c r="G24" s="45" t="s">
        <v>3252</v>
      </c>
      <c r="H24" s="101" t="s">
        <v>1147</v>
      </c>
      <c r="I24" s="102" t="s">
        <v>3253</v>
      </c>
      <c r="J24" s="100">
        <v>43271</v>
      </c>
      <c r="K24" s="102" t="s">
        <v>1149</v>
      </c>
      <c r="L24" s="102" t="s">
        <v>957</v>
      </c>
      <c r="M24" s="102" t="s">
        <v>48</v>
      </c>
      <c r="N24">
        <v>2</v>
      </c>
      <c r="O24" s="82">
        <v>6</v>
      </c>
      <c r="P24" s="49">
        <v>8</v>
      </c>
      <c r="Q24" s="49">
        <v>8</v>
      </c>
      <c r="R24" s="49" t="s">
        <v>36</v>
      </c>
      <c r="S24" s="54"/>
      <c r="T24" s="54"/>
      <c r="U24" s="54"/>
      <c r="V24" s="54"/>
      <c r="W24" s="80">
        <v>2.5</v>
      </c>
      <c r="X24" s="51">
        <f t="shared" si="0"/>
        <v>4</v>
      </c>
      <c r="Y24" s="52" t="str">
        <f t="shared" si="3"/>
        <v>D</v>
      </c>
      <c r="Z24" s="53" t="str">
        <f t="shared" si="1"/>
        <v>Trung bình yếu</v>
      </c>
      <c r="AA24" s="41" t="str">
        <f t="shared" si="4"/>
        <v/>
      </c>
      <c r="AB24" s="41" t="str">
        <f t="shared" si="5"/>
        <v>PM05-A3</v>
      </c>
      <c r="AC24" s="71"/>
      <c r="AD24" s="4"/>
      <c r="AE24" s="43" t="str">
        <f t="shared" si="2"/>
        <v>Đạt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24.75" customHeight="1" x14ac:dyDescent="0.25">
      <c r="B25" s="44">
        <v>17</v>
      </c>
      <c r="C25" s="45" t="s">
        <v>3272</v>
      </c>
      <c r="D25" s="46" t="s">
        <v>437</v>
      </c>
      <c r="E25" s="47" t="s">
        <v>182</v>
      </c>
      <c r="F25" s="48" t="s">
        <v>905</v>
      </c>
      <c r="G25" s="45" t="s">
        <v>3252</v>
      </c>
      <c r="H25" s="101" t="s">
        <v>1147</v>
      </c>
      <c r="I25" s="102" t="s">
        <v>3253</v>
      </c>
      <c r="J25" s="100">
        <v>43271</v>
      </c>
      <c r="K25" s="102" t="s">
        <v>1149</v>
      </c>
      <c r="L25" s="102" t="s">
        <v>957</v>
      </c>
      <c r="M25" s="102" t="s">
        <v>48</v>
      </c>
      <c r="N25">
        <v>2</v>
      </c>
      <c r="O25" s="82">
        <v>10</v>
      </c>
      <c r="P25" s="49">
        <v>9</v>
      </c>
      <c r="Q25" s="49">
        <v>7</v>
      </c>
      <c r="R25" s="49" t="s">
        <v>36</v>
      </c>
      <c r="S25" s="54"/>
      <c r="T25" s="54"/>
      <c r="U25" s="54"/>
      <c r="V25" s="54"/>
      <c r="W25" s="80">
        <v>4.5</v>
      </c>
      <c r="X25" s="51">
        <f t="shared" si="0"/>
        <v>5.8</v>
      </c>
      <c r="Y25" s="52" t="str">
        <f t="shared" si="3"/>
        <v>C</v>
      </c>
      <c r="Z25" s="53" t="str">
        <f t="shared" si="1"/>
        <v>Trung bình</v>
      </c>
      <c r="AA25" s="41" t="str">
        <f t="shared" si="4"/>
        <v/>
      </c>
      <c r="AB25" s="41" t="str">
        <f t="shared" si="5"/>
        <v>PM05-A3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24.75" customHeight="1" x14ac:dyDescent="0.25">
      <c r="B26" s="44">
        <v>18</v>
      </c>
      <c r="C26" s="45" t="s">
        <v>3273</v>
      </c>
      <c r="D26" s="46" t="s">
        <v>186</v>
      </c>
      <c r="E26" s="47" t="s">
        <v>182</v>
      </c>
      <c r="F26" s="48" t="s">
        <v>254</v>
      </c>
      <c r="G26" s="45" t="s">
        <v>3252</v>
      </c>
      <c r="H26" s="101" t="s">
        <v>1147</v>
      </c>
      <c r="I26" s="102" t="s">
        <v>3253</v>
      </c>
      <c r="J26" s="100">
        <v>43271</v>
      </c>
      <c r="K26" s="102" t="s">
        <v>1149</v>
      </c>
      <c r="L26" s="102" t="s">
        <v>957</v>
      </c>
      <c r="M26" s="102" t="s">
        <v>48</v>
      </c>
      <c r="N26">
        <v>2</v>
      </c>
      <c r="O26" s="82">
        <v>10</v>
      </c>
      <c r="P26" s="49">
        <v>10</v>
      </c>
      <c r="Q26" s="49">
        <v>10</v>
      </c>
      <c r="R26" s="49" t="s">
        <v>36</v>
      </c>
      <c r="S26" s="54"/>
      <c r="T26" s="54"/>
      <c r="U26" s="54"/>
      <c r="V26" s="54"/>
      <c r="W26" s="80">
        <v>4.5</v>
      </c>
      <c r="X26" s="51">
        <f t="shared" si="0"/>
        <v>6.2</v>
      </c>
      <c r="Y26" s="52" t="str">
        <f t="shared" si="3"/>
        <v>C</v>
      </c>
      <c r="Z26" s="53" t="str">
        <f t="shared" si="1"/>
        <v>Trung bình</v>
      </c>
      <c r="AA26" s="41" t="str">
        <f t="shared" si="4"/>
        <v/>
      </c>
      <c r="AB26" s="41" t="str">
        <f t="shared" si="5"/>
        <v>PM05-A3</v>
      </c>
      <c r="AC26" s="71"/>
      <c r="AD26" s="4"/>
      <c r="AE26" s="43" t="str">
        <f t="shared" si="2"/>
        <v>Đạt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24.75" customHeight="1" x14ac:dyDescent="0.25">
      <c r="B27" s="44">
        <v>19</v>
      </c>
      <c r="C27" s="45" t="s">
        <v>3274</v>
      </c>
      <c r="D27" s="46" t="s">
        <v>2338</v>
      </c>
      <c r="E27" s="47" t="s">
        <v>432</v>
      </c>
      <c r="F27" s="48" t="s">
        <v>1444</v>
      </c>
      <c r="G27" s="45" t="s">
        <v>3252</v>
      </c>
      <c r="H27" s="101" t="s">
        <v>1147</v>
      </c>
      <c r="I27" s="102" t="s">
        <v>3253</v>
      </c>
      <c r="J27" s="100">
        <v>43271</v>
      </c>
      <c r="K27" s="102" t="s">
        <v>1149</v>
      </c>
      <c r="L27" s="102" t="s">
        <v>957</v>
      </c>
      <c r="M27" s="102" t="s">
        <v>48</v>
      </c>
      <c r="N27">
        <v>2</v>
      </c>
      <c r="O27" s="82">
        <v>10</v>
      </c>
      <c r="P27" s="49">
        <v>8</v>
      </c>
      <c r="Q27" s="49">
        <v>7</v>
      </c>
      <c r="R27" s="49" t="s">
        <v>36</v>
      </c>
      <c r="S27" s="54"/>
      <c r="T27" s="54"/>
      <c r="U27" s="54"/>
      <c r="V27" s="54"/>
      <c r="W27" s="80">
        <v>2.5</v>
      </c>
      <c r="X27" s="51">
        <f t="shared" si="0"/>
        <v>4.3</v>
      </c>
      <c r="Y27" s="52" t="str">
        <f t="shared" si="3"/>
        <v>D</v>
      </c>
      <c r="Z27" s="53" t="str">
        <f t="shared" si="1"/>
        <v>Trung bình yếu</v>
      </c>
      <c r="AA27" s="41" t="str">
        <f t="shared" si="4"/>
        <v/>
      </c>
      <c r="AB27" s="41" t="str">
        <f t="shared" si="5"/>
        <v>PM05-A3</v>
      </c>
      <c r="AC27" s="71"/>
      <c r="AD27" s="4"/>
      <c r="AE27" s="43" t="str">
        <f t="shared" si="2"/>
        <v>Đạt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24.75" customHeight="1" x14ac:dyDescent="0.25">
      <c r="B28" s="44">
        <v>20</v>
      </c>
      <c r="C28" s="45" t="s">
        <v>3275</v>
      </c>
      <c r="D28" s="46" t="s">
        <v>323</v>
      </c>
      <c r="E28" s="47" t="s">
        <v>432</v>
      </c>
      <c r="F28" s="48" t="s">
        <v>3276</v>
      </c>
      <c r="G28" s="45" t="s">
        <v>3252</v>
      </c>
      <c r="H28" s="101" t="s">
        <v>1147</v>
      </c>
      <c r="I28" s="102" t="s">
        <v>3253</v>
      </c>
      <c r="J28" s="100">
        <v>43271</v>
      </c>
      <c r="K28" s="102" t="s">
        <v>1149</v>
      </c>
      <c r="L28" s="102" t="s">
        <v>957</v>
      </c>
      <c r="M28" s="102" t="s">
        <v>48</v>
      </c>
      <c r="N28">
        <v>2</v>
      </c>
      <c r="O28" s="82">
        <v>8</v>
      </c>
      <c r="P28" s="49">
        <v>5</v>
      </c>
      <c r="Q28" s="49">
        <v>9</v>
      </c>
      <c r="R28" s="49" t="s">
        <v>36</v>
      </c>
      <c r="S28" s="54"/>
      <c r="T28" s="54"/>
      <c r="U28" s="54"/>
      <c r="V28" s="54"/>
      <c r="W28" s="80">
        <v>2.5</v>
      </c>
      <c r="X28" s="51">
        <f t="shared" si="0"/>
        <v>4</v>
      </c>
      <c r="Y28" s="52" t="str">
        <f t="shared" si="3"/>
        <v>D</v>
      </c>
      <c r="Z28" s="53" t="str">
        <f t="shared" si="1"/>
        <v>Trung bình yếu</v>
      </c>
      <c r="AA28" s="41" t="str">
        <f t="shared" si="4"/>
        <v/>
      </c>
      <c r="AB28" s="41" t="str">
        <f t="shared" si="5"/>
        <v>PM05-A3</v>
      </c>
      <c r="AC28" s="71"/>
      <c r="AD28" s="4"/>
      <c r="AE28" s="43" t="str">
        <f t="shared" si="2"/>
        <v>Đạt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24.75" customHeight="1" x14ac:dyDescent="0.25">
      <c r="B29" s="44">
        <v>21</v>
      </c>
      <c r="C29" s="45" t="s">
        <v>3277</v>
      </c>
      <c r="D29" s="46" t="s">
        <v>3278</v>
      </c>
      <c r="E29" s="47" t="s">
        <v>189</v>
      </c>
      <c r="F29" s="48" t="s">
        <v>2211</v>
      </c>
      <c r="G29" s="45" t="s">
        <v>3252</v>
      </c>
      <c r="H29" s="101" t="s">
        <v>1147</v>
      </c>
      <c r="I29" s="102" t="s">
        <v>3253</v>
      </c>
      <c r="J29" s="100">
        <v>43271</v>
      </c>
      <c r="K29" s="102" t="s">
        <v>1149</v>
      </c>
      <c r="L29" s="102" t="s">
        <v>957</v>
      </c>
      <c r="M29" s="102" t="s">
        <v>48</v>
      </c>
      <c r="N29">
        <v>2</v>
      </c>
      <c r="O29" s="82">
        <v>8</v>
      </c>
      <c r="P29" s="49">
        <v>7</v>
      </c>
      <c r="Q29" s="49">
        <v>8</v>
      </c>
      <c r="R29" s="49" t="s">
        <v>36</v>
      </c>
      <c r="S29" s="54"/>
      <c r="T29" s="54"/>
      <c r="U29" s="54"/>
      <c r="V29" s="54"/>
      <c r="W29" s="80">
        <v>2.5</v>
      </c>
      <c r="X29" s="51">
        <f t="shared" si="0"/>
        <v>4.0999999999999996</v>
      </c>
      <c r="Y29" s="52" t="str">
        <f t="shared" si="3"/>
        <v>D</v>
      </c>
      <c r="Z29" s="53" t="str">
        <f t="shared" si="1"/>
        <v>Trung bình yếu</v>
      </c>
      <c r="AA29" s="41" t="str">
        <f t="shared" si="4"/>
        <v/>
      </c>
      <c r="AB29" s="41" t="str">
        <f t="shared" si="5"/>
        <v>PM05-A3</v>
      </c>
      <c r="AC29" s="71"/>
      <c r="AD29" s="4"/>
      <c r="AE29" s="43" t="str">
        <f t="shared" si="2"/>
        <v>Đạt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24.75" customHeight="1" x14ac:dyDescent="0.25">
      <c r="B30" s="44">
        <v>22</v>
      </c>
      <c r="C30" s="45" t="s">
        <v>3279</v>
      </c>
      <c r="D30" s="46" t="s">
        <v>235</v>
      </c>
      <c r="E30" s="47" t="s">
        <v>192</v>
      </c>
      <c r="F30" s="48" t="s">
        <v>112</v>
      </c>
      <c r="G30" s="45" t="s">
        <v>3252</v>
      </c>
      <c r="H30" s="101" t="s">
        <v>1147</v>
      </c>
      <c r="I30" s="102" t="s">
        <v>3253</v>
      </c>
      <c r="J30" s="100">
        <v>43271</v>
      </c>
      <c r="K30" s="102" t="s">
        <v>1149</v>
      </c>
      <c r="L30" s="102" t="s">
        <v>957</v>
      </c>
      <c r="M30" s="102" t="s">
        <v>48</v>
      </c>
      <c r="N30">
        <v>2</v>
      </c>
      <c r="O30" s="82">
        <v>10</v>
      </c>
      <c r="P30" s="49">
        <v>10</v>
      </c>
      <c r="Q30" s="49">
        <v>10</v>
      </c>
      <c r="R30" s="49" t="s">
        <v>36</v>
      </c>
      <c r="S30" s="54"/>
      <c r="T30" s="54"/>
      <c r="U30" s="54"/>
      <c r="V30" s="54"/>
      <c r="W30" s="80">
        <v>7.5</v>
      </c>
      <c r="X30" s="51">
        <f t="shared" si="0"/>
        <v>8.3000000000000007</v>
      </c>
      <c r="Y30" s="52" t="str">
        <f t="shared" si="3"/>
        <v>B+</v>
      </c>
      <c r="Z30" s="53" t="str">
        <f t="shared" si="1"/>
        <v>Khá</v>
      </c>
      <c r="AA30" s="41" t="str">
        <f t="shared" si="4"/>
        <v/>
      </c>
      <c r="AB30" s="41" t="str">
        <f t="shared" si="5"/>
        <v>PM05-A3</v>
      </c>
      <c r="AC30" s="71"/>
      <c r="AD30" s="4"/>
      <c r="AE30" s="43" t="str">
        <f t="shared" si="2"/>
        <v>Đạt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24.75" customHeight="1" x14ac:dyDescent="0.25">
      <c r="B31" s="44">
        <v>23</v>
      </c>
      <c r="C31" s="45" t="s">
        <v>3280</v>
      </c>
      <c r="D31" s="46" t="s">
        <v>3281</v>
      </c>
      <c r="E31" s="47" t="s">
        <v>2174</v>
      </c>
      <c r="F31" s="48" t="s">
        <v>852</v>
      </c>
      <c r="G31" s="45" t="s">
        <v>3252</v>
      </c>
      <c r="H31" s="101" t="s">
        <v>1147</v>
      </c>
      <c r="I31" s="102" t="s">
        <v>3253</v>
      </c>
      <c r="J31" s="100">
        <v>43271</v>
      </c>
      <c r="K31" s="102" t="s">
        <v>1149</v>
      </c>
      <c r="L31" s="102" t="s">
        <v>957</v>
      </c>
      <c r="M31" s="102" t="s">
        <v>48</v>
      </c>
      <c r="N31">
        <v>2</v>
      </c>
      <c r="O31" s="82">
        <v>10</v>
      </c>
      <c r="P31" s="49">
        <v>8</v>
      </c>
      <c r="Q31" s="49">
        <v>8</v>
      </c>
      <c r="R31" s="49" t="s">
        <v>36</v>
      </c>
      <c r="S31" s="54"/>
      <c r="T31" s="54"/>
      <c r="U31" s="54"/>
      <c r="V31" s="54"/>
      <c r="W31" s="80">
        <v>2.5</v>
      </c>
      <c r="X31" s="51">
        <f t="shared" si="0"/>
        <v>4.4000000000000004</v>
      </c>
      <c r="Y31" s="52" t="str">
        <f t="shared" si="3"/>
        <v>D</v>
      </c>
      <c r="Z31" s="53" t="str">
        <f t="shared" si="1"/>
        <v>Trung bình yếu</v>
      </c>
      <c r="AA31" s="41" t="str">
        <f t="shared" si="4"/>
        <v/>
      </c>
      <c r="AB31" s="41" t="str">
        <f t="shared" si="5"/>
        <v>PM05-A3</v>
      </c>
      <c r="AC31" s="71"/>
      <c r="AD31" s="4"/>
      <c r="AE31" s="43" t="str">
        <f t="shared" si="2"/>
        <v>Đạt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24.75" customHeight="1" x14ac:dyDescent="0.25">
      <c r="B32" s="44">
        <v>24</v>
      </c>
      <c r="C32" s="45" t="s">
        <v>3282</v>
      </c>
      <c r="D32" s="46" t="s">
        <v>420</v>
      </c>
      <c r="E32" s="47" t="s">
        <v>1040</v>
      </c>
      <c r="F32" s="48" t="s">
        <v>859</v>
      </c>
      <c r="G32" s="45" t="s">
        <v>3252</v>
      </c>
      <c r="H32" s="101" t="s">
        <v>1147</v>
      </c>
      <c r="I32" s="102" t="s">
        <v>3253</v>
      </c>
      <c r="J32" s="100">
        <v>43271</v>
      </c>
      <c r="K32" s="102" t="s">
        <v>1149</v>
      </c>
      <c r="L32" s="102" t="s">
        <v>957</v>
      </c>
      <c r="M32" s="102" t="s">
        <v>48</v>
      </c>
      <c r="N32">
        <v>2</v>
      </c>
      <c r="O32" s="82">
        <v>10</v>
      </c>
      <c r="P32" s="49">
        <v>10</v>
      </c>
      <c r="Q32" s="49">
        <v>10</v>
      </c>
      <c r="R32" s="49" t="s">
        <v>36</v>
      </c>
      <c r="S32" s="54"/>
      <c r="T32" s="54"/>
      <c r="U32" s="54"/>
      <c r="V32" s="54"/>
      <c r="W32" s="80">
        <v>7.5</v>
      </c>
      <c r="X32" s="51">
        <f t="shared" si="0"/>
        <v>8.3000000000000007</v>
      </c>
      <c r="Y32" s="52" t="str">
        <f t="shared" si="3"/>
        <v>B+</v>
      </c>
      <c r="Z32" s="53" t="str">
        <f t="shared" si="1"/>
        <v>Khá</v>
      </c>
      <c r="AA32" s="41" t="str">
        <f t="shared" si="4"/>
        <v/>
      </c>
      <c r="AB32" s="41" t="str">
        <f t="shared" si="5"/>
        <v>PM05-A3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24.75" customHeight="1" x14ac:dyDescent="0.25">
      <c r="B33" s="44">
        <v>25</v>
      </c>
      <c r="C33" s="45" t="s">
        <v>3283</v>
      </c>
      <c r="D33" s="46" t="s">
        <v>3284</v>
      </c>
      <c r="E33" s="47" t="s">
        <v>229</v>
      </c>
      <c r="F33" s="48" t="s">
        <v>1400</v>
      </c>
      <c r="G33" s="45" t="s">
        <v>3252</v>
      </c>
      <c r="H33" s="101" t="s">
        <v>1147</v>
      </c>
      <c r="I33" s="102" t="s">
        <v>3253</v>
      </c>
      <c r="J33" s="100">
        <v>43271</v>
      </c>
      <c r="K33" s="102" t="s">
        <v>1149</v>
      </c>
      <c r="L33" s="102" t="s">
        <v>957</v>
      </c>
      <c r="M33" s="102" t="s">
        <v>48</v>
      </c>
      <c r="N33">
        <v>2</v>
      </c>
      <c r="O33" s="82">
        <v>8</v>
      </c>
      <c r="P33" s="49">
        <v>8</v>
      </c>
      <c r="Q33" s="49">
        <v>9</v>
      </c>
      <c r="R33" s="49" t="s">
        <v>36</v>
      </c>
      <c r="S33" s="54"/>
      <c r="T33" s="54"/>
      <c r="U33" s="54"/>
      <c r="V33" s="54"/>
      <c r="W33" s="80">
        <v>4.5</v>
      </c>
      <c r="X33" s="51">
        <f t="shared" si="0"/>
        <v>5.7</v>
      </c>
      <c r="Y33" s="52" t="str">
        <f t="shared" si="3"/>
        <v>C</v>
      </c>
      <c r="Z33" s="53" t="str">
        <f t="shared" si="1"/>
        <v>Trung bình</v>
      </c>
      <c r="AA33" s="41" t="str">
        <f t="shared" si="4"/>
        <v/>
      </c>
      <c r="AB33" s="41" t="str">
        <f t="shared" si="5"/>
        <v>PM05-A3</v>
      </c>
      <c r="AC33" s="71"/>
      <c r="AD33" s="4"/>
      <c r="AE33" s="43" t="str">
        <f t="shared" si="2"/>
        <v>Đạt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24.75" customHeight="1" x14ac:dyDescent="0.25">
      <c r="B34" s="44">
        <v>26</v>
      </c>
      <c r="C34" s="45" t="s">
        <v>3285</v>
      </c>
      <c r="D34" s="46" t="s">
        <v>76</v>
      </c>
      <c r="E34" s="47" t="s">
        <v>229</v>
      </c>
      <c r="F34" s="48" t="s">
        <v>690</v>
      </c>
      <c r="G34" s="45" t="s">
        <v>3252</v>
      </c>
      <c r="H34" s="101" t="s">
        <v>1147</v>
      </c>
      <c r="I34" s="102" t="s">
        <v>3253</v>
      </c>
      <c r="J34" s="100">
        <v>43271</v>
      </c>
      <c r="K34" s="102" t="s">
        <v>1149</v>
      </c>
      <c r="L34" s="102" t="s">
        <v>957</v>
      </c>
      <c r="M34" s="102" t="s">
        <v>48</v>
      </c>
      <c r="N34">
        <v>2</v>
      </c>
      <c r="O34" s="82">
        <v>8</v>
      </c>
      <c r="P34" s="49">
        <v>6</v>
      </c>
      <c r="Q34" s="49">
        <v>7</v>
      </c>
      <c r="R34" s="49" t="s">
        <v>36</v>
      </c>
      <c r="S34" s="54"/>
      <c r="T34" s="54"/>
      <c r="U34" s="54"/>
      <c r="V34" s="54"/>
      <c r="W34" s="80">
        <v>3</v>
      </c>
      <c r="X34" s="51">
        <f t="shared" si="0"/>
        <v>4.2</v>
      </c>
      <c r="Y34" s="52" t="str">
        <f t="shared" si="3"/>
        <v>D</v>
      </c>
      <c r="Z34" s="53" t="str">
        <f t="shared" si="1"/>
        <v>Trung bình yếu</v>
      </c>
      <c r="AA34" s="41" t="str">
        <f t="shared" si="4"/>
        <v/>
      </c>
      <c r="AB34" s="41" t="str">
        <f t="shared" si="5"/>
        <v>PM05-A3</v>
      </c>
      <c r="AC34" s="71"/>
      <c r="AD34" s="4"/>
      <c r="AE34" s="43" t="str">
        <f t="shared" si="2"/>
        <v>Đạt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24.75" customHeight="1" x14ac:dyDescent="0.25">
      <c r="B35" s="44">
        <v>27</v>
      </c>
      <c r="C35" s="45" t="s">
        <v>3286</v>
      </c>
      <c r="D35" s="46" t="s">
        <v>550</v>
      </c>
      <c r="E35" s="47" t="s">
        <v>240</v>
      </c>
      <c r="F35" s="48" t="s">
        <v>1012</v>
      </c>
      <c r="G35" s="45" t="s">
        <v>3252</v>
      </c>
      <c r="H35" s="101" t="s">
        <v>1147</v>
      </c>
      <c r="I35" s="102" t="s">
        <v>3253</v>
      </c>
      <c r="J35" s="100">
        <v>43271</v>
      </c>
      <c r="K35" s="102" t="s">
        <v>1149</v>
      </c>
      <c r="L35" s="102" t="s">
        <v>957</v>
      </c>
      <c r="M35" s="102" t="s">
        <v>48</v>
      </c>
      <c r="N35">
        <v>2</v>
      </c>
      <c r="O35" s="82">
        <v>8</v>
      </c>
      <c r="P35" s="49">
        <v>7</v>
      </c>
      <c r="Q35" s="49">
        <v>10</v>
      </c>
      <c r="R35" s="49" t="s">
        <v>36</v>
      </c>
      <c r="S35" s="54"/>
      <c r="T35" s="54"/>
      <c r="U35" s="54"/>
      <c r="V35" s="54"/>
      <c r="W35" s="80">
        <v>2.5</v>
      </c>
      <c r="X35" s="51">
        <f t="shared" si="0"/>
        <v>4.3</v>
      </c>
      <c r="Y35" s="52" t="str">
        <f t="shared" si="3"/>
        <v>D</v>
      </c>
      <c r="Z35" s="53" t="str">
        <f t="shared" si="1"/>
        <v>Trung bình yếu</v>
      </c>
      <c r="AA35" s="41" t="str">
        <f t="shared" si="4"/>
        <v/>
      </c>
      <c r="AB35" s="41" t="str">
        <f t="shared" si="5"/>
        <v>PM05-A3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24.75" customHeight="1" x14ac:dyDescent="0.25">
      <c r="B36" s="44">
        <v>28</v>
      </c>
      <c r="C36" s="45" t="s">
        <v>3287</v>
      </c>
      <c r="D36" s="46" t="s">
        <v>3288</v>
      </c>
      <c r="E36" s="47" t="s">
        <v>246</v>
      </c>
      <c r="F36" s="48" t="s">
        <v>1002</v>
      </c>
      <c r="G36" s="45" t="s">
        <v>3252</v>
      </c>
      <c r="H36" s="101" t="s">
        <v>1147</v>
      </c>
      <c r="I36" s="102" t="s">
        <v>3253</v>
      </c>
      <c r="J36" s="100">
        <v>43271</v>
      </c>
      <c r="K36" s="102" t="s">
        <v>1149</v>
      </c>
      <c r="L36" s="102" t="s">
        <v>957</v>
      </c>
      <c r="M36" s="102" t="s">
        <v>48</v>
      </c>
      <c r="N36">
        <v>2</v>
      </c>
      <c r="O36" s="82">
        <v>0</v>
      </c>
      <c r="P36" s="49">
        <v>3</v>
      </c>
      <c r="Q36" s="49">
        <v>0</v>
      </c>
      <c r="R36" s="49" t="s">
        <v>36</v>
      </c>
      <c r="S36" s="54"/>
      <c r="T36" s="54"/>
      <c r="U36" s="54"/>
      <c r="V36" s="54"/>
      <c r="W36" s="80" t="s">
        <v>36</v>
      </c>
      <c r="X36" s="51">
        <f t="shared" si="0"/>
        <v>0.3</v>
      </c>
      <c r="Y36" s="52" t="str">
        <f t="shared" si="3"/>
        <v>F</v>
      </c>
      <c r="Z36" s="53" t="str">
        <f t="shared" si="1"/>
        <v>Kém</v>
      </c>
      <c r="AA36" s="41" t="str">
        <f t="shared" si="4"/>
        <v>Không đủ ĐKDT</v>
      </c>
      <c r="AB36" s="41" t="str">
        <f t="shared" si="5"/>
        <v>PM05-A3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24.75" customHeight="1" x14ac:dyDescent="0.25">
      <c r="B37" s="44">
        <v>29</v>
      </c>
      <c r="C37" s="45" t="s">
        <v>3289</v>
      </c>
      <c r="D37" s="46" t="s">
        <v>420</v>
      </c>
      <c r="E37" s="47" t="s">
        <v>246</v>
      </c>
      <c r="F37" s="48" t="s">
        <v>3290</v>
      </c>
      <c r="G37" s="45" t="s">
        <v>3252</v>
      </c>
      <c r="H37" s="101" t="s">
        <v>1147</v>
      </c>
      <c r="I37" s="102" t="s">
        <v>3253</v>
      </c>
      <c r="J37" s="100">
        <v>43271</v>
      </c>
      <c r="K37" s="102" t="s">
        <v>1149</v>
      </c>
      <c r="L37" s="102" t="s">
        <v>957</v>
      </c>
      <c r="M37" s="102" t="s">
        <v>48</v>
      </c>
      <c r="N37">
        <v>2</v>
      </c>
      <c r="O37" s="82">
        <v>10</v>
      </c>
      <c r="P37" s="49">
        <v>10</v>
      </c>
      <c r="Q37" s="49">
        <v>10</v>
      </c>
      <c r="R37" s="49" t="s">
        <v>36</v>
      </c>
      <c r="S37" s="54"/>
      <c r="T37" s="54"/>
      <c r="U37" s="54"/>
      <c r="V37" s="54"/>
      <c r="W37" s="80">
        <v>2.5</v>
      </c>
      <c r="X37" s="51">
        <f t="shared" si="0"/>
        <v>4.8</v>
      </c>
      <c r="Y37" s="52" t="str">
        <f t="shared" si="3"/>
        <v>D</v>
      </c>
      <c r="Z37" s="53" t="str">
        <f t="shared" si="1"/>
        <v>Trung bình yếu</v>
      </c>
      <c r="AA37" s="41" t="str">
        <f t="shared" si="4"/>
        <v/>
      </c>
      <c r="AB37" s="41" t="str">
        <f t="shared" si="5"/>
        <v>PM05-A3</v>
      </c>
      <c r="AC37" s="71"/>
      <c r="AD37" s="4"/>
      <c r="AE37" s="43" t="str">
        <f t="shared" si="2"/>
        <v>Đạt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24.75" customHeight="1" x14ac:dyDescent="0.25">
      <c r="B38" s="44">
        <v>30</v>
      </c>
      <c r="C38" s="45" t="s">
        <v>3291</v>
      </c>
      <c r="D38" s="46" t="s">
        <v>3103</v>
      </c>
      <c r="E38" s="47" t="s">
        <v>257</v>
      </c>
      <c r="F38" s="48" t="s">
        <v>1434</v>
      </c>
      <c r="G38" s="45" t="s">
        <v>3252</v>
      </c>
      <c r="H38" s="101" t="s">
        <v>1147</v>
      </c>
      <c r="I38" s="102" t="s">
        <v>3253</v>
      </c>
      <c r="J38" s="100">
        <v>43271</v>
      </c>
      <c r="K38" s="102" t="s">
        <v>1149</v>
      </c>
      <c r="L38" s="102" t="s">
        <v>957</v>
      </c>
      <c r="M38" s="102" t="s">
        <v>48</v>
      </c>
      <c r="N38">
        <v>2</v>
      </c>
      <c r="O38" s="82">
        <v>8</v>
      </c>
      <c r="P38" s="49">
        <v>9</v>
      </c>
      <c r="Q38" s="49">
        <v>7</v>
      </c>
      <c r="R38" s="49" t="s">
        <v>36</v>
      </c>
      <c r="S38" s="54"/>
      <c r="T38" s="54"/>
      <c r="U38" s="54"/>
      <c r="V38" s="54"/>
      <c r="W38" s="80">
        <v>4.5</v>
      </c>
      <c r="X38" s="51">
        <f t="shared" si="0"/>
        <v>5.6</v>
      </c>
      <c r="Y38" s="52" t="str">
        <f t="shared" si="3"/>
        <v>C</v>
      </c>
      <c r="Z38" s="53" t="str">
        <f t="shared" si="1"/>
        <v>Trung bình</v>
      </c>
      <c r="AA38" s="41" t="str">
        <f t="shared" si="4"/>
        <v/>
      </c>
      <c r="AB38" s="41" t="str">
        <f t="shared" si="5"/>
        <v>PM05-A3</v>
      </c>
      <c r="AC38" s="71"/>
      <c r="AD38" s="4"/>
      <c r="AE38" s="43" t="str">
        <f t="shared" si="2"/>
        <v>Đạt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24.75" customHeight="1" x14ac:dyDescent="0.25">
      <c r="B39" s="44">
        <v>31</v>
      </c>
      <c r="C39" s="45" t="s">
        <v>3292</v>
      </c>
      <c r="D39" s="46" t="s">
        <v>995</v>
      </c>
      <c r="E39" s="47" t="s">
        <v>257</v>
      </c>
      <c r="F39" s="48" t="s">
        <v>297</v>
      </c>
      <c r="G39" s="45" t="s">
        <v>3252</v>
      </c>
      <c r="H39" s="101" t="s">
        <v>1147</v>
      </c>
      <c r="I39" s="102" t="s">
        <v>3253</v>
      </c>
      <c r="J39" s="100">
        <v>43271</v>
      </c>
      <c r="K39" s="102" t="s">
        <v>1149</v>
      </c>
      <c r="L39" s="102" t="s">
        <v>957</v>
      </c>
      <c r="M39" s="102" t="s">
        <v>48</v>
      </c>
      <c r="N39">
        <v>2</v>
      </c>
      <c r="O39" s="82">
        <v>10</v>
      </c>
      <c r="P39" s="49">
        <v>7</v>
      </c>
      <c r="Q39" s="49">
        <v>10</v>
      </c>
      <c r="R39" s="49" t="s">
        <v>36</v>
      </c>
      <c r="S39" s="54"/>
      <c r="T39" s="54"/>
      <c r="U39" s="54"/>
      <c r="V39" s="54"/>
      <c r="W39" s="80">
        <v>2.5</v>
      </c>
      <c r="X39" s="51">
        <f t="shared" si="0"/>
        <v>4.5</v>
      </c>
      <c r="Y39" s="52" t="str">
        <f t="shared" si="3"/>
        <v>D</v>
      </c>
      <c r="Z39" s="53" t="str">
        <f t="shared" si="1"/>
        <v>Trung bình yếu</v>
      </c>
      <c r="AA39" s="41" t="str">
        <f t="shared" si="4"/>
        <v/>
      </c>
      <c r="AB39" s="41" t="str">
        <f t="shared" si="5"/>
        <v>PM05-A3</v>
      </c>
      <c r="AC39" s="71"/>
      <c r="AD39" s="4"/>
      <c r="AE39" s="43" t="str">
        <f t="shared" si="2"/>
        <v>Đạt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24.75" customHeight="1" x14ac:dyDescent="0.25">
      <c r="B40" s="44">
        <v>32</v>
      </c>
      <c r="C40" s="45" t="s">
        <v>3293</v>
      </c>
      <c r="D40" s="46" t="s">
        <v>1071</v>
      </c>
      <c r="E40" s="47" t="s">
        <v>495</v>
      </c>
      <c r="F40" s="48" t="s">
        <v>335</v>
      </c>
      <c r="G40" s="45" t="s">
        <v>3252</v>
      </c>
      <c r="H40" s="101" t="s">
        <v>1147</v>
      </c>
      <c r="I40" s="102" t="s">
        <v>3253</v>
      </c>
      <c r="J40" s="100">
        <v>43271</v>
      </c>
      <c r="K40" s="102" t="s">
        <v>1149</v>
      </c>
      <c r="L40" s="102" t="s">
        <v>957</v>
      </c>
      <c r="M40" s="102" t="s">
        <v>48</v>
      </c>
      <c r="N40">
        <v>2</v>
      </c>
      <c r="O40" s="82">
        <v>8</v>
      </c>
      <c r="P40" s="49">
        <v>8</v>
      </c>
      <c r="Q40" s="49">
        <v>7</v>
      </c>
      <c r="R40" s="49" t="s">
        <v>36</v>
      </c>
      <c r="S40" s="54"/>
      <c r="T40" s="54"/>
      <c r="U40" s="54"/>
      <c r="V40" s="54"/>
      <c r="W40" s="80">
        <v>2.5</v>
      </c>
      <c r="X40" s="51">
        <f t="shared" si="0"/>
        <v>4.0999999999999996</v>
      </c>
      <c r="Y40" s="52" t="str">
        <f t="shared" si="3"/>
        <v>D</v>
      </c>
      <c r="Z40" s="53" t="str">
        <f t="shared" si="1"/>
        <v>Trung bình yếu</v>
      </c>
      <c r="AA40" s="41" t="str">
        <f t="shared" si="4"/>
        <v/>
      </c>
      <c r="AB40" s="41" t="str">
        <f t="shared" si="5"/>
        <v>PM05-A3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24.75" customHeight="1" x14ac:dyDescent="0.25">
      <c r="B41" s="44">
        <v>33</v>
      </c>
      <c r="C41" s="45" t="s">
        <v>3294</v>
      </c>
      <c r="D41" s="46" t="s">
        <v>3135</v>
      </c>
      <c r="E41" s="47" t="s">
        <v>288</v>
      </c>
      <c r="F41" s="48" t="s">
        <v>1393</v>
      </c>
      <c r="G41" s="45" t="s">
        <v>3252</v>
      </c>
      <c r="H41" s="101" t="s">
        <v>1147</v>
      </c>
      <c r="I41" s="102" t="s">
        <v>3253</v>
      </c>
      <c r="J41" s="100">
        <v>43271</v>
      </c>
      <c r="K41" s="102" t="s">
        <v>1149</v>
      </c>
      <c r="L41" s="102" t="s">
        <v>957</v>
      </c>
      <c r="M41" s="102" t="s">
        <v>48</v>
      </c>
      <c r="N41">
        <v>2</v>
      </c>
      <c r="O41" s="82">
        <v>10</v>
      </c>
      <c r="P41" s="49">
        <v>9</v>
      </c>
      <c r="Q41" s="49">
        <v>7</v>
      </c>
      <c r="R41" s="49" t="s">
        <v>36</v>
      </c>
      <c r="S41" s="54"/>
      <c r="T41" s="54"/>
      <c r="U41" s="54"/>
      <c r="V41" s="54"/>
      <c r="W41" s="80">
        <v>3.5</v>
      </c>
      <c r="X41" s="51">
        <f t="shared" si="0"/>
        <v>5.0999999999999996</v>
      </c>
      <c r="Y41" s="52" t="str">
        <f t="shared" si="3"/>
        <v>D+</v>
      </c>
      <c r="Z41" s="53" t="str">
        <f t="shared" si="1"/>
        <v>Trung bình yếu</v>
      </c>
      <c r="AA41" s="41" t="str">
        <f t="shared" si="4"/>
        <v/>
      </c>
      <c r="AB41" s="41" t="str">
        <f t="shared" si="5"/>
        <v>PM05-A3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24.75" customHeight="1" x14ac:dyDescent="0.25">
      <c r="B42" s="44">
        <v>34</v>
      </c>
      <c r="C42" s="45" t="s">
        <v>3295</v>
      </c>
      <c r="D42" s="46" t="s">
        <v>1831</v>
      </c>
      <c r="E42" s="47" t="s">
        <v>288</v>
      </c>
      <c r="F42" s="48" t="s">
        <v>843</v>
      </c>
      <c r="G42" s="45" t="s">
        <v>3252</v>
      </c>
      <c r="H42" s="101" t="s">
        <v>1147</v>
      </c>
      <c r="I42" s="102" t="s">
        <v>3253</v>
      </c>
      <c r="J42" s="100">
        <v>43271</v>
      </c>
      <c r="K42" s="102" t="s">
        <v>1149</v>
      </c>
      <c r="L42" s="102" t="s">
        <v>957</v>
      </c>
      <c r="M42" s="102" t="s">
        <v>48</v>
      </c>
      <c r="N42">
        <v>2</v>
      </c>
      <c r="O42" s="82">
        <v>6</v>
      </c>
      <c r="P42" s="49">
        <v>4</v>
      </c>
      <c r="Q42" s="49">
        <v>9</v>
      </c>
      <c r="R42" s="49" t="s">
        <v>36</v>
      </c>
      <c r="S42" s="54"/>
      <c r="T42" s="54"/>
      <c r="U42" s="54"/>
      <c r="V42" s="54"/>
      <c r="W42" s="80">
        <v>1.5</v>
      </c>
      <c r="X42" s="51">
        <f t="shared" si="0"/>
        <v>3</v>
      </c>
      <c r="Y42" s="52" t="str">
        <f t="shared" si="3"/>
        <v>F</v>
      </c>
      <c r="Z42" s="53" t="str">
        <f t="shared" si="1"/>
        <v>Kém</v>
      </c>
      <c r="AA42" s="41" t="str">
        <f t="shared" si="4"/>
        <v/>
      </c>
      <c r="AB42" s="41" t="str">
        <f t="shared" si="5"/>
        <v>PM05-A3</v>
      </c>
      <c r="AC42" s="71"/>
      <c r="AD42" s="4"/>
      <c r="AE42" s="43" t="str">
        <f t="shared" si="2"/>
        <v>Học lại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24.75" customHeight="1" x14ac:dyDescent="0.25">
      <c r="B43" s="44">
        <v>35</v>
      </c>
      <c r="C43" s="45" t="s">
        <v>3296</v>
      </c>
      <c r="D43" s="46" t="s">
        <v>114</v>
      </c>
      <c r="E43" s="47" t="s">
        <v>288</v>
      </c>
      <c r="F43" s="48" t="s">
        <v>747</v>
      </c>
      <c r="G43" s="45" t="s">
        <v>3252</v>
      </c>
      <c r="H43" s="101" t="s">
        <v>1147</v>
      </c>
      <c r="I43" s="102" t="s">
        <v>3253</v>
      </c>
      <c r="J43" s="100">
        <v>43271</v>
      </c>
      <c r="K43" s="102" t="s">
        <v>1149</v>
      </c>
      <c r="L43" s="102" t="s">
        <v>957</v>
      </c>
      <c r="M43" s="102" t="s">
        <v>48</v>
      </c>
      <c r="N43">
        <v>2</v>
      </c>
      <c r="O43" s="82">
        <v>10</v>
      </c>
      <c r="P43" s="49">
        <v>10</v>
      </c>
      <c r="Q43" s="49">
        <v>10</v>
      </c>
      <c r="R43" s="49" t="s">
        <v>36</v>
      </c>
      <c r="S43" s="54"/>
      <c r="T43" s="54"/>
      <c r="U43" s="54"/>
      <c r="V43" s="54"/>
      <c r="W43" s="80">
        <v>9</v>
      </c>
      <c r="X43" s="51">
        <f t="shared" si="0"/>
        <v>9.3000000000000007</v>
      </c>
      <c r="Y43" s="52" t="str">
        <f t="shared" si="3"/>
        <v>A+</v>
      </c>
      <c r="Z43" s="53" t="str">
        <f t="shared" si="1"/>
        <v>Giỏi</v>
      </c>
      <c r="AA43" s="41" t="str">
        <f t="shared" si="4"/>
        <v/>
      </c>
      <c r="AB43" s="41" t="str">
        <f t="shared" si="5"/>
        <v>PM05-A3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24.75" customHeight="1" x14ac:dyDescent="0.25">
      <c r="B44" s="44">
        <v>36</v>
      </c>
      <c r="C44" s="45" t="s">
        <v>3297</v>
      </c>
      <c r="D44" s="46" t="s">
        <v>3298</v>
      </c>
      <c r="E44" s="47" t="s">
        <v>534</v>
      </c>
      <c r="F44" s="48" t="s">
        <v>912</v>
      </c>
      <c r="G44" s="45" t="s">
        <v>3252</v>
      </c>
      <c r="H44" s="101" t="s">
        <v>1147</v>
      </c>
      <c r="I44" s="102" t="s">
        <v>3253</v>
      </c>
      <c r="J44" s="100">
        <v>43271</v>
      </c>
      <c r="K44" s="102" t="s">
        <v>1149</v>
      </c>
      <c r="L44" s="102" t="s">
        <v>957</v>
      </c>
      <c r="M44" s="102" t="s">
        <v>48</v>
      </c>
      <c r="N44">
        <v>2</v>
      </c>
      <c r="O44" s="82">
        <v>8</v>
      </c>
      <c r="P44" s="49">
        <v>7</v>
      </c>
      <c r="Q44" s="49">
        <v>10</v>
      </c>
      <c r="R44" s="49" t="s">
        <v>36</v>
      </c>
      <c r="S44" s="54"/>
      <c r="T44" s="54"/>
      <c r="U44" s="54"/>
      <c r="V44" s="54"/>
      <c r="W44" s="80">
        <v>2.5</v>
      </c>
      <c r="X44" s="51">
        <f t="shared" si="0"/>
        <v>4.3</v>
      </c>
      <c r="Y44" s="52" t="str">
        <f t="shared" si="3"/>
        <v>D</v>
      </c>
      <c r="Z44" s="53" t="str">
        <f t="shared" si="1"/>
        <v>Trung bình yếu</v>
      </c>
      <c r="AA44" s="41" t="str">
        <f t="shared" si="4"/>
        <v/>
      </c>
      <c r="AB44" s="41" t="str">
        <f t="shared" si="5"/>
        <v>PM05-A3</v>
      </c>
      <c r="AC44" s="71"/>
      <c r="AD44" s="4"/>
      <c r="AE44" s="43" t="str">
        <f t="shared" si="2"/>
        <v>Đạt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24.75" customHeight="1" x14ac:dyDescent="0.25">
      <c r="B45" s="44">
        <v>37</v>
      </c>
      <c r="C45" s="45" t="s">
        <v>3299</v>
      </c>
      <c r="D45" s="46" t="s">
        <v>3300</v>
      </c>
      <c r="E45" s="47" t="s">
        <v>1267</v>
      </c>
      <c r="F45" s="48" t="s">
        <v>205</v>
      </c>
      <c r="G45" s="45" t="s">
        <v>3252</v>
      </c>
      <c r="H45" s="101" t="s">
        <v>1147</v>
      </c>
      <c r="I45" s="102" t="s">
        <v>3253</v>
      </c>
      <c r="J45" s="100">
        <v>43271</v>
      </c>
      <c r="K45" s="102" t="s">
        <v>1149</v>
      </c>
      <c r="L45" s="102" t="s">
        <v>957</v>
      </c>
      <c r="M45" s="102" t="s">
        <v>48</v>
      </c>
      <c r="N45">
        <v>2</v>
      </c>
      <c r="O45" s="82">
        <v>10</v>
      </c>
      <c r="P45" s="49">
        <v>10</v>
      </c>
      <c r="Q45" s="49">
        <v>10</v>
      </c>
      <c r="R45" s="49" t="s">
        <v>36</v>
      </c>
      <c r="S45" s="54"/>
      <c r="T45" s="54"/>
      <c r="U45" s="54"/>
      <c r="V45" s="54"/>
      <c r="W45" s="80">
        <v>2.5</v>
      </c>
      <c r="X45" s="51">
        <f t="shared" si="0"/>
        <v>4.8</v>
      </c>
      <c r="Y45" s="52" t="str">
        <f t="shared" si="3"/>
        <v>D</v>
      </c>
      <c r="Z45" s="53" t="str">
        <f t="shared" si="1"/>
        <v>Trung bình yếu</v>
      </c>
      <c r="AA45" s="41" t="str">
        <f t="shared" si="4"/>
        <v/>
      </c>
      <c r="AB45" s="41" t="str">
        <f t="shared" si="5"/>
        <v>PM05-A3</v>
      </c>
      <c r="AC45" s="71"/>
      <c r="AD45" s="4"/>
      <c r="AE45" s="43" t="str">
        <f t="shared" si="2"/>
        <v>Đạt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24.75" customHeight="1" x14ac:dyDescent="0.25">
      <c r="B46" s="44">
        <v>38</v>
      </c>
      <c r="C46" s="45" t="s">
        <v>3301</v>
      </c>
      <c r="D46" s="46" t="s">
        <v>3302</v>
      </c>
      <c r="E46" s="47" t="s">
        <v>3303</v>
      </c>
      <c r="F46" s="48" t="s">
        <v>1920</v>
      </c>
      <c r="G46" s="45" t="s">
        <v>3252</v>
      </c>
      <c r="H46" s="101" t="s">
        <v>1147</v>
      </c>
      <c r="I46" s="102" t="s">
        <v>3253</v>
      </c>
      <c r="J46" s="100">
        <v>43271</v>
      </c>
      <c r="K46" s="102" t="s">
        <v>1149</v>
      </c>
      <c r="L46" s="102" t="s">
        <v>957</v>
      </c>
      <c r="M46" s="102" t="s">
        <v>48</v>
      </c>
      <c r="N46">
        <v>2</v>
      </c>
      <c r="O46" s="82">
        <v>10</v>
      </c>
      <c r="P46" s="49">
        <v>9</v>
      </c>
      <c r="Q46" s="49">
        <v>7</v>
      </c>
      <c r="R46" s="49" t="s">
        <v>36</v>
      </c>
      <c r="S46" s="54"/>
      <c r="T46" s="54"/>
      <c r="U46" s="54"/>
      <c r="V46" s="54"/>
      <c r="W46" s="80">
        <v>2.5</v>
      </c>
      <c r="X46" s="51">
        <f t="shared" si="0"/>
        <v>4.4000000000000004</v>
      </c>
      <c r="Y46" s="52" t="str">
        <f t="shared" si="3"/>
        <v>D</v>
      </c>
      <c r="Z46" s="53" t="str">
        <f t="shared" si="1"/>
        <v>Trung bình yếu</v>
      </c>
      <c r="AA46" s="41" t="str">
        <f t="shared" si="4"/>
        <v/>
      </c>
      <c r="AB46" s="41" t="str">
        <f t="shared" si="5"/>
        <v>PM05-A3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24.75" customHeight="1" x14ac:dyDescent="0.25">
      <c r="B47" s="44">
        <v>39</v>
      </c>
      <c r="C47" s="45" t="s">
        <v>3304</v>
      </c>
      <c r="D47" s="46" t="s">
        <v>1410</v>
      </c>
      <c r="E47" s="47" t="s">
        <v>303</v>
      </c>
      <c r="F47" s="48" t="s">
        <v>3305</v>
      </c>
      <c r="G47" s="45" t="s">
        <v>3252</v>
      </c>
      <c r="H47" s="101" t="s">
        <v>1147</v>
      </c>
      <c r="I47" s="102" t="s">
        <v>3253</v>
      </c>
      <c r="J47" s="100">
        <v>43271</v>
      </c>
      <c r="K47" s="102" t="s">
        <v>1149</v>
      </c>
      <c r="L47" s="102" t="s">
        <v>957</v>
      </c>
      <c r="M47" s="102" t="s">
        <v>48</v>
      </c>
      <c r="N47">
        <v>2</v>
      </c>
      <c r="O47" s="82">
        <v>4</v>
      </c>
      <c r="P47" s="49">
        <v>7</v>
      </c>
      <c r="Q47" s="49">
        <v>8</v>
      </c>
      <c r="R47" s="49" t="s">
        <v>36</v>
      </c>
      <c r="S47" s="54"/>
      <c r="T47" s="54"/>
      <c r="U47" s="54"/>
      <c r="V47" s="54"/>
      <c r="W47" s="80">
        <v>3</v>
      </c>
      <c r="X47" s="51">
        <f t="shared" si="0"/>
        <v>4</v>
      </c>
      <c r="Y47" s="52" t="str">
        <f t="shared" si="3"/>
        <v>D</v>
      </c>
      <c r="Z47" s="53" t="str">
        <f t="shared" si="1"/>
        <v>Trung bình yếu</v>
      </c>
      <c r="AA47" s="41" t="str">
        <f t="shared" si="4"/>
        <v/>
      </c>
      <c r="AB47" s="41" t="str">
        <f t="shared" si="5"/>
        <v>PM05-A3</v>
      </c>
      <c r="AC47" s="71"/>
      <c r="AD47" s="4"/>
      <c r="AE47" s="43" t="str">
        <f t="shared" si="2"/>
        <v>Đạt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24.75" customHeight="1" x14ac:dyDescent="0.25">
      <c r="B48" s="44">
        <v>40</v>
      </c>
      <c r="C48" s="45" t="s">
        <v>3306</v>
      </c>
      <c r="D48" s="46" t="s">
        <v>3307</v>
      </c>
      <c r="E48" s="47" t="s">
        <v>738</v>
      </c>
      <c r="F48" s="48" t="s">
        <v>310</v>
      </c>
      <c r="G48" s="45" t="s">
        <v>3252</v>
      </c>
      <c r="H48" s="101" t="s">
        <v>1147</v>
      </c>
      <c r="I48" s="102" t="s">
        <v>3253</v>
      </c>
      <c r="J48" s="100">
        <v>43271</v>
      </c>
      <c r="K48" s="102" t="s">
        <v>1149</v>
      </c>
      <c r="L48" s="102" t="s">
        <v>957</v>
      </c>
      <c r="M48" s="102" t="s">
        <v>48</v>
      </c>
      <c r="N48">
        <v>2</v>
      </c>
      <c r="O48" s="82">
        <v>8</v>
      </c>
      <c r="P48" s="49">
        <v>7</v>
      </c>
      <c r="Q48" s="49">
        <v>10</v>
      </c>
      <c r="R48" s="49" t="s">
        <v>36</v>
      </c>
      <c r="S48" s="54"/>
      <c r="T48" s="54"/>
      <c r="U48" s="54"/>
      <c r="V48" s="54"/>
      <c r="W48" s="80">
        <v>2.5</v>
      </c>
      <c r="X48" s="51">
        <f t="shared" si="0"/>
        <v>4.3</v>
      </c>
      <c r="Y48" s="52" t="str">
        <f t="shared" si="3"/>
        <v>D</v>
      </c>
      <c r="Z48" s="53" t="str">
        <f t="shared" si="1"/>
        <v>Trung bình yếu</v>
      </c>
      <c r="AA48" s="41" t="str">
        <f t="shared" si="4"/>
        <v/>
      </c>
      <c r="AB48" s="41" t="str">
        <f t="shared" si="5"/>
        <v>PM05-A3</v>
      </c>
      <c r="AC48" s="71"/>
      <c r="AD48" s="4"/>
      <c r="AE48" s="43" t="str">
        <f t="shared" si="2"/>
        <v>Đạt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1:47" ht="24.75" customHeight="1" x14ac:dyDescent="0.25">
      <c r="B49" s="44">
        <v>41</v>
      </c>
      <c r="C49" s="45" t="s">
        <v>3308</v>
      </c>
      <c r="D49" s="46" t="s">
        <v>91</v>
      </c>
      <c r="E49" s="47" t="s">
        <v>551</v>
      </c>
      <c r="F49" s="48" t="s">
        <v>410</v>
      </c>
      <c r="G49" s="45" t="s">
        <v>3252</v>
      </c>
      <c r="H49" s="101" t="s">
        <v>1147</v>
      </c>
      <c r="I49" s="102" t="s">
        <v>3253</v>
      </c>
      <c r="J49" s="100">
        <v>43271</v>
      </c>
      <c r="K49" s="102" t="s">
        <v>1149</v>
      </c>
      <c r="L49" s="102" t="s">
        <v>957</v>
      </c>
      <c r="M49" s="102" t="s">
        <v>48</v>
      </c>
      <c r="N49">
        <v>2</v>
      </c>
      <c r="O49" s="82">
        <v>10</v>
      </c>
      <c r="P49" s="49">
        <v>8</v>
      </c>
      <c r="Q49" s="49">
        <v>10</v>
      </c>
      <c r="R49" s="49" t="s">
        <v>36</v>
      </c>
      <c r="S49" s="54"/>
      <c r="T49" s="54"/>
      <c r="U49" s="54"/>
      <c r="V49" s="54"/>
      <c r="W49" s="80">
        <v>2.5</v>
      </c>
      <c r="X49" s="51">
        <f t="shared" si="0"/>
        <v>4.5999999999999996</v>
      </c>
      <c r="Y49" s="52" t="str">
        <f t="shared" si="3"/>
        <v>D</v>
      </c>
      <c r="Z49" s="53" t="str">
        <f t="shared" si="1"/>
        <v>Trung bình yếu</v>
      </c>
      <c r="AA49" s="41" t="str">
        <f t="shared" si="4"/>
        <v/>
      </c>
      <c r="AB49" s="41" t="str">
        <f t="shared" si="5"/>
        <v>PM05-A3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1:47" ht="24.75" customHeight="1" x14ac:dyDescent="0.25">
      <c r="B50" s="44">
        <v>42</v>
      </c>
      <c r="C50" s="45" t="s">
        <v>3309</v>
      </c>
      <c r="D50" s="46" t="s">
        <v>3128</v>
      </c>
      <c r="E50" s="47" t="s">
        <v>320</v>
      </c>
      <c r="F50" s="48" t="s">
        <v>1270</v>
      </c>
      <c r="G50" s="45" t="s">
        <v>3252</v>
      </c>
      <c r="H50" s="101" t="s">
        <v>1147</v>
      </c>
      <c r="I50" s="102" t="s">
        <v>3253</v>
      </c>
      <c r="J50" s="100">
        <v>43271</v>
      </c>
      <c r="K50" s="102" t="s">
        <v>1149</v>
      </c>
      <c r="L50" s="102" t="s">
        <v>957</v>
      </c>
      <c r="M50" s="102" t="s">
        <v>48</v>
      </c>
      <c r="N50">
        <v>2</v>
      </c>
      <c r="O50" s="82">
        <v>10</v>
      </c>
      <c r="P50" s="49">
        <v>7</v>
      </c>
      <c r="Q50" s="49">
        <v>10</v>
      </c>
      <c r="R50" s="49" t="s">
        <v>36</v>
      </c>
      <c r="S50" s="54"/>
      <c r="T50" s="54"/>
      <c r="U50" s="54"/>
      <c r="V50" s="54"/>
      <c r="W50" s="80">
        <v>3.5</v>
      </c>
      <c r="X50" s="51">
        <f t="shared" si="0"/>
        <v>5.2</v>
      </c>
      <c r="Y50" s="52" t="str">
        <f t="shared" si="3"/>
        <v>D+</v>
      </c>
      <c r="Z50" s="53" t="str">
        <f t="shared" si="1"/>
        <v>Trung bình yếu</v>
      </c>
      <c r="AA50" s="41" t="str">
        <f t="shared" si="4"/>
        <v/>
      </c>
      <c r="AB50" s="41" t="str">
        <f t="shared" si="5"/>
        <v>PM05-A3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1:47" ht="24.75" customHeight="1" x14ac:dyDescent="0.25">
      <c r="B51" s="44">
        <v>43</v>
      </c>
      <c r="C51" s="45" t="s">
        <v>3310</v>
      </c>
      <c r="D51" s="46" t="s">
        <v>1852</v>
      </c>
      <c r="E51" s="47" t="s">
        <v>324</v>
      </c>
      <c r="F51" s="48" t="s">
        <v>1241</v>
      </c>
      <c r="G51" s="45" t="s">
        <v>3252</v>
      </c>
      <c r="H51" s="101" t="s">
        <v>1147</v>
      </c>
      <c r="I51" s="102" t="s">
        <v>3253</v>
      </c>
      <c r="J51" s="100">
        <v>43271</v>
      </c>
      <c r="K51" s="102" t="s">
        <v>1149</v>
      </c>
      <c r="L51" s="102" t="s">
        <v>957</v>
      </c>
      <c r="M51" s="102" t="s">
        <v>48</v>
      </c>
      <c r="N51">
        <v>2</v>
      </c>
      <c r="O51" s="82">
        <v>10</v>
      </c>
      <c r="P51" s="49">
        <v>10</v>
      </c>
      <c r="Q51" s="49">
        <v>8</v>
      </c>
      <c r="R51" s="49" t="s">
        <v>36</v>
      </c>
      <c r="S51" s="54"/>
      <c r="T51" s="54"/>
      <c r="U51" s="54"/>
      <c r="V51" s="54"/>
      <c r="W51" s="80">
        <v>4.5</v>
      </c>
      <c r="X51" s="51">
        <f t="shared" ref="X51" si="6">ROUND(SUMPRODUCT(O51:W51,$O$8:$W$8)/100,1)</f>
        <v>6</v>
      </c>
      <c r="Y51" s="52" t="str">
        <f t="shared" si="3"/>
        <v>C</v>
      </c>
      <c r="Z51" s="53" t="str">
        <f t="shared" si="1"/>
        <v>Trung bình</v>
      </c>
      <c r="AA51" s="41" t="str">
        <f t="shared" ref="AA51" si="7">+IF(OR($O51=0,$P51=0,$Q51=0,$R51=0),"Không đủ ĐKDT",IF(AND(W51=0,X51&gt;=4),"Không đạt",""))</f>
        <v/>
      </c>
      <c r="AB51" s="41" t="str">
        <f t="shared" ref="AB51" si="8">L51</f>
        <v>PM05-A3</v>
      </c>
      <c r="AC51" s="71"/>
      <c r="AD51" s="4"/>
      <c r="AE51" s="43" t="str">
        <f t="shared" ref="AE51" si="9">IF(AA51="Không đủ ĐKDT","Học lại",IF(AA51="Đình chỉ thi","Học lại",IF(AND(MID(G51,2,2)&lt;"12",AA51="Vắng"),"Thi lại",IF(AA51="Vắng có phép", "Thi lại",IF(AND((MID(G51,2,2)&lt;"12"),X51&lt;4.5),"Thi lại",IF(AND((MID(G51,2,2)&lt;"18"),X51&lt;4),"Học lại",IF(AND((MID(G51,2,2)&gt;"17"),X51&lt;4),"Thi lại",IF(AND(MID(G51,2,2)&gt;"17",W51=0),"Thi lại",IF(AND((MID(G51,2,2)&lt;"12"),W51=0),"Thi lại",IF(AND((MID(G51,2,2)&lt;"18"),(MID(G51,2,2)&gt;"11"),W51=0),"Học lại","Đạt"))))))))))</f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1:47" ht="24.75" customHeight="1" x14ac:dyDescent="0.25">
      <c r="B52" s="44">
        <v>44</v>
      </c>
      <c r="C52" s="45" t="s">
        <v>3311</v>
      </c>
      <c r="D52" s="46" t="s">
        <v>3137</v>
      </c>
      <c r="E52" s="47" t="s">
        <v>759</v>
      </c>
      <c r="F52" s="48" t="s">
        <v>729</v>
      </c>
      <c r="G52" s="45" t="s">
        <v>3252</v>
      </c>
      <c r="H52" s="101" t="s">
        <v>1147</v>
      </c>
      <c r="I52" s="102" t="s">
        <v>3253</v>
      </c>
      <c r="J52" s="100">
        <v>43271</v>
      </c>
      <c r="K52" s="102" t="s">
        <v>1149</v>
      </c>
      <c r="L52" s="102" t="s">
        <v>957</v>
      </c>
      <c r="M52" s="102" t="s">
        <v>48</v>
      </c>
      <c r="N52">
        <v>2</v>
      </c>
      <c r="O52" s="82">
        <v>6</v>
      </c>
      <c r="P52" s="49">
        <v>10</v>
      </c>
      <c r="Q52" s="49">
        <v>10</v>
      </c>
      <c r="R52" s="49" t="s">
        <v>36</v>
      </c>
      <c r="S52" s="54"/>
      <c r="T52" s="54"/>
      <c r="U52" s="54"/>
      <c r="V52" s="54"/>
      <c r="W52" s="80">
        <v>4.5</v>
      </c>
      <c r="X52" s="51">
        <f t="shared" si="0"/>
        <v>5.8</v>
      </c>
      <c r="Y52" s="52" t="str">
        <f t="shared" si="3"/>
        <v>C</v>
      </c>
      <c r="Z52" s="53" t="str">
        <f t="shared" si="1"/>
        <v>Trung bình</v>
      </c>
      <c r="AA52" s="41" t="str">
        <f t="shared" si="4"/>
        <v/>
      </c>
      <c r="AB52" s="41" t="str">
        <f t="shared" si="5"/>
        <v>PM05-A3</v>
      </c>
      <c r="AC52" s="71"/>
      <c r="AD52" s="4"/>
      <c r="AE52" s="43" t="str">
        <f t="shared" si="2"/>
        <v>Đạt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1:47" ht="7.5" customHeight="1" x14ac:dyDescent="0.25">
      <c r="A53" s="61"/>
      <c r="B53" s="62"/>
      <c r="C53" s="63"/>
      <c r="D53" s="63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  <c r="P53" s="66"/>
      <c r="Q53" s="66"/>
      <c r="R53" s="67"/>
      <c r="S53" s="67"/>
      <c r="T53" s="67"/>
      <c r="U53" s="67"/>
      <c r="V53" s="67"/>
      <c r="W53" s="67"/>
      <c r="X53" s="67"/>
      <c r="Y53" s="67"/>
      <c r="Z53" s="67"/>
      <c r="AA53" s="67"/>
      <c r="AB53" s="67"/>
      <c r="AC53" s="67"/>
      <c r="AD53" s="4"/>
    </row>
    <row r="54" spans="1:47" ht="16.5" x14ac:dyDescent="0.25">
      <c r="A54" s="61"/>
      <c r="B54" s="130" t="s">
        <v>37</v>
      </c>
      <c r="C54" s="130"/>
      <c r="D54" s="63"/>
      <c r="E54" s="64"/>
      <c r="F54" s="64"/>
      <c r="G54" s="64"/>
      <c r="H54" s="64"/>
      <c r="I54" s="64"/>
      <c r="J54" s="64"/>
      <c r="K54" s="64"/>
      <c r="L54" s="64"/>
      <c r="M54" s="64"/>
      <c r="N54" s="64"/>
      <c r="O54" s="65"/>
      <c r="P54" s="66"/>
      <c r="Q54" s="66"/>
      <c r="R54" s="67"/>
      <c r="S54" s="67"/>
      <c r="T54" s="67"/>
      <c r="U54" s="67"/>
      <c r="V54" s="67"/>
      <c r="W54" s="67"/>
      <c r="X54" s="67"/>
      <c r="Y54" s="67"/>
      <c r="Z54" s="67"/>
      <c r="AA54" s="67"/>
      <c r="AB54" s="67"/>
      <c r="AC54" s="67"/>
      <c r="AD54" s="4"/>
    </row>
    <row r="55" spans="1:47" ht="16.5" customHeight="1" x14ac:dyDescent="0.25">
      <c r="A55" s="61"/>
      <c r="B55" s="68" t="s">
        <v>38</v>
      </c>
      <c r="C55" s="68"/>
      <c r="D55" s="69">
        <f>+$AH$7</f>
        <v>44</v>
      </c>
      <c r="E55" s="70" t="s">
        <v>39</v>
      </c>
      <c r="F55" s="70"/>
      <c r="G55" s="139" t="s">
        <v>40</v>
      </c>
      <c r="H55" s="139"/>
      <c r="I55" s="139"/>
      <c r="J55" s="139"/>
      <c r="K55" s="139"/>
      <c r="L55" s="139"/>
      <c r="M55" s="139"/>
      <c r="N55" s="139"/>
      <c r="O55" s="139"/>
      <c r="P55" s="139"/>
      <c r="Q55" s="139"/>
      <c r="R55" s="139"/>
      <c r="S55" s="139"/>
      <c r="T55" s="139"/>
      <c r="U55" s="139"/>
      <c r="V55" s="139"/>
      <c r="W55" s="71">
        <f>$AH$7 -COUNTIF($AA$8:$AA$199,"Vắng") -COUNTIF($AA$8:$AA$199,"Vắng có phép") - COUNTIF($AA$8:$AA$199,"Đình chỉ thi") - COUNTIF($AA$8:$AA$199,"Không đủ ĐKDT")</f>
        <v>42</v>
      </c>
      <c r="X55" s="71"/>
      <c r="Y55" s="72"/>
      <c r="Z55" s="73"/>
      <c r="AA55" s="73" t="s">
        <v>39</v>
      </c>
      <c r="AB55" s="73"/>
      <c r="AC55" s="73"/>
      <c r="AD55" s="4"/>
    </row>
    <row r="56" spans="1:47" ht="16.5" customHeight="1" x14ac:dyDescent="0.25">
      <c r="A56" s="61"/>
      <c r="B56" s="68" t="s">
        <v>41</v>
      </c>
      <c r="C56" s="68"/>
      <c r="D56" s="69">
        <f>+$AS$7</f>
        <v>40</v>
      </c>
      <c r="E56" s="70" t="s">
        <v>39</v>
      </c>
      <c r="F56" s="70"/>
      <c r="G56" s="139" t="s">
        <v>42</v>
      </c>
      <c r="H56" s="139"/>
      <c r="I56" s="139"/>
      <c r="J56" s="139"/>
      <c r="K56" s="139"/>
      <c r="L56" s="139"/>
      <c r="M56" s="139"/>
      <c r="N56" s="139"/>
      <c r="O56" s="139"/>
      <c r="P56" s="139"/>
      <c r="Q56" s="139"/>
      <c r="R56" s="139"/>
      <c r="S56" s="139"/>
      <c r="T56" s="139"/>
      <c r="U56" s="139"/>
      <c r="V56" s="139"/>
      <c r="W56" s="74">
        <f>COUNTIF($AA$8:$AA$75,"Vắng")</f>
        <v>1</v>
      </c>
      <c r="X56" s="74"/>
      <c r="Y56" s="75"/>
      <c r="Z56" s="73"/>
      <c r="AA56" s="73" t="s">
        <v>39</v>
      </c>
      <c r="AB56" s="73"/>
      <c r="AC56" s="73"/>
      <c r="AD56" s="4"/>
    </row>
    <row r="57" spans="1:47" ht="16.5" customHeight="1" x14ac:dyDescent="0.25">
      <c r="A57" s="61"/>
      <c r="B57" s="68" t="s">
        <v>43</v>
      </c>
      <c r="C57" s="68"/>
      <c r="D57" s="76">
        <f>COUNTIF(AE9:AE52,"Học lại")</f>
        <v>4</v>
      </c>
      <c r="E57" s="70" t="s">
        <v>39</v>
      </c>
      <c r="F57" s="70"/>
      <c r="G57" s="139" t="s">
        <v>44</v>
      </c>
      <c r="H57" s="139"/>
      <c r="I57" s="139"/>
      <c r="J57" s="139"/>
      <c r="K57" s="139"/>
      <c r="L57" s="139"/>
      <c r="M57" s="139"/>
      <c r="N57" s="139"/>
      <c r="O57" s="139"/>
      <c r="P57" s="139"/>
      <c r="Q57" s="139"/>
      <c r="R57" s="139"/>
      <c r="S57" s="139"/>
      <c r="T57" s="139"/>
      <c r="U57" s="139"/>
      <c r="V57" s="139"/>
      <c r="W57" s="71">
        <f>COUNTIF($AA$8:$AA$75,"Vắng có phép")</f>
        <v>0</v>
      </c>
      <c r="X57" s="71"/>
      <c r="Y57" s="72"/>
      <c r="Z57" s="73"/>
      <c r="AA57" s="73" t="s">
        <v>39</v>
      </c>
      <c r="AB57" s="73"/>
      <c r="AC57" s="73"/>
      <c r="AD57" s="4"/>
    </row>
    <row r="58" spans="1:47" ht="3" customHeight="1" x14ac:dyDescent="0.25">
      <c r="A58" s="61"/>
      <c r="B58" s="62"/>
      <c r="C58" s="63"/>
      <c r="D58" s="63"/>
      <c r="E58" s="64"/>
      <c r="F58" s="64"/>
      <c r="G58" s="64"/>
      <c r="H58" s="64"/>
      <c r="I58" s="64"/>
      <c r="J58" s="64"/>
      <c r="K58" s="64"/>
      <c r="L58" s="64"/>
      <c r="M58" s="64"/>
      <c r="N58" s="64"/>
      <c r="O58" s="65"/>
      <c r="P58" s="66"/>
      <c r="Q58" s="66"/>
      <c r="R58" s="67"/>
      <c r="S58" s="67"/>
      <c r="T58" s="67"/>
      <c r="U58" s="67"/>
      <c r="V58" s="67"/>
      <c r="W58" s="67"/>
      <c r="X58" s="67"/>
      <c r="Y58" s="67"/>
      <c r="Z58" s="67"/>
      <c r="AA58" s="67"/>
      <c r="AB58" s="67"/>
      <c r="AC58" s="67"/>
      <c r="AD58" s="4"/>
    </row>
    <row r="59" spans="1:47" x14ac:dyDescent="0.25">
      <c r="B59" s="77" t="s">
        <v>45</v>
      </c>
      <c r="C59" s="77"/>
      <c r="D59" s="78">
        <f>COUNTIF(AE9:AE52,"Thi lại")</f>
        <v>0</v>
      </c>
      <c r="E59" s="79" t="s">
        <v>39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140"/>
      <c r="R59" s="140"/>
      <c r="S59" s="140"/>
      <c r="T59" s="140"/>
      <c r="U59" s="140"/>
      <c r="V59" s="140"/>
      <c r="W59" s="140"/>
      <c r="X59" s="140"/>
      <c r="Y59" s="140"/>
      <c r="Z59" s="140"/>
      <c r="AA59" s="140"/>
      <c r="AB59" s="99"/>
      <c r="AC59" s="99"/>
      <c r="AD59" s="4"/>
    </row>
    <row r="60" spans="1:47" x14ac:dyDescent="0.25">
      <c r="B60" s="77"/>
      <c r="C60" s="77"/>
      <c r="D60" s="78"/>
      <c r="E60" s="79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140" t="s">
        <v>3383</v>
      </c>
      <c r="R60" s="140"/>
      <c r="S60" s="140"/>
      <c r="T60" s="140"/>
      <c r="U60" s="140"/>
      <c r="V60" s="140"/>
      <c r="W60" s="140"/>
      <c r="X60" s="140"/>
      <c r="Y60" s="140"/>
      <c r="Z60" s="140"/>
      <c r="AA60" s="140"/>
      <c r="AB60" s="99"/>
      <c r="AC60" s="99"/>
      <c r="AD60" s="4"/>
    </row>
  </sheetData>
  <sheetProtection formatCells="0" formatColumns="0" formatRows="0" insertColumns="0" insertRows="0" insertHyperlinks="0" deleteColumns="0" deleteRows="0" sort="0" autoFilter="0" pivotTables="0"/>
  <autoFilter ref="A7:AU52">
    <filterColumn colId="3" showButton="0"/>
  </autoFilter>
  <mergeCells count="51">
    <mergeCell ref="G55:V55"/>
    <mergeCell ref="G56:V56"/>
    <mergeCell ref="G57:V57"/>
    <mergeCell ref="Q59:AA59"/>
    <mergeCell ref="Q60:AA60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54:C54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50 O52:W52">
    <cfRule type="cellIs" dxfId="137" priority="14" operator="greaterThan">
      <formula>10</formula>
    </cfRule>
  </conditionalFormatting>
  <conditionalFormatting sqref="C1:C50 C52:C1048576">
    <cfRule type="duplicateValues" dxfId="136" priority="13"/>
  </conditionalFormatting>
  <conditionalFormatting sqref="W9:W50 W52">
    <cfRule type="cellIs" dxfId="135" priority="10" operator="greaterThan">
      <formula>10</formula>
    </cfRule>
    <cfRule type="cellIs" dxfId="134" priority="11" operator="greaterThan">
      <formula>10</formula>
    </cfRule>
    <cfRule type="cellIs" dxfId="133" priority="12" operator="greaterThan">
      <formula>10</formula>
    </cfRule>
  </conditionalFormatting>
  <conditionalFormatting sqref="O9:R50 O52:R52">
    <cfRule type="cellIs" dxfId="132" priority="9" operator="greaterThan">
      <formula>10</formula>
    </cfRule>
  </conditionalFormatting>
  <conditionalFormatting sqref="O51:W51">
    <cfRule type="cellIs" dxfId="131" priority="6" operator="greaterThan">
      <formula>10</formula>
    </cfRule>
  </conditionalFormatting>
  <conditionalFormatting sqref="C51">
    <cfRule type="duplicateValues" dxfId="130" priority="5"/>
  </conditionalFormatting>
  <conditionalFormatting sqref="W51">
    <cfRule type="cellIs" dxfId="129" priority="2" operator="greaterThan">
      <formula>10</formula>
    </cfRule>
    <cfRule type="cellIs" dxfId="128" priority="3" operator="greaterThan">
      <formula>10</formula>
    </cfRule>
    <cfRule type="cellIs" dxfId="127" priority="4" operator="greaterThan">
      <formula>10</formula>
    </cfRule>
  </conditionalFormatting>
  <conditionalFormatting sqref="O51:R51">
    <cfRule type="cellIs" dxfId="126" priority="1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57 AF3:AT7 AG2:AT2 AG9 AU2:AU7 AE9:AF52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AU90"/>
  <sheetViews>
    <sheetView topLeftCell="B1" workbookViewId="0">
      <pane ySplit="2" topLeftCell="A82" activePane="bottomLeft" state="frozen"/>
      <selection activeCell="S5" sqref="S1:S1048576"/>
      <selection pane="bottomLeft" activeCell="B91" sqref="A91:XFD121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D17-255_25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43271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D17-255_25</v>
      </c>
      <c r="AH7" s="20">
        <f>+$AQ$7+$AS$7+$AO$7</f>
        <v>74</v>
      </c>
      <c r="AI7" s="7">
        <f>COUNTIF($Z$8:$Z$100,"Khiển trách")</f>
        <v>0</v>
      </c>
      <c r="AJ7" s="7">
        <f>COUNTIF($Z$8:$Z$100,"Cảnh cáo")</f>
        <v>0</v>
      </c>
      <c r="AK7" s="7">
        <f>COUNTIF($Z$8:$Z$100,"Đình chỉ thi")</f>
        <v>0</v>
      </c>
      <c r="AL7" s="21">
        <f>+($AI$7+$AJ$7+$AK$7)/$AH$7*100%</f>
        <v>0</v>
      </c>
      <c r="AM7" s="7">
        <f>SUM(COUNTIF($Z$8:$Z$98,"Vắng"),COUNTIF($Z$8:$Z$98,"Vắng có phép"))</f>
        <v>0</v>
      </c>
      <c r="AN7" s="22">
        <f>+$AM$7/$AH$7</f>
        <v>0</v>
      </c>
      <c r="AO7" s="23">
        <f>COUNTIF($AE$8:$AE$98,"Thi lại")</f>
        <v>0</v>
      </c>
      <c r="AP7" s="22">
        <f>+$AO$7/$AH$7</f>
        <v>0</v>
      </c>
      <c r="AQ7" s="23">
        <f>COUNTIF($AE$8:$AE$99,"Học lại")</f>
        <v>9</v>
      </c>
      <c r="AR7" s="22">
        <f>+$AQ$7/$AH$7</f>
        <v>0.12162162162162163</v>
      </c>
      <c r="AS7" s="7">
        <f>COUNTIF($AE$9:$AE$99,"Đạt")</f>
        <v>65</v>
      </c>
      <c r="AT7" s="21">
        <f>+$AS$7/$AH$7</f>
        <v>0.8783783783783784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3138</v>
      </c>
      <c r="D9" s="33" t="s">
        <v>2538</v>
      </c>
      <c r="E9" s="34" t="s">
        <v>51</v>
      </c>
      <c r="F9" s="35" t="s">
        <v>1400</v>
      </c>
      <c r="G9" s="32" t="s">
        <v>132</v>
      </c>
      <c r="H9" s="101" t="s">
        <v>1147</v>
      </c>
      <c r="I9" s="102" t="s">
        <v>3139</v>
      </c>
      <c r="J9" s="100">
        <v>43271</v>
      </c>
      <c r="K9" s="102" t="s">
        <v>1149</v>
      </c>
      <c r="L9" s="102" t="s">
        <v>3249</v>
      </c>
      <c r="M9" s="102" t="s">
        <v>48</v>
      </c>
      <c r="N9">
        <v>2</v>
      </c>
      <c r="O9" s="81">
        <v>6</v>
      </c>
      <c r="P9" s="36">
        <v>6</v>
      </c>
      <c r="Q9" s="36">
        <v>6</v>
      </c>
      <c r="R9" s="36" t="s">
        <v>36</v>
      </c>
      <c r="S9" s="37"/>
      <c r="T9" s="37"/>
      <c r="U9" s="37"/>
      <c r="V9" s="37"/>
      <c r="W9" s="38">
        <v>6</v>
      </c>
      <c r="X9" s="39">
        <f t="shared" ref="X9:X72" si="0">ROUND(SUMPRODUCT(O9:W9,$O$8:$W$8)/100,1)</f>
        <v>6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C</v>
      </c>
      <c r="Z9" s="40" t="str">
        <f t="shared" ref="Z9:Z82" si="1">IF($X9&lt;4,"Kém",IF(AND($X9&gt;=4,$X9&lt;=5.4),"Trung bình yếu",IF(AND($X9&gt;=5.5,$X9&lt;=6.9),"Trung bình",IF(AND($X9&gt;=7,$X9&lt;=8.4),"Khá",IF(AND($X9&gt;=8.5,$X9&lt;=10),"Giỏi","")))))</f>
        <v>Trung bình</v>
      </c>
      <c r="AA9" s="41" t="str">
        <f>+IF(OR($O9=0,$P9=0,$Q9=0,$R9=0),"Không đủ ĐKDT",IF(AND(W9=0,X9&gt;=4),"Không đạt",""))</f>
        <v/>
      </c>
      <c r="AB9" s="90" t="str">
        <f>L9</f>
        <v>PM03-A3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3140</v>
      </c>
      <c r="D10" s="46" t="s">
        <v>1600</v>
      </c>
      <c r="E10" s="47" t="s">
        <v>51</v>
      </c>
      <c r="F10" s="48" t="s">
        <v>1079</v>
      </c>
      <c r="G10" s="45" t="s">
        <v>214</v>
      </c>
      <c r="H10" s="101" t="s">
        <v>1147</v>
      </c>
      <c r="I10" s="102" t="s">
        <v>3139</v>
      </c>
      <c r="J10" s="100">
        <v>43271</v>
      </c>
      <c r="K10" s="102" t="s">
        <v>1149</v>
      </c>
      <c r="L10" s="102" t="s">
        <v>3249</v>
      </c>
      <c r="M10" s="102" t="s">
        <v>48</v>
      </c>
      <c r="N10">
        <v>2</v>
      </c>
      <c r="O10" s="82">
        <v>10</v>
      </c>
      <c r="P10" s="49">
        <v>7</v>
      </c>
      <c r="Q10" s="49">
        <v>7</v>
      </c>
      <c r="R10" s="49" t="s">
        <v>36</v>
      </c>
      <c r="S10" s="50"/>
      <c r="T10" s="50"/>
      <c r="U10" s="50"/>
      <c r="V10" s="50"/>
      <c r="W10" s="80">
        <v>3.5</v>
      </c>
      <c r="X10" s="51">
        <f t="shared" si="0"/>
        <v>4.9000000000000004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D</v>
      </c>
      <c r="Z10" s="53" t="str">
        <f t="shared" si="1"/>
        <v>Trung bình yếu</v>
      </c>
      <c r="AA10" s="41" t="str">
        <f>+IF(OR($O10=0,$P10=0,$Q10=0,$R10=0),"Không đủ ĐKDT",IF(AND(W10=0,X10&gt;=4),"Không đạt",""))</f>
        <v/>
      </c>
      <c r="AB10" s="41" t="str">
        <f>L10</f>
        <v>PM03-A3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Đạt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3141</v>
      </c>
      <c r="D11" s="46" t="s">
        <v>3142</v>
      </c>
      <c r="E11" s="47" t="s">
        <v>51</v>
      </c>
      <c r="F11" s="48" t="s">
        <v>559</v>
      </c>
      <c r="G11" s="45" t="s">
        <v>128</v>
      </c>
      <c r="H11" s="101" t="s">
        <v>1147</v>
      </c>
      <c r="I11" s="102" t="s">
        <v>3139</v>
      </c>
      <c r="J11" s="100">
        <v>43271</v>
      </c>
      <c r="K11" s="102" t="s">
        <v>1149</v>
      </c>
      <c r="L11" s="102" t="s">
        <v>3249</v>
      </c>
      <c r="M11" s="102" t="s">
        <v>48</v>
      </c>
      <c r="N11">
        <v>2</v>
      </c>
      <c r="O11" s="82">
        <v>8</v>
      </c>
      <c r="P11" s="49">
        <v>6.5</v>
      </c>
      <c r="Q11" s="49">
        <v>6.5</v>
      </c>
      <c r="R11" s="49" t="s">
        <v>36</v>
      </c>
      <c r="S11" s="54"/>
      <c r="T11" s="54"/>
      <c r="U11" s="54"/>
      <c r="V11" s="54"/>
      <c r="W11" s="80">
        <v>6</v>
      </c>
      <c r="X11" s="51">
        <f t="shared" si="0"/>
        <v>6.3</v>
      </c>
      <c r="Y11" s="52" t="str">
        <f t="shared" ref="Y11:Y82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C</v>
      </c>
      <c r="Z11" s="53" t="str">
        <f t="shared" si="1"/>
        <v>Trung bình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PM03-A3</v>
      </c>
      <c r="AC11" s="71"/>
      <c r="AD11" s="4"/>
      <c r="AE11" s="43" t="str">
        <f t="shared" si="2"/>
        <v>Đạt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3143</v>
      </c>
      <c r="D12" s="46" t="s">
        <v>91</v>
      </c>
      <c r="E12" s="47" t="s">
        <v>2028</v>
      </c>
      <c r="F12" s="48" t="s">
        <v>590</v>
      </c>
      <c r="G12" s="45" t="s">
        <v>128</v>
      </c>
      <c r="H12" s="101" t="s">
        <v>1147</v>
      </c>
      <c r="I12" s="102" t="s">
        <v>3139</v>
      </c>
      <c r="J12" s="100">
        <v>43271</v>
      </c>
      <c r="K12" s="102" t="s">
        <v>1149</v>
      </c>
      <c r="L12" s="102" t="s">
        <v>3249</v>
      </c>
      <c r="M12" s="102" t="s">
        <v>48</v>
      </c>
      <c r="N12">
        <v>2</v>
      </c>
      <c r="O12" s="82">
        <v>10</v>
      </c>
      <c r="P12" s="49">
        <v>7</v>
      </c>
      <c r="Q12" s="49">
        <v>7</v>
      </c>
      <c r="R12" s="49" t="s">
        <v>36</v>
      </c>
      <c r="S12" s="54"/>
      <c r="T12" s="54"/>
      <c r="U12" s="54"/>
      <c r="V12" s="54"/>
      <c r="W12" s="80">
        <v>4</v>
      </c>
      <c r="X12" s="51">
        <f t="shared" si="0"/>
        <v>5.2</v>
      </c>
      <c r="Y12" s="52" t="str">
        <f t="shared" si="3"/>
        <v>D+</v>
      </c>
      <c r="Z12" s="53" t="str">
        <f t="shared" si="1"/>
        <v>Trung bình yếu</v>
      </c>
      <c r="AA12" s="41" t="str">
        <f t="shared" si="4"/>
        <v/>
      </c>
      <c r="AB12" s="41" t="str">
        <f t="shared" si="5"/>
        <v>PM03-A3</v>
      </c>
      <c r="AC12" s="71"/>
      <c r="AD12" s="4"/>
      <c r="AE12" s="43" t="str">
        <f t="shared" si="2"/>
        <v>Đạt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3144</v>
      </c>
      <c r="D13" s="46" t="s">
        <v>216</v>
      </c>
      <c r="E13" s="47" t="s">
        <v>969</v>
      </c>
      <c r="F13" s="48" t="s">
        <v>1871</v>
      </c>
      <c r="G13" s="45" t="s">
        <v>174</v>
      </c>
      <c r="H13" s="101" t="s">
        <v>1147</v>
      </c>
      <c r="I13" s="102" t="s">
        <v>3139</v>
      </c>
      <c r="J13" s="100">
        <v>43271</v>
      </c>
      <c r="K13" s="102" t="s">
        <v>1149</v>
      </c>
      <c r="L13" s="102" t="s">
        <v>3249</v>
      </c>
      <c r="M13" s="102" t="s">
        <v>48</v>
      </c>
      <c r="N13">
        <v>2</v>
      </c>
      <c r="O13" s="82">
        <v>6</v>
      </c>
      <c r="P13" s="49">
        <v>8</v>
      </c>
      <c r="Q13" s="49">
        <v>8</v>
      </c>
      <c r="R13" s="49" t="s">
        <v>36</v>
      </c>
      <c r="S13" s="54"/>
      <c r="T13" s="54"/>
      <c r="U13" s="54"/>
      <c r="V13" s="54"/>
      <c r="W13" s="80">
        <v>0</v>
      </c>
      <c r="X13" s="51">
        <f t="shared" si="0"/>
        <v>2.2000000000000002</v>
      </c>
      <c r="Y13" s="52" t="str">
        <f t="shared" si="3"/>
        <v>F</v>
      </c>
      <c r="Z13" s="53" t="str">
        <f t="shared" si="1"/>
        <v>Kém</v>
      </c>
      <c r="AA13" s="41" t="s">
        <v>3382</v>
      </c>
      <c r="AB13" s="41" t="str">
        <f t="shared" si="5"/>
        <v>PM03-A3</v>
      </c>
      <c r="AC13" s="71"/>
      <c r="AD13" s="4"/>
      <c r="AE13" s="43" t="str">
        <f t="shared" si="2"/>
        <v>Học lại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3145</v>
      </c>
      <c r="D14" s="46" t="s">
        <v>464</v>
      </c>
      <c r="E14" s="47" t="s">
        <v>782</v>
      </c>
      <c r="F14" s="48" t="s">
        <v>173</v>
      </c>
      <c r="G14" s="45" t="s">
        <v>164</v>
      </c>
      <c r="H14" s="101" t="s">
        <v>1147</v>
      </c>
      <c r="I14" s="102" t="s">
        <v>3139</v>
      </c>
      <c r="J14" s="100">
        <v>43271</v>
      </c>
      <c r="K14" s="102" t="s">
        <v>1149</v>
      </c>
      <c r="L14" s="102" t="s">
        <v>3249</v>
      </c>
      <c r="M14" s="102" t="s">
        <v>48</v>
      </c>
      <c r="N14">
        <v>2</v>
      </c>
      <c r="O14" s="82">
        <v>10</v>
      </c>
      <c r="P14" s="49">
        <v>7</v>
      </c>
      <c r="Q14" s="49">
        <v>7</v>
      </c>
      <c r="R14" s="49" t="s">
        <v>36</v>
      </c>
      <c r="S14" s="54"/>
      <c r="T14" s="54"/>
      <c r="U14" s="54"/>
      <c r="V14" s="54"/>
      <c r="W14" s="80">
        <v>6</v>
      </c>
      <c r="X14" s="51">
        <f t="shared" si="0"/>
        <v>6.6</v>
      </c>
      <c r="Y14" s="52" t="str">
        <f t="shared" si="3"/>
        <v>C+</v>
      </c>
      <c r="Z14" s="53" t="str">
        <f t="shared" si="1"/>
        <v>Trung bình</v>
      </c>
      <c r="AA14" s="41" t="str">
        <f t="shared" si="4"/>
        <v/>
      </c>
      <c r="AB14" s="41" t="str">
        <f t="shared" si="5"/>
        <v>PM03-A3</v>
      </c>
      <c r="AC14" s="71"/>
      <c r="AD14" s="4"/>
      <c r="AE14" s="43" t="str">
        <f t="shared" si="2"/>
        <v>Đạt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3146</v>
      </c>
      <c r="D15" s="46" t="s">
        <v>3147</v>
      </c>
      <c r="E15" s="47" t="s">
        <v>1316</v>
      </c>
      <c r="F15" s="48" t="s">
        <v>2923</v>
      </c>
      <c r="G15" s="45" t="s">
        <v>105</v>
      </c>
      <c r="H15" s="101" t="s">
        <v>1147</v>
      </c>
      <c r="I15" s="102" t="s">
        <v>3139</v>
      </c>
      <c r="J15" s="100">
        <v>43271</v>
      </c>
      <c r="K15" s="102" t="s">
        <v>1149</v>
      </c>
      <c r="L15" s="102" t="s">
        <v>3249</v>
      </c>
      <c r="M15" s="102" t="s">
        <v>48</v>
      </c>
      <c r="N15">
        <v>2</v>
      </c>
      <c r="O15" s="82">
        <v>10</v>
      </c>
      <c r="P15" s="49">
        <v>6</v>
      </c>
      <c r="Q15" s="49">
        <v>6</v>
      </c>
      <c r="R15" s="49" t="s">
        <v>36</v>
      </c>
      <c r="S15" s="54"/>
      <c r="T15" s="54"/>
      <c r="U15" s="54"/>
      <c r="V15" s="54"/>
      <c r="W15" s="80">
        <v>3.5</v>
      </c>
      <c r="X15" s="51">
        <f t="shared" si="0"/>
        <v>4.7</v>
      </c>
      <c r="Y15" s="52" t="str">
        <f t="shared" si="3"/>
        <v>D</v>
      </c>
      <c r="Z15" s="53" t="str">
        <f t="shared" si="1"/>
        <v>Trung bình yếu</v>
      </c>
      <c r="AA15" s="41" t="str">
        <f t="shared" si="4"/>
        <v/>
      </c>
      <c r="AB15" s="41" t="str">
        <f t="shared" si="5"/>
        <v>PM03-A3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3148</v>
      </c>
      <c r="D16" s="46" t="s">
        <v>965</v>
      </c>
      <c r="E16" s="47" t="s">
        <v>1316</v>
      </c>
      <c r="F16" s="48" t="s">
        <v>927</v>
      </c>
      <c r="G16" s="45" t="s">
        <v>128</v>
      </c>
      <c r="H16" s="101" t="s">
        <v>1147</v>
      </c>
      <c r="I16" s="102" t="s">
        <v>3139</v>
      </c>
      <c r="J16" s="100">
        <v>43271</v>
      </c>
      <c r="K16" s="102" t="s">
        <v>1149</v>
      </c>
      <c r="L16" s="102" t="s">
        <v>3249</v>
      </c>
      <c r="M16" s="102" t="s">
        <v>48</v>
      </c>
      <c r="N16">
        <v>2</v>
      </c>
      <c r="O16" s="82">
        <v>10</v>
      </c>
      <c r="P16" s="49">
        <v>5.5</v>
      </c>
      <c r="Q16" s="49">
        <v>5.5</v>
      </c>
      <c r="R16" s="49" t="s">
        <v>36</v>
      </c>
      <c r="S16" s="54"/>
      <c r="T16" s="54"/>
      <c r="U16" s="54"/>
      <c r="V16" s="54"/>
      <c r="W16" s="80">
        <v>9</v>
      </c>
      <c r="X16" s="51">
        <f t="shared" si="0"/>
        <v>8.4</v>
      </c>
      <c r="Y16" s="52" t="str">
        <f t="shared" si="3"/>
        <v>B+</v>
      </c>
      <c r="Z16" s="53" t="str">
        <f t="shared" si="1"/>
        <v>Khá</v>
      </c>
      <c r="AA16" s="41" t="str">
        <f t="shared" si="4"/>
        <v/>
      </c>
      <c r="AB16" s="41" t="str">
        <f t="shared" si="5"/>
        <v>PM03-A3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3149</v>
      </c>
      <c r="D17" s="46" t="s">
        <v>98</v>
      </c>
      <c r="E17" s="47" t="s">
        <v>99</v>
      </c>
      <c r="F17" s="48" t="s">
        <v>3150</v>
      </c>
      <c r="G17" s="45" t="s">
        <v>218</v>
      </c>
      <c r="H17" s="101" t="s">
        <v>1147</v>
      </c>
      <c r="I17" s="102" t="s">
        <v>3139</v>
      </c>
      <c r="J17" s="100">
        <v>43271</v>
      </c>
      <c r="K17" s="102" t="s">
        <v>1149</v>
      </c>
      <c r="L17" s="102" t="s">
        <v>3249</v>
      </c>
      <c r="M17" s="102" t="s">
        <v>48</v>
      </c>
      <c r="N17">
        <v>2</v>
      </c>
      <c r="O17" s="82">
        <v>10</v>
      </c>
      <c r="P17" s="49">
        <v>7</v>
      </c>
      <c r="Q17" s="49">
        <v>7</v>
      </c>
      <c r="R17" s="49" t="s">
        <v>36</v>
      </c>
      <c r="S17" s="54"/>
      <c r="T17" s="54"/>
      <c r="U17" s="54"/>
      <c r="V17" s="54"/>
      <c r="W17" s="80">
        <v>3.5</v>
      </c>
      <c r="X17" s="51">
        <f t="shared" si="0"/>
        <v>4.9000000000000004</v>
      </c>
      <c r="Y17" s="52" t="str">
        <f t="shared" si="3"/>
        <v>D</v>
      </c>
      <c r="Z17" s="53" t="str">
        <f t="shared" si="1"/>
        <v>Trung bình yếu</v>
      </c>
      <c r="AA17" s="41" t="str">
        <f t="shared" si="4"/>
        <v/>
      </c>
      <c r="AB17" s="41" t="str">
        <f t="shared" si="5"/>
        <v>PM03-A3</v>
      </c>
      <c r="AC17" s="71"/>
      <c r="AD17" s="4"/>
      <c r="AE17" s="43" t="str">
        <f t="shared" si="2"/>
        <v>Đạt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3151</v>
      </c>
      <c r="D18" s="46" t="s">
        <v>114</v>
      </c>
      <c r="E18" s="47" t="s">
        <v>1480</v>
      </c>
      <c r="F18" s="48" t="s">
        <v>3152</v>
      </c>
      <c r="G18" s="45" t="s">
        <v>378</v>
      </c>
      <c r="H18" s="101" t="s">
        <v>1147</v>
      </c>
      <c r="I18" s="102" t="s">
        <v>3139</v>
      </c>
      <c r="J18" s="100">
        <v>43271</v>
      </c>
      <c r="K18" s="102" t="s">
        <v>1149</v>
      </c>
      <c r="L18" s="102" t="s">
        <v>3249</v>
      </c>
      <c r="M18" s="102" t="s">
        <v>48</v>
      </c>
      <c r="N18">
        <v>2</v>
      </c>
      <c r="O18" s="82">
        <v>6</v>
      </c>
      <c r="P18" s="49">
        <v>0</v>
      </c>
      <c r="Q18" s="49">
        <v>0</v>
      </c>
      <c r="R18" s="49" t="s">
        <v>36</v>
      </c>
      <c r="S18" s="54"/>
      <c r="T18" s="54"/>
      <c r="U18" s="54"/>
      <c r="V18" s="54"/>
      <c r="W18" s="80" t="s">
        <v>36</v>
      </c>
      <c r="X18" s="51">
        <f t="shared" si="0"/>
        <v>0.6</v>
      </c>
      <c r="Y18" s="52" t="str">
        <f t="shared" si="3"/>
        <v>F</v>
      </c>
      <c r="Z18" s="53" t="str">
        <f t="shared" si="1"/>
        <v>Kém</v>
      </c>
      <c r="AA18" s="41" t="str">
        <f t="shared" si="4"/>
        <v>Không đủ ĐKDT</v>
      </c>
      <c r="AB18" s="41" t="str">
        <f t="shared" si="5"/>
        <v>PM03-A3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3153</v>
      </c>
      <c r="D19" s="46" t="s">
        <v>134</v>
      </c>
      <c r="E19" s="47" t="s">
        <v>103</v>
      </c>
      <c r="F19" s="48" t="s">
        <v>1056</v>
      </c>
      <c r="G19" s="45" t="s">
        <v>194</v>
      </c>
      <c r="H19" s="101" t="s">
        <v>1147</v>
      </c>
      <c r="I19" s="102" t="s">
        <v>3139</v>
      </c>
      <c r="J19" s="100">
        <v>43271</v>
      </c>
      <c r="K19" s="102" t="s">
        <v>1149</v>
      </c>
      <c r="L19" s="102" t="s">
        <v>3249</v>
      </c>
      <c r="M19" s="102" t="s">
        <v>48</v>
      </c>
      <c r="N19">
        <v>2</v>
      </c>
      <c r="O19" s="82">
        <v>6</v>
      </c>
      <c r="P19" s="49">
        <v>6</v>
      </c>
      <c r="Q19" s="49">
        <v>6</v>
      </c>
      <c r="R19" s="49" t="s">
        <v>36</v>
      </c>
      <c r="S19" s="54"/>
      <c r="T19" s="54"/>
      <c r="U19" s="54"/>
      <c r="V19" s="54"/>
      <c r="W19" s="80">
        <v>7</v>
      </c>
      <c r="X19" s="51">
        <f t="shared" si="0"/>
        <v>6.7</v>
      </c>
      <c r="Y19" s="52" t="str">
        <f t="shared" si="3"/>
        <v>C+</v>
      </c>
      <c r="Z19" s="53" t="str">
        <f t="shared" si="1"/>
        <v>Trung bình</v>
      </c>
      <c r="AA19" s="41" t="str">
        <f t="shared" si="4"/>
        <v/>
      </c>
      <c r="AB19" s="41" t="str">
        <f t="shared" si="5"/>
        <v>PM03-A3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3154</v>
      </c>
      <c r="D20" s="46" t="s">
        <v>952</v>
      </c>
      <c r="E20" s="47" t="s">
        <v>381</v>
      </c>
      <c r="F20" s="48" t="s">
        <v>1756</v>
      </c>
      <c r="G20" s="45" t="s">
        <v>170</v>
      </c>
      <c r="H20" s="101" t="s">
        <v>1147</v>
      </c>
      <c r="I20" s="102" t="s">
        <v>3139</v>
      </c>
      <c r="J20" s="100">
        <v>43271</v>
      </c>
      <c r="K20" s="102" t="s">
        <v>1149</v>
      </c>
      <c r="L20" s="102" t="s">
        <v>3249</v>
      </c>
      <c r="M20" s="102" t="s">
        <v>48</v>
      </c>
      <c r="N20">
        <v>2</v>
      </c>
      <c r="O20" s="82">
        <v>10</v>
      </c>
      <c r="P20" s="49">
        <v>6.5</v>
      </c>
      <c r="Q20" s="49">
        <v>6.5</v>
      </c>
      <c r="R20" s="49" t="s">
        <v>36</v>
      </c>
      <c r="S20" s="54"/>
      <c r="T20" s="54"/>
      <c r="U20" s="54"/>
      <c r="V20" s="54"/>
      <c r="W20" s="80">
        <v>6</v>
      </c>
      <c r="X20" s="51">
        <f t="shared" si="0"/>
        <v>6.5</v>
      </c>
      <c r="Y20" s="52" t="str">
        <f t="shared" si="3"/>
        <v>C+</v>
      </c>
      <c r="Z20" s="53" t="str">
        <f t="shared" si="1"/>
        <v>Trung bình</v>
      </c>
      <c r="AA20" s="41" t="str">
        <f t="shared" si="4"/>
        <v/>
      </c>
      <c r="AB20" s="41" t="str">
        <f t="shared" si="5"/>
        <v>PM03-A3</v>
      </c>
      <c r="AC20" s="71"/>
      <c r="AD20" s="4"/>
      <c r="AE20" s="43" t="str">
        <f t="shared" si="2"/>
        <v>Đạt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3155</v>
      </c>
      <c r="D21" s="46" t="s">
        <v>3156</v>
      </c>
      <c r="E21" s="47" t="s">
        <v>123</v>
      </c>
      <c r="F21" s="48" t="s">
        <v>276</v>
      </c>
      <c r="G21" s="45" t="s">
        <v>144</v>
      </c>
      <c r="H21" s="101" t="s">
        <v>1147</v>
      </c>
      <c r="I21" s="102" t="s">
        <v>3139</v>
      </c>
      <c r="J21" s="100">
        <v>43271</v>
      </c>
      <c r="K21" s="102" t="s">
        <v>1149</v>
      </c>
      <c r="L21" s="102" t="s">
        <v>3249</v>
      </c>
      <c r="M21" s="102" t="s">
        <v>48</v>
      </c>
      <c r="N21">
        <v>2</v>
      </c>
      <c r="O21" s="82">
        <v>10</v>
      </c>
      <c r="P21" s="49">
        <v>6</v>
      </c>
      <c r="Q21" s="49">
        <v>6</v>
      </c>
      <c r="R21" s="49" t="s">
        <v>36</v>
      </c>
      <c r="S21" s="54"/>
      <c r="T21" s="54"/>
      <c r="U21" s="54"/>
      <c r="V21" s="54"/>
      <c r="W21" s="80">
        <v>9</v>
      </c>
      <c r="X21" s="51">
        <f t="shared" si="0"/>
        <v>8.5</v>
      </c>
      <c r="Y21" s="52" t="str">
        <f t="shared" si="3"/>
        <v>A</v>
      </c>
      <c r="Z21" s="53" t="str">
        <f t="shared" si="1"/>
        <v>Giỏi</v>
      </c>
      <c r="AA21" s="41" t="str">
        <f t="shared" si="4"/>
        <v/>
      </c>
      <c r="AB21" s="41" t="str">
        <f t="shared" si="5"/>
        <v>PM03-A3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3157</v>
      </c>
      <c r="D22" s="46" t="s">
        <v>306</v>
      </c>
      <c r="E22" s="47" t="s">
        <v>123</v>
      </c>
      <c r="F22" s="48" t="s">
        <v>3158</v>
      </c>
      <c r="G22" s="45" t="s">
        <v>84</v>
      </c>
      <c r="H22" s="101" t="s">
        <v>1147</v>
      </c>
      <c r="I22" s="102" t="s">
        <v>3139</v>
      </c>
      <c r="J22" s="100">
        <v>43271</v>
      </c>
      <c r="K22" s="102" t="s">
        <v>1149</v>
      </c>
      <c r="L22" s="102" t="s">
        <v>3249</v>
      </c>
      <c r="M22" s="102" t="s">
        <v>48</v>
      </c>
      <c r="N22">
        <v>2</v>
      </c>
      <c r="O22" s="82">
        <v>8</v>
      </c>
      <c r="P22" s="49">
        <v>6.5</v>
      </c>
      <c r="Q22" s="49">
        <v>6.5</v>
      </c>
      <c r="R22" s="49" t="s">
        <v>36</v>
      </c>
      <c r="S22" s="54"/>
      <c r="T22" s="54"/>
      <c r="U22" s="54"/>
      <c r="V22" s="54"/>
      <c r="W22" s="80">
        <v>8</v>
      </c>
      <c r="X22" s="51">
        <f t="shared" si="0"/>
        <v>7.7</v>
      </c>
      <c r="Y22" s="52" t="str">
        <f t="shared" si="3"/>
        <v>B</v>
      </c>
      <c r="Z22" s="53" t="str">
        <f t="shared" si="1"/>
        <v>Khá</v>
      </c>
      <c r="AA22" s="41" t="str">
        <f t="shared" si="4"/>
        <v/>
      </c>
      <c r="AB22" s="41" t="str">
        <f t="shared" si="5"/>
        <v>PM03-A3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3159</v>
      </c>
      <c r="D23" s="46" t="s">
        <v>3160</v>
      </c>
      <c r="E23" s="47" t="s">
        <v>126</v>
      </c>
      <c r="F23" s="48" t="s">
        <v>2059</v>
      </c>
      <c r="G23" s="45" t="s">
        <v>378</v>
      </c>
      <c r="H23" s="101" t="s">
        <v>1147</v>
      </c>
      <c r="I23" s="102" t="s">
        <v>3139</v>
      </c>
      <c r="J23" s="100">
        <v>43271</v>
      </c>
      <c r="K23" s="102" t="s">
        <v>1149</v>
      </c>
      <c r="L23" s="102" t="s">
        <v>3249</v>
      </c>
      <c r="M23" s="102" t="s">
        <v>48</v>
      </c>
      <c r="N23">
        <v>2</v>
      </c>
      <c r="O23" s="82">
        <v>8</v>
      </c>
      <c r="P23" s="49">
        <v>7</v>
      </c>
      <c r="Q23" s="49">
        <v>7</v>
      </c>
      <c r="R23" s="49" t="s">
        <v>36</v>
      </c>
      <c r="S23" s="54"/>
      <c r="T23" s="54"/>
      <c r="U23" s="54"/>
      <c r="V23" s="54"/>
      <c r="W23" s="80">
        <v>9</v>
      </c>
      <c r="X23" s="51">
        <f t="shared" si="0"/>
        <v>8.5</v>
      </c>
      <c r="Y23" s="52" t="str">
        <f t="shared" si="3"/>
        <v>A</v>
      </c>
      <c r="Z23" s="53" t="str">
        <f t="shared" si="1"/>
        <v>Giỏi</v>
      </c>
      <c r="AA23" s="41" t="str">
        <f t="shared" si="4"/>
        <v/>
      </c>
      <c r="AB23" s="41" t="str">
        <f t="shared" si="5"/>
        <v>PM03-A3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3161</v>
      </c>
      <c r="D24" s="46" t="s">
        <v>207</v>
      </c>
      <c r="E24" s="47" t="s">
        <v>126</v>
      </c>
      <c r="F24" s="48" t="s">
        <v>960</v>
      </c>
      <c r="G24" s="45" t="s">
        <v>53</v>
      </c>
      <c r="H24" s="101" t="s">
        <v>1147</v>
      </c>
      <c r="I24" s="102" t="s">
        <v>3139</v>
      </c>
      <c r="J24" s="100">
        <v>43271</v>
      </c>
      <c r="K24" s="102" t="s">
        <v>1149</v>
      </c>
      <c r="L24" s="102" t="s">
        <v>3249</v>
      </c>
      <c r="M24" s="102" t="s">
        <v>48</v>
      </c>
      <c r="N24">
        <v>2</v>
      </c>
      <c r="O24" s="82">
        <v>8</v>
      </c>
      <c r="P24" s="49">
        <v>7.5</v>
      </c>
      <c r="Q24" s="49">
        <v>7.5</v>
      </c>
      <c r="R24" s="49" t="s">
        <v>36</v>
      </c>
      <c r="S24" s="54"/>
      <c r="T24" s="54"/>
      <c r="U24" s="54"/>
      <c r="V24" s="54"/>
      <c r="W24" s="80">
        <v>0</v>
      </c>
      <c r="X24" s="51">
        <f t="shared" si="0"/>
        <v>2.2999999999999998</v>
      </c>
      <c r="Y24" s="52" t="str">
        <f t="shared" si="3"/>
        <v>F</v>
      </c>
      <c r="Z24" s="53" t="str">
        <f t="shared" si="1"/>
        <v>Kém</v>
      </c>
      <c r="AA24" s="41" t="s">
        <v>3382</v>
      </c>
      <c r="AB24" s="41" t="str">
        <f t="shared" si="5"/>
        <v>PM03-A3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3162</v>
      </c>
      <c r="D25" s="46" t="s">
        <v>55</v>
      </c>
      <c r="E25" s="47" t="s">
        <v>3163</v>
      </c>
      <c r="F25" s="48" t="s">
        <v>2169</v>
      </c>
      <c r="G25" s="45" t="s">
        <v>120</v>
      </c>
      <c r="H25" s="101" t="s">
        <v>1147</v>
      </c>
      <c r="I25" s="102" t="s">
        <v>3139</v>
      </c>
      <c r="J25" s="100">
        <v>43271</v>
      </c>
      <c r="K25" s="102" t="s">
        <v>1149</v>
      </c>
      <c r="L25" s="102" t="s">
        <v>3249</v>
      </c>
      <c r="M25" s="102" t="s">
        <v>48</v>
      </c>
      <c r="N25">
        <v>2</v>
      </c>
      <c r="O25" s="82">
        <v>10</v>
      </c>
      <c r="P25" s="49">
        <v>8</v>
      </c>
      <c r="Q25" s="49">
        <v>8</v>
      </c>
      <c r="R25" s="49" t="s">
        <v>36</v>
      </c>
      <c r="S25" s="54"/>
      <c r="T25" s="54"/>
      <c r="U25" s="54"/>
      <c r="V25" s="54"/>
      <c r="W25" s="80">
        <v>6</v>
      </c>
      <c r="X25" s="51">
        <f t="shared" si="0"/>
        <v>6.8</v>
      </c>
      <c r="Y25" s="52" t="str">
        <f t="shared" si="3"/>
        <v>C+</v>
      </c>
      <c r="Z25" s="53" t="str">
        <f t="shared" si="1"/>
        <v>Trung bình</v>
      </c>
      <c r="AA25" s="41" t="str">
        <f t="shared" si="4"/>
        <v/>
      </c>
      <c r="AB25" s="41" t="str">
        <f t="shared" si="5"/>
        <v>PM03-A3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3164</v>
      </c>
      <c r="D26" s="46" t="s">
        <v>1551</v>
      </c>
      <c r="E26" s="47" t="s">
        <v>139</v>
      </c>
      <c r="F26" s="48" t="s">
        <v>2490</v>
      </c>
      <c r="G26" s="45" t="s">
        <v>132</v>
      </c>
      <c r="H26" s="101" t="s">
        <v>1147</v>
      </c>
      <c r="I26" s="102" t="s">
        <v>3139</v>
      </c>
      <c r="J26" s="100">
        <v>43271</v>
      </c>
      <c r="K26" s="102" t="s">
        <v>1149</v>
      </c>
      <c r="L26" s="102" t="s">
        <v>3249</v>
      </c>
      <c r="M26" s="102" t="s">
        <v>48</v>
      </c>
      <c r="N26">
        <v>2</v>
      </c>
      <c r="O26" s="82">
        <v>8</v>
      </c>
      <c r="P26" s="49">
        <v>8</v>
      </c>
      <c r="Q26" s="49">
        <v>8</v>
      </c>
      <c r="R26" s="49" t="s">
        <v>36</v>
      </c>
      <c r="S26" s="54"/>
      <c r="T26" s="54"/>
      <c r="U26" s="54"/>
      <c r="V26" s="54"/>
      <c r="W26" s="80">
        <v>3</v>
      </c>
      <c r="X26" s="51">
        <f t="shared" si="0"/>
        <v>4.5</v>
      </c>
      <c r="Y26" s="52" t="str">
        <f t="shared" si="3"/>
        <v>D</v>
      </c>
      <c r="Z26" s="53" t="str">
        <f t="shared" si="1"/>
        <v>Trung bình yếu</v>
      </c>
      <c r="AA26" s="41" t="str">
        <f t="shared" si="4"/>
        <v/>
      </c>
      <c r="AB26" s="41" t="str">
        <f t="shared" si="5"/>
        <v>PM03-A3</v>
      </c>
      <c r="AC26" s="71"/>
      <c r="AD26" s="4"/>
      <c r="AE26" s="43" t="str">
        <f t="shared" si="2"/>
        <v>Đạt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3165</v>
      </c>
      <c r="D27" s="46" t="s">
        <v>150</v>
      </c>
      <c r="E27" s="47" t="s">
        <v>139</v>
      </c>
      <c r="F27" s="48" t="s">
        <v>1379</v>
      </c>
      <c r="G27" s="45" t="s">
        <v>357</v>
      </c>
      <c r="H27" s="101" t="s">
        <v>1147</v>
      </c>
      <c r="I27" s="102" t="s">
        <v>3139</v>
      </c>
      <c r="J27" s="100">
        <v>43271</v>
      </c>
      <c r="K27" s="102" t="s">
        <v>1149</v>
      </c>
      <c r="L27" s="102" t="s">
        <v>3249</v>
      </c>
      <c r="M27" s="102" t="s">
        <v>48</v>
      </c>
      <c r="N27">
        <v>2</v>
      </c>
      <c r="O27" s="82">
        <v>8</v>
      </c>
      <c r="P27" s="49">
        <v>8</v>
      </c>
      <c r="Q27" s="49">
        <v>8</v>
      </c>
      <c r="R27" s="49" t="s">
        <v>36</v>
      </c>
      <c r="S27" s="54"/>
      <c r="T27" s="54"/>
      <c r="U27" s="54"/>
      <c r="V27" s="54"/>
      <c r="W27" s="80">
        <v>3.5</v>
      </c>
      <c r="X27" s="51">
        <f t="shared" si="0"/>
        <v>4.9000000000000004</v>
      </c>
      <c r="Y27" s="52" t="str">
        <f t="shared" si="3"/>
        <v>D</v>
      </c>
      <c r="Z27" s="53" t="str">
        <f t="shared" si="1"/>
        <v>Trung bình yếu</v>
      </c>
      <c r="AA27" s="41" t="str">
        <f t="shared" si="4"/>
        <v/>
      </c>
      <c r="AB27" s="41" t="str">
        <f t="shared" si="5"/>
        <v>PM03-A3</v>
      </c>
      <c r="AC27" s="71"/>
      <c r="AD27" s="4"/>
      <c r="AE27" s="43" t="str">
        <f t="shared" si="2"/>
        <v>Đạt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3166</v>
      </c>
      <c r="D28" s="46" t="s">
        <v>628</v>
      </c>
      <c r="E28" s="47" t="s">
        <v>409</v>
      </c>
      <c r="F28" s="48" t="s">
        <v>187</v>
      </c>
      <c r="G28" s="45" t="s">
        <v>454</v>
      </c>
      <c r="H28" s="101" t="s">
        <v>1147</v>
      </c>
      <c r="I28" s="102" t="s">
        <v>3139</v>
      </c>
      <c r="J28" s="100">
        <v>43271</v>
      </c>
      <c r="K28" s="102" t="s">
        <v>1149</v>
      </c>
      <c r="L28" s="102" t="s">
        <v>3249</v>
      </c>
      <c r="M28" s="102" t="s">
        <v>48</v>
      </c>
      <c r="N28">
        <v>2</v>
      </c>
      <c r="O28" s="82">
        <v>8</v>
      </c>
      <c r="P28" s="49">
        <v>8.5</v>
      </c>
      <c r="Q28" s="49">
        <v>8.5</v>
      </c>
      <c r="R28" s="49" t="s">
        <v>36</v>
      </c>
      <c r="S28" s="54"/>
      <c r="T28" s="54"/>
      <c r="U28" s="54"/>
      <c r="V28" s="54"/>
      <c r="W28" s="80">
        <v>5</v>
      </c>
      <c r="X28" s="51">
        <f t="shared" si="0"/>
        <v>6</v>
      </c>
      <c r="Y28" s="52" t="str">
        <f t="shared" si="3"/>
        <v>C</v>
      </c>
      <c r="Z28" s="53" t="str">
        <f t="shared" si="1"/>
        <v>Trung bình</v>
      </c>
      <c r="AA28" s="41" t="str">
        <f t="shared" si="4"/>
        <v/>
      </c>
      <c r="AB28" s="41" t="str">
        <f t="shared" si="5"/>
        <v>PM03-A3</v>
      </c>
      <c r="AC28" s="71"/>
      <c r="AD28" s="4"/>
      <c r="AE28" s="43" t="str">
        <f t="shared" si="2"/>
        <v>Đạt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3167</v>
      </c>
      <c r="D29" s="46" t="s">
        <v>564</v>
      </c>
      <c r="E29" s="47" t="s">
        <v>413</v>
      </c>
      <c r="F29" s="48" t="s">
        <v>52</v>
      </c>
      <c r="G29" s="45" t="s">
        <v>164</v>
      </c>
      <c r="H29" s="101" t="s">
        <v>1147</v>
      </c>
      <c r="I29" s="102" t="s">
        <v>3139</v>
      </c>
      <c r="J29" s="100">
        <v>43271</v>
      </c>
      <c r="K29" s="102" t="s">
        <v>1149</v>
      </c>
      <c r="L29" s="102" t="s">
        <v>3249</v>
      </c>
      <c r="M29" s="102" t="s">
        <v>48</v>
      </c>
      <c r="N29">
        <v>2</v>
      </c>
      <c r="O29" s="82">
        <v>10</v>
      </c>
      <c r="P29" s="49">
        <v>6</v>
      </c>
      <c r="Q29" s="49">
        <v>6</v>
      </c>
      <c r="R29" s="49" t="s">
        <v>36</v>
      </c>
      <c r="S29" s="54"/>
      <c r="T29" s="54"/>
      <c r="U29" s="54"/>
      <c r="V29" s="54"/>
      <c r="W29" s="80">
        <v>3</v>
      </c>
      <c r="X29" s="51">
        <f t="shared" si="0"/>
        <v>4.3</v>
      </c>
      <c r="Y29" s="52" t="str">
        <f t="shared" si="3"/>
        <v>D</v>
      </c>
      <c r="Z29" s="53" t="str">
        <f t="shared" si="1"/>
        <v>Trung bình yếu</v>
      </c>
      <c r="AA29" s="41" t="str">
        <f t="shared" si="4"/>
        <v/>
      </c>
      <c r="AB29" s="41" t="str">
        <f t="shared" si="5"/>
        <v>PM03-A3</v>
      </c>
      <c r="AC29" s="71"/>
      <c r="AD29" s="4"/>
      <c r="AE29" s="43" t="str">
        <f t="shared" si="2"/>
        <v>Đạt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3168</v>
      </c>
      <c r="D30" s="46" t="s">
        <v>3169</v>
      </c>
      <c r="E30" s="47" t="s">
        <v>413</v>
      </c>
      <c r="F30" s="48" t="s">
        <v>297</v>
      </c>
      <c r="G30" s="45" t="s">
        <v>218</v>
      </c>
      <c r="H30" s="101" t="s">
        <v>1147</v>
      </c>
      <c r="I30" s="102" t="s">
        <v>3139</v>
      </c>
      <c r="J30" s="100">
        <v>43271</v>
      </c>
      <c r="K30" s="102" t="s">
        <v>1149</v>
      </c>
      <c r="L30" s="102" t="s">
        <v>3249</v>
      </c>
      <c r="M30" s="102" t="s">
        <v>48</v>
      </c>
      <c r="N30">
        <v>2</v>
      </c>
      <c r="O30" s="82">
        <v>10</v>
      </c>
      <c r="P30" s="49">
        <v>6.5</v>
      </c>
      <c r="Q30" s="49">
        <v>6.5</v>
      </c>
      <c r="R30" s="49" t="s">
        <v>36</v>
      </c>
      <c r="S30" s="54"/>
      <c r="T30" s="54"/>
      <c r="U30" s="54"/>
      <c r="V30" s="54"/>
      <c r="W30" s="80">
        <v>4.5</v>
      </c>
      <c r="X30" s="51">
        <f t="shared" si="0"/>
        <v>5.5</v>
      </c>
      <c r="Y30" s="52" t="str">
        <f t="shared" si="3"/>
        <v>C</v>
      </c>
      <c r="Z30" s="53" t="str">
        <f t="shared" si="1"/>
        <v>Trung bình</v>
      </c>
      <c r="AA30" s="41" t="str">
        <f t="shared" si="4"/>
        <v/>
      </c>
      <c r="AB30" s="41" t="str">
        <f t="shared" si="5"/>
        <v>PM03-A3</v>
      </c>
      <c r="AC30" s="71"/>
      <c r="AD30" s="4"/>
      <c r="AE30" s="43" t="str">
        <f t="shared" si="2"/>
        <v>Đạt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3170</v>
      </c>
      <c r="D31" s="46" t="s">
        <v>76</v>
      </c>
      <c r="E31" s="47" t="s">
        <v>417</v>
      </c>
      <c r="F31" s="48" t="s">
        <v>623</v>
      </c>
      <c r="G31" s="45" t="s">
        <v>132</v>
      </c>
      <c r="H31" s="101" t="s">
        <v>1147</v>
      </c>
      <c r="I31" s="102" t="s">
        <v>3139</v>
      </c>
      <c r="J31" s="100">
        <v>43271</v>
      </c>
      <c r="K31" s="102" t="s">
        <v>1149</v>
      </c>
      <c r="L31" s="102" t="s">
        <v>3249</v>
      </c>
      <c r="M31" s="102" t="s">
        <v>48</v>
      </c>
      <c r="N31">
        <v>2</v>
      </c>
      <c r="O31" s="82">
        <v>0</v>
      </c>
      <c r="P31" s="49">
        <v>0</v>
      </c>
      <c r="Q31" s="49">
        <v>0</v>
      </c>
      <c r="R31" s="49" t="s">
        <v>36</v>
      </c>
      <c r="S31" s="54"/>
      <c r="T31" s="54"/>
      <c r="U31" s="54"/>
      <c r="V31" s="54"/>
      <c r="W31" s="80"/>
      <c r="X31" s="51">
        <f t="shared" si="0"/>
        <v>0</v>
      </c>
      <c r="Y31" s="52" t="str">
        <f t="shared" si="3"/>
        <v>F</v>
      </c>
      <c r="Z31" s="53" t="str">
        <f t="shared" si="1"/>
        <v>Kém</v>
      </c>
      <c r="AA31" s="41" t="str">
        <f t="shared" si="4"/>
        <v>Không đủ ĐKDT</v>
      </c>
      <c r="AB31" s="41" t="str">
        <f t="shared" si="5"/>
        <v>PM03-A3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3171</v>
      </c>
      <c r="D32" s="46" t="s">
        <v>211</v>
      </c>
      <c r="E32" s="47" t="s">
        <v>2409</v>
      </c>
      <c r="F32" s="48" t="s">
        <v>2359</v>
      </c>
      <c r="G32" s="45" t="s">
        <v>218</v>
      </c>
      <c r="H32" s="101" t="s">
        <v>1147</v>
      </c>
      <c r="I32" s="102" t="s">
        <v>3139</v>
      </c>
      <c r="J32" s="100">
        <v>43271</v>
      </c>
      <c r="K32" s="102" t="s">
        <v>1149</v>
      </c>
      <c r="L32" s="102" t="s">
        <v>3249</v>
      </c>
      <c r="M32" s="102" t="s">
        <v>48</v>
      </c>
      <c r="N32">
        <v>2</v>
      </c>
      <c r="O32" s="82">
        <v>8</v>
      </c>
      <c r="P32" s="49">
        <v>7</v>
      </c>
      <c r="Q32" s="49">
        <v>7</v>
      </c>
      <c r="R32" s="49" t="s">
        <v>36</v>
      </c>
      <c r="S32" s="54"/>
      <c r="T32" s="54"/>
      <c r="U32" s="54"/>
      <c r="V32" s="54"/>
      <c r="W32" s="80">
        <v>3.5</v>
      </c>
      <c r="X32" s="51">
        <f t="shared" si="0"/>
        <v>4.7</v>
      </c>
      <c r="Y32" s="52" t="str">
        <f t="shared" si="3"/>
        <v>D</v>
      </c>
      <c r="Z32" s="53" t="str">
        <f t="shared" si="1"/>
        <v>Trung bình yếu</v>
      </c>
      <c r="AA32" s="41" t="str">
        <f t="shared" si="4"/>
        <v/>
      </c>
      <c r="AB32" s="41" t="str">
        <f t="shared" si="5"/>
        <v>PM03-A3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3172</v>
      </c>
      <c r="D33" s="46" t="s">
        <v>3173</v>
      </c>
      <c r="E33" s="47" t="s">
        <v>631</v>
      </c>
      <c r="F33" s="48" t="s">
        <v>524</v>
      </c>
      <c r="G33" s="45" t="s">
        <v>164</v>
      </c>
      <c r="H33" s="101" t="s">
        <v>1147</v>
      </c>
      <c r="I33" s="102" t="s">
        <v>3139</v>
      </c>
      <c r="J33" s="100">
        <v>43271</v>
      </c>
      <c r="K33" s="102" t="s">
        <v>1149</v>
      </c>
      <c r="L33" s="102" t="s">
        <v>3249</v>
      </c>
      <c r="M33" s="102" t="s">
        <v>48</v>
      </c>
      <c r="N33">
        <v>2</v>
      </c>
      <c r="O33" s="82">
        <v>10</v>
      </c>
      <c r="P33" s="49">
        <v>5</v>
      </c>
      <c r="Q33" s="49">
        <v>5</v>
      </c>
      <c r="R33" s="49" t="s">
        <v>36</v>
      </c>
      <c r="S33" s="54"/>
      <c r="T33" s="54"/>
      <c r="U33" s="54"/>
      <c r="V33" s="54"/>
      <c r="W33" s="80">
        <v>4</v>
      </c>
      <c r="X33" s="51">
        <f t="shared" si="0"/>
        <v>4.8</v>
      </c>
      <c r="Y33" s="52" t="str">
        <f t="shared" si="3"/>
        <v>D</v>
      </c>
      <c r="Z33" s="53" t="str">
        <f t="shared" si="1"/>
        <v>Trung bình yếu</v>
      </c>
      <c r="AA33" s="41" t="str">
        <f t="shared" si="4"/>
        <v/>
      </c>
      <c r="AB33" s="41" t="str">
        <f t="shared" si="5"/>
        <v>PM03-A3</v>
      </c>
      <c r="AC33" s="71"/>
      <c r="AD33" s="4"/>
      <c r="AE33" s="43" t="str">
        <f t="shared" si="2"/>
        <v>Đạt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3174</v>
      </c>
      <c r="D34" s="46" t="s">
        <v>1201</v>
      </c>
      <c r="E34" s="47" t="s">
        <v>631</v>
      </c>
      <c r="F34" s="48" t="s">
        <v>1111</v>
      </c>
      <c r="G34" s="45" t="s">
        <v>357</v>
      </c>
      <c r="H34" s="101" t="s">
        <v>1147</v>
      </c>
      <c r="I34" s="102" t="s">
        <v>3139</v>
      </c>
      <c r="J34" s="100">
        <v>43271</v>
      </c>
      <c r="K34" s="102" t="s">
        <v>1149</v>
      </c>
      <c r="L34" s="102" t="s">
        <v>3249</v>
      </c>
      <c r="M34" s="102" t="s">
        <v>48</v>
      </c>
      <c r="N34">
        <v>2</v>
      </c>
      <c r="O34" s="82">
        <v>10</v>
      </c>
      <c r="P34" s="49">
        <v>5.5</v>
      </c>
      <c r="Q34" s="49">
        <v>5.5</v>
      </c>
      <c r="R34" s="49" t="s">
        <v>36</v>
      </c>
      <c r="S34" s="54"/>
      <c r="T34" s="54"/>
      <c r="U34" s="54"/>
      <c r="V34" s="54"/>
      <c r="W34" s="80">
        <v>6</v>
      </c>
      <c r="X34" s="51">
        <f t="shared" si="0"/>
        <v>6.3</v>
      </c>
      <c r="Y34" s="52" t="str">
        <f t="shared" si="3"/>
        <v>C</v>
      </c>
      <c r="Z34" s="53" t="str">
        <f t="shared" si="1"/>
        <v>Trung bình</v>
      </c>
      <c r="AA34" s="41" t="str">
        <f t="shared" si="4"/>
        <v/>
      </c>
      <c r="AB34" s="41" t="str">
        <f t="shared" si="5"/>
        <v>PM03-A3</v>
      </c>
      <c r="AC34" s="71"/>
      <c r="AD34" s="4"/>
      <c r="AE34" s="43" t="str">
        <f t="shared" si="2"/>
        <v>Đạt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3175</v>
      </c>
      <c r="D35" s="46" t="s">
        <v>71</v>
      </c>
      <c r="E35" s="47" t="s">
        <v>3176</v>
      </c>
      <c r="F35" s="48" t="s">
        <v>1255</v>
      </c>
      <c r="G35" s="45" t="s">
        <v>214</v>
      </c>
      <c r="H35" s="101" t="s">
        <v>1147</v>
      </c>
      <c r="I35" s="102" t="s">
        <v>3139</v>
      </c>
      <c r="J35" s="100">
        <v>43271</v>
      </c>
      <c r="K35" s="102" t="s">
        <v>1149</v>
      </c>
      <c r="L35" s="102" t="s">
        <v>3249</v>
      </c>
      <c r="M35" s="102" t="s">
        <v>48</v>
      </c>
      <c r="N35">
        <v>2</v>
      </c>
      <c r="O35" s="82">
        <v>10</v>
      </c>
      <c r="P35" s="49">
        <v>6</v>
      </c>
      <c r="Q35" s="49">
        <v>6</v>
      </c>
      <c r="R35" s="49" t="s">
        <v>36</v>
      </c>
      <c r="S35" s="54"/>
      <c r="T35" s="54"/>
      <c r="U35" s="54"/>
      <c r="V35" s="54"/>
      <c r="W35" s="80">
        <v>3.5</v>
      </c>
      <c r="X35" s="51">
        <f t="shared" si="0"/>
        <v>4.7</v>
      </c>
      <c r="Y35" s="52" t="str">
        <f t="shared" si="3"/>
        <v>D</v>
      </c>
      <c r="Z35" s="53" t="str">
        <f t="shared" si="1"/>
        <v>Trung bình yếu</v>
      </c>
      <c r="AA35" s="41" t="str">
        <f t="shared" si="4"/>
        <v/>
      </c>
      <c r="AB35" s="41" t="str">
        <f t="shared" si="5"/>
        <v>PM03-A3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3177</v>
      </c>
      <c r="D36" s="46" t="s">
        <v>3178</v>
      </c>
      <c r="E36" s="47" t="s">
        <v>162</v>
      </c>
      <c r="F36" s="48" t="s">
        <v>1504</v>
      </c>
      <c r="G36" s="45" t="s">
        <v>120</v>
      </c>
      <c r="H36" s="101" t="s">
        <v>1147</v>
      </c>
      <c r="I36" s="102" t="s">
        <v>3139</v>
      </c>
      <c r="J36" s="100">
        <v>43271</v>
      </c>
      <c r="K36" s="102" t="s">
        <v>1149</v>
      </c>
      <c r="L36" s="102" t="s">
        <v>3249</v>
      </c>
      <c r="M36" s="102" t="s">
        <v>48</v>
      </c>
      <c r="N36">
        <v>2</v>
      </c>
      <c r="O36" s="82">
        <v>8</v>
      </c>
      <c r="P36" s="49">
        <v>5.5</v>
      </c>
      <c r="Q36" s="49">
        <v>5.5</v>
      </c>
      <c r="R36" s="49" t="s">
        <v>36</v>
      </c>
      <c r="S36" s="54"/>
      <c r="T36" s="54"/>
      <c r="U36" s="54"/>
      <c r="V36" s="54"/>
      <c r="W36" s="80">
        <v>5</v>
      </c>
      <c r="X36" s="51">
        <f t="shared" si="0"/>
        <v>5.4</v>
      </c>
      <c r="Y36" s="52" t="str">
        <f t="shared" si="3"/>
        <v>D+</v>
      </c>
      <c r="Z36" s="53" t="str">
        <f t="shared" si="1"/>
        <v>Trung bình yếu</v>
      </c>
      <c r="AA36" s="41" t="str">
        <f t="shared" si="4"/>
        <v/>
      </c>
      <c r="AB36" s="41" t="str">
        <f t="shared" si="5"/>
        <v>PM03-A3</v>
      </c>
      <c r="AC36" s="71"/>
      <c r="AD36" s="4"/>
      <c r="AE36" s="43" t="str">
        <f t="shared" si="2"/>
        <v>Đạt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3179</v>
      </c>
      <c r="D37" s="46" t="s">
        <v>345</v>
      </c>
      <c r="E37" s="47" t="s">
        <v>162</v>
      </c>
      <c r="F37" s="48" t="s">
        <v>304</v>
      </c>
      <c r="G37" s="45" t="s">
        <v>84</v>
      </c>
      <c r="H37" s="101" t="s">
        <v>1147</v>
      </c>
      <c r="I37" s="102" t="s">
        <v>3139</v>
      </c>
      <c r="J37" s="100">
        <v>43271</v>
      </c>
      <c r="K37" s="102" t="s">
        <v>1149</v>
      </c>
      <c r="L37" s="102" t="s">
        <v>3249</v>
      </c>
      <c r="M37" s="102" t="s">
        <v>48</v>
      </c>
      <c r="N37">
        <v>2</v>
      </c>
      <c r="O37" s="82">
        <v>10</v>
      </c>
      <c r="P37" s="49">
        <v>6.5</v>
      </c>
      <c r="Q37" s="49">
        <v>6.5</v>
      </c>
      <c r="R37" s="49" t="s">
        <v>36</v>
      </c>
      <c r="S37" s="54"/>
      <c r="T37" s="54"/>
      <c r="U37" s="54"/>
      <c r="V37" s="54"/>
      <c r="W37" s="80">
        <v>8</v>
      </c>
      <c r="X37" s="51">
        <f t="shared" si="0"/>
        <v>7.9</v>
      </c>
      <c r="Y37" s="52" t="str">
        <f t="shared" si="3"/>
        <v>B</v>
      </c>
      <c r="Z37" s="53" t="str">
        <f t="shared" si="1"/>
        <v>Khá</v>
      </c>
      <c r="AA37" s="41" t="str">
        <f t="shared" si="4"/>
        <v/>
      </c>
      <c r="AB37" s="41" t="str">
        <f t="shared" si="5"/>
        <v>PM03-A3</v>
      </c>
      <c r="AC37" s="71"/>
      <c r="AD37" s="4"/>
      <c r="AE37" s="43" t="str">
        <f t="shared" si="2"/>
        <v>Đạt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3180</v>
      </c>
      <c r="D38" s="46" t="s">
        <v>3181</v>
      </c>
      <c r="E38" s="47" t="s">
        <v>162</v>
      </c>
      <c r="F38" s="48" t="s">
        <v>360</v>
      </c>
      <c r="G38" s="45" t="s">
        <v>184</v>
      </c>
      <c r="H38" s="101" t="s">
        <v>1147</v>
      </c>
      <c r="I38" s="102" t="s">
        <v>3139</v>
      </c>
      <c r="J38" s="100">
        <v>43271</v>
      </c>
      <c r="K38" s="102" t="s">
        <v>1149</v>
      </c>
      <c r="L38" s="102" t="s">
        <v>3249</v>
      </c>
      <c r="M38" s="102" t="s">
        <v>48</v>
      </c>
      <c r="N38">
        <v>2</v>
      </c>
      <c r="O38" s="82">
        <v>6</v>
      </c>
      <c r="P38" s="49">
        <v>7</v>
      </c>
      <c r="Q38" s="49">
        <v>7</v>
      </c>
      <c r="R38" s="49" t="s">
        <v>36</v>
      </c>
      <c r="S38" s="54"/>
      <c r="T38" s="54"/>
      <c r="U38" s="54"/>
      <c r="V38" s="54"/>
      <c r="W38" s="80">
        <v>4</v>
      </c>
      <c r="X38" s="51">
        <f t="shared" si="0"/>
        <v>4.8</v>
      </c>
      <c r="Y38" s="52" t="str">
        <f t="shared" si="3"/>
        <v>D</v>
      </c>
      <c r="Z38" s="53" t="str">
        <f t="shared" si="1"/>
        <v>Trung bình yếu</v>
      </c>
      <c r="AA38" s="41" t="str">
        <f t="shared" si="4"/>
        <v/>
      </c>
      <c r="AB38" s="41" t="str">
        <f t="shared" si="5"/>
        <v>PM03-A3</v>
      </c>
      <c r="AC38" s="71"/>
      <c r="AD38" s="4"/>
      <c r="AE38" s="43" t="str">
        <f t="shared" si="2"/>
        <v>Đạt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3182</v>
      </c>
      <c r="D39" s="46" t="s">
        <v>1810</v>
      </c>
      <c r="E39" s="47" t="s">
        <v>652</v>
      </c>
      <c r="F39" s="48" t="s">
        <v>989</v>
      </c>
      <c r="G39" s="45" t="s">
        <v>164</v>
      </c>
      <c r="H39" s="101" t="s">
        <v>1147</v>
      </c>
      <c r="I39" s="102" t="s">
        <v>3139</v>
      </c>
      <c r="J39" s="100">
        <v>43271</v>
      </c>
      <c r="K39" s="102" t="s">
        <v>1149</v>
      </c>
      <c r="L39" s="102" t="s">
        <v>3249</v>
      </c>
      <c r="M39" s="102" t="s">
        <v>48</v>
      </c>
      <c r="N39">
        <v>2</v>
      </c>
      <c r="O39" s="82">
        <v>10</v>
      </c>
      <c r="P39" s="49">
        <v>7</v>
      </c>
      <c r="Q39" s="49">
        <v>7</v>
      </c>
      <c r="R39" s="49" t="s">
        <v>36</v>
      </c>
      <c r="S39" s="54"/>
      <c r="T39" s="54"/>
      <c r="U39" s="54"/>
      <c r="V39" s="54"/>
      <c r="W39" s="80">
        <v>3.5</v>
      </c>
      <c r="X39" s="51">
        <f t="shared" si="0"/>
        <v>4.9000000000000004</v>
      </c>
      <c r="Y39" s="52" t="str">
        <f t="shared" si="3"/>
        <v>D</v>
      </c>
      <c r="Z39" s="53" t="str">
        <f t="shared" si="1"/>
        <v>Trung bình yếu</v>
      </c>
      <c r="AA39" s="41" t="str">
        <f t="shared" si="4"/>
        <v/>
      </c>
      <c r="AB39" s="41" t="str">
        <f t="shared" si="5"/>
        <v>PM03-A3</v>
      </c>
      <c r="AC39" s="71"/>
      <c r="AD39" s="4"/>
      <c r="AE39" s="43" t="str">
        <f t="shared" si="2"/>
        <v>Đạt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3183</v>
      </c>
      <c r="D40" s="46" t="s">
        <v>3184</v>
      </c>
      <c r="E40" s="47" t="s">
        <v>189</v>
      </c>
      <c r="F40" s="48" t="s">
        <v>1096</v>
      </c>
      <c r="G40" s="45" t="s">
        <v>179</v>
      </c>
      <c r="H40" s="101" t="s">
        <v>1147</v>
      </c>
      <c r="I40" s="102" t="s">
        <v>3139</v>
      </c>
      <c r="J40" s="100">
        <v>43271</v>
      </c>
      <c r="K40" s="102" t="s">
        <v>1149</v>
      </c>
      <c r="L40" s="102" t="s">
        <v>3249</v>
      </c>
      <c r="M40" s="102" t="s">
        <v>48</v>
      </c>
      <c r="N40">
        <v>2</v>
      </c>
      <c r="O40" s="82">
        <v>10</v>
      </c>
      <c r="P40" s="49">
        <v>7.5</v>
      </c>
      <c r="Q40" s="49">
        <v>7.5</v>
      </c>
      <c r="R40" s="49" t="s">
        <v>36</v>
      </c>
      <c r="S40" s="54"/>
      <c r="T40" s="54"/>
      <c r="U40" s="54"/>
      <c r="V40" s="54"/>
      <c r="W40" s="80">
        <v>5</v>
      </c>
      <c r="X40" s="51">
        <f t="shared" si="0"/>
        <v>6</v>
      </c>
      <c r="Y40" s="52" t="str">
        <f t="shared" si="3"/>
        <v>C</v>
      </c>
      <c r="Z40" s="53" t="str">
        <f t="shared" si="1"/>
        <v>Trung bình</v>
      </c>
      <c r="AA40" s="41" t="str">
        <f t="shared" si="4"/>
        <v/>
      </c>
      <c r="AB40" s="41" t="str">
        <f t="shared" si="5"/>
        <v>PM03-A3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3185</v>
      </c>
      <c r="D41" s="46" t="s">
        <v>3186</v>
      </c>
      <c r="E41" s="47" t="s">
        <v>189</v>
      </c>
      <c r="F41" s="48" t="s">
        <v>2833</v>
      </c>
      <c r="G41" s="45" t="s">
        <v>454</v>
      </c>
      <c r="H41" s="101" t="s">
        <v>1147</v>
      </c>
      <c r="I41" s="102" t="s">
        <v>3139</v>
      </c>
      <c r="J41" s="100">
        <v>43271</v>
      </c>
      <c r="K41" s="102" t="s">
        <v>1149</v>
      </c>
      <c r="L41" s="102" t="s">
        <v>3249</v>
      </c>
      <c r="M41" s="102" t="s">
        <v>48</v>
      </c>
      <c r="N41">
        <v>2</v>
      </c>
      <c r="O41" s="82">
        <v>0</v>
      </c>
      <c r="P41" s="49">
        <v>5</v>
      </c>
      <c r="Q41" s="49">
        <v>5</v>
      </c>
      <c r="R41" s="49" t="s">
        <v>36</v>
      </c>
      <c r="S41" s="54"/>
      <c r="T41" s="54"/>
      <c r="U41" s="54"/>
      <c r="V41" s="54"/>
      <c r="W41" s="80" t="s">
        <v>36</v>
      </c>
      <c r="X41" s="51">
        <f t="shared" si="0"/>
        <v>1</v>
      </c>
      <c r="Y41" s="52" t="str">
        <f t="shared" si="3"/>
        <v>F</v>
      </c>
      <c r="Z41" s="53" t="str">
        <f t="shared" si="1"/>
        <v>Kém</v>
      </c>
      <c r="AA41" s="41" t="str">
        <f t="shared" si="4"/>
        <v>Không đủ ĐKDT</v>
      </c>
      <c r="AB41" s="41" t="str">
        <f t="shared" si="5"/>
        <v>PM03-A3</v>
      </c>
      <c r="AC41" s="71"/>
      <c r="AD41" s="4"/>
      <c r="AE41" s="43" t="str">
        <f t="shared" si="2"/>
        <v>Học lại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3187</v>
      </c>
      <c r="D42" s="46" t="s">
        <v>893</v>
      </c>
      <c r="E42" s="47" t="s">
        <v>189</v>
      </c>
      <c r="F42" s="48" t="s">
        <v>649</v>
      </c>
      <c r="G42" s="45" t="s">
        <v>174</v>
      </c>
      <c r="H42" s="101" t="s">
        <v>1147</v>
      </c>
      <c r="I42" s="102" t="s">
        <v>3139</v>
      </c>
      <c r="J42" s="100">
        <v>43271</v>
      </c>
      <c r="K42" s="102" t="s">
        <v>1149</v>
      </c>
      <c r="L42" s="102" t="s">
        <v>3249</v>
      </c>
      <c r="M42" s="102" t="s">
        <v>48</v>
      </c>
      <c r="N42">
        <v>2</v>
      </c>
      <c r="O42" s="82">
        <v>10</v>
      </c>
      <c r="P42" s="49">
        <v>8</v>
      </c>
      <c r="Q42" s="49">
        <v>8</v>
      </c>
      <c r="R42" s="49" t="s">
        <v>36</v>
      </c>
      <c r="S42" s="54"/>
      <c r="T42" s="54"/>
      <c r="U42" s="54"/>
      <c r="V42" s="54"/>
      <c r="W42" s="80">
        <v>5</v>
      </c>
      <c r="X42" s="51">
        <f t="shared" si="0"/>
        <v>6.1</v>
      </c>
      <c r="Y42" s="52" t="str">
        <f t="shared" si="3"/>
        <v>C</v>
      </c>
      <c r="Z42" s="53" t="str">
        <f t="shared" si="1"/>
        <v>Trung bình</v>
      </c>
      <c r="AA42" s="41" t="str">
        <f t="shared" si="4"/>
        <v/>
      </c>
      <c r="AB42" s="41" t="str">
        <f t="shared" si="5"/>
        <v>PM03-A3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3188</v>
      </c>
      <c r="D43" s="46" t="s">
        <v>3189</v>
      </c>
      <c r="E43" s="47" t="s">
        <v>192</v>
      </c>
      <c r="F43" s="48" t="s">
        <v>269</v>
      </c>
      <c r="G43" s="45" t="s">
        <v>53</v>
      </c>
      <c r="H43" s="101" t="s">
        <v>1147</v>
      </c>
      <c r="I43" s="102" t="s">
        <v>3139</v>
      </c>
      <c r="J43" s="100">
        <v>43271</v>
      </c>
      <c r="K43" s="102" t="s">
        <v>1149</v>
      </c>
      <c r="L43" s="102" t="s">
        <v>3249</v>
      </c>
      <c r="M43" s="102" t="s">
        <v>48</v>
      </c>
      <c r="N43">
        <v>2</v>
      </c>
      <c r="O43" s="82">
        <v>8</v>
      </c>
      <c r="P43" s="49">
        <v>8</v>
      </c>
      <c r="Q43" s="49">
        <v>8</v>
      </c>
      <c r="R43" s="49" t="s">
        <v>36</v>
      </c>
      <c r="S43" s="54"/>
      <c r="T43" s="54"/>
      <c r="U43" s="54"/>
      <c r="V43" s="54"/>
      <c r="W43" s="80">
        <v>3</v>
      </c>
      <c r="X43" s="51">
        <f t="shared" si="0"/>
        <v>4.5</v>
      </c>
      <c r="Y43" s="52" t="str">
        <f t="shared" si="3"/>
        <v>D</v>
      </c>
      <c r="Z43" s="53" t="str">
        <f t="shared" si="1"/>
        <v>Trung bình yếu</v>
      </c>
      <c r="AA43" s="41" t="str">
        <f t="shared" si="4"/>
        <v/>
      </c>
      <c r="AB43" s="41" t="str">
        <f t="shared" si="5"/>
        <v>PM03-A3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3190</v>
      </c>
      <c r="D44" s="46" t="s">
        <v>55</v>
      </c>
      <c r="E44" s="47" t="s">
        <v>192</v>
      </c>
      <c r="F44" s="48" t="s">
        <v>2395</v>
      </c>
      <c r="G44" s="45" t="s">
        <v>144</v>
      </c>
      <c r="H44" s="101" t="s">
        <v>1147</v>
      </c>
      <c r="I44" s="102" t="s">
        <v>3139</v>
      </c>
      <c r="J44" s="100">
        <v>43271</v>
      </c>
      <c r="K44" s="102" t="s">
        <v>1149</v>
      </c>
      <c r="L44" s="102" t="s">
        <v>3249</v>
      </c>
      <c r="M44" s="102" t="s">
        <v>48</v>
      </c>
      <c r="N44">
        <v>2</v>
      </c>
      <c r="O44" s="82">
        <v>10</v>
      </c>
      <c r="P44" s="49">
        <v>7.5</v>
      </c>
      <c r="Q44" s="49">
        <v>7.5</v>
      </c>
      <c r="R44" s="49" t="s">
        <v>36</v>
      </c>
      <c r="S44" s="54"/>
      <c r="T44" s="54"/>
      <c r="U44" s="54"/>
      <c r="V44" s="54"/>
      <c r="W44" s="80">
        <v>0</v>
      </c>
      <c r="X44" s="51">
        <f t="shared" si="0"/>
        <v>2.5</v>
      </c>
      <c r="Y44" s="52" t="str">
        <f t="shared" si="3"/>
        <v>F</v>
      </c>
      <c r="Z44" s="53" t="str">
        <f t="shared" si="1"/>
        <v>Kém</v>
      </c>
      <c r="AA44" s="41" t="s">
        <v>3382</v>
      </c>
      <c r="AB44" s="41" t="str">
        <f t="shared" si="5"/>
        <v>PM03-A3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3191</v>
      </c>
      <c r="D45" s="46" t="s">
        <v>2534</v>
      </c>
      <c r="E45" s="47" t="s">
        <v>197</v>
      </c>
      <c r="F45" s="48" t="s">
        <v>3192</v>
      </c>
      <c r="G45" s="45" t="s">
        <v>2038</v>
      </c>
      <c r="H45" s="101" t="s">
        <v>1147</v>
      </c>
      <c r="I45" s="102" t="s">
        <v>3139</v>
      </c>
      <c r="J45" s="100">
        <v>43271</v>
      </c>
      <c r="K45" s="102" t="s">
        <v>1149</v>
      </c>
      <c r="L45" s="102" t="s">
        <v>3249</v>
      </c>
      <c r="M45" s="102" t="s">
        <v>48</v>
      </c>
      <c r="N45">
        <v>2</v>
      </c>
      <c r="O45" s="82">
        <v>10</v>
      </c>
      <c r="P45" s="49">
        <v>7</v>
      </c>
      <c r="Q45" s="49">
        <v>7</v>
      </c>
      <c r="R45" s="49" t="s">
        <v>36</v>
      </c>
      <c r="S45" s="54"/>
      <c r="T45" s="54"/>
      <c r="U45" s="54"/>
      <c r="V45" s="54"/>
      <c r="W45" s="80">
        <v>7</v>
      </c>
      <c r="X45" s="51">
        <f t="shared" si="0"/>
        <v>7.3</v>
      </c>
      <c r="Y45" s="52" t="str">
        <f t="shared" si="3"/>
        <v>B</v>
      </c>
      <c r="Z45" s="53" t="str">
        <f t="shared" si="1"/>
        <v>Khá</v>
      </c>
      <c r="AA45" s="41" t="str">
        <f t="shared" si="4"/>
        <v/>
      </c>
      <c r="AB45" s="41" t="str">
        <f t="shared" si="5"/>
        <v>PM03-A3</v>
      </c>
      <c r="AC45" s="71"/>
      <c r="AD45" s="4"/>
      <c r="AE45" s="43" t="str">
        <f t="shared" si="2"/>
        <v>Đạt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3193</v>
      </c>
      <c r="D46" s="46" t="s">
        <v>1919</v>
      </c>
      <c r="E46" s="47" t="s">
        <v>201</v>
      </c>
      <c r="F46" s="48" t="s">
        <v>1393</v>
      </c>
      <c r="G46" s="45" t="s">
        <v>406</v>
      </c>
      <c r="H46" s="101" t="s">
        <v>1147</v>
      </c>
      <c r="I46" s="102" t="s">
        <v>3139</v>
      </c>
      <c r="J46" s="100">
        <v>43271</v>
      </c>
      <c r="K46" s="102" t="s">
        <v>1149</v>
      </c>
      <c r="L46" s="102" t="s">
        <v>3249</v>
      </c>
      <c r="M46" s="102" t="s">
        <v>48</v>
      </c>
      <c r="N46">
        <v>2</v>
      </c>
      <c r="O46" s="82">
        <v>10</v>
      </c>
      <c r="P46" s="49">
        <v>7.5</v>
      </c>
      <c r="Q46" s="49">
        <v>7.5</v>
      </c>
      <c r="R46" s="49" t="s">
        <v>36</v>
      </c>
      <c r="S46" s="54"/>
      <c r="T46" s="54"/>
      <c r="U46" s="54"/>
      <c r="V46" s="54"/>
      <c r="W46" s="80">
        <v>3</v>
      </c>
      <c r="X46" s="51">
        <f t="shared" si="0"/>
        <v>4.5999999999999996</v>
      </c>
      <c r="Y46" s="52" t="str">
        <f t="shared" si="3"/>
        <v>D</v>
      </c>
      <c r="Z46" s="53" t="str">
        <f t="shared" si="1"/>
        <v>Trung bình yếu</v>
      </c>
      <c r="AA46" s="41" t="str">
        <f t="shared" si="4"/>
        <v/>
      </c>
      <c r="AB46" s="41" t="str">
        <f t="shared" si="5"/>
        <v>PM03-A3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3194</v>
      </c>
      <c r="D47" s="46" t="s">
        <v>114</v>
      </c>
      <c r="E47" s="47" t="s">
        <v>208</v>
      </c>
      <c r="F47" s="48" t="s">
        <v>127</v>
      </c>
      <c r="G47" s="45" t="s">
        <v>174</v>
      </c>
      <c r="H47" s="101" t="s">
        <v>1147</v>
      </c>
      <c r="I47" s="102" t="s">
        <v>3139</v>
      </c>
      <c r="J47" s="100">
        <v>43271</v>
      </c>
      <c r="K47" s="102" t="s">
        <v>1149</v>
      </c>
      <c r="L47" s="102" t="s">
        <v>3249</v>
      </c>
      <c r="M47" s="102" t="s">
        <v>48</v>
      </c>
      <c r="N47">
        <v>2</v>
      </c>
      <c r="O47" s="82">
        <v>10</v>
      </c>
      <c r="P47" s="49">
        <v>7</v>
      </c>
      <c r="Q47" s="49">
        <v>7</v>
      </c>
      <c r="R47" s="49" t="s">
        <v>36</v>
      </c>
      <c r="S47" s="54"/>
      <c r="T47" s="54"/>
      <c r="U47" s="54"/>
      <c r="V47" s="54"/>
      <c r="W47" s="80">
        <v>4.5</v>
      </c>
      <c r="X47" s="51">
        <f t="shared" si="0"/>
        <v>5.6</v>
      </c>
      <c r="Y47" s="52" t="str">
        <f t="shared" si="3"/>
        <v>C</v>
      </c>
      <c r="Z47" s="53" t="str">
        <f t="shared" si="1"/>
        <v>Trung bình</v>
      </c>
      <c r="AA47" s="41" t="str">
        <f t="shared" si="4"/>
        <v/>
      </c>
      <c r="AB47" s="41" t="str">
        <f t="shared" si="5"/>
        <v>PM03-A3</v>
      </c>
      <c r="AC47" s="71"/>
      <c r="AD47" s="4"/>
      <c r="AE47" s="43" t="str">
        <f t="shared" si="2"/>
        <v>Đạt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3195</v>
      </c>
      <c r="D48" s="46" t="s">
        <v>3196</v>
      </c>
      <c r="E48" s="47" t="s">
        <v>2441</v>
      </c>
      <c r="F48" s="48" t="s">
        <v>1358</v>
      </c>
      <c r="G48" s="45" t="s">
        <v>179</v>
      </c>
      <c r="H48" s="101" t="s">
        <v>1147</v>
      </c>
      <c r="I48" s="102" t="s">
        <v>3139</v>
      </c>
      <c r="J48" s="100">
        <v>43271</v>
      </c>
      <c r="K48" s="102" t="s">
        <v>1149</v>
      </c>
      <c r="L48" s="102" t="s">
        <v>3249</v>
      </c>
      <c r="M48" s="102" t="s">
        <v>48</v>
      </c>
      <c r="N48">
        <v>2</v>
      </c>
      <c r="O48" s="82">
        <v>6</v>
      </c>
      <c r="P48" s="49">
        <v>7</v>
      </c>
      <c r="Q48" s="49">
        <v>7</v>
      </c>
      <c r="R48" s="49" t="s">
        <v>36</v>
      </c>
      <c r="S48" s="54"/>
      <c r="T48" s="54"/>
      <c r="U48" s="54"/>
      <c r="V48" s="54"/>
      <c r="W48" s="80">
        <v>6</v>
      </c>
      <c r="X48" s="51">
        <f t="shared" si="0"/>
        <v>6.2</v>
      </c>
      <c r="Y48" s="52" t="str">
        <f t="shared" si="3"/>
        <v>C</v>
      </c>
      <c r="Z48" s="53" t="str">
        <f t="shared" si="1"/>
        <v>Trung bình</v>
      </c>
      <c r="AA48" s="41" t="str">
        <f t="shared" si="4"/>
        <v/>
      </c>
      <c r="AB48" s="41" t="str">
        <f t="shared" si="5"/>
        <v>PM03-A3</v>
      </c>
      <c r="AC48" s="71"/>
      <c r="AD48" s="4"/>
      <c r="AE48" s="43" t="str">
        <f t="shared" si="2"/>
        <v>Đạt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3197</v>
      </c>
      <c r="D49" s="46" t="s">
        <v>114</v>
      </c>
      <c r="E49" s="47" t="s">
        <v>229</v>
      </c>
      <c r="F49" s="48" t="s">
        <v>209</v>
      </c>
      <c r="G49" s="45" t="s">
        <v>57</v>
      </c>
      <c r="H49" s="101" t="s">
        <v>1147</v>
      </c>
      <c r="I49" s="102" t="s">
        <v>3139</v>
      </c>
      <c r="J49" s="100">
        <v>43271</v>
      </c>
      <c r="K49" s="102" t="s">
        <v>1149</v>
      </c>
      <c r="L49" s="102" t="s">
        <v>3249</v>
      </c>
      <c r="M49" s="102" t="s">
        <v>48</v>
      </c>
      <c r="N49">
        <v>2</v>
      </c>
      <c r="O49" s="82">
        <v>10</v>
      </c>
      <c r="P49" s="49">
        <v>6.5</v>
      </c>
      <c r="Q49" s="49">
        <v>6.5</v>
      </c>
      <c r="R49" s="49" t="s">
        <v>36</v>
      </c>
      <c r="S49" s="54"/>
      <c r="T49" s="54"/>
      <c r="U49" s="54"/>
      <c r="V49" s="54"/>
      <c r="W49" s="80">
        <v>8</v>
      </c>
      <c r="X49" s="51">
        <f t="shared" si="0"/>
        <v>7.9</v>
      </c>
      <c r="Y49" s="52" t="str">
        <f t="shared" si="3"/>
        <v>B</v>
      </c>
      <c r="Z49" s="53" t="str">
        <f t="shared" si="1"/>
        <v>Khá</v>
      </c>
      <c r="AA49" s="41" t="str">
        <f t="shared" si="4"/>
        <v/>
      </c>
      <c r="AB49" s="41" t="str">
        <f t="shared" si="5"/>
        <v>PM03-A3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3198</v>
      </c>
      <c r="D50" s="46" t="s">
        <v>3199</v>
      </c>
      <c r="E50" s="47" t="s">
        <v>1210</v>
      </c>
      <c r="F50" s="48" t="s">
        <v>943</v>
      </c>
      <c r="G50" s="45" t="s">
        <v>57</v>
      </c>
      <c r="H50" s="101" t="s">
        <v>1147</v>
      </c>
      <c r="I50" s="102" t="s">
        <v>3139</v>
      </c>
      <c r="J50" s="100">
        <v>43271</v>
      </c>
      <c r="K50" s="102" t="s">
        <v>1149</v>
      </c>
      <c r="L50" s="102" t="s">
        <v>3249</v>
      </c>
      <c r="M50" s="102" t="s">
        <v>48</v>
      </c>
      <c r="N50">
        <v>2</v>
      </c>
      <c r="O50" s="82">
        <v>10</v>
      </c>
      <c r="P50" s="49">
        <v>7</v>
      </c>
      <c r="Q50" s="49">
        <v>7</v>
      </c>
      <c r="R50" s="49" t="s">
        <v>36</v>
      </c>
      <c r="S50" s="54"/>
      <c r="T50" s="54"/>
      <c r="U50" s="54"/>
      <c r="V50" s="54"/>
      <c r="W50" s="80">
        <v>4</v>
      </c>
      <c r="X50" s="51">
        <f t="shared" si="0"/>
        <v>5.2</v>
      </c>
      <c r="Y50" s="52" t="str">
        <f t="shared" si="3"/>
        <v>D+</v>
      </c>
      <c r="Z50" s="53" t="str">
        <f t="shared" si="1"/>
        <v>Trung bình yếu</v>
      </c>
      <c r="AA50" s="41" t="str">
        <f t="shared" si="4"/>
        <v/>
      </c>
      <c r="AB50" s="41" t="str">
        <f t="shared" si="5"/>
        <v>PM03-A3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3200</v>
      </c>
      <c r="D51" s="46" t="s">
        <v>2079</v>
      </c>
      <c r="E51" s="47" t="s">
        <v>246</v>
      </c>
      <c r="F51" s="48" t="s">
        <v>209</v>
      </c>
      <c r="G51" s="45" t="s">
        <v>174</v>
      </c>
      <c r="H51" s="101" t="s">
        <v>1147</v>
      </c>
      <c r="I51" s="102" t="s">
        <v>3139</v>
      </c>
      <c r="J51" s="100">
        <v>43271</v>
      </c>
      <c r="K51" s="102" t="s">
        <v>1149</v>
      </c>
      <c r="L51" s="102" t="s">
        <v>3249</v>
      </c>
      <c r="M51" s="102" t="s">
        <v>48</v>
      </c>
      <c r="N51">
        <v>2</v>
      </c>
      <c r="O51" s="82">
        <v>10</v>
      </c>
      <c r="P51" s="49">
        <v>7.5</v>
      </c>
      <c r="Q51" s="49">
        <v>7.5</v>
      </c>
      <c r="R51" s="49" t="s">
        <v>36</v>
      </c>
      <c r="S51" s="54"/>
      <c r="T51" s="54"/>
      <c r="U51" s="54"/>
      <c r="V51" s="54"/>
      <c r="W51" s="80">
        <v>6</v>
      </c>
      <c r="X51" s="51">
        <f t="shared" si="0"/>
        <v>6.7</v>
      </c>
      <c r="Y51" s="52" t="str">
        <f t="shared" si="3"/>
        <v>C+</v>
      </c>
      <c r="Z51" s="53" t="str">
        <f t="shared" si="1"/>
        <v>Trung bình</v>
      </c>
      <c r="AA51" s="41" t="str">
        <f t="shared" si="4"/>
        <v/>
      </c>
      <c r="AB51" s="41" t="str">
        <f t="shared" si="5"/>
        <v>PM03-A3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3201</v>
      </c>
      <c r="D52" s="46" t="s">
        <v>3202</v>
      </c>
      <c r="E52" s="47" t="s">
        <v>246</v>
      </c>
      <c r="F52" s="48" t="s">
        <v>960</v>
      </c>
      <c r="G52" s="45" t="s">
        <v>144</v>
      </c>
      <c r="H52" s="101" t="s">
        <v>1147</v>
      </c>
      <c r="I52" s="102" t="s">
        <v>3139</v>
      </c>
      <c r="J52" s="100">
        <v>43271</v>
      </c>
      <c r="K52" s="102" t="s">
        <v>1149</v>
      </c>
      <c r="L52" s="102" t="s">
        <v>3249</v>
      </c>
      <c r="M52" s="102" t="s">
        <v>48</v>
      </c>
      <c r="N52">
        <v>2</v>
      </c>
      <c r="O52" s="82">
        <v>10</v>
      </c>
      <c r="P52" s="49">
        <v>6</v>
      </c>
      <c r="Q52" s="49">
        <v>6</v>
      </c>
      <c r="R52" s="49" t="s">
        <v>36</v>
      </c>
      <c r="S52" s="54"/>
      <c r="T52" s="54"/>
      <c r="U52" s="54"/>
      <c r="V52" s="54"/>
      <c r="W52" s="80">
        <v>2.5</v>
      </c>
      <c r="X52" s="51">
        <f t="shared" si="0"/>
        <v>4</v>
      </c>
      <c r="Y52" s="52" t="str">
        <f t="shared" si="3"/>
        <v>D</v>
      </c>
      <c r="Z52" s="53" t="str">
        <f t="shared" si="1"/>
        <v>Trung bình yếu</v>
      </c>
      <c r="AA52" s="41" t="str">
        <f t="shared" si="4"/>
        <v/>
      </c>
      <c r="AB52" s="41" t="str">
        <f t="shared" si="5"/>
        <v>PM03-A3</v>
      </c>
      <c r="AC52" s="71"/>
      <c r="AD52" s="4"/>
      <c r="AE52" s="43" t="str">
        <f t="shared" si="2"/>
        <v>Đạt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3203</v>
      </c>
      <c r="D53" s="46" t="s">
        <v>1331</v>
      </c>
      <c r="E53" s="47" t="s">
        <v>2445</v>
      </c>
      <c r="F53" s="48" t="s">
        <v>744</v>
      </c>
      <c r="G53" s="45" t="s">
        <v>164</v>
      </c>
      <c r="H53" s="101" t="s">
        <v>1147</v>
      </c>
      <c r="I53" s="102" t="s">
        <v>3139</v>
      </c>
      <c r="J53" s="100">
        <v>43271</v>
      </c>
      <c r="K53" s="102" t="s">
        <v>1149</v>
      </c>
      <c r="L53" s="102" t="s">
        <v>3249</v>
      </c>
      <c r="M53" s="102" t="s">
        <v>48</v>
      </c>
      <c r="N53">
        <v>2</v>
      </c>
      <c r="O53" s="82">
        <v>8</v>
      </c>
      <c r="P53" s="49">
        <v>6.5</v>
      </c>
      <c r="Q53" s="49">
        <v>6.5</v>
      </c>
      <c r="R53" s="49" t="s">
        <v>36</v>
      </c>
      <c r="S53" s="54"/>
      <c r="T53" s="54"/>
      <c r="U53" s="54"/>
      <c r="V53" s="54"/>
      <c r="W53" s="80">
        <v>2.5</v>
      </c>
      <c r="X53" s="51">
        <f t="shared" si="0"/>
        <v>3.9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tr">
        <f t="shared" si="5"/>
        <v>PM03-A3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3204</v>
      </c>
      <c r="D54" s="46" t="s">
        <v>102</v>
      </c>
      <c r="E54" s="47" t="s">
        <v>257</v>
      </c>
      <c r="F54" s="48" t="s">
        <v>3131</v>
      </c>
      <c r="G54" s="45" t="s">
        <v>84</v>
      </c>
      <c r="H54" s="101" t="s">
        <v>1147</v>
      </c>
      <c r="I54" s="102" t="s">
        <v>3139</v>
      </c>
      <c r="J54" s="100">
        <v>43271</v>
      </c>
      <c r="K54" s="102" t="s">
        <v>1149</v>
      </c>
      <c r="L54" s="102" t="s">
        <v>3249</v>
      </c>
      <c r="M54" s="102" t="s">
        <v>48</v>
      </c>
      <c r="N54">
        <v>2</v>
      </c>
      <c r="O54" s="82">
        <v>8</v>
      </c>
      <c r="P54" s="49">
        <v>5.5</v>
      </c>
      <c r="Q54" s="49">
        <v>5.5</v>
      </c>
      <c r="R54" s="49" t="s">
        <v>36</v>
      </c>
      <c r="S54" s="54"/>
      <c r="T54" s="54"/>
      <c r="U54" s="54"/>
      <c r="V54" s="54"/>
      <c r="W54" s="80">
        <v>3</v>
      </c>
      <c r="X54" s="51">
        <f t="shared" si="0"/>
        <v>4</v>
      </c>
      <c r="Y54" s="52" t="str">
        <f t="shared" si="3"/>
        <v>D</v>
      </c>
      <c r="Z54" s="53" t="str">
        <f t="shared" si="1"/>
        <v>Trung bình yếu</v>
      </c>
      <c r="AA54" s="41" t="str">
        <f t="shared" si="4"/>
        <v/>
      </c>
      <c r="AB54" s="41" t="str">
        <f t="shared" si="5"/>
        <v>PM03-A3</v>
      </c>
      <c r="AC54" s="71"/>
      <c r="AD54" s="4"/>
      <c r="AE54" s="43" t="str">
        <f t="shared" si="2"/>
        <v>Đạt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3205</v>
      </c>
      <c r="D55" s="46" t="s">
        <v>3206</v>
      </c>
      <c r="E55" s="47" t="s">
        <v>491</v>
      </c>
      <c r="F55" s="48" t="s">
        <v>609</v>
      </c>
      <c r="G55" s="45" t="s">
        <v>128</v>
      </c>
      <c r="H55" s="101" t="s">
        <v>1147</v>
      </c>
      <c r="I55" s="102" t="s">
        <v>3139</v>
      </c>
      <c r="J55" s="100">
        <v>43271</v>
      </c>
      <c r="K55" s="102" t="s">
        <v>1149</v>
      </c>
      <c r="L55" s="102" t="s">
        <v>3249</v>
      </c>
      <c r="M55" s="102" t="s">
        <v>48</v>
      </c>
      <c r="N55">
        <v>2</v>
      </c>
      <c r="O55" s="82">
        <v>6</v>
      </c>
      <c r="P55" s="49">
        <v>5</v>
      </c>
      <c r="Q55" s="49">
        <v>5</v>
      </c>
      <c r="R55" s="49" t="s">
        <v>36</v>
      </c>
      <c r="S55" s="54"/>
      <c r="T55" s="54"/>
      <c r="U55" s="54"/>
      <c r="V55" s="54"/>
      <c r="W55" s="80">
        <v>3.5</v>
      </c>
      <c r="X55" s="51">
        <f t="shared" si="0"/>
        <v>4.0999999999999996</v>
      </c>
      <c r="Y55" s="52" t="str">
        <f t="shared" si="3"/>
        <v>D</v>
      </c>
      <c r="Z55" s="53" t="str">
        <f t="shared" si="1"/>
        <v>Trung bình yếu</v>
      </c>
      <c r="AA55" s="41" t="str">
        <f t="shared" si="4"/>
        <v/>
      </c>
      <c r="AB55" s="41" t="str">
        <f t="shared" si="5"/>
        <v>PM03-A3</v>
      </c>
      <c r="AC55" s="71"/>
      <c r="AD55" s="4"/>
      <c r="AE55" s="43" t="str">
        <f t="shared" si="2"/>
        <v>Đạt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3207</v>
      </c>
      <c r="D56" s="46" t="s">
        <v>3208</v>
      </c>
      <c r="E56" s="47" t="s">
        <v>491</v>
      </c>
      <c r="F56" s="48" t="s">
        <v>2359</v>
      </c>
      <c r="G56" s="45" t="s">
        <v>170</v>
      </c>
      <c r="H56" s="101" t="s">
        <v>1147</v>
      </c>
      <c r="I56" s="102" t="s">
        <v>3139</v>
      </c>
      <c r="J56" s="100">
        <v>43271</v>
      </c>
      <c r="K56" s="102" t="s">
        <v>1149</v>
      </c>
      <c r="L56" s="102" t="s">
        <v>3249</v>
      </c>
      <c r="M56" s="102" t="s">
        <v>48</v>
      </c>
      <c r="N56">
        <v>2</v>
      </c>
      <c r="O56" s="82">
        <v>10</v>
      </c>
      <c r="P56" s="49">
        <v>8</v>
      </c>
      <c r="Q56" s="49">
        <v>8</v>
      </c>
      <c r="R56" s="49" t="s">
        <v>36</v>
      </c>
      <c r="S56" s="54"/>
      <c r="T56" s="54"/>
      <c r="U56" s="54"/>
      <c r="V56" s="54"/>
      <c r="W56" s="80">
        <v>8</v>
      </c>
      <c r="X56" s="51">
        <f t="shared" si="0"/>
        <v>8.1999999999999993</v>
      </c>
      <c r="Y56" s="52" t="str">
        <f t="shared" si="3"/>
        <v>B+</v>
      </c>
      <c r="Z56" s="53" t="str">
        <f t="shared" si="1"/>
        <v>Khá</v>
      </c>
      <c r="AA56" s="41" t="str">
        <f t="shared" si="4"/>
        <v/>
      </c>
      <c r="AB56" s="41" t="str">
        <f t="shared" si="5"/>
        <v>PM03-A3</v>
      </c>
      <c r="AC56" s="71"/>
      <c r="AD56" s="4"/>
      <c r="AE56" s="43" t="str">
        <f t="shared" si="2"/>
        <v>Đạt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3209</v>
      </c>
      <c r="D57" s="46" t="s">
        <v>1071</v>
      </c>
      <c r="E57" s="47" t="s">
        <v>1688</v>
      </c>
      <c r="F57" s="48" t="s">
        <v>729</v>
      </c>
      <c r="G57" s="45" t="s">
        <v>164</v>
      </c>
      <c r="H57" s="101" t="s">
        <v>1147</v>
      </c>
      <c r="I57" s="102" t="s">
        <v>3139</v>
      </c>
      <c r="J57" s="100">
        <v>43271</v>
      </c>
      <c r="K57" s="102" t="s">
        <v>1149</v>
      </c>
      <c r="L57" s="102" t="s">
        <v>3249</v>
      </c>
      <c r="M57" s="102" t="s">
        <v>48</v>
      </c>
      <c r="N57">
        <v>2</v>
      </c>
      <c r="O57" s="82">
        <v>10</v>
      </c>
      <c r="P57" s="49">
        <v>8</v>
      </c>
      <c r="Q57" s="49">
        <v>8</v>
      </c>
      <c r="R57" s="49" t="s">
        <v>36</v>
      </c>
      <c r="S57" s="54"/>
      <c r="T57" s="54"/>
      <c r="U57" s="54"/>
      <c r="V57" s="54"/>
      <c r="W57" s="80">
        <v>6.5</v>
      </c>
      <c r="X57" s="51">
        <f t="shared" si="0"/>
        <v>7.2</v>
      </c>
      <c r="Y57" s="52" t="str">
        <f t="shared" si="3"/>
        <v>B</v>
      </c>
      <c r="Z57" s="53" t="str">
        <f t="shared" si="1"/>
        <v>Khá</v>
      </c>
      <c r="AA57" s="41" t="str">
        <f t="shared" si="4"/>
        <v/>
      </c>
      <c r="AB57" s="41" t="str">
        <f t="shared" si="5"/>
        <v>PM03-A3</v>
      </c>
      <c r="AC57" s="71"/>
      <c r="AD57" s="4"/>
      <c r="AE57" s="43" t="str">
        <f t="shared" si="2"/>
        <v>Đạt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3210</v>
      </c>
      <c r="D58" s="46" t="s">
        <v>3211</v>
      </c>
      <c r="E58" s="47" t="s">
        <v>3212</v>
      </c>
      <c r="F58" s="48" t="s">
        <v>356</v>
      </c>
      <c r="G58" s="45" t="s">
        <v>144</v>
      </c>
      <c r="H58" s="101" t="s">
        <v>1147</v>
      </c>
      <c r="I58" s="102" t="s">
        <v>3139</v>
      </c>
      <c r="J58" s="100">
        <v>43271</v>
      </c>
      <c r="K58" s="102" t="s">
        <v>1149</v>
      </c>
      <c r="L58" s="102" t="s">
        <v>3249</v>
      </c>
      <c r="M58" s="102" t="s">
        <v>48</v>
      </c>
      <c r="N58">
        <v>2</v>
      </c>
      <c r="O58" s="82">
        <v>10</v>
      </c>
      <c r="P58" s="49">
        <v>8</v>
      </c>
      <c r="Q58" s="49">
        <v>8</v>
      </c>
      <c r="R58" s="49" t="s">
        <v>36</v>
      </c>
      <c r="S58" s="54"/>
      <c r="T58" s="54"/>
      <c r="U58" s="54"/>
      <c r="V58" s="54"/>
      <c r="W58" s="80">
        <v>4</v>
      </c>
      <c r="X58" s="51">
        <f t="shared" si="0"/>
        <v>5.4</v>
      </c>
      <c r="Y58" s="52" t="str">
        <f t="shared" si="3"/>
        <v>D+</v>
      </c>
      <c r="Z58" s="53" t="str">
        <f t="shared" si="1"/>
        <v>Trung bình yếu</v>
      </c>
      <c r="AA58" s="41" t="str">
        <f t="shared" si="4"/>
        <v/>
      </c>
      <c r="AB58" s="41" t="str">
        <f t="shared" si="5"/>
        <v>PM03-A3</v>
      </c>
      <c r="AC58" s="71"/>
      <c r="AD58" s="4"/>
      <c r="AE58" s="43" t="str">
        <f t="shared" si="2"/>
        <v>Đạt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3213</v>
      </c>
      <c r="D59" s="46" t="s">
        <v>1896</v>
      </c>
      <c r="E59" s="47" t="s">
        <v>1224</v>
      </c>
      <c r="F59" s="48" t="s">
        <v>1188</v>
      </c>
      <c r="G59" s="45" t="s">
        <v>144</v>
      </c>
      <c r="H59" s="101" t="s">
        <v>1147</v>
      </c>
      <c r="I59" s="102" t="s">
        <v>3139</v>
      </c>
      <c r="J59" s="100">
        <v>43271</v>
      </c>
      <c r="K59" s="102" t="s">
        <v>1149</v>
      </c>
      <c r="L59" s="102" t="s">
        <v>3249</v>
      </c>
      <c r="M59" s="102" t="s">
        <v>48</v>
      </c>
      <c r="N59">
        <v>2</v>
      </c>
      <c r="O59" s="82">
        <v>8</v>
      </c>
      <c r="P59" s="49">
        <v>6.5</v>
      </c>
      <c r="Q59" s="49">
        <v>6.5</v>
      </c>
      <c r="R59" s="49" t="s">
        <v>36</v>
      </c>
      <c r="S59" s="54"/>
      <c r="T59" s="54"/>
      <c r="U59" s="54"/>
      <c r="V59" s="54"/>
      <c r="W59" s="80">
        <v>0</v>
      </c>
      <c r="X59" s="51">
        <f t="shared" si="0"/>
        <v>2.1</v>
      </c>
      <c r="Y59" s="52" t="str">
        <f t="shared" si="3"/>
        <v>F</v>
      </c>
      <c r="Z59" s="53" t="str">
        <f t="shared" si="1"/>
        <v>Kém</v>
      </c>
      <c r="AA59" s="41" t="s">
        <v>3382</v>
      </c>
      <c r="AB59" s="41" t="str">
        <f t="shared" si="5"/>
        <v>PM03-A3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3214</v>
      </c>
      <c r="D60" s="46" t="s">
        <v>1725</v>
      </c>
      <c r="E60" s="47" t="s">
        <v>1227</v>
      </c>
      <c r="F60" s="48" t="s">
        <v>960</v>
      </c>
      <c r="G60" s="45" t="s">
        <v>378</v>
      </c>
      <c r="H60" s="101" t="s">
        <v>1147</v>
      </c>
      <c r="I60" s="102" t="s">
        <v>3139</v>
      </c>
      <c r="J60" s="100">
        <v>43271</v>
      </c>
      <c r="K60" s="102" t="s">
        <v>1149</v>
      </c>
      <c r="L60" s="102" t="s">
        <v>3249</v>
      </c>
      <c r="M60" s="102" t="s">
        <v>48</v>
      </c>
      <c r="N60">
        <v>2</v>
      </c>
      <c r="O60" s="82">
        <v>10</v>
      </c>
      <c r="P60" s="49">
        <v>7.5</v>
      </c>
      <c r="Q60" s="49">
        <v>7.5</v>
      </c>
      <c r="R60" s="49" t="s">
        <v>36</v>
      </c>
      <c r="S60" s="54"/>
      <c r="T60" s="54"/>
      <c r="U60" s="54"/>
      <c r="V60" s="54"/>
      <c r="W60" s="80">
        <v>10</v>
      </c>
      <c r="X60" s="51">
        <f t="shared" si="0"/>
        <v>9.5</v>
      </c>
      <c r="Y60" s="52" t="str">
        <f t="shared" si="3"/>
        <v>A+</v>
      </c>
      <c r="Z60" s="53" t="str">
        <f t="shared" si="1"/>
        <v>Giỏi</v>
      </c>
      <c r="AA60" s="41" t="str">
        <f t="shared" si="4"/>
        <v/>
      </c>
      <c r="AB60" s="41" t="str">
        <f t="shared" si="5"/>
        <v>PM03-A3</v>
      </c>
      <c r="AC60" s="71"/>
      <c r="AD60" s="4"/>
      <c r="AE60" s="43" t="str">
        <f t="shared" si="2"/>
        <v>Đạt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3215</v>
      </c>
      <c r="D61" s="46" t="s">
        <v>628</v>
      </c>
      <c r="E61" s="47" t="s">
        <v>275</v>
      </c>
      <c r="F61" s="48" t="s">
        <v>352</v>
      </c>
      <c r="G61" s="45" t="s">
        <v>406</v>
      </c>
      <c r="H61" s="101" t="s">
        <v>1147</v>
      </c>
      <c r="I61" s="102" t="s">
        <v>3139</v>
      </c>
      <c r="J61" s="100">
        <v>43271</v>
      </c>
      <c r="K61" s="102" t="s">
        <v>1149</v>
      </c>
      <c r="L61" s="102" t="s">
        <v>3249</v>
      </c>
      <c r="M61" s="102" t="s">
        <v>48</v>
      </c>
      <c r="N61">
        <v>2</v>
      </c>
      <c r="O61" s="82">
        <v>10</v>
      </c>
      <c r="P61" s="49">
        <v>8</v>
      </c>
      <c r="Q61" s="49">
        <v>8</v>
      </c>
      <c r="R61" s="49" t="s">
        <v>36</v>
      </c>
      <c r="S61" s="54"/>
      <c r="T61" s="54"/>
      <c r="U61" s="54"/>
      <c r="V61" s="54"/>
      <c r="W61" s="80">
        <v>5</v>
      </c>
      <c r="X61" s="51">
        <f t="shared" si="0"/>
        <v>6.1</v>
      </c>
      <c r="Y61" s="52" t="str">
        <f t="shared" si="3"/>
        <v>C</v>
      </c>
      <c r="Z61" s="53" t="str">
        <f t="shared" si="1"/>
        <v>Trung bình</v>
      </c>
      <c r="AA61" s="41" t="str">
        <f t="shared" si="4"/>
        <v/>
      </c>
      <c r="AB61" s="41" t="str">
        <f t="shared" si="5"/>
        <v>PM03-A3</v>
      </c>
      <c r="AC61" s="71"/>
      <c r="AD61" s="4"/>
      <c r="AE61" s="43" t="str">
        <f t="shared" si="2"/>
        <v>Đạt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3216</v>
      </c>
      <c r="D62" s="46" t="s">
        <v>3217</v>
      </c>
      <c r="E62" s="47" t="s">
        <v>278</v>
      </c>
      <c r="F62" s="48" t="s">
        <v>803</v>
      </c>
      <c r="G62" s="45" t="s">
        <v>170</v>
      </c>
      <c r="H62" s="101" t="s">
        <v>1147</v>
      </c>
      <c r="I62" s="102" t="s">
        <v>3139</v>
      </c>
      <c r="J62" s="100">
        <v>43271</v>
      </c>
      <c r="K62" s="102" t="s">
        <v>1149</v>
      </c>
      <c r="L62" s="102" t="s">
        <v>3249</v>
      </c>
      <c r="M62" s="102" t="s">
        <v>48</v>
      </c>
      <c r="N62">
        <v>2</v>
      </c>
      <c r="O62" s="82">
        <v>10</v>
      </c>
      <c r="P62" s="49">
        <v>8</v>
      </c>
      <c r="Q62" s="49">
        <v>8</v>
      </c>
      <c r="R62" s="49" t="s">
        <v>36</v>
      </c>
      <c r="S62" s="54"/>
      <c r="T62" s="54"/>
      <c r="U62" s="54"/>
      <c r="V62" s="54"/>
      <c r="W62" s="80">
        <v>7</v>
      </c>
      <c r="X62" s="51">
        <f t="shared" si="0"/>
        <v>7.5</v>
      </c>
      <c r="Y62" s="52" t="str">
        <f t="shared" si="3"/>
        <v>B</v>
      </c>
      <c r="Z62" s="53" t="str">
        <f t="shared" si="1"/>
        <v>Khá</v>
      </c>
      <c r="AA62" s="41" t="str">
        <f t="shared" si="4"/>
        <v/>
      </c>
      <c r="AB62" s="41" t="str">
        <f t="shared" si="5"/>
        <v>PM03-A3</v>
      </c>
      <c r="AC62" s="71"/>
      <c r="AD62" s="4"/>
      <c r="AE62" s="43" t="str">
        <f t="shared" si="2"/>
        <v>Đạt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3218</v>
      </c>
      <c r="D63" s="46" t="s">
        <v>3219</v>
      </c>
      <c r="E63" s="47" t="s">
        <v>901</v>
      </c>
      <c r="F63" s="48" t="s">
        <v>183</v>
      </c>
      <c r="G63" s="45" t="s">
        <v>194</v>
      </c>
      <c r="H63" s="101" t="s">
        <v>1147</v>
      </c>
      <c r="I63" s="102" t="s">
        <v>3139</v>
      </c>
      <c r="J63" s="100">
        <v>43271</v>
      </c>
      <c r="K63" s="102" t="s">
        <v>1149</v>
      </c>
      <c r="L63" s="102" t="s">
        <v>3249</v>
      </c>
      <c r="M63" s="102" t="s">
        <v>48</v>
      </c>
      <c r="N63">
        <v>2</v>
      </c>
      <c r="O63" s="82">
        <v>10</v>
      </c>
      <c r="P63" s="49">
        <v>8.5</v>
      </c>
      <c r="Q63" s="49">
        <v>8.5</v>
      </c>
      <c r="R63" s="49" t="s">
        <v>36</v>
      </c>
      <c r="S63" s="54"/>
      <c r="T63" s="54"/>
      <c r="U63" s="54"/>
      <c r="V63" s="54"/>
      <c r="W63" s="80">
        <v>4</v>
      </c>
      <c r="X63" s="51">
        <f t="shared" si="0"/>
        <v>5.5</v>
      </c>
      <c r="Y63" s="52" t="str">
        <f t="shared" si="3"/>
        <v>C</v>
      </c>
      <c r="Z63" s="53" t="str">
        <f t="shared" si="1"/>
        <v>Trung bình</v>
      </c>
      <c r="AA63" s="41" t="str">
        <f t="shared" si="4"/>
        <v/>
      </c>
      <c r="AB63" s="41" t="str">
        <f t="shared" si="5"/>
        <v>PM03-A3</v>
      </c>
      <c r="AC63" s="71"/>
      <c r="AD63" s="4"/>
      <c r="AE63" s="43" t="str">
        <f t="shared" si="2"/>
        <v>Đạt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3220</v>
      </c>
      <c r="D64" s="46" t="s">
        <v>3221</v>
      </c>
      <c r="E64" s="47" t="s">
        <v>3222</v>
      </c>
      <c r="F64" s="48" t="s">
        <v>78</v>
      </c>
      <c r="G64" s="45" t="s">
        <v>164</v>
      </c>
      <c r="H64" s="101" t="s">
        <v>1147</v>
      </c>
      <c r="I64" s="102" t="s">
        <v>3139</v>
      </c>
      <c r="J64" s="100">
        <v>43271</v>
      </c>
      <c r="K64" s="102" t="s">
        <v>1149</v>
      </c>
      <c r="L64" s="102" t="s">
        <v>3249</v>
      </c>
      <c r="M64" s="102" t="s">
        <v>48</v>
      </c>
      <c r="N64">
        <v>2</v>
      </c>
      <c r="O64" s="82">
        <v>8</v>
      </c>
      <c r="P64" s="49">
        <v>6</v>
      </c>
      <c r="Q64" s="49">
        <v>6</v>
      </c>
      <c r="R64" s="49" t="s">
        <v>36</v>
      </c>
      <c r="S64" s="54"/>
      <c r="T64" s="54"/>
      <c r="U64" s="54"/>
      <c r="V64" s="54"/>
      <c r="W64" s="80">
        <v>5</v>
      </c>
      <c r="X64" s="51">
        <f t="shared" si="0"/>
        <v>5.5</v>
      </c>
      <c r="Y64" s="52" t="str">
        <f t="shared" si="3"/>
        <v>C</v>
      </c>
      <c r="Z64" s="53" t="str">
        <f t="shared" si="1"/>
        <v>Trung bình</v>
      </c>
      <c r="AA64" s="41" t="str">
        <f t="shared" si="4"/>
        <v/>
      </c>
      <c r="AB64" s="41" t="str">
        <f t="shared" si="5"/>
        <v>PM03-A3</v>
      </c>
      <c r="AC64" s="71"/>
      <c r="AD64" s="4"/>
      <c r="AE64" s="43" t="str">
        <f t="shared" si="2"/>
        <v>Đạt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3223</v>
      </c>
      <c r="D65" s="46" t="s">
        <v>654</v>
      </c>
      <c r="E65" s="47" t="s">
        <v>288</v>
      </c>
      <c r="F65" s="48" t="s">
        <v>297</v>
      </c>
      <c r="G65" s="45" t="s">
        <v>105</v>
      </c>
      <c r="H65" s="101" t="s">
        <v>1147</v>
      </c>
      <c r="I65" s="102" t="s">
        <v>3139</v>
      </c>
      <c r="J65" s="100">
        <v>43271</v>
      </c>
      <c r="K65" s="102" t="s">
        <v>1149</v>
      </c>
      <c r="L65" s="102" t="s">
        <v>3249</v>
      </c>
      <c r="M65" s="102" t="s">
        <v>48</v>
      </c>
      <c r="N65">
        <v>2</v>
      </c>
      <c r="O65" s="82">
        <v>10</v>
      </c>
      <c r="P65" s="49">
        <v>7</v>
      </c>
      <c r="Q65" s="49">
        <v>7</v>
      </c>
      <c r="R65" s="49" t="s">
        <v>36</v>
      </c>
      <c r="S65" s="54"/>
      <c r="T65" s="54"/>
      <c r="U65" s="54"/>
      <c r="V65" s="54"/>
      <c r="W65" s="80">
        <v>3</v>
      </c>
      <c r="X65" s="51">
        <f t="shared" si="0"/>
        <v>4.5</v>
      </c>
      <c r="Y65" s="52" t="str">
        <f t="shared" si="3"/>
        <v>D</v>
      </c>
      <c r="Z65" s="53" t="str">
        <f t="shared" si="1"/>
        <v>Trung bình yếu</v>
      </c>
      <c r="AA65" s="41" t="str">
        <f t="shared" si="4"/>
        <v/>
      </c>
      <c r="AB65" s="41" t="str">
        <f t="shared" si="5"/>
        <v>PM03-A3</v>
      </c>
      <c r="AC65" s="71"/>
      <c r="AD65" s="4"/>
      <c r="AE65" s="43" t="str">
        <f t="shared" si="2"/>
        <v>Đạt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3224</v>
      </c>
      <c r="D66" s="46" t="s">
        <v>550</v>
      </c>
      <c r="E66" s="47" t="s">
        <v>288</v>
      </c>
      <c r="F66" s="48" t="s">
        <v>365</v>
      </c>
      <c r="G66" s="45" t="s">
        <v>406</v>
      </c>
      <c r="H66" s="101" t="s">
        <v>1147</v>
      </c>
      <c r="I66" s="102" t="s">
        <v>3139</v>
      </c>
      <c r="J66" s="100">
        <v>43271</v>
      </c>
      <c r="K66" s="102" t="s">
        <v>1149</v>
      </c>
      <c r="L66" s="102" t="s">
        <v>3249</v>
      </c>
      <c r="M66" s="102" t="s">
        <v>48</v>
      </c>
      <c r="N66">
        <v>2</v>
      </c>
      <c r="O66" s="82">
        <v>8</v>
      </c>
      <c r="P66" s="49">
        <v>7.5</v>
      </c>
      <c r="Q66" s="49">
        <v>7.5</v>
      </c>
      <c r="R66" s="49" t="s">
        <v>36</v>
      </c>
      <c r="S66" s="54"/>
      <c r="T66" s="54"/>
      <c r="U66" s="54"/>
      <c r="V66" s="54"/>
      <c r="W66" s="80">
        <v>6</v>
      </c>
      <c r="X66" s="51">
        <f t="shared" si="0"/>
        <v>6.5</v>
      </c>
      <c r="Y66" s="52" t="str">
        <f t="shared" si="3"/>
        <v>C+</v>
      </c>
      <c r="Z66" s="53" t="str">
        <f t="shared" si="1"/>
        <v>Trung bình</v>
      </c>
      <c r="AA66" s="41" t="str">
        <f t="shared" si="4"/>
        <v/>
      </c>
      <c r="AB66" s="41" t="str">
        <f t="shared" si="5"/>
        <v>PM03-A3</v>
      </c>
      <c r="AC66" s="71"/>
      <c r="AD66" s="4"/>
      <c r="AE66" s="43" t="str">
        <f t="shared" si="2"/>
        <v>Đạt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3225</v>
      </c>
      <c r="D67" s="46" t="s">
        <v>3103</v>
      </c>
      <c r="E67" s="47" t="s">
        <v>288</v>
      </c>
      <c r="F67" s="48" t="s">
        <v>3136</v>
      </c>
      <c r="G67" s="45" t="s">
        <v>89</v>
      </c>
      <c r="H67" s="101" t="s">
        <v>1147</v>
      </c>
      <c r="I67" s="102" t="s">
        <v>3139</v>
      </c>
      <c r="J67" s="100">
        <v>43271</v>
      </c>
      <c r="K67" s="102" t="s">
        <v>1149</v>
      </c>
      <c r="L67" s="102" t="s">
        <v>3249</v>
      </c>
      <c r="M67" s="102" t="s">
        <v>48</v>
      </c>
      <c r="N67">
        <v>2</v>
      </c>
      <c r="O67" s="82">
        <v>6</v>
      </c>
      <c r="P67" s="49">
        <v>5</v>
      </c>
      <c r="Q67" s="49">
        <v>5</v>
      </c>
      <c r="R67" s="49" t="s">
        <v>36</v>
      </c>
      <c r="S67" s="54"/>
      <c r="T67" s="54"/>
      <c r="U67" s="54"/>
      <c r="V67" s="54"/>
      <c r="W67" s="80">
        <v>4</v>
      </c>
      <c r="X67" s="51">
        <f t="shared" si="0"/>
        <v>4.4000000000000004</v>
      </c>
      <c r="Y67" s="52" t="str">
        <f t="shared" si="3"/>
        <v>D</v>
      </c>
      <c r="Z67" s="53" t="str">
        <f t="shared" si="1"/>
        <v>Trung bình yếu</v>
      </c>
      <c r="AA67" s="41" t="str">
        <f t="shared" si="4"/>
        <v/>
      </c>
      <c r="AB67" s="41" t="str">
        <f t="shared" si="5"/>
        <v>PM03-A3</v>
      </c>
      <c r="AC67" s="71"/>
      <c r="AD67" s="4"/>
      <c r="AE67" s="43" t="str">
        <f t="shared" si="2"/>
        <v>Đạt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3226</v>
      </c>
      <c r="D68" s="46" t="s">
        <v>3227</v>
      </c>
      <c r="E68" s="47" t="s">
        <v>288</v>
      </c>
      <c r="F68" s="48" t="s">
        <v>1358</v>
      </c>
      <c r="G68" s="45" t="s">
        <v>120</v>
      </c>
      <c r="H68" s="101" t="s">
        <v>1147</v>
      </c>
      <c r="I68" s="102" t="s">
        <v>3139</v>
      </c>
      <c r="J68" s="100">
        <v>43271</v>
      </c>
      <c r="K68" s="102" t="s">
        <v>1149</v>
      </c>
      <c r="L68" s="102" t="s">
        <v>3249</v>
      </c>
      <c r="M68" s="102" t="s">
        <v>48</v>
      </c>
      <c r="N68">
        <v>2</v>
      </c>
      <c r="O68" s="82">
        <v>10</v>
      </c>
      <c r="P68" s="49">
        <v>8</v>
      </c>
      <c r="Q68" s="49">
        <v>8</v>
      </c>
      <c r="R68" s="49" t="s">
        <v>36</v>
      </c>
      <c r="S68" s="54"/>
      <c r="T68" s="54"/>
      <c r="U68" s="54"/>
      <c r="V68" s="54"/>
      <c r="W68" s="80">
        <v>7.5</v>
      </c>
      <c r="X68" s="51">
        <f t="shared" si="0"/>
        <v>7.9</v>
      </c>
      <c r="Y68" s="52" t="str">
        <f t="shared" si="3"/>
        <v>B</v>
      </c>
      <c r="Z68" s="53" t="str">
        <f t="shared" si="1"/>
        <v>Khá</v>
      </c>
      <c r="AA68" s="41" t="str">
        <f t="shared" si="4"/>
        <v/>
      </c>
      <c r="AB68" s="41" t="str">
        <f t="shared" si="5"/>
        <v>PM03-A3</v>
      </c>
      <c r="AC68" s="71"/>
      <c r="AD68" s="4"/>
      <c r="AE68" s="43" t="str">
        <f t="shared" si="2"/>
        <v>Đạt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3228</v>
      </c>
      <c r="D69" s="46" t="s">
        <v>306</v>
      </c>
      <c r="E69" s="47" t="s">
        <v>1248</v>
      </c>
      <c r="F69" s="48" t="s">
        <v>1440</v>
      </c>
      <c r="G69" s="45" t="s">
        <v>170</v>
      </c>
      <c r="H69" s="101" t="s">
        <v>1147</v>
      </c>
      <c r="I69" s="102" t="s">
        <v>3139</v>
      </c>
      <c r="J69" s="100">
        <v>43271</v>
      </c>
      <c r="K69" s="102" t="s">
        <v>1149</v>
      </c>
      <c r="L69" s="102" t="s">
        <v>3249</v>
      </c>
      <c r="M69" s="102" t="s">
        <v>48</v>
      </c>
      <c r="N69">
        <v>2</v>
      </c>
      <c r="O69" s="82">
        <v>10</v>
      </c>
      <c r="P69" s="49">
        <v>8</v>
      </c>
      <c r="Q69" s="49">
        <v>8</v>
      </c>
      <c r="R69" s="49" t="s">
        <v>36</v>
      </c>
      <c r="S69" s="54"/>
      <c r="T69" s="54"/>
      <c r="U69" s="54"/>
      <c r="V69" s="54"/>
      <c r="W69" s="80">
        <v>9</v>
      </c>
      <c r="X69" s="51">
        <f t="shared" si="0"/>
        <v>8.9</v>
      </c>
      <c r="Y69" s="52" t="str">
        <f t="shared" si="3"/>
        <v>A</v>
      </c>
      <c r="Z69" s="53" t="str">
        <f t="shared" si="1"/>
        <v>Giỏi</v>
      </c>
      <c r="AA69" s="41" t="str">
        <f t="shared" si="4"/>
        <v/>
      </c>
      <c r="AB69" s="41" t="str">
        <f t="shared" si="5"/>
        <v>PM03-A3</v>
      </c>
      <c r="AC69" s="71"/>
      <c r="AD69" s="4"/>
      <c r="AE69" s="43" t="str">
        <f t="shared" si="2"/>
        <v>Đạt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3229</v>
      </c>
      <c r="D70" s="46" t="s">
        <v>654</v>
      </c>
      <c r="E70" s="47" t="s">
        <v>721</v>
      </c>
      <c r="F70" s="48" t="s">
        <v>517</v>
      </c>
      <c r="G70" s="45" t="s">
        <v>120</v>
      </c>
      <c r="H70" s="101" t="s">
        <v>1147</v>
      </c>
      <c r="I70" s="102" t="s">
        <v>3139</v>
      </c>
      <c r="J70" s="100">
        <v>43271</v>
      </c>
      <c r="K70" s="102" t="s">
        <v>1149</v>
      </c>
      <c r="L70" s="102" t="s">
        <v>3249</v>
      </c>
      <c r="M70" s="102" t="s">
        <v>48</v>
      </c>
      <c r="N70">
        <v>2</v>
      </c>
      <c r="O70" s="82">
        <v>10</v>
      </c>
      <c r="P70" s="49">
        <v>7.5</v>
      </c>
      <c r="Q70" s="49">
        <v>7.5</v>
      </c>
      <c r="R70" s="49" t="s">
        <v>36</v>
      </c>
      <c r="S70" s="54"/>
      <c r="T70" s="54"/>
      <c r="U70" s="54"/>
      <c r="V70" s="54"/>
      <c r="W70" s="80">
        <v>3</v>
      </c>
      <c r="X70" s="51">
        <f t="shared" si="0"/>
        <v>4.5999999999999996</v>
      </c>
      <c r="Y70" s="52" t="str">
        <f t="shared" si="3"/>
        <v>D</v>
      </c>
      <c r="Z70" s="53" t="str">
        <f t="shared" si="1"/>
        <v>Trung bình yếu</v>
      </c>
      <c r="AA70" s="41" t="str">
        <f t="shared" si="4"/>
        <v/>
      </c>
      <c r="AB70" s="41" t="str">
        <f t="shared" si="5"/>
        <v>PM03-A3</v>
      </c>
      <c r="AC70" s="71"/>
      <c r="AD70" s="4"/>
      <c r="AE70" s="43" t="str">
        <f t="shared" si="2"/>
        <v>Đạt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3230</v>
      </c>
      <c r="D71" s="46" t="s">
        <v>3231</v>
      </c>
      <c r="E71" s="47" t="s">
        <v>534</v>
      </c>
      <c r="F71" s="48" t="s">
        <v>92</v>
      </c>
      <c r="G71" s="45" t="s">
        <v>184</v>
      </c>
      <c r="H71" s="101" t="s">
        <v>1147</v>
      </c>
      <c r="I71" s="102" t="s">
        <v>3139</v>
      </c>
      <c r="J71" s="100">
        <v>43271</v>
      </c>
      <c r="K71" s="102" t="s">
        <v>1149</v>
      </c>
      <c r="L71" s="102" t="s">
        <v>3249</v>
      </c>
      <c r="M71" s="102" t="s">
        <v>48</v>
      </c>
      <c r="N71">
        <v>2</v>
      </c>
      <c r="O71" s="82">
        <v>6</v>
      </c>
      <c r="P71" s="49">
        <v>5</v>
      </c>
      <c r="Q71" s="49">
        <v>5</v>
      </c>
      <c r="R71" s="49" t="s">
        <v>36</v>
      </c>
      <c r="S71" s="54"/>
      <c r="T71" s="54"/>
      <c r="U71" s="54"/>
      <c r="V71" s="54"/>
      <c r="W71" s="80">
        <v>5</v>
      </c>
      <c r="X71" s="51">
        <f t="shared" si="0"/>
        <v>5.0999999999999996</v>
      </c>
      <c r="Y71" s="52" t="str">
        <f t="shared" si="3"/>
        <v>D+</v>
      </c>
      <c r="Z71" s="53" t="str">
        <f t="shared" si="1"/>
        <v>Trung bình yếu</v>
      </c>
      <c r="AA71" s="41" t="str">
        <f t="shared" si="4"/>
        <v/>
      </c>
      <c r="AB71" s="41" t="str">
        <f t="shared" si="5"/>
        <v>PM03-A3</v>
      </c>
      <c r="AC71" s="71"/>
      <c r="AD71" s="4"/>
      <c r="AE71" s="43" t="str">
        <f t="shared" si="2"/>
        <v>Đạt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3232</v>
      </c>
      <c r="D72" s="46" t="s">
        <v>176</v>
      </c>
      <c r="E72" s="47" t="s">
        <v>1704</v>
      </c>
      <c r="F72" s="48" t="s">
        <v>304</v>
      </c>
      <c r="G72" s="45" t="s">
        <v>214</v>
      </c>
      <c r="H72" s="101" t="s">
        <v>1147</v>
      </c>
      <c r="I72" s="102" t="s">
        <v>3139</v>
      </c>
      <c r="J72" s="100">
        <v>43271</v>
      </c>
      <c r="K72" s="102" t="s">
        <v>1149</v>
      </c>
      <c r="L72" s="102" t="s">
        <v>3249</v>
      </c>
      <c r="M72" s="102" t="s">
        <v>48</v>
      </c>
      <c r="N72">
        <v>2</v>
      </c>
      <c r="O72" s="82">
        <v>10</v>
      </c>
      <c r="P72" s="49">
        <v>7</v>
      </c>
      <c r="Q72" s="49">
        <v>7</v>
      </c>
      <c r="R72" s="49" t="s">
        <v>36</v>
      </c>
      <c r="S72" s="54"/>
      <c r="T72" s="54"/>
      <c r="U72" s="54"/>
      <c r="V72" s="54"/>
      <c r="W72" s="80">
        <v>4</v>
      </c>
      <c r="X72" s="51">
        <f t="shared" si="0"/>
        <v>5.2</v>
      </c>
      <c r="Y72" s="52" t="str">
        <f t="shared" si="3"/>
        <v>D+</v>
      </c>
      <c r="Z72" s="53" t="str">
        <f t="shared" si="1"/>
        <v>Trung bình yếu</v>
      </c>
      <c r="AA72" s="41" t="str">
        <f t="shared" si="4"/>
        <v/>
      </c>
      <c r="AB72" s="41" t="str">
        <f t="shared" si="5"/>
        <v>PM03-A3</v>
      </c>
      <c r="AC72" s="71"/>
      <c r="AD72" s="4"/>
      <c r="AE72" s="43" t="str">
        <f t="shared" si="2"/>
        <v>Đạt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3233</v>
      </c>
      <c r="D73" s="46" t="s">
        <v>3221</v>
      </c>
      <c r="E73" s="47" t="s">
        <v>3130</v>
      </c>
      <c r="F73" s="48" t="s">
        <v>3234</v>
      </c>
      <c r="G73" s="45" t="s">
        <v>248</v>
      </c>
      <c r="H73" s="101" t="s">
        <v>1147</v>
      </c>
      <c r="I73" s="102" t="s">
        <v>3139</v>
      </c>
      <c r="J73" s="100">
        <v>43271</v>
      </c>
      <c r="K73" s="102" t="s">
        <v>1149</v>
      </c>
      <c r="L73" s="102" t="s">
        <v>3249</v>
      </c>
      <c r="M73" s="102" t="s">
        <v>48</v>
      </c>
      <c r="N73">
        <v>2</v>
      </c>
      <c r="O73" s="82">
        <v>10</v>
      </c>
      <c r="P73" s="49">
        <v>8</v>
      </c>
      <c r="Q73" s="49">
        <v>8</v>
      </c>
      <c r="R73" s="49" t="s">
        <v>36</v>
      </c>
      <c r="S73" s="54"/>
      <c r="T73" s="54"/>
      <c r="U73" s="54"/>
      <c r="V73" s="54"/>
      <c r="W73" s="80">
        <v>3.5</v>
      </c>
      <c r="X73" s="51">
        <f t="shared" ref="X73:X82" si="6">ROUND(SUMPRODUCT(O73:W73,$O$8:$W$8)/100,1)</f>
        <v>5.0999999999999996</v>
      </c>
      <c r="Y73" s="52" t="str">
        <f t="shared" si="3"/>
        <v>D+</v>
      </c>
      <c r="Z73" s="53" t="str">
        <f t="shared" si="1"/>
        <v>Trung bình yếu</v>
      </c>
      <c r="AA73" s="41" t="str">
        <f t="shared" si="4"/>
        <v/>
      </c>
      <c r="AB73" s="41" t="str">
        <f t="shared" si="5"/>
        <v>PM03-A3</v>
      </c>
      <c r="AC73" s="71"/>
      <c r="AD73" s="4"/>
      <c r="AE73" s="43" t="str">
        <f t="shared" si="2"/>
        <v>Đạt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3235</v>
      </c>
      <c r="D74" s="46" t="s">
        <v>91</v>
      </c>
      <c r="E74" s="47" t="s">
        <v>538</v>
      </c>
      <c r="F74" s="48" t="s">
        <v>1991</v>
      </c>
      <c r="G74" s="45" t="s">
        <v>170</v>
      </c>
      <c r="H74" s="101" t="s">
        <v>1147</v>
      </c>
      <c r="I74" s="102" t="s">
        <v>3139</v>
      </c>
      <c r="J74" s="100">
        <v>43271</v>
      </c>
      <c r="K74" s="102" t="s">
        <v>1149</v>
      </c>
      <c r="L74" s="102" t="s">
        <v>3249</v>
      </c>
      <c r="M74" s="102" t="s">
        <v>48</v>
      </c>
      <c r="N74">
        <v>2</v>
      </c>
      <c r="O74" s="82">
        <v>10</v>
      </c>
      <c r="P74" s="49">
        <v>7.5</v>
      </c>
      <c r="Q74" s="49">
        <v>7.5</v>
      </c>
      <c r="R74" s="49" t="s">
        <v>36</v>
      </c>
      <c r="S74" s="54"/>
      <c r="T74" s="54"/>
      <c r="U74" s="54"/>
      <c r="V74" s="54"/>
      <c r="W74" s="80">
        <v>4</v>
      </c>
      <c r="X74" s="51">
        <f t="shared" si="6"/>
        <v>5.3</v>
      </c>
      <c r="Y74" s="52" t="str">
        <f t="shared" si="3"/>
        <v>D+</v>
      </c>
      <c r="Z74" s="53" t="str">
        <f t="shared" si="1"/>
        <v>Trung bình yếu</v>
      </c>
      <c r="AA74" s="41" t="str">
        <f t="shared" si="4"/>
        <v/>
      </c>
      <c r="AB74" s="41" t="str">
        <f t="shared" si="5"/>
        <v>PM03-A3</v>
      </c>
      <c r="AC74" s="71"/>
      <c r="AD74" s="4"/>
      <c r="AE74" s="43" t="str">
        <f t="shared" ref="AE74:AE82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Đạt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3236</v>
      </c>
      <c r="D75" s="46" t="s">
        <v>711</v>
      </c>
      <c r="E75" s="47" t="s">
        <v>303</v>
      </c>
      <c r="F75" s="48" t="s">
        <v>760</v>
      </c>
      <c r="G75" s="45" t="s">
        <v>53</v>
      </c>
      <c r="H75" s="101" t="s">
        <v>1147</v>
      </c>
      <c r="I75" s="102" t="s">
        <v>3139</v>
      </c>
      <c r="J75" s="100">
        <v>43271</v>
      </c>
      <c r="K75" s="102" t="s">
        <v>1149</v>
      </c>
      <c r="L75" s="102" t="s">
        <v>3249</v>
      </c>
      <c r="M75" s="102" t="s">
        <v>48</v>
      </c>
      <c r="N75">
        <v>2</v>
      </c>
      <c r="O75" s="82">
        <v>4</v>
      </c>
      <c r="P75" s="49">
        <v>5</v>
      </c>
      <c r="Q75" s="49">
        <v>5</v>
      </c>
      <c r="R75" s="49" t="s">
        <v>36</v>
      </c>
      <c r="S75" s="54"/>
      <c r="T75" s="54"/>
      <c r="U75" s="54"/>
      <c r="V75" s="54"/>
      <c r="W75" s="80">
        <v>0</v>
      </c>
      <c r="X75" s="51">
        <f t="shared" si="6"/>
        <v>1.4</v>
      </c>
      <c r="Y75" s="52" t="str">
        <f t="shared" si="3"/>
        <v>F</v>
      </c>
      <c r="Z75" s="53" t="str">
        <f t="shared" si="1"/>
        <v>Kém</v>
      </c>
      <c r="AA75" s="41" t="s">
        <v>3382</v>
      </c>
      <c r="AB75" s="41" t="str">
        <f t="shared" ref="AB75:AB82" si="8">L75</f>
        <v>PM03-A3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3237</v>
      </c>
      <c r="D76" s="46" t="s">
        <v>893</v>
      </c>
      <c r="E76" s="47" t="s">
        <v>303</v>
      </c>
      <c r="F76" s="48" t="s">
        <v>3238</v>
      </c>
      <c r="G76" s="45" t="s">
        <v>53</v>
      </c>
      <c r="H76" s="101" t="s">
        <v>1147</v>
      </c>
      <c r="I76" s="102" t="s">
        <v>3139</v>
      </c>
      <c r="J76" s="100">
        <v>43271</v>
      </c>
      <c r="K76" s="102" t="s">
        <v>1149</v>
      </c>
      <c r="L76" s="102" t="s">
        <v>3249</v>
      </c>
      <c r="M76" s="102" t="s">
        <v>48</v>
      </c>
      <c r="N76">
        <v>2</v>
      </c>
      <c r="O76" s="82">
        <v>8</v>
      </c>
      <c r="P76" s="49">
        <v>6</v>
      </c>
      <c r="Q76" s="49">
        <v>6</v>
      </c>
      <c r="R76" s="49" t="s">
        <v>36</v>
      </c>
      <c r="S76" s="54"/>
      <c r="T76" s="54"/>
      <c r="U76" s="54"/>
      <c r="V76" s="54"/>
      <c r="W76" s="80">
        <v>4</v>
      </c>
      <c r="X76" s="51">
        <f t="shared" si="6"/>
        <v>4.8</v>
      </c>
      <c r="Y76" s="52" t="str">
        <f t="shared" si="3"/>
        <v>D</v>
      </c>
      <c r="Z76" s="53" t="str">
        <f t="shared" si="1"/>
        <v>Trung bình yếu</v>
      </c>
      <c r="AA76" s="41" t="str">
        <f t="shared" ref="AA76:AA82" si="9">+IF(OR($O76=0,$P76=0,$Q76=0,$R76=0),"Không đủ ĐKDT",IF(AND(W76=0,X76&gt;=4),"Không đạt",""))</f>
        <v/>
      </c>
      <c r="AB76" s="41" t="str">
        <f t="shared" si="8"/>
        <v>PM03-A3</v>
      </c>
      <c r="AC76" s="71"/>
      <c r="AD76" s="4"/>
      <c r="AE76" s="43" t="str">
        <f t="shared" si="7"/>
        <v>Đạt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3239</v>
      </c>
      <c r="D77" s="46" t="s">
        <v>1709</v>
      </c>
      <c r="E77" s="47" t="s">
        <v>317</v>
      </c>
      <c r="F77" s="48" t="s">
        <v>346</v>
      </c>
      <c r="G77" s="45" t="s">
        <v>132</v>
      </c>
      <c r="H77" s="101" t="s">
        <v>1147</v>
      </c>
      <c r="I77" s="102" t="s">
        <v>3139</v>
      </c>
      <c r="J77" s="100">
        <v>43271</v>
      </c>
      <c r="K77" s="102" t="s">
        <v>1149</v>
      </c>
      <c r="L77" s="102" t="s">
        <v>3249</v>
      </c>
      <c r="M77" s="102" t="s">
        <v>48</v>
      </c>
      <c r="N77">
        <v>2</v>
      </c>
      <c r="O77" s="82">
        <v>10</v>
      </c>
      <c r="P77" s="49">
        <v>6.5</v>
      </c>
      <c r="Q77" s="49">
        <v>6.5</v>
      </c>
      <c r="R77" s="49" t="s">
        <v>36</v>
      </c>
      <c r="S77" s="54"/>
      <c r="T77" s="54"/>
      <c r="U77" s="54"/>
      <c r="V77" s="54"/>
      <c r="W77" s="80">
        <v>6</v>
      </c>
      <c r="X77" s="51">
        <f t="shared" si="6"/>
        <v>6.5</v>
      </c>
      <c r="Y77" s="52" t="str">
        <f t="shared" si="3"/>
        <v>C+</v>
      </c>
      <c r="Z77" s="53" t="str">
        <f t="shared" si="1"/>
        <v>Trung bình</v>
      </c>
      <c r="AA77" s="41" t="str">
        <f t="shared" si="9"/>
        <v/>
      </c>
      <c r="AB77" s="41" t="str">
        <f t="shared" si="8"/>
        <v>PM03-A3</v>
      </c>
      <c r="AC77" s="71"/>
      <c r="AD77" s="4"/>
      <c r="AE77" s="43" t="str">
        <f t="shared" si="7"/>
        <v>Đạt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3240</v>
      </c>
      <c r="D78" s="46" t="s">
        <v>893</v>
      </c>
      <c r="E78" s="47" t="s">
        <v>3241</v>
      </c>
      <c r="F78" s="48" t="s">
        <v>2302</v>
      </c>
      <c r="G78" s="45" t="s">
        <v>61</v>
      </c>
      <c r="H78" s="101" t="s">
        <v>1147</v>
      </c>
      <c r="I78" s="102" t="s">
        <v>3139</v>
      </c>
      <c r="J78" s="100">
        <v>43271</v>
      </c>
      <c r="K78" s="102" t="s">
        <v>1149</v>
      </c>
      <c r="L78" s="102" t="s">
        <v>3249</v>
      </c>
      <c r="M78" s="102" t="s">
        <v>48</v>
      </c>
      <c r="N78">
        <v>2</v>
      </c>
      <c r="O78" s="82">
        <v>8</v>
      </c>
      <c r="P78" s="49">
        <v>6</v>
      </c>
      <c r="Q78" s="49">
        <v>6</v>
      </c>
      <c r="R78" s="49" t="s">
        <v>36</v>
      </c>
      <c r="S78" s="54"/>
      <c r="T78" s="54"/>
      <c r="U78" s="54"/>
      <c r="V78" s="54"/>
      <c r="W78" s="80">
        <v>3</v>
      </c>
      <c r="X78" s="51">
        <f t="shared" si="6"/>
        <v>4.0999999999999996</v>
      </c>
      <c r="Y78" s="52" t="str">
        <f t="shared" si="3"/>
        <v>D</v>
      </c>
      <c r="Z78" s="53" t="str">
        <f t="shared" si="1"/>
        <v>Trung bình yếu</v>
      </c>
      <c r="AA78" s="41" t="str">
        <f t="shared" si="9"/>
        <v/>
      </c>
      <c r="AB78" s="41" t="str">
        <f t="shared" si="8"/>
        <v>PM03-A3</v>
      </c>
      <c r="AC78" s="71"/>
      <c r="AD78" s="4"/>
      <c r="AE78" s="43" t="str">
        <f t="shared" si="7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3242</v>
      </c>
      <c r="D79" s="46" t="s">
        <v>2155</v>
      </c>
      <c r="E79" s="47" t="s">
        <v>324</v>
      </c>
      <c r="F79" s="48" t="s">
        <v>960</v>
      </c>
      <c r="G79" s="45" t="s">
        <v>57</v>
      </c>
      <c r="H79" s="101" t="s">
        <v>1147</v>
      </c>
      <c r="I79" s="102" t="s">
        <v>3139</v>
      </c>
      <c r="J79" s="100">
        <v>43271</v>
      </c>
      <c r="K79" s="102" t="s">
        <v>1149</v>
      </c>
      <c r="L79" s="102" t="s">
        <v>3249</v>
      </c>
      <c r="M79" s="102" t="s">
        <v>48</v>
      </c>
      <c r="N79">
        <v>2</v>
      </c>
      <c r="O79" s="82">
        <v>10</v>
      </c>
      <c r="P79" s="49">
        <v>7</v>
      </c>
      <c r="Q79" s="49">
        <v>7</v>
      </c>
      <c r="R79" s="49" t="s">
        <v>36</v>
      </c>
      <c r="S79" s="54"/>
      <c r="T79" s="54"/>
      <c r="U79" s="54"/>
      <c r="V79" s="54"/>
      <c r="W79" s="80">
        <v>5</v>
      </c>
      <c r="X79" s="51">
        <f t="shared" si="6"/>
        <v>5.9</v>
      </c>
      <c r="Y79" s="52" t="str">
        <f t="shared" si="3"/>
        <v>C</v>
      </c>
      <c r="Z79" s="53" t="str">
        <f t="shared" si="1"/>
        <v>Trung bình</v>
      </c>
      <c r="AA79" s="41" t="str">
        <f t="shared" si="9"/>
        <v/>
      </c>
      <c r="AB79" s="41" t="str">
        <f t="shared" si="8"/>
        <v>PM03-A3</v>
      </c>
      <c r="AC79" s="71"/>
      <c r="AD79" s="4"/>
      <c r="AE79" s="43" t="str">
        <f t="shared" si="7"/>
        <v>Đạt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3243</v>
      </c>
      <c r="D80" s="46" t="s">
        <v>3244</v>
      </c>
      <c r="E80" s="47" t="s">
        <v>2243</v>
      </c>
      <c r="F80" s="48" t="s">
        <v>3245</v>
      </c>
      <c r="G80" s="45" t="s">
        <v>170</v>
      </c>
      <c r="H80" s="101" t="s">
        <v>1147</v>
      </c>
      <c r="I80" s="102" t="s">
        <v>3139</v>
      </c>
      <c r="J80" s="100">
        <v>43271</v>
      </c>
      <c r="K80" s="102" t="s">
        <v>1149</v>
      </c>
      <c r="L80" s="102" t="s">
        <v>3249</v>
      </c>
      <c r="M80" s="102" t="s">
        <v>48</v>
      </c>
      <c r="N80">
        <v>2</v>
      </c>
      <c r="O80" s="82">
        <v>10</v>
      </c>
      <c r="P80" s="49">
        <v>7</v>
      </c>
      <c r="Q80" s="49">
        <v>7</v>
      </c>
      <c r="R80" s="49" t="s">
        <v>36</v>
      </c>
      <c r="S80" s="54"/>
      <c r="T80" s="54"/>
      <c r="U80" s="54"/>
      <c r="V80" s="54"/>
      <c r="W80" s="80">
        <v>7</v>
      </c>
      <c r="X80" s="51">
        <f t="shared" si="6"/>
        <v>7.3</v>
      </c>
      <c r="Y80" s="52" t="str">
        <f t="shared" si="3"/>
        <v>B</v>
      </c>
      <c r="Z80" s="53" t="str">
        <f t="shared" si="1"/>
        <v>Khá</v>
      </c>
      <c r="AA80" s="41" t="str">
        <f t="shared" si="9"/>
        <v/>
      </c>
      <c r="AB80" s="41" t="str">
        <f t="shared" si="8"/>
        <v>PM03-A3</v>
      </c>
      <c r="AC80" s="71"/>
      <c r="AD80" s="4"/>
      <c r="AE80" s="43" t="str">
        <f t="shared" si="7"/>
        <v>Đạt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3246</v>
      </c>
      <c r="D81" s="46" t="s">
        <v>3247</v>
      </c>
      <c r="E81" s="47" t="s">
        <v>338</v>
      </c>
      <c r="F81" s="48" t="s">
        <v>593</v>
      </c>
      <c r="G81" s="45" t="s">
        <v>74</v>
      </c>
      <c r="H81" s="101" t="s">
        <v>1147</v>
      </c>
      <c r="I81" s="102" t="s">
        <v>3139</v>
      </c>
      <c r="J81" s="100">
        <v>43271</v>
      </c>
      <c r="K81" s="102" t="s">
        <v>1149</v>
      </c>
      <c r="L81" s="102" t="s">
        <v>3249</v>
      </c>
      <c r="M81" s="102" t="s">
        <v>48</v>
      </c>
      <c r="N81">
        <v>2</v>
      </c>
      <c r="O81" s="82">
        <v>6</v>
      </c>
      <c r="P81" s="49">
        <v>5</v>
      </c>
      <c r="Q81" s="49">
        <v>5</v>
      </c>
      <c r="R81" s="49" t="s">
        <v>36</v>
      </c>
      <c r="S81" s="54"/>
      <c r="T81" s="54"/>
      <c r="U81" s="54"/>
      <c r="V81" s="54"/>
      <c r="W81" s="80">
        <v>4</v>
      </c>
      <c r="X81" s="51">
        <f t="shared" si="6"/>
        <v>4.4000000000000004</v>
      </c>
      <c r="Y81" s="52" t="str">
        <f t="shared" si="3"/>
        <v>D</v>
      </c>
      <c r="Z81" s="53" t="str">
        <f t="shared" si="1"/>
        <v>Trung bình yếu</v>
      </c>
      <c r="AA81" s="41" t="str">
        <f t="shared" si="9"/>
        <v/>
      </c>
      <c r="AB81" s="41" t="str">
        <f t="shared" si="8"/>
        <v>PM03-A3</v>
      </c>
      <c r="AC81" s="71"/>
      <c r="AD81" s="4"/>
      <c r="AE81" s="43" t="str">
        <f t="shared" si="7"/>
        <v>Đạt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18.75" customHeight="1" x14ac:dyDescent="0.25">
      <c r="B82" s="44">
        <v>74</v>
      </c>
      <c r="C82" s="45" t="s">
        <v>3248</v>
      </c>
      <c r="D82" s="46" t="s">
        <v>750</v>
      </c>
      <c r="E82" s="47" t="s">
        <v>567</v>
      </c>
      <c r="F82" s="48" t="s">
        <v>73</v>
      </c>
      <c r="G82" s="45" t="s">
        <v>472</v>
      </c>
      <c r="H82" s="101" t="s">
        <v>1147</v>
      </c>
      <c r="I82" s="102" t="s">
        <v>3139</v>
      </c>
      <c r="J82" s="100">
        <v>43271</v>
      </c>
      <c r="K82" s="102" t="s">
        <v>1149</v>
      </c>
      <c r="L82" s="102" t="s">
        <v>3249</v>
      </c>
      <c r="M82" s="102" t="s">
        <v>48</v>
      </c>
      <c r="N82">
        <v>2</v>
      </c>
      <c r="O82" s="82">
        <v>10</v>
      </c>
      <c r="P82" s="49">
        <v>8</v>
      </c>
      <c r="Q82" s="49">
        <v>8</v>
      </c>
      <c r="R82" s="49" t="s">
        <v>36</v>
      </c>
      <c r="S82" s="54"/>
      <c r="T82" s="54"/>
      <c r="U82" s="54"/>
      <c r="V82" s="54"/>
      <c r="W82" s="80">
        <v>3</v>
      </c>
      <c r="X82" s="51">
        <f t="shared" si="6"/>
        <v>4.7</v>
      </c>
      <c r="Y82" s="52" t="str">
        <f t="shared" si="3"/>
        <v>D</v>
      </c>
      <c r="Z82" s="53" t="str">
        <f t="shared" si="1"/>
        <v>Trung bình yếu</v>
      </c>
      <c r="AA82" s="41" t="str">
        <f t="shared" si="9"/>
        <v/>
      </c>
      <c r="AB82" s="41" t="str">
        <f t="shared" si="8"/>
        <v>PM03-A3</v>
      </c>
      <c r="AC82" s="71"/>
      <c r="AD82" s="4"/>
      <c r="AE82" s="43" t="str">
        <f t="shared" si="7"/>
        <v>Đạt</v>
      </c>
      <c r="AF82" s="4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61"/>
    </row>
    <row r="83" spans="1:47" ht="7.5" customHeight="1" x14ac:dyDescent="0.25">
      <c r="A83" s="61"/>
      <c r="B83" s="62"/>
      <c r="C83" s="63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x14ac:dyDescent="0.25">
      <c r="A84" s="61"/>
      <c r="B84" s="130" t="s">
        <v>37</v>
      </c>
      <c r="C84" s="130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6"/>
      <c r="Q84" s="66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4"/>
    </row>
    <row r="85" spans="1:47" ht="16.5" customHeight="1" x14ac:dyDescent="0.25">
      <c r="A85" s="61"/>
      <c r="B85" s="68" t="s">
        <v>38</v>
      </c>
      <c r="C85" s="68"/>
      <c r="D85" s="69">
        <f>+$AH$7</f>
        <v>74</v>
      </c>
      <c r="E85" s="70" t="s">
        <v>39</v>
      </c>
      <c r="F85" s="70"/>
      <c r="G85" s="139" t="s">
        <v>40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1">
        <f>$AH$7 -COUNTIF($AA$8:$AA$230,"Vắng") -COUNTIF($AA$8:$AA$230,"Vắng có phép") - COUNTIF($AA$8:$AA$230,"Đình chỉ thi") - COUNTIF($AA$8:$AA$230,"Không đủ ĐKDT")</f>
        <v>66</v>
      </c>
      <c r="X85" s="71"/>
      <c r="Y85" s="72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41</v>
      </c>
      <c r="C86" s="68"/>
      <c r="D86" s="69">
        <f>+$AS$7</f>
        <v>65</v>
      </c>
      <c r="E86" s="70" t="s">
        <v>39</v>
      </c>
      <c r="F86" s="70"/>
      <c r="G86" s="139" t="s">
        <v>42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4">
        <f>COUNTIF($AA$8:$AA$106,"Vắng")</f>
        <v>5</v>
      </c>
      <c r="X86" s="74"/>
      <c r="Y86" s="75"/>
      <c r="Z86" s="73"/>
      <c r="AA86" s="73" t="s">
        <v>39</v>
      </c>
      <c r="AB86" s="73"/>
      <c r="AC86" s="73"/>
      <c r="AD86" s="4"/>
    </row>
    <row r="87" spans="1:47" ht="16.5" customHeight="1" x14ac:dyDescent="0.25">
      <c r="A87" s="61"/>
      <c r="B87" s="68" t="s">
        <v>43</v>
      </c>
      <c r="C87" s="68"/>
      <c r="D87" s="76">
        <f>COUNTIF(AE9:AE82,"Học lại")</f>
        <v>9</v>
      </c>
      <c r="E87" s="70" t="s">
        <v>39</v>
      </c>
      <c r="F87" s="70"/>
      <c r="G87" s="139" t="s">
        <v>44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71">
        <f>COUNTIF($AA$8:$AA$106,"Vắng có phép")</f>
        <v>0</v>
      </c>
      <c r="X87" s="71"/>
      <c r="Y87" s="72"/>
      <c r="Z87" s="73"/>
      <c r="AA87" s="73" t="s">
        <v>39</v>
      </c>
      <c r="AB87" s="73"/>
      <c r="AC87" s="73"/>
      <c r="AD87" s="4"/>
    </row>
    <row r="88" spans="1:47" ht="3" customHeight="1" x14ac:dyDescent="0.25">
      <c r="A88" s="61"/>
      <c r="B88" s="62"/>
      <c r="C88" s="63"/>
      <c r="D88" s="63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6"/>
      <c r="Q88" s="66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4"/>
    </row>
    <row r="89" spans="1:47" x14ac:dyDescent="0.25">
      <c r="B89" s="77" t="s">
        <v>45</v>
      </c>
      <c r="C89" s="77"/>
      <c r="D89" s="78">
        <f>COUNTIF(AE9:AE82,"Thi lại")</f>
        <v>0</v>
      </c>
      <c r="E89" s="79" t="s">
        <v>39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  <row r="90" spans="1:47" x14ac:dyDescent="0.25">
      <c r="B90" s="77"/>
      <c r="C90" s="77"/>
      <c r="D90" s="78"/>
      <c r="E90" s="7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40" t="s">
        <v>3383</v>
      </c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99"/>
      <c r="AC90" s="99"/>
      <c r="AD90" s="4"/>
    </row>
  </sheetData>
  <sheetProtection formatCells="0" formatColumns="0" formatRows="0" insertColumns="0" insertRows="0" insertHyperlinks="0" deleteColumns="0" deleteRows="0" sort="0" autoFilter="0" pivotTables="0"/>
  <autoFilter ref="A7:AU82">
    <filterColumn colId="3" showButton="0"/>
  </autoFilter>
  <mergeCells count="51">
    <mergeCell ref="G85:V85"/>
    <mergeCell ref="G86:V86"/>
    <mergeCell ref="G87:V87"/>
    <mergeCell ref="Q89:AA89"/>
    <mergeCell ref="Q90:AA90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4:C84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2">
    <cfRule type="cellIs" dxfId="125" priority="8" operator="greaterThan">
      <formula>10</formula>
    </cfRule>
  </conditionalFormatting>
  <conditionalFormatting sqref="C1:C1048576">
    <cfRule type="duplicateValues" dxfId="124" priority="7"/>
  </conditionalFormatting>
  <conditionalFormatting sqref="W9:W82">
    <cfRule type="cellIs" dxfId="123" priority="4" operator="greaterThan">
      <formula>10</formula>
    </cfRule>
    <cfRule type="cellIs" dxfId="122" priority="5" operator="greaterThan">
      <formula>10</formula>
    </cfRule>
    <cfRule type="cellIs" dxfId="121" priority="6" operator="greaterThan">
      <formula>10</formula>
    </cfRule>
  </conditionalFormatting>
  <conditionalFormatting sqref="O9:R82">
    <cfRule type="cellIs" dxfId="120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7 AF3:AT7 AG2:AT2 AG9 AE9:AF82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U89"/>
  <sheetViews>
    <sheetView topLeftCell="B1" workbookViewId="0">
      <pane ySplit="2" topLeftCell="A81" activePane="bottomLeft" state="frozen"/>
      <selection activeCell="S5" sqref="S1:S1048576"/>
      <selection pane="bottomLeft" activeCell="B90" sqref="A90:XFD121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D17-250_20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v>43270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D17-250_20</v>
      </c>
      <c r="AH7" s="20">
        <f>+$AQ$7+$AS$7+$AO$7</f>
        <v>73</v>
      </c>
      <c r="AI7" s="7">
        <f>COUNTIF($Z$8:$Z$99,"Khiển trách")</f>
        <v>0</v>
      </c>
      <c r="AJ7" s="7">
        <f>COUNTIF($Z$8:$Z$99,"Cảnh cáo")</f>
        <v>0</v>
      </c>
      <c r="AK7" s="7">
        <f>COUNTIF($Z$8:$Z$99,"Đình chỉ thi")</f>
        <v>0</v>
      </c>
      <c r="AL7" s="21">
        <f>+($AI$7+$AJ$7+$AK$7)/$AH$7*100%</f>
        <v>0</v>
      </c>
      <c r="AM7" s="7">
        <f>SUM(COUNTIF($Z$8:$Z$97,"Vắng"),COUNTIF($Z$8:$Z$97,"Vắng có phép"))</f>
        <v>0</v>
      </c>
      <c r="AN7" s="22">
        <f>+$AM$7/$AH$7</f>
        <v>0</v>
      </c>
      <c r="AO7" s="23">
        <f>COUNTIF($AE$8:$AE$97,"Thi lại")</f>
        <v>0</v>
      </c>
      <c r="AP7" s="22">
        <f>+$AO$7/$AH$7</f>
        <v>0</v>
      </c>
      <c r="AQ7" s="23">
        <f>COUNTIF($AE$8:$AE$98,"Học lại")</f>
        <v>43</v>
      </c>
      <c r="AR7" s="22">
        <f>+$AQ$7/$AH$7</f>
        <v>0.58904109589041098</v>
      </c>
      <c r="AS7" s="7">
        <f>COUNTIF($AE$9:$AE$98,"Đạt")</f>
        <v>30</v>
      </c>
      <c r="AT7" s="21">
        <f>+$AS$7/$AH$7</f>
        <v>0.41095890410958902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2978</v>
      </c>
      <c r="D9" s="33" t="s">
        <v>2408</v>
      </c>
      <c r="E9" s="34" t="s">
        <v>1145</v>
      </c>
      <c r="F9" s="35" t="s">
        <v>2979</v>
      </c>
      <c r="G9" s="32" t="s">
        <v>2980</v>
      </c>
      <c r="H9" s="101" t="s">
        <v>1147</v>
      </c>
      <c r="I9" s="102" t="s">
        <v>2981</v>
      </c>
      <c r="J9" s="100">
        <v>43274</v>
      </c>
      <c r="K9" s="102" t="s">
        <v>1149</v>
      </c>
      <c r="L9" s="102" t="s">
        <v>1296</v>
      </c>
      <c r="M9" s="102" t="s">
        <v>48</v>
      </c>
      <c r="N9">
        <v>2</v>
      </c>
      <c r="O9" s="81">
        <v>10</v>
      </c>
      <c r="P9" s="36">
        <v>10</v>
      </c>
      <c r="Q9" s="36">
        <v>6</v>
      </c>
      <c r="R9" s="36" t="s">
        <v>36</v>
      </c>
      <c r="S9" s="37"/>
      <c r="T9" s="37"/>
      <c r="U9" s="37"/>
      <c r="V9" s="37"/>
      <c r="W9" s="38">
        <v>8</v>
      </c>
      <c r="X9" s="39">
        <f t="shared" ref="X9:X72" si="0">ROUND(SUMPRODUCT(O9:W9,$O$8:$W$8)/100,1)</f>
        <v>8.1999999999999993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B+</v>
      </c>
      <c r="Z9" s="40" t="str">
        <f t="shared" ref="Z9:Z81" si="1">IF($X9&lt;4,"Kém",IF(AND($X9&gt;=4,$X9&lt;=5.4),"Trung bình yếu",IF(AND($X9&gt;=5.5,$X9&lt;=6.9),"Trung bình",IF(AND($X9&gt;=7,$X9&lt;=8.4),"Khá",IF(AND($X9&gt;=8.5,$X9&lt;=10),"Giỏi","")))))</f>
        <v>Khá</v>
      </c>
      <c r="AA9" s="41" t="str">
        <f>+IF(OR($O9=0,$P9=0,$Q9=0,$R9=0),"Không đủ ĐKDT",IF(AND(W9=0,X9&gt;=4),"Không đạt",""))</f>
        <v/>
      </c>
      <c r="AB9" s="90" t="s">
        <v>3376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2982</v>
      </c>
      <c r="D10" s="46" t="s">
        <v>2983</v>
      </c>
      <c r="E10" s="47" t="s">
        <v>1145</v>
      </c>
      <c r="F10" s="48" t="s">
        <v>140</v>
      </c>
      <c r="G10" s="45" t="s">
        <v>454</v>
      </c>
      <c r="H10" s="101" t="s">
        <v>1147</v>
      </c>
      <c r="I10" s="102" t="s">
        <v>2981</v>
      </c>
      <c r="J10" s="100">
        <v>43274</v>
      </c>
      <c r="K10" s="102" t="s">
        <v>1149</v>
      </c>
      <c r="L10" s="102" t="s">
        <v>1296</v>
      </c>
      <c r="M10" s="102" t="s">
        <v>48</v>
      </c>
      <c r="N10">
        <v>2</v>
      </c>
      <c r="O10" s="82">
        <v>10</v>
      </c>
      <c r="P10" s="49">
        <v>3</v>
      </c>
      <c r="Q10" s="49">
        <v>4</v>
      </c>
      <c r="R10" s="49" t="s">
        <v>36</v>
      </c>
      <c r="S10" s="50"/>
      <c r="T10" s="50"/>
      <c r="U10" s="50"/>
      <c r="V10" s="50"/>
      <c r="W10" s="80">
        <v>1</v>
      </c>
      <c r="X10" s="51">
        <f t="shared" si="0"/>
        <v>2.4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F</v>
      </c>
      <c r="Z10" s="53" t="str">
        <f t="shared" si="1"/>
        <v>Kém</v>
      </c>
      <c r="AA10" s="41" t="str">
        <f>+IF(OR($O10=0,$P10=0,$Q10=0,$R10=0),"Không đủ ĐKDT",IF(AND(W10=0,X10&gt;=4),"Không đạt",""))</f>
        <v/>
      </c>
      <c r="AB10" s="41" t="s">
        <v>3376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Học lại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2984</v>
      </c>
      <c r="D11" s="46" t="s">
        <v>316</v>
      </c>
      <c r="E11" s="47" t="s">
        <v>51</v>
      </c>
      <c r="F11" s="48" t="s">
        <v>2985</v>
      </c>
      <c r="G11" s="45" t="s">
        <v>2986</v>
      </c>
      <c r="H11" s="101" t="s">
        <v>1147</v>
      </c>
      <c r="I11" s="102" t="s">
        <v>2981</v>
      </c>
      <c r="J11" s="100">
        <v>43274</v>
      </c>
      <c r="K11" s="102" t="s">
        <v>1149</v>
      </c>
      <c r="L11" s="102" t="s">
        <v>1296</v>
      </c>
      <c r="M11" s="102" t="s">
        <v>48</v>
      </c>
      <c r="N11">
        <v>2</v>
      </c>
      <c r="O11" s="82">
        <v>7</v>
      </c>
      <c r="P11" s="49">
        <v>6</v>
      </c>
      <c r="Q11" s="49">
        <v>6</v>
      </c>
      <c r="R11" s="49" t="s">
        <v>36</v>
      </c>
      <c r="S11" s="54"/>
      <c r="T11" s="54"/>
      <c r="U11" s="54"/>
      <c r="V11" s="54"/>
      <c r="W11" s="80">
        <v>0</v>
      </c>
      <c r="X11" s="51">
        <f t="shared" si="0"/>
        <v>1.9</v>
      </c>
      <c r="Y11" s="52" t="str">
        <f t="shared" ref="Y11:Y81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">
        <v>3382</v>
      </c>
      <c r="AB11" s="41" t="s">
        <v>3376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2987</v>
      </c>
      <c r="D12" s="46" t="s">
        <v>59</v>
      </c>
      <c r="E12" s="47" t="s">
        <v>51</v>
      </c>
      <c r="F12" s="48" t="s">
        <v>2093</v>
      </c>
      <c r="G12" s="45" t="s">
        <v>1032</v>
      </c>
      <c r="H12" s="101" t="s">
        <v>1147</v>
      </c>
      <c r="I12" s="102" t="s">
        <v>2981</v>
      </c>
      <c r="J12" s="100">
        <v>43274</v>
      </c>
      <c r="K12" s="102" t="s">
        <v>1149</v>
      </c>
      <c r="L12" s="102" t="s">
        <v>1296</v>
      </c>
      <c r="M12" s="102" t="s">
        <v>48</v>
      </c>
      <c r="N12">
        <v>2</v>
      </c>
      <c r="O12" s="82">
        <v>9</v>
      </c>
      <c r="P12" s="49">
        <v>8</v>
      </c>
      <c r="Q12" s="49">
        <v>10</v>
      </c>
      <c r="R12" s="49" t="s">
        <v>36</v>
      </c>
      <c r="S12" s="54"/>
      <c r="T12" s="54"/>
      <c r="U12" s="54"/>
      <c r="V12" s="54"/>
      <c r="W12" s="80">
        <v>3</v>
      </c>
      <c r="X12" s="51">
        <f t="shared" si="0"/>
        <v>4.8</v>
      </c>
      <c r="Y12" s="52" t="str">
        <f t="shared" si="3"/>
        <v>D</v>
      </c>
      <c r="Z12" s="53" t="str">
        <f t="shared" si="1"/>
        <v>Trung bình yếu</v>
      </c>
      <c r="AA12" s="41" t="str">
        <f t="shared" ref="AA12:AA74" si="4">+IF(OR($O12=0,$P12=0,$Q12=0,$R12=0),"Không đủ ĐKDT",IF(AND(W12=0,X12&gt;=4),"Không đạt",""))</f>
        <v/>
      </c>
      <c r="AB12" s="41" t="s">
        <v>3376</v>
      </c>
      <c r="AC12" s="71"/>
      <c r="AD12" s="4"/>
      <c r="AE12" s="43" t="str">
        <f t="shared" si="2"/>
        <v>Đạt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2988</v>
      </c>
      <c r="D13" s="46" t="s">
        <v>2989</v>
      </c>
      <c r="E13" s="47" t="s">
        <v>51</v>
      </c>
      <c r="F13" s="48" t="s">
        <v>2070</v>
      </c>
      <c r="G13" s="45" t="s">
        <v>262</v>
      </c>
      <c r="H13" s="101" t="s">
        <v>1147</v>
      </c>
      <c r="I13" s="102" t="s">
        <v>2981</v>
      </c>
      <c r="J13" s="100">
        <v>43274</v>
      </c>
      <c r="K13" s="102" t="s">
        <v>1149</v>
      </c>
      <c r="L13" s="102" t="s">
        <v>1296</v>
      </c>
      <c r="M13" s="102" t="s">
        <v>48</v>
      </c>
      <c r="N13">
        <v>2</v>
      </c>
      <c r="O13" s="82">
        <v>10</v>
      </c>
      <c r="P13" s="49">
        <v>10</v>
      </c>
      <c r="Q13" s="49">
        <v>4</v>
      </c>
      <c r="R13" s="49" t="s">
        <v>36</v>
      </c>
      <c r="S13" s="54"/>
      <c r="T13" s="54"/>
      <c r="U13" s="54"/>
      <c r="V13" s="54"/>
      <c r="W13" s="80">
        <v>6</v>
      </c>
      <c r="X13" s="51">
        <f t="shared" si="0"/>
        <v>6.6</v>
      </c>
      <c r="Y13" s="52" t="str">
        <f t="shared" si="3"/>
        <v>C+</v>
      </c>
      <c r="Z13" s="53" t="str">
        <f t="shared" si="1"/>
        <v>Trung bình</v>
      </c>
      <c r="AA13" s="41" t="str">
        <f t="shared" si="4"/>
        <v/>
      </c>
      <c r="AB13" s="41" t="s">
        <v>3376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2990</v>
      </c>
      <c r="D14" s="46" t="s">
        <v>654</v>
      </c>
      <c r="E14" s="47" t="s">
        <v>51</v>
      </c>
      <c r="F14" s="48" t="s">
        <v>56</v>
      </c>
      <c r="G14" s="45" t="s">
        <v>283</v>
      </c>
      <c r="H14" s="101" t="s">
        <v>1147</v>
      </c>
      <c r="I14" s="102" t="s">
        <v>2981</v>
      </c>
      <c r="J14" s="100">
        <v>43274</v>
      </c>
      <c r="K14" s="102" t="s">
        <v>1149</v>
      </c>
      <c r="L14" s="102" t="s">
        <v>1296</v>
      </c>
      <c r="M14" s="102" t="s">
        <v>48</v>
      </c>
      <c r="N14">
        <v>2</v>
      </c>
      <c r="O14" s="82">
        <v>0</v>
      </c>
      <c r="P14" s="49">
        <v>0</v>
      </c>
      <c r="Q14" s="49">
        <v>0</v>
      </c>
      <c r="R14" s="49" t="s">
        <v>36</v>
      </c>
      <c r="S14" s="54"/>
      <c r="T14" s="54"/>
      <c r="U14" s="54"/>
      <c r="V14" s="54"/>
      <c r="W14" s="80" t="s">
        <v>36</v>
      </c>
      <c r="X14" s="51">
        <f t="shared" si="0"/>
        <v>0</v>
      </c>
      <c r="Y14" s="52" t="str">
        <f t="shared" si="3"/>
        <v>F</v>
      </c>
      <c r="Z14" s="53" t="str">
        <f t="shared" si="1"/>
        <v>Kém</v>
      </c>
      <c r="AA14" s="41" t="str">
        <f t="shared" si="4"/>
        <v>Không đủ ĐKDT</v>
      </c>
      <c r="AB14" s="41" t="s">
        <v>3376</v>
      </c>
      <c r="AC14" s="71"/>
      <c r="AD14" s="4"/>
      <c r="AE14" s="43" t="str">
        <f t="shared" si="2"/>
        <v>Học lại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2991</v>
      </c>
      <c r="D15" s="46" t="s">
        <v>1127</v>
      </c>
      <c r="E15" s="47" t="s">
        <v>72</v>
      </c>
      <c r="F15" s="48" t="s">
        <v>2828</v>
      </c>
      <c r="G15" s="45" t="s">
        <v>406</v>
      </c>
      <c r="H15" s="101" t="s">
        <v>1147</v>
      </c>
      <c r="I15" s="102" t="s">
        <v>2981</v>
      </c>
      <c r="J15" s="100">
        <v>43274</v>
      </c>
      <c r="K15" s="102" t="s">
        <v>1149</v>
      </c>
      <c r="L15" s="102" t="s">
        <v>1296</v>
      </c>
      <c r="M15" s="102" t="s">
        <v>48</v>
      </c>
      <c r="N15">
        <v>2</v>
      </c>
      <c r="O15" s="82">
        <v>9</v>
      </c>
      <c r="P15" s="49">
        <v>4</v>
      </c>
      <c r="Q15" s="49">
        <v>5</v>
      </c>
      <c r="R15" s="49" t="s">
        <v>36</v>
      </c>
      <c r="S15" s="54"/>
      <c r="T15" s="54"/>
      <c r="U15" s="54"/>
      <c r="V15" s="54"/>
      <c r="W15" s="80">
        <v>3.5</v>
      </c>
      <c r="X15" s="51">
        <f t="shared" si="0"/>
        <v>4.3</v>
      </c>
      <c r="Y15" s="52" t="str">
        <f t="shared" si="3"/>
        <v>D</v>
      </c>
      <c r="Z15" s="53" t="str">
        <f t="shared" si="1"/>
        <v>Trung bình yếu</v>
      </c>
      <c r="AA15" s="41" t="str">
        <f t="shared" si="4"/>
        <v/>
      </c>
      <c r="AB15" s="41" t="s">
        <v>3376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2992</v>
      </c>
      <c r="D16" s="46" t="s">
        <v>1017</v>
      </c>
      <c r="E16" s="47" t="s">
        <v>1607</v>
      </c>
      <c r="F16" s="48" t="s">
        <v>481</v>
      </c>
      <c r="G16" s="45" t="s">
        <v>214</v>
      </c>
      <c r="H16" s="101" t="s">
        <v>1147</v>
      </c>
      <c r="I16" s="102" t="s">
        <v>2981</v>
      </c>
      <c r="J16" s="100">
        <v>43274</v>
      </c>
      <c r="K16" s="102" t="s">
        <v>1149</v>
      </c>
      <c r="L16" s="102" t="s">
        <v>1296</v>
      </c>
      <c r="M16" s="102" t="s">
        <v>48</v>
      </c>
      <c r="N16">
        <v>2</v>
      </c>
      <c r="O16" s="82">
        <v>7</v>
      </c>
      <c r="P16" s="49">
        <v>1</v>
      </c>
      <c r="Q16" s="49">
        <v>5</v>
      </c>
      <c r="R16" s="49" t="s">
        <v>36</v>
      </c>
      <c r="S16" s="54"/>
      <c r="T16" s="54"/>
      <c r="U16" s="54"/>
      <c r="V16" s="54"/>
      <c r="W16" s="80">
        <v>0</v>
      </c>
      <c r="X16" s="51">
        <f t="shared" si="0"/>
        <v>1.3</v>
      </c>
      <c r="Y16" s="52" t="str">
        <f t="shared" si="3"/>
        <v>F</v>
      </c>
      <c r="Z16" s="53" t="str">
        <f t="shared" si="1"/>
        <v>Kém</v>
      </c>
      <c r="AA16" s="41" t="s">
        <v>3382</v>
      </c>
      <c r="AB16" s="41" t="s">
        <v>3376</v>
      </c>
      <c r="AC16" s="71"/>
      <c r="AD16" s="4"/>
      <c r="AE16" s="43" t="str">
        <f t="shared" si="2"/>
        <v>Học lại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2993</v>
      </c>
      <c r="D17" s="46" t="s">
        <v>2994</v>
      </c>
      <c r="E17" s="47" t="s">
        <v>782</v>
      </c>
      <c r="F17" s="48" t="s">
        <v>1630</v>
      </c>
      <c r="G17" s="45" t="s">
        <v>132</v>
      </c>
      <c r="H17" s="101" t="s">
        <v>1147</v>
      </c>
      <c r="I17" s="102" t="s">
        <v>2981</v>
      </c>
      <c r="J17" s="100">
        <v>43274</v>
      </c>
      <c r="K17" s="102" t="s">
        <v>1149</v>
      </c>
      <c r="L17" s="102" t="s">
        <v>1296</v>
      </c>
      <c r="M17" s="102" t="s">
        <v>48</v>
      </c>
      <c r="N17">
        <v>2</v>
      </c>
      <c r="O17" s="82">
        <v>10</v>
      </c>
      <c r="P17" s="49">
        <v>7</v>
      </c>
      <c r="Q17" s="49">
        <v>6</v>
      </c>
      <c r="R17" s="49" t="s">
        <v>36</v>
      </c>
      <c r="S17" s="54"/>
      <c r="T17" s="54"/>
      <c r="U17" s="54"/>
      <c r="V17" s="54"/>
      <c r="W17" s="80">
        <v>3</v>
      </c>
      <c r="X17" s="51">
        <f t="shared" si="0"/>
        <v>4.4000000000000004</v>
      </c>
      <c r="Y17" s="52" t="str">
        <f t="shared" si="3"/>
        <v>D</v>
      </c>
      <c r="Z17" s="53" t="str">
        <f t="shared" si="1"/>
        <v>Trung bình yếu</v>
      </c>
      <c r="AA17" s="41" t="str">
        <f t="shared" si="4"/>
        <v/>
      </c>
      <c r="AB17" s="41" t="s">
        <v>3376</v>
      </c>
      <c r="AC17" s="71"/>
      <c r="AD17" s="4"/>
      <c r="AE17" s="43" t="str">
        <f t="shared" si="2"/>
        <v>Đạt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2995</v>
      </c>
      <c r="D18" s="46" t="s">
        <v>1014</v>
      </c>
      <c r="E18" s="47" t="s">
        <v>592</v>
      </c>
      <c r="F18" s="48" t="s">
        <v>2996</v>
      </c>
      <c r="G18" s="45" t="s">
        <v>2997</v>
      </c>
      <c r="H18" s="101" t="s">
        <v>1147</v>
      </c>
      <c r="I18" s="102" t="s">
        <v>2981</v>
      </c>
      <c r="J18" s="100">
        <v>43274</v>
      </c>
      <c r="K18" s="102" t="s">
        <v>1149</v>
      </c>
      <c r="L18" s="102" t="s">
        <v>1296</v>
      </c>
      <c r="M18" s="102" t="s">
        <v>48</v>
      </c>
      <c r="N18">
        <v>2</v>
      </c>
      <c r="O18" s="82">
        <v>6</v>
      </c>
      <c r="P18" s="49">
        <v>7</v>
      </c>
      <c r="Q18" s="49">
        <v>6</v>
      </c>
      <c r="R18" s="49" t="s">
        <v>36</v>
      </c>
      <c r="S18" s="54"/>
      <c r="T18" s="54"/>
      <c r="U18" s="54"/>
      <c r="V18" s="54"/>
      <c r="W18" s="80">
        <v>1</v>
      </c>
      <c r="X18" s="51">
        <f t="shared" si="0"/>
        <v>2.6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">
        <v>3376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2998</v>
      </c>
      <c r="D19" s="46" t="s">
        <v>975</v>
      </c>
      <c r="E19" s="47" t="s">
        <v>99</v>
      </c>
      <c r="F19" s="48" t="s">
        <v>1450</v>
      </c>
      <c r="G19" s="45" t="s">
        <v>447</v>
      </c>
      <c r="H19" s="101" t="s">
        <v>1147</v>
      </c>
      <c r="I19" s="102" t="s">
        <v>2981</v>
      </c>
      <c r="J19" s="100">
        <v>43274</v>
      </c>
      <c r="K19" s="102" t="s">
        <v>1149</v>
      </c>
      <c r="L19" s="102" t="s">
        <v>1296</v>
      </c>
      <c r="M19" s="102" t="s">
        <v>48</v>
      </c>
      <c r="N19">
        <v>2</v>
      </c>
      <c r="O19" s="82">
        <v>8</v>
      </c>
      <c r="P19" s="49">
        <v>10</v>
      </c>
      <c r="Q19" s="49">
        <v>3</v>
      </c>
      <c r="R19" s="49" t="s">
        <v>36</v>
      </c>
      <c r="S19" s="54"/>
      <c r="T19" s="54"/>
      <c r="U19" s="54"/>
      <c r="V19" s="54"/>
      <c r="W19" s="80">
        <v>1</v>
      </c>
      <c r="X19" s="51">
        <f t="shared" si="0"/>
        <v>2.8</v>
      </c>
      <c r="Y19" s="52" t="str">
        <f t="shared" si="3"/>
        <v>F</v>
      </c>
      <c r="Z19" s="53" t="str">
        <f t="shared" si="1"/>
        <v>Kém</v>
      </c>
      <c r="AA19" s="41" t="str">
        <f t="shared" si="4"/>
        <v/>
      </c>
      <c r="AB19" s="41" t="s">
        <v>3376</v>
      </c>
      <c r="AC19" s="71"/>
      <c r="AD19" s="4"/>
      <c r="AE19" s="43" t="str">
        <f t="shared" si="2"/>
        <v>Học lại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2999</v>
      </c>
      <c r="D20" s="46" t="s">
        <v>3000</v>
      </c>
      <c r="E20" s="47" t="s">
        <v>1480</v>
      </c>
      <c r="F20" s="48" t="s">
        <v>3001</v>
      </c>
      <c r="G20" s="45" t="s">
        <v>3002</v>
      </c>
      <c r="H20" s="101" t="s">
        <v>1147</v>
      </c>
      <c r="I20" s="102" t="s">
        <v>2981</v>
      </c>
      <c r="J20" s="100">
        <v>43274</v>
      </c>
      <c r="K20" s="102" t="s">
        <v>1149</v>
      </c>
      <c r="L20" s="102" t="s">
        <v>1296</v>
      </c>
      <c r="M20" s="102" t="s">
        <v>48</v>
      </c>
      <c r="N20">
        <v>2</v>
      </c>
      <c r="O20" s="82">
        <v>7</v>
      </c>
      <c r="P20" s="49">
        <v>0</v>
      </c>
      <c r="Q20" s="49">
        <v>0</v>
      </c>
      <c r="R20" s="49" t="s">
        <v>36</v>
      </c>
      <c r="S20" s="54"/>
      <c r="T20" s="54"/>
      <c r="U20" s="54"/>
      <c r="V20" s="54"/>
      <c r="W20" s="80" t="s">
        <v>36</v>
      </c>
      <c r="X20" s="51">
        <f t="shared" si="0"/>
        <v>0.7</v>
      </c>
      <c r="Y20" s="52" t="str">
        <f t="shared" si="3"/>
        <v>F</v>
      </c>
      <c r="Z20" s="53" t="str">
        <f t="shared" si="1"/>
        <v>Kém</v>
      </c>
      <c r="AA20" s="41" t="str">
        <f t="shared" si="4"/>
        <v>Không đủ ĐKDT</v>
      </c>
      <c r="AB20" s="41" t="s">
        <v>3376</v>
      </c>
      <c r="AC20" s="71"/>
      <c r="AD20" s="4"/>
      <c r="AE20" s="43" t="str">
        <f t="shared" si="2"/>
        <v>Học lại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3003</v>
      </c>
      <c r="D21" s="46" t="s">
        <v>1119</v>
      </c>
      <c r="E21" s="47" t="s">
        <v>1480</v>
      </c>
      <c r="F21" s="48" t="s">
        <v>3004</v>
      </c>
      <c r="G21" s="45" t="s">
        <v>3005</v>
      </c>
      <c r="H21" s="101" t="s">
        <v>1147</v>
      </c>
      <c r="I21" s="102" t="s">
        <v>2981</v>
      </c>
      <c r="J21" s="100">
        <v>43274</v>
      </c>
      <c r="K21" s="102" t="s">
        <v>1149</v>
      </c>
      <c r="L21" s="102" t="s">
        <v>1296</v>
      </c>
      <c r="M21" s="102" t="s">
        <v>48</v>
      </c>
      <c r="N21">
        <v>2</v>
      </c>
      <c r="O21" s="82">
        <v>8</v>
      </c>
      <c r="P21" s="49">
        <v>9</v>
      </c>
      <c r="Q21" s="49">
        <v>6</v>
      </c>
      <c r="R21" s="49" t="s">
        <v>36</v>
      </c>
      <c r="S21" s="54"/>
      <c r="T21" s="54"/>
      <c r="U21" s="54"/>
      <c r="V21" s="54"/>
      <c r="W21" s="80">
        <v>6</v>
      </c>
      <c r="X21" s="51">
        <f t="shared" si="0"/>
        <v>6.5</v>
      </c>
      <c r="Y21" s="52" t="str">
        <f t="shared" si="3"/>
        <v>C+</v>
      </c>
      <c r="Z21" s="53" t="str">
        <f t="shared" si="1"/>
        <v>Trung bình</v>
      </c>
      <c r="AA21" s="41" t="str">
        <f t="shared" si="4"/>
        <v/>
      </c>
      <c r="AB21" s="41" t="s">
        <v>3376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3006</v>
      </c>
      <c r="D22" s="46" t="s">
        <v>740</v>
      </c>
      <c r="E22" s="47" t="s">
        <v>2042</v>
      </c>
      <c r="F22" s="48" t="s">
        <v>3007</v>
      </c>
      <c r="G22" s="45" t="s">
        <v>3008</v>
      </c>
      <c r="H22" s="101" t="s">
        <v>1147</v>
      </c>
      <c r="I22" s="102" t="s">
        <v>2981</v>
      </c>
      <c r="J22" s="100">
        <v>43274</v>
      </c>
      <c r="K22" s="102" t="s">
        <v>1149</v>
      </c>
      <c r="L22" s="102" t="s">
        <v>1296</v>
      </c>
      <c r="M22" s="102" t="s">
        <v>48</v>
      </c>
      <c r="N22">
        <v>2</v>
      </c>
      <c r="O22" s="82">
        <v>10</v>
      </c>
      <c r="P22" s="49">
        <v>9</v>
      </c>
      <c r="Q22" s="49">
        <v>5</v>
      </c>
      <c r="R22" s="49" t="s">
        <v>36</v>
      </c>
      <c r="S22" s="54"/>
      <c r="T22" s="54"/>
      <c r="U22" s="54"/>
      <c r="V22" s="54"/>
      <c r="W22" s="80">
        <v>3</v>
      </c>
      <c r="X22" s="51">
        <f t="shared" si="0"/>
        <v>4.5</v>
      </c>
      <c r="Y22" s="52" t="str">
        <f t="shared" si="3"/>
        <v>D</v>
      </c>
      <c r="Z22" s="53" t="str">
        <f t="shared" si="1"/>
        <v>Trung bình yếu</v>
      </c>
      <c r="AA22" s="41" t="str">
        <f t="shared" si="4"/>
        <v/>
      </c>
      <c r="AB22" s="41" t="s">
        <v>3376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3009</v>
      </c>
      <c r="D23" s="46" t="s">
        <v>2097</v>
      </c>
      <c r="E23" s="47" t="s">
        <v>126</v>
      </c>
      <c r="F23" s="48" t="s">
        <v>3010</v>
      </c>
      <c r="G23" s="45" t="s">
        <v>3011</v>
      </c>
      <c r="H23" s="101" t="s">
        <v>1147</v>
      </c>
      <c r="I23" s="102" t="s">
        <v>2981</v>
      </c>
      <c r="J23" s="100">
        <v>43274</v>
      </c>
      <c r="K23" s="102" t="s">
        <v>1149</v>
      </c>
      <c r="L23" s="102" t="s">
        <v>1296</v>
      </c>
      <c r="M23" s="102" t="s">
        <v>48</v>
      </c>
      <c r="N23">
        <v>2</v>
      </c>
      <c r="O23" s="82">
        <v>9</v>
      </c>
      <c r="P23" s="49">
        <v>7</v>
      </c>
      <c r="Q23" s="49">
        <v>4</v>
      </c>
      <c r="R23" s="49" t="s">
        <v>36</v>
      </c>
      <c r="S23" s="54"/>
      <c r="T23" s="54"/>
      <c r="U23" s="54"/>
      <c r="V23" s="54"/>
      <c r="W23" s="80">
        <v>3</v>
      </c>
      <c r="X23" s="51">
        <f t="shared" si="0"/>
        <v>4.0999999999999996</v>
      </c>
      <c r="Y23" s="52" t="str">
        <f t="shared" si="3"/>
        <v>D</v>
      </c>
      <c r="Z23" s="53" t="str">
        <f t="shared" si="1"/>
        <v>Trung bình yếu</v>
      </c>
      <c r="AA23" s="41" t="str">
        <f t="shared" si="4"/>
        <v/>
      </c>
      <c r="AB23" s="41" t="s">
        <v>3376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3012</v>
      </c>
      <c r="D24" s="46" t="s">
        <v>3013</v>
      </c>
      <c r="E24" s="47" t="s">
        <v>996</v>
      </c>
      <c r="F24" s="48" t="s">
        <v>632</v>
      </c>
      <c r="G24" s="45" t="s">
        <v>152</v>
      </c>
      <c r="H24" s="101" t="s">
        <v>1147</v>
      </c>
      <c r="I24" s="102" t="s">
        <v>2981</v>
      </c>
      <c r="J24" s="100">
        <v>43274</v>
      </c>
      <c r="K24" s="102" t="s">
        <v>1149</v>
      </c>
      <c r="L24" s="102" t="s">
        <v>1296</v>
      </c>
      <c r="M24" s="102" t="s">
        <v>48</v>
      </c>
      <c r="N24">
        <v>2</v>
      </c>
      <c r="O24" s="82">
        <v>6</v>
      </c>
      <c r="P24" s="49">
        <v>0</v>
      </c>
      <c r="Q24" s="49">
        <v>0</v>
      </c>
      <c r="R24" s="49" t="s">
        <v>36</v>
      </c>
      <c r="S24" s="54"/>
      <c r="T24" s="54"/>
      <c r="U24" s="54"/>
      <c r="V24" s="54"/>
      <c r="W24" s="80" t="s">
        <v>36</v>
      </c>
      <c r="X24" s="51">
        <f t="shared" si="0"/>
        <v>0.6</v>
      </c>
      <c r="Y24" s="52" t="str">
        <f t="shared" si="3"/>
        <v>F</v>
      </c>
      <c r="Z24" s="53" t="str">
        <f t="shared" si="1"/>
        <v>Kém</v>
      </c>
      <c r="AA24" s="41" t="str">
        <f t="shared" si="4"/>
        <v>Không đủ ĐKDT</v>
      </c>
      <c r="AB24" s="41" t="s">
        <v>3376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3014</v>
      </c>
      <c r="D25" s="46" t="s">
        <v>3015</v>
      </c>
      <c r="E25" s="47" t="s">
        <v>139</v>
      </c>
      <c r="F25" s="48" t="s">
        <v>1991</v>
      </c>
      <c r="G25" s="45" t="s">
        <v>152</v>
      </c>
      <c r="H25" s="101" t="s">
        <v>1147</v>
      </c>
      <c r="I25" s="102" t="s">
        <v>2981</v>
      </c>
      <c r="J25" s="100">
        <v>43274</v>
      </c>
      <c r="K25" s="102" t="s">
        <v>1149</v>
      </c>
      <c r="L25" s="102" t="s">
        <v>1296</v>
      </c>
      <c r="M25" s="102" t="s">
        <v>48</v>
      </c>
      <c r="N25">
        <v>2</v>
      </c>
      <c r="O25" s="82">
        <v>6</v>
      </c>
      <c r="P25" s="49">
        <v>0</v>
      </c>
      <c r="Q25" s="49">
        <v>0</v>
      </c>
      <c r="R25" s="49" t="s">
        <v>36</v>
      </c>
      <c r="S25" s="54"/>
      <c r="T25" s="54"/>
      <c r="U25" s="54"/>
      <c r="V25" s="54"/>
      <c r="W25" s="80" t="s">
        <v>36</v>
      </c>
      <c r="X25" s="51">
        <f t="shared" si="0"/>
        <v>0.6</v>
      </c>
      <c r="Y25" s="52" t="str">
        <f t="shared" si="3"/>
        <v>F</v>
      </c>
      <c r="Z25" s="53" t="str">
        <f t="shared" si="1"/>
        <v>Kém</v>
      </c>
      <c r="AA25" s="41" t="str">
        <f t="shared" si="4"/>
        <v>Không đủ ĐKDT</v>
      </c>
      <c r="AB25" s="41" t="s">
        <v>3376</v>
      </c>
      <c r="AC25" s="71"/>
      <c r="AD25" s="4"/>
      <c r="AE25" s="43" t="str">
        <f t="shared" si="2"/>
        <v>Học lại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3016</v>
      </c>
      <c r="D26" s="46" t="s">
        <v>1345</v>
      </c>
      <c r="E26" s="47" t="s">
        <v>139</v>
      </c>
      <c r="F26" s="48" t="s">
        <v>356</v>
      </c>
      <c r="G26" s="45" t="s">
        <v>152</v>
      </c>
      <c r="H26" s="101" t="s">
        <v>1147</v>
      </c>
      <c r="I26" s="102" t="s">
        <v>2981</v>
      </c>
      <c r="J26" s="100">
        <v>43274</v>
      </c>
      <c r="K26" s="102" t="s">
        <v>1149</v>
      </c>
      <c r="L26" s="102" t="s">
        <v>1296</v>
      </c>
      <c r="M26" s="102" t="s">
        <v>48</v>
      </c>
      <c r="N26">
        <v>2</v>
      </c>
      <c r="O26" s="82">
        <v>8</v>
      </c>
      <c r="P26" s="49">
        <v>0</v>
      </c>
      <c r="Q26" s="49">
        <v>0</v>
      </c>
      <c r="R26" s="49" t="s">
        <v>36</v>
      </c>
      <c r="S26" s="54"/>
      <c r="T26" s="54"/>
      <c r="U26" s="54"/>
      <c r="V26" s="54"/>
      <c r="W26" s="80" t="s">
        <v>36</v>
      </c>
      <c r="X26" s="51">
        <f t="shared" si="0"/>
        <v>0.8</v>
      </c>
      <c r="Y26" s="52" t="str">
        <f t="shared" si="3"/>
        <v>F</v>
      </c>
      <c r="Z26" s="53" t="str">
        <f t="shared" si="1"/>
        <v>Kém</v>
      </c>
      <c r="AA26" s="41" t="str">
        <f t="shared" si="4"/>
        <v>Không đủ ĐKDT</v>
      </c>
      <c r="AB26" s="41" t="s">
        <v>3376</v>
      </c>
      <c r="AC26" s="71"/>
      <c r="AD26" s="4"/>
      <c r="AE26" s="43" t="str">
        <f t="shared" si="2"/>
        <v>Học lại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3017</v>
      </c>
      <c r="D27" s="46" t="s">
        <v>3018</v>
      </c>
      <c r="E27" s="47" t="s">
        <v>417</v>
      </c>
      <c r="F27" s="48" t="s">
        <v>647</v>
      </c>
      <c r="G27" s="45" t="s">
        <v>120</v>
      </c>
      <c r="H27" s="101" t="s">
        <v>1147</v>
      </c>
      <c r="I27" s="102" t="s">
        <v>2981</v>
      </c>
      <c r="J27" s="100">
        <v>43274</v>
      </c>
      <c r="K27" s="102" t="s">
        <v>1149</v>
      </c>
      <c r="L27" s="102" t="s">
        <v>1296</v>
      </c>
      <c r="M27" s="102" t="s">
        <v>48</v>
      </c>
      <c r="N27">
        <v>2</v>
      </c>
      <c r="O27" s="82">
        <v>6</v>
      </c>
      <c r="P27" s="49">
        <v>4</v>
      </c>
      <c r="Q27" s="49">
        <v>9</v>
      </c>
      <c r="R27" s="49" t="s">
        <v>36</v>
      </c>
      <c r="S27" s="54"/>
      <c r="T27" s="54"/>
      <c r="U27" s="54"/>
      <c r="V27" s="54"/>
      <c r="W27" s="80">
        <v>0</v>
      </c>
      <c r="X27" s="51">
        <f t="shared" si="0"/>
        <v>1.9</v>
      </c>
      <c r="Y27" s="52" t="str">
        <f t="shared" si="3"/>
        <v>F</v>
      </c>
      <c r="Z27" s="53" t="str">
        <f t="shared" si="1"/>
        <v>Kém</v>
      </c>
      <c r="AA27" s="41" t="s">
        <v>3382</v>
      </c>
      <c r="AB27" s="41" t="s">
        <v>3376</v>
      </c>
      <c r="AC27" s="71"/>
      <c r="AD27" s="4"/>
      <c r="AE27" s="43" t="str">
        <f t="shared" si="2"/>
        <v>Học lại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3019</v>
      </c>
      <c r="D28" s="46" t="s">
        <v>3020</v>
      </c>
      <c r="E28" s="47" t="s">
        <v>2530</v>
      </c>
      <c r="F28" s="48" t="s">
        <v>100</v>
      </c>
      <c r="G28" s="45" t="s">
        <v>283</v>
      </c>
      <c r="H28" s="101" t="s">
        <v>1147</v>
      </c>
      <c r="I28" s="102" t="s">
        <v>2981</v>
      </c>
      <c r="J28" s="100">
        <v>43274</v>
      </c>
      <c r="K28" s="102" t="s">
        <v>1149</v>
      </c>
      <c r="L28" s="102" t="s">
        <v>1296</v>
      </c>
      <c r="M28" s="102" t="s">
        <v>48</v>
      </c>
      <c r="N28">
        <v>2</v>
      </c>
      <c r="O28" s="82">
        <v>10</v>
      </c>
      <c r="P28" s="49">
        <v>6</v>
      </c>
      <c r="Q28" s="49">
        <v>10</v>
      </c>
      <c r="R28" s="49" t="s">
        <v>36</v>
      </c>
      <c r="S28" s="54"/>
      <c r="T28" s="54"/>
      <c r="U28" s="54"/>
      <c r="V28" s="54"/>
      <c r="W28" s="80">
        <v>3</v>
      </c>
      <c r="X28" s="51">
        <f t="shared" si="0"/>
        <v>4.7</v>
      </c>
      <c r="Y28" s="52" t="str">
        <f t="shared" si="3"/>
        <v>D</v>
      </c>
      <c r="Z28" s="53" t="str">
        <f t="shared" si="1"/>
        <v>Trung bình yếu</v>
      </c>
      <c r="AA28" s="41" t="str">
        <f t="shared" si="4"/>
        <v/>
      </c>
      <c r="AB28" s="41" t="s">
        <v>3376</v>
      </c>
      <c r="AC28" s="71"/>
      <c r="AD28" s="4"/>
      <c r="AE28" s="43" t="str">
        <f t="shared" si="2"/>
        <v>Đạt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3021</v>
      </c>
      <c r="D29" s="46" t="s">
        <v>3022</v>
      </c>
      <c r="E29" s="47" t="s">
        <v>631</v>
      </c>
      <c r="F29" s="48" t="s">
        <v>876</v>
      </c>
      <c r="G29" s="45" t="s">
        <v>93</v>
      </c>
      <c r="H29" s="101" t="s">
        <v>1147</v>
      </c>
      <c r="I29" s="102" t="s">
        <v>2981</v>
      </c>
      <c r="J29" s="100">
        <v>43274</v>
      </c>
      <c r="K29" s="102" t="s">
        <v>1149</v>
      </c>
      <c r="L29" s="102" t="s">
        <v>1296</v>
      </c>
      <c r="M29" s="102" t="s">
        <v>48</v>
      </c>
      <c r="N29">
        <v>2</v>
      </c>
      <c r="O29" s="82">
        <v>8</v>
      </c>
      <c r="P29" s="49">
        <v>3</v>
      </c>
      <c r="Q29" s="49">
        <v>3</v>
      </c>
      <c r="R29" s="49" t="s">
        <v>36</v>
      </c>
      <c r="S29" s="54"/>
      <c r="T29" s="54"/>
      <c r="U29" s="54"/>
      <c r="V29" s="54"/>
      <c r="W29" s="80">
        <v>0</v>
      </c>
      <c r="X29" s="51">
        <f t="shared" si="0"/>
        <v>1.4</v>
      </c>
      <c r="Y29" s="52" t="str">
        <f t="shared" si="3"/>
        <v>F</v>
      </c>
      <c r="Z29" s="53" t="str">
        <f t="shared" si="1"/>
        <v>Kém</v>
      </c>
      <c r="AA29" s="41" t="s">
        <v>3382</v>
      </c>
      <c r="AB29" s="41" t="s">
        <v>3376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3023</v>
      </c>
      <c r="D30" s="46" t="s">
        <v>945</v>
      </c>
      <c r="E30" s="47" t="s">
        <v>162</v>
      </c>
      <c r="F30" s="48" t="s">
        <v>190</v>
      </c>
      <c r="G30" s="45" t="s">
        <v>378</v>
      </c>
      <c r="H30" s="101" t="s">
        <v>1147</v>
      </c>
      <c r="I30" s="102" t="s">
        <v>2981</v>
      </c>
      <c r="J30" s="100">
        <v>43274</v>
      </c>
      <c r="K30" s="102" t="s">
        <v>1149</v>
      </c>
      <c r="L30" s="102" t="s">
        <v>1296</v>
      </c>
      <c r="M30" s="102" t="s">
        <v>48</v>
      </c>
      <c r="N30">
        <v>2</v>
      </c>
      <c r="O30" s="82">
        <v>9</v>
      </c>
      <c r="P30" s="49">
        <v>4</v>
      </c>
      <c r="Q30" s="49">
        <v>6</v>
      </c>
      <c r="R30" s="49" t="s">
        <v>36</v>
      </c>
      <c r="S30" s="54"/>
      <c r="T30" s="54"/>
      <c r="U30" s="54"/>
      <c r="V30" s="54"/>
      <c r="W30" s="80">
        <v>3</v>
      </c>
      <c r="X30" s="51">
        <f t="shared" si="0"/>
        <v>4</v>
      </c>
      <c r="Y30" s="52" t="str">
        <f t="shared" si="3"/>
        <v>D</v>
      </c>
      <c r="Z30" s="53" t="str">
        <f t="shared" si="1"/>
        <v>Trung bình yếu</v>
      </c>
      <c r="AA30" s="41" t="str">
        <f t="shared" si="4"/>
        <v/>
      </c>
      <c r="AB30" s="41" t="s">
        <v>3376</v>
      </c>
      <c r="AC30" s="71"/>
      <c r="AD30" s="4"/>
      <c r="AE30" s="43" t="str">
        <f t="shared" si="2"/>
        <v>Đạt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3024</v>
      </c>
      <c r="D31" s="46" t="s">
        <v>1913</v>
      </c>
      <c r="E31" s="47" t="s">
        <v>162</v>
      </c>
      <c r="F31" s="48" t="s">
        <v>639</v>
      </c>
      <c r="G31" s="45" t="s">
        <v>152</v>
      </c>
      <c r="H31" s="101" t="s">
        <v>1147</v>
      </c>
      <c r="I31" s="102" t="s">
        <v>2981</v>
      </c>
      <c r="J31" s="100">
        <v>43274</v>
      </c>
      <c r="K31" s="102" t="s">
        <v>1149</v>
      </c>
      <c r="L31" s="102" t="s">
        <v>1296</v>
      </c>
      <c r="M31" s="102" t="s">
        <v>48</v>
      </c>
      <c r="N31">
        <v>2</v>
      </c>
      <c r="O31" s="82">
        <v>5</v>
      </c>
      <c r="P31" s="49">
        <v>3</v>
      </c>
      <c r="Q31" s="49">
        <v>3</v>
      </c>
      <c r="R31" s="49" t="s">
        <v>36</v>
      </c>
      <c r="S31" s="54"/>
      <c r="T31" s="54"/>
      <c r="U31" s="54"/>
      <c r="V31" s="54"/>
      <c r="W31" s="80">
        <v>0</v>
      </c>
      <c r="X31" s="51">
        <f t="shared" si="0"/>
        <v>1.1000000000000001</v>
      </c>
      <c r="Y31" s="52" t="str">
        <f t="shared" si="3"/>
        <v>F</v>
      </c>
      <c r="Z31" s="53" t="str">
        <f t="shared" si="1"/>
        <v>Kém</v>
      </c>
      <c r="AA31" s="41" t="s">
        <v>3382</v>
      </c>
      <c r="AB31" s="41" t="s">
        <v>3376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3025</v>
      </c>
      <c r="D32" s="46" t="s">
        <v>207</v>
      </c>
      <c r="E32" s="47" t="s">
        <v>162</v>
      </c>
      <c r="F32" s="48" t="s">
        <v>586</v>
      </c>
      <c r="G32" s="45" t="s">
        <v>214</v>
      </c>
      <c r="H32" s="101" t="s">
        <v>1147</v>
      </c>
      <c r="I32" s="102" t="s">
        <v>2981</v>
      </c>
      <c r="J32" s="100">
        <v>43274</v>
      </c>
      <c r="K32" s="102" t="s">
        <v>1149</v>
      </c>
      <c r="L32" s="102" t="s">
        <v>1296</v>
      </c>
      <c r="M32" s="102" t="s">
        <v>48</v>
      </c>
      <c r="N32">
        <v>2</v>
      </c>
      <c r="O32" s="82">
        <v>9</v>
      </c>
      <c r="P32" s="49">
        <v>4</v>
      </c>
      <c r="Q32" s="49">
        <v>3</v>
      </c>
      <c r="R32" s="49" t="s">
        <v>36</v>
      </c>
      <c r="S32" s="54"/>
      <c r="T32" s="54"/>
      <c r="U32" s="54"/>
      <c r="V32" s="54"/>
      <c r="W32" s="80">
        <v>1</v>
      </c>
      <c r="X32" s="51">
        <f t="shared" si="0"/>
        <v>2.2999999999999998</v>
      </c>
      <c r="Y32" s="52" t="str">
        <f t="shared" si="3"/>
        <v>F</v>
      </c>
      <c r="Z32" s="53" t="str">
        <f t="shared" si="1"/>
        <v>Kém</v>
      </c>
      <c r="AA32" s="41" t="str">
        <f t="shared" si="4"/>
        <v/>
      </c>
      <c r="AB32" s="41" t="s">
        <v>3376</v>
      </c>
      <c r="AC32" s="71"/>
      <c r="AD32" s="4"/>
      <c r="AE32" s="43" t="str">
        <f t="shared" si="2"/>
        <v>Học lại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3026</v>
      </c>
      <c r="D33" s="46" t="s">
        <v>308</v>
      </c>
      <c r="E33" s="47" t="s">
        <v>177</v>
      </c>
      <c r="F33" s="48" t="s">
        <v>3027</v>
      </c>
      <c r="G33" s="45" t="s">
        <v>1923</v>
      </c>
      <c r="H33" s="101" t="s">
        <v>1147</v>
      </c>
      <c r="I33" s="102" t="s">
        <v>2981</v>
      </c>
      <c r="J33" s="100">
        <v>43274</v>
      </c>
      <c r="K33" s="102" t="s">
        <v>1149</v>
      </c>
      <c r="L33" s="102" t="s">
        <v>1296</v>
      </c>
      <c r="M33" s="102" t="s">
        <v>48</v>
      </c>
      <c r="N33">
        <v>2</v>
      </c>
      <c r="O33" s="82">
        <v>10</v>
      </c>
      <c r="P33" s="49">
        <v>10</v>
      </c>
      <c r="Q33" s="49">
        <v>10</v>
      </c>
      <c r="R33" s="49" t="s">
        <v>36</v>
      </c>
      <c r="S33" s="54"/>
      <c r="T33" s="54"/>
      <c r="U33" s="54"/>
      <c r="V33" s="54"/>
      <c r="W33" s="80">
        <v>1</v>
      </c>
      <c r="X33" s="51">
        <f t="shared" si="0"/>
        <v>3.7</v>
      </c>
      <c r="Y33" s="52" t="str">
        <f t="shared" si="3"/>
        <v>F</v>
      </c>
      <c r="Z33" s="53" t="str">
        <f t="shared" si="1"/>
        <v>Kém</v>
      </c>
      <c r="AA33" s="41" t="str">
        <f t="shared" si="4"/>
        <v/>
      </c>
      <c r="AB33" s="41" t="s">
        <v>3376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3028</v>
      </c>
      <c r="D34" s="46" t="s">
        <v>1383</v>
      </c>
      <c r="E34" s="47" t="s">
        <v>182</v>
      </c>
      <c r="F34" s="48" t="s">
        <v>3029</v>
      </c>
      <c r="G34" s="45" t="s">
        <v>3030</v>
      </c>
      <c r="H34" s="101" t="s">
        <v>1147</v>
      </c>
      <c r="I34" s="102" t="s">
        <v>2981</v>
      </c>
      <c r="J34" s="100">
        <v>43274</v>
      </c>
      <c r="K34" s="102" t="s">
        <v>1149</v>
      </c>
      <c r="L34" s="102" t="s">
        <v>1296</v>
      </c>
      <c r="M34" s="102" t="s">
        <v>48</v>
      </c>
      <c r="N34">
        <v>2</v>
      </c>
      <c r="O34" s="82">
        <v>8</v>
      </c>
      <c r="P34" s="49">
        <v>10</v>
      </c>
      <c r="Q34" s="49">
        <v>7</v>
      </c>
      <c r="R34" s="49" t="s">
        <v>36</v>
      </c>
      <c r="S34" s="54"/>
      <c r="T34" s="54"/>
      <c r="U34" s="54"/>
      <c r="V34" s="54"/>
      <c r="W34" s="80">
        <v>8</v>
      </c>
      <c r="X34" s="51">
        <f t="shared" si="0"/>
        <v>8.1</v>
      </c>
      <c r="Y34" s="52" t="str">
        <f t="shared" si="3"/>
        <v>B+</v>
      </c>
      <c r="Z34" s="53" t="str">
        <f t="shared" si="1"/>
        <v>Khá</v>
      </c>
      <c r="AA34" s="41" t="str">
        <f t="shared" si="4"/>
        <v/>
      </c>
      <c r="AB34" s="41" t="s">
        <v>3376</v>
      </c>
      <c r="AC34" s="71"/>
      <c r="AD34" s="4"/>
      <c r="AE34" s="43" t="str">
        <f t="shared" si="2"/>
        <v>Đạt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3031</v>
      </c>
      <c r="D35" s="46" t="s">
        <v>628</v>
      </c>
      <c r="E35" s="47" t="s">
        <v>182</v>
      </c>
      <c r="F35" s="48" t="s">
        <v>1158</v>
      </c>
      <c r="G35" s="45" t="s">
        <v>214</v>
      </c>
      <c r="H35" s="101" t="s">
        <v>1147</v>
      </c>
      <c r="I35" s="102" t="s">
        <v>2981</v>
      </c>
      <c r="J35" s="100">
        <v>43274</v>
      </c>
      <c r="K35" s="102" t="s">
        <v>1149</v>
      </c>
      <c r="L35" s="102" t="s">
        <v>1296</v>
      </c>
      <c r="M35" s="102" t="s">
        <v>48</v>
      </c>
      <c r="N35">
        <v>2</v>
      </c>
      <c r="O35" s="82">
        <v>7</v>
      </c>
      <c r="P35" s="49">
        <v>3</v>
      </c>
      <c r="Q35" s="49">
        <v>4</v>
      </c>
      <c r="R35" s="49" t="s">
        <v>36</v>
      </c>
      <c r="S35" s="54"/>
      <c r="T35" s="54"/>
      <c r="U35" s="54"/>
      <c r="V35" s="54"/>
      <c r="W35" s="80">
        <v>1</v>
      </c>
      <c r="X35" s="51">
        <f t="shared" si="0"/>
        <v>2.1</v>
      </c>
      <c r="Y35" s="52" t="str">
        <f t="shared" si="3"/>
        <v>F</v>
      </c>
      <c r="Z35" s="53" t="str">
        <f t="shared" si="1"/>
        <v>Kém</v>
      </c>
      <c r="AA35" s="41" t="str">
        <f t="shared" si="4"/>
        <v/>
      </c>
      <c r="AB35" s="41" t="s">
        <v>3376</v>
      </c>
      <c r="AC35" s="71"/>
      <c r="AD35" s="4"/>
      <c r="AE35" s="43" t="str">
        <f t="shared" si="2"/>
        <v>Học lại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3032</v>
      </c>
      <c r="D36" s="46" t="s">
        <v>1978</v>
      </c>
      <c r="E36" s="47" t="s">
        <v>837</v>
      </c>
      <c r="F36" s="48" t="s">
        <v>3033</v>
      </c>
      <c r="G36" s="45" t="s">
        <v>2887</v>
      </c>
      <c r="H36" s="101" t="s">
        <v>1147</v>
      </c>
      <c r="I36" s="102" t="s">
        <v>2981</v>
      </c>
      <c r="J36" s="100">
        <v>43274</v>
      </c>
      <c r="K36" s="102" t="s">
        <v>1149</v>
      </c>
      <c r="L36" s="102" t="s">
        <v>1296</v>
      </c>
      <c r="M36" s="102" t="s">
        <v>48</v>
      </c>
      <c r="N36">
        <v>2</v>
      </c>
      <c r="O36" s="82">
        <v>8</v>
      </c>
      <c r="P36" s="49">
        <v>6</v>
      </c>
      <c r="Q36" s="49">
        <v>4</v>
      </c>
      <c r="R36" s="49" t="s">
        <v>36</v>
      </c>
      <c r="S36" s="54"/>
      <c r="T36" s="54"/>
      <c r="U36" s="54"/>
      <c r="V36" s="54"/>
      <c r="W36" s="80">
        <v>3.5</v>
      </c>
      <c r="X36" s="51">
        <f t="shared" si="0"/>
        <v>4.3</v>
      </c>
      <c r="Y36" s="52" t="str">
        <f t="shared" si="3"/>
        <v>D</v>
      </c>
      <c r="Z36" s="53" t="str">
        <f t="shared" si="1"/>
        <v>Trung bình yếu</v>
      </c>
      <c r="AA36" s="41" t="str">
        <f t="shared" si="4"/>
        <v/>
      </c>
      <c r="AB36" s="41" t="s">
        <v>3376</v>
      </c>
      <c r="AC36" s="71"/>
      <c r="AD36" s="4"/>
      <c r="AE36" s="43" t="str">
        <f t="shared" si="2"/>
        <v>Đạt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3034</v>
      </c>
      <c r="D37" s="46" t="s">
        <v>2593</v>
      </c>
      <c r="E37" s="47" t="s">
        <v>432</v>
      </c>
      <c r="F37" s="48" t="s">
        <v>3035</v>
      </c>
      <c r="G37" s="45" t="s">
        <v>3036</v>
      </c>
      <c r="H37" s="101" t="s">
        <v>1147</v>
      </c>
      <c r="I37" s="102" t="s">
        <v>2981</v>
      </c>
      <c r="J37" s="100">
        <v>43274</v>
      </c>
      <c r="K37" s="102" t="s">
        <v>1149</v>
      </c>
      <c r="L37" s="102" t="s">
        <v>1296</v>
      </c>
      <c r="M37" s="102" t="s">
        <v>48</v>
      </c>
      <c r="N37">
        <v>2</v>
      </c>
      <c r="O37" s="82">
        <v>9</v>
      </c>
      <c r="P37" s="49">
        <v>4</v>
      </c>
      <c r="Q37" s="49">
        <v>5</v>
      </c>
      <c r="R37" s="49" t="s">
        <v>36</v>
      </c>
      <c r="S37" s="54"/>
      <c r="T37" s="54"/>
      <c r="U37" s="54"/>
      <c r="V37" s="54"/>
      <c r="W37" s="80">
        <v>1</v>
      </c>
      <c r="X37" s="51">
        <f t="shared" si="0"/>
        <v>2.5</v>
      </c>
      <c r="Y37" s="52" t="str">
        <f t="shared" si="3"/>
        <v>F</v>
      </c>
      <c r="Z37" s="53" t="str">
        <f t="shared" si="1"/>
        <v>Kém</v>
      </c>
      <c r="AA37" s="41" t="str">
        <f t="shared" si="4"/>
        <v/>
      </c>
      <c r="AB37" s="41" t="s">
        <v>3376</v>
      </c>
      <c r="AC37" s="71"/>
      <c r="AD37" s="4"/>
      <c r="AE37" s="43" t="str">
        <f t="shared" si="2"/>
        <v>Học lại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3037</v>
      </c>
      <c r="D38" s="46" t="s">
        <v>1014</v>
      </c>
      <c r="E38" s="47" t="s">
        <v>432</v>
      </c>
      <c r="F38" s="48" t="s">
        <v>1111</v>
      </c>
      <c r="G38" s="45" t="s">
        <v>406</v>
      </c>
      <c r="H38" s="101" t="s">
        <v>1147</v>
      </c>
      <c r="I38" s="102" t="s">
        <v>2981</v>
      </c>
      <c r="J38" s="100">
        <v>43274</v>
      </c>
      <c r="K38" s="102" t="s">
        <v>1149</v>
      </c>
      <c r="L38" s="102" t="s">
        <v>1296</v>
      </c>
      <c r="M38" s="102" t="s">
        <v>48</v>
      </c>
      <c r="N38">
        <v>2</v>
      </c>
      <c r="O38" s="82">
        <v>6</v>
      </c>
      <c r="P38" s="49">
        <v>1</v>
      </c>
      <c r="Q38" s="49">
        <v>3</v>
      </c>
      <c r="R38" s="49" t="s">
        <v>36</v>
      </c>
      <c r="S38" s="54"/>
      <c r="T38" s="54"/>
      <c r="U38" s="54"/>
      <c r="V38" s="54"/>
      <c r="W38" s="80">
        <v>0</v>
      </c>
      <c r="X38" s="51">
        <f t="shared" si="0"/>
        <v>1</v>
      </c>
      <c r="Y38" s="52" t="str">
        <f t="shared" si="3"/>
        <v>F</v>
      </c>
      <c r="Z38" s="53" t="str">
        <f t="shared" si="1"/>
        <v>Kém</v>
      </c>
      <c r="AA38" s="41" t="s">
        <v>3382</v>
      </c>
      <c r="AB38" s="41" t="s">
        <v>3376</v>
      </c>
      <c r="AC38" s="71"/>
      <c r="AD38" s="4"/>
      <c r="AE38" s="43" t="str">
        <f t="shared" si="2"/>
        <v>Học lại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3038</v>
      </c>
      <c r="D39" s="46" t="s">
        <v>3039</v>
      </c>
      <c r="E39" s="47" t="s">
        <v>432</v>
      </c>
      <c r="F39" s="48" t="s">
        <v>3040</v>
      </c>
      <c r="G39" s="45" t="s">
        <v>120</v>
      </c>
      <c r="H39" s="101" t="s">
        <v>1147</v>
      </c>
      <c r="I39" s="102" t="s">
        <v>2981</v>
      </c>
      <c r="J39" s="100">
        <v>43274</v>
      </c>
      <c r="K39" s="102" t="s">
        <v>1149</v>
      </c>
      <c r="L39" s="102" t="s">
        <v>1296</v>
      </c>
      <c r="M39" s="102" t="s">
        <v>48</v>
      </c>
      <c r="N39">
        <v>2</v>
      </c>
      <c r="O39" s="82">
        <v>7</v>
      </c>
      <c r="P39" s="49">
        <v>7</v>
      </c>
      <c r="Q39" s="49">
        <v>6</v>
      </c>
      <c r="R39" s="49" t="s">
        <v>36</v>
      </c>
      <c r="S39" s="54"/>
      <c r="T39" s="54"/>
      <c r="U39" s="54"/>
      <c r="V39" s="54"/>
      <c r="W39" s="80">
        <v>0</v>
      </c>
      <c r="X39" s="51">
        <f t="shared" si="0"/>
        <v>2</v>
      </c>
      <c r="Y39" s="52" t="str">
        <f t="shared" si="3"/>
        <v>F</v>
      </c>
      <c r="Z39" s="53" t="str">
        <f t="shared" si="1"/>
        <v>Kém</v>
      </c>
      <c r="AA39" s="41" t="s">
        <v>3382</v>
      </c>
      <c r="AB39" s="41" t="s">
        <v>3376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3041</v>
      </c>
      <c r="D40" s="46" t="s">
        <v>3042</v>
      </c>
      <c r="E40" s="47" t="s">
        <v>432</v>
      </c>
      <c r="F40" s="48" t="s">
        <v>612</v>
      </c>
      <c r="G40" s="45" t="s">
        <v>283</v>
      </c>
      <c r="H40" s="101" t="s">
        <v>1147</v>
      </c>
      <c r="I40" s="102" t="s">
        <v>2981</v>
      </c>
      <c r="J40" s="100">
        <v>43274</v>
      </c>
      <c r="K40" s="102" t="s">
        <v>1149</v>
      </c>
      <c r="L40" s="102" t="s">
        <v>1296</v>
      </c>
      <c r="M40" s="102" t="s">
        <v>48</v>
      </c>
      <c r="N40">
        <v>2</v>
      </c>
      <c r="O40" s="82">
        <v>7</v>
      </c>
      <c r="P40" s="49">
        <v>7</v>
      </c>
      <c r="Q40" s="49">
        <v>6</v>
      </c>
      <c r="R40" s="49" t="s">
        <v>36</v>
      </c>
      <c r="S40" s="54"/>
      <c r="T40" s="54"/>
      <c r="U40" s="54"/>
      <c r="V40" s="54"/>
      <c r="W40" s="80">
        <v>1</v>
      </c>
      <c r="X40" s="51">
        <f t="shared" si="0"/>
        <v>2.7</v>
      </c>
      <c r="Y40" s="52" t="str">
        <f t="shared" si="3"/>
        <v>F</v>
      </c>
      <c r="Z40" s="53" t="str">
        <f t="shared" si="1"/>
        <v>Kém</v>
      </c>
      <c r="AA40" s="41" t="str">
        <f t="shared" si="4"/>
        <v/>
      </c>
      <c r="AB40" s="41" t="s">
        <v>3376</v>
      </c>
      <c r="AC40" s="71"/>
      <c r="AD40" s="4"/>
      <c r="AE40" s="43" t="str">
        <f t="shared" si="2"/>
        <v>Học lại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3043</v>
      </c>
      <c r="D41" s="46" t="s">
        <v>750</v>
      </c>
      <c r="E41" s="47" t="s">
        <v>189</v>
      </c>
      <c r="F41" s="48" t="s">
        <v>3044</v>
      </c>
      <c r="G41" s="45" t="s">
        <v>1032</v>
      </c>
      <c r="H41" s="101" t="s">
        <v>1147</v>
      </c>
      <c r="I41" s="102" t="s">
        <v>2981</v>
      </c>
      <c r="J41" s="100">
        <v>43274</v>
      </c>
      <c r="K41" s="102" t="s">
        <v>1149</v>
      </c>
      <c r="L41" s="102" t="s">
        <v>1296</v>
      </c>
      <c r="M41" s="102" t="s">
        <v>48</v>
      </c>
      <c r="N41">
        <v>2</v>
      </c>
      <c r="O41" s="82">
        <v>9</v>
      </c>
      <c r="P41" s="49">
        <v>8</v>
      </c>
      <c r="Q41" s="49">
        <v>7</v>
      </c>
      <c r="R41" s="49" t="s">
        <v>36</v>
      </c>
      <c r="S41" s="54"/>
      <c r="T41" s="54"/>
      <c r="U41" s="54"/>
      <c r="V41" s="54"/>
      <c r="W41" s="80">
        <v>6</v>
      </c>
      <c r="X41" s="51">
        <f t="shared" si="0"/>
        <v>6.6</v>
      </c>
      <c r="Y41" s="52" t="str">
        <f t="shared" si="3"/>
        <v>C+</v>
      </c>
      <c r="Z41" s="53" t="str">
        <f t="shared" si="1"/>
        <v>Trung bình</v>
      </c>
      <c r="AA41" s="41" t="str">
        <f t="shared" si="4"/>
        <v/>
      </c>
      <c r="AB41" s="41" t="s">
        <v>3376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3045</v>
      </c>
      <c r="D42" s="46" t="s">
        <v>3046</v>
      </c>
      <c r="E42" s="47" t="s">
        <v>189</v>
      </c>
      <c r="F42" s="48" t="s">
        <v>827</v>
      </c>
      <c r="G42" s="45" t="s">
        <v>61</v>
      </c>
      <c r="H42" s="101" t="s">
        <v>1147</v>
      </c>
      <c r="I42" s="102" t="s">
        <v>2981</v>
      </c>
      <c r="J42" s="100">
        <v>43274</v>
      </c>
      <c r="K42" s="102" t="s">
        <v>1149</v>
      </c>
      <c r="L42" s="102" t="s">
        <v>1296</v>
      </c>
      <c r="M42" s="102" t="s">
        <v>48</v>
      </c>
      <c r="N42">
        <v>2</v>
      </c>
      <c r="O42" s="82">
        <v>7</v>
      </c>
      <c r="P42" s="49">
        <v>0</v>
      </c>
      <c r="Q42" s="49">
        <v>0</v>
      </c>
      <c r="R42" s="49" t="s">
        <v>36</v>
      </c>
      <c r="S42" s="54"/>
      <c r="T42" s="54"/>
      <c r="U42" s="54"/>
      <c r="V42" s="54"/>
      <c r="W42" s="80" t="s">
        <v>36</v>
      </c>
      <c r="X42" s="51">
        <f t="shared" si="0"/>
        <v>0.7</v>
      </c>
      <c r="Y42" s="52" t="str">
        <f t="shared" si="3"/>
        <v>F</v>
      </c>
      <c r="Z42" s="53" t="str">
        <f t="shared" si="1"/>
        <v>Kém</v>
      </c>
      <c r="AA42" s="41" t="str">
        <f t="shared" si="4"/>
        <v>Không đủ ĐKDT</v>
      </c>
      <c r="AB42" s="41" t="s">
        <v>3376</v>
      </c>
      <c r="AC42" s="71"/>
      <c r="AD42" s="4"/>
      <c r="AE42" s="43" t="str">
        <f t="shared" si="2"/>
        <v>Học lại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3047</v>
      </c>
      <c r="D43" s="46" t="s">
        <v>1993</v>
      </c>
      <c r="E43" s="47" t="s">
        <v>189</v>
      </c>
      <c r="F43" s="48" t="s">
        <v>230</v>
      </c>
      <c r="G43" s="45" t="s">
        <v>518</v>
      </c>
      <c r="H43" s="101" t="s">
        <v>1147</v>
      </c>
      <c r="I43" s="102" t="s">
        <v>2981</v>
      </c>
      <c r="J43" s="100">
        <v>43274</v>
      </c>
      <c r="K43" s="102" t="s">
        <v>1149</v>
      </c>
      <c r="L43" s="102" t="s">
        <v>1296</v>
      </c>
      <c r="M43" s="102" t="s">
        <v>48</v>
      </c>
      <c r="N43">
        <v>2</v>
      </c>
      <c r="O43" s="82">
        <v>10</v>
      </c>
      <c r="P43" s="49">
        <v>10</v>
      </c>
      <c r="Q43" s="49">
        <v>10</v>
      </c>
      <c r="R43" s="49" t="s">
        <v>36</v>
      </c>
      <c r="S43" s="54"/>
      <c r="T43" s="54"/>
      <c r="U43" s="54"/>
      <c r="V43" s="54"/>
      <c r="W43" s="80">
        <v>8</v>
      </c>
      <c r="X43" s="51">
        <f t="shared" si="0"/>
        <v>8.6</v>
      </c>
      <c r="Y43" s="52" t="str">
        <f t="shared" si="3"/>
        <v>A</v>
      </c>
      <c r="Z43" s="53" t="str">
        <f t="shared" si="1"/>
        <v>Giỏi</v>
      </c>
      <c r="AA43" s="41" t="str">
        <f t="shared" si="4"/>
        <v/>
      </c>
      <c r="AB43" s="41" t="s">
        <v>3376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3048</v>
      </c>
      <c r="D44" s="46" t="s">
        <v>505</v>
      </c>
      <c r="E44" s="47" t="s">
        <v>189</v>
      </c>
      <c r="F44" s="48" t="s">
        <v>1400</v>
      </c>
      <c r="G44" s="45" t="s">
        <v>248</v>
      </c>
      <c r="H44" s="101" t="s">
        <v>1147</v>
      </c>
      <c r="I44" s="102" t="s">
        <v>2981</v>
      </c>
      <c r="J44" s="100">
        <v>43274</v>
      </c>
      <c r="K44" s="102" t="s">
        <v>1149</v>
      </c>
      <c r="L44" s="102" t="s">
        <v>1296</v>
      </c>
      <c r="M44" s="102" t="s">
        <v>48</v>
      </c>
      <c r="N44">
        <v>2</v>
      </c>
      <c r="O44" s="82">
        <v>8</v>
      </c>
      <c r="P44" s="49">
        <v>9</v>
      </c>
      <c r="Q44" s="49">
        <v>6</v>
      </c>
      <c r="R44" s="49" t="s">
        <v>36</v>
      </c>
      <c r="S44" s="54"/>
      <c r="T44" s="54"/>
      <c r="U44" s="54"/>
      <c r="V44" s="54"/>
      <c r="W44" s="80">
        <v>0</v>
      </c>
      <c r="X44" s="51">
        <f t="shared" si="0"/>
        <v>2.2999999999999998</v>
      </c>
      <c r="Y44" s="52" t="str">
        <f t="shared" si="3"/>
        <v>F</v>
      </c>
      <c r="Z44" s="53" t="str">
        <f t="shared" si="1"/>
        <v>Kém</v>
      </c>
      <c r="AA44" s="41" t="s">
        <v>3382</v>
      </c>
      <c r="AB44" s="41" t="s">
        <v>3376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3049</v>
      </c>
      <c r="D45" s="46" t="s">
        <v>2549</v>
      </c>
      <c r="E45" s="47" t="s">
        <v>3050</v>
      </c>
      <c r="F45" s="48" t="s">
        <v>3051</v>
      </c>
      <c r="G45" s="45" t="s">
        <v>1152</v>
      </c>
      <c r="H45" s="101" t="s">
        <v>1147</v>
      </c>
      <c r="I45" s="102" t="s">
        <v>2981</v>
      </c>
      <c r="J45" s="100">
        <v>43274</v>
      </c>
      <c r="K45" s="102" t="s">
        <v>1149</v>
      </c>
      <c r="L45" s="102" t="s">
        <v>1296</v>
      </c>
      <c r="M45" s="102" t="s">
        <v>48</v>
      </c>
      <c r="N45">
        <v>2</v>
      </c>
      <c r="O45" s="82">
        <v>7.5</v>
      </c>
      <c r="P45" s="49">
        <v>9</v>
      </c>
      <c r="Q45" s="49">
        <v>9</v>
      </c>
      <c r="R45" s="49" t="s">
        <v>36</v>
      </c>
      <c r="S45" s="54"/>
      <c r="T45" s="54"/>
      <c r="U45" s="54"/>
      <c r="V45" s="54"/>
      <c r="W45" s="80">
        <v>8</v>
      </c>
      <c r="X45" s="51">
        <f t="shared" si="0"/>
        <v>8.1999999999999993</v>
      </c>
      <c r="Y45" s="52" t="str">
        <f t="shared" si="3"/>
        <v>B+</v>
      </c>
      <c r="Z45" s="53" t="str">
        <f t="shared" si="1"/>
        <v>Khá</v>
      </c>
      <c r="AA45" s="41" t="str">
        <f t="shared" si="4"/>
        <v/>
      </c>
      <c r="AB45" s="41" t="s">
        <v>3376</v>
      </c>
      <c r="AC45" s="71"/>
      <c r="AD45" s="4"/>
      <c r="AE45" s="43" t="str">
        <f t="shared" si="2"/>
        <v>Đạt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3052</v>
      </c>
      <c r="D46" s="46" t="s">
        <v>118</v>
      </c>
      <c r="E46" s="47" t="s">
        <v>678</v>
      </c>
      <c r="F46" s="48" t="s">
        <v>3053</v>
      </c>
      <c r="G46" s="45" t="s">
        <v>3054</v>
      </c>
      <c r="H46" s="101" t="s">
        <v>1147</v>
      </c>
      <c r="I46" s="102" t="s">
        <v>2981</v>
      </c>
      <c r="J46" s="100">
        <v>43274</v>
      </c>
      <c r="K46" s="102" t="s">
        <v>1149</v>
      </c>
      <c r="L46" s="102" t="s">
        <v>1296</v>
      </c>
      <c r="M46" s="102" t="s">
        <v>48</v>
      </c>
      <c r="N46">
        <v>2</v>
      </c>
      <c r="O46" s="82">
        <v>9.5</v>
      </c>
      <c r="P46" s="49">
        <v>10</v>
      </c>
      <c r="Q46" s="49">
        <v>6</v>
      </c>
      <c r="R46" s="49" t="s">
        <v>36</v>
      </c>
      <c r="S46" s="54"/>
      <c r="T46" s="54"/>
      <c r="U46" s="54"/>
      <c r="V46" s="54"/>
      <c r="W46" s="80">
        <v>4</v>
      </c>
      <c r="X46" s="51">
        <f t="shared" si="0"/>
        <v>5.4</v>
      </c>
      <c r="Y46" s="52" t="str">
        <f t="shared" si="3"/>
        <v>D+</v>
      </c>
      <c r="Z46" s="53" t="str">
        <f t="shared" si="1"/>
        <v>Trung bình yếu</v>
      </c>
      <c r="AA46" s="41" t="str">
        <f t="shared" si="4"/>
        <v/>
      </c>
      <c r="AB46" s="41" t="s">
        <v>3376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3055</v>
      </c>
      <c r="D47" s="46" t="s">
        <v>3056</v>
      </c>
      <c r="E47" s="47" t="s">
        <v>678</v>
      </c>
      <c r="F47" s="48" t="s">
        <v>1456</v>
      </c>
      <c r="G47" s="45" t="s">
        <v>170</v>
      </c>
      <c r="H47" s="101" t="s">
        <v>1147</v>
      </c>
      <c r="I47" s="102" t="s">
        <v>2981</v>
      </c>
      <c r="J47" s="100">
        <v>43274</v>
      </c>
      <c r="K47" s="102" t="s">
        <v>1149</v>
      </c>
      <c r="L47" s="102" t="s">
        <v>1296</v>
      </c>
      <c r="M47" s="102" t="s">
        <v>48</v>
      </c>
      <c r="N47">
        <v>2</v>
      </c>
      <c r="O47" s="82">
        <v>7</v>
      </c>
      <c r="P47" s="49">
        <v>0</v>
      </c>
      <c r="Q47" s="49">
        <v>0</v>
      </c>
      <c r="R47" s="49" t="s">
        <v>36</v>
      </c>
      <c r="S47" s="54"/>
      <c r="T47" s="54"/>
      <c r="U47" s="54"/>
      <c r="V47" s="54"/>
      <c r="W47" s="80" t="s">
        <v>36</v>
      </c>
      <c r="X47" s="51">
        <f t="shared" si="0"/>
        <v>0.7</v>
      </c>
      <c r="Y47" s="52" t="str">
        <f t="shared" si="3"/>
        <v>F</v>
      </c>
      <c r="Z47" s="53" t="str">
        <f t="shared" si="1"/>
        <v>Kém</v>
      </c>
      <c r="AA47" s="41" t="str">
        <f t="shared" si="4"/>
        <v>Không đủ ĐKDT</v>
      </c>
      <c r="AB47" s="41" t="s">
        <v>3376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3057</v>
      </c>
      <c r="D48" s="46" t="s">
        <v>1437</v>
      </c>
      <c r="E48" s="47" t="s">
        <v>1040</v>
      </c>
      <c r="F48" s="48" t="s">
        <v>3058</v>
      </c>
      <c r="G48" s="45" t="s">
        <v>1032</v>
      </c>
      <c r="H48" s="101" t="s">
        <v>1147</v>
      </c>
      <c r="I48" s="102" t="s">
        <v>2981</v>
      </c>
      <c r="J48" s="100">
        <v>43274</v>
      </c>
      <c r="K48" s="102" t="s">
        <v>1149</v>
      </c>
      <c r="L48" s="102" t="s">
        <v>1296</v>
      </c>
      <c r="M48" s="102" t="s">
        <v>48</v>
      </c>
      <c r="N48">
        <v>2</v>
      </c>
      <c r="O48" s="82">
        <v>7.5</v>
      </c>
      <c r="P48" s="49">
        <v>3</v>
      </c>
      <c r="Q48" s="49">
        <v>3</v>
      </c>
      <c r="R48" s="49" t="s">
        <v>36</v>
      </c>
      <c r="S48" s="54"/>
      <c r="T48" s="54"/>
      <c r="U48" s="54"/>
      <c r="V48" s="54"/>
      <c r="W48" s="80">
        <v>1</v>
      </c>
      <c r="X48" s="51">
        <f t="shared" si="0"/>
        <v>2.1</v>
      </c>
      <c r="Y48" s="52" t="str">
        <f t="shared" si="3"/>
        <v>F</v>
      </c>
      <c r="Z48" s="53" t="str">
        <f t="shared" si="1"/>
        <v>Kém</v>
      </c>
      <c r="AA48" s="41" t="str">
        <f t="shared" si="4"/>
        <v/>
      </c>
      <c r="AB48" s="41" t="s">
        <v>3376</v>
      </c>
      <c r="AC48" s="71"/>
      <c r="AD48" s="4"/>
      <c r="AE48" s="43" t="str">
        <f t="shared" si="2"/>
        <v>Học lại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3059</v>
      </c>
      <c r="D49" s="46" t="s">
        <v>211</v>
      </c>
      <c r="E49" s="47" t="s">
        <v>212</v>
      </c>
      <c r="F49" s="48" t="s">
        <v>1203</v>
      </c>
      <c r="G49" s="45" t="s">
        <v>378</v>
      </c>
      <c r="H49" s="101" t="s">
        <v>1147</v>
      </c>
      <c r="I49" s="102" t="s">
        <v>2981</v>
      </c>
      <c r="J49" s="100">
        <v>43274</v>
      </c>
      <c r="K49" s="102" t="s">
        <v>1149</v>
      </c>
      <c r="L49" s="102" t="s">
        <v>1296</v>
      </c>
      <c r="M49" s="102" t="s">
        <v>48</v>
      </c>
      <c r="N49">
        <v>2</v>
      </c>
      <c r="O49" s="82">
        <v>8</v>
      </c>
      <c r="P49" s="49">
        <v>10</v>
      </c>
      <c r="Q49" s="49">
        <v>4</v>
      </c>
      <c r="R49" s="49" t="s">
        <v>36</v>
      </c>
      <c r="S49" s="54"/>
      <c r="T49" s="54"/>
      <c r="U49" s="54"/>
      <c r="V49" s="54"/>
      <c r="W49" s="80">
        <v>4</v>
      </c>
      <c r="X49" s="51">
        <f t="shared" si="0"/>
        <v>5</v>
      </c>
      <c r="Y49" s="52" t="str">
        <f t="shared" si="3"/>
        <v>D+</v>
      </c>
      <c r="Z49" s="53" t="str">
        <f t="shared" si="1"/>
        <v>Trung bình yếu</v>
      </c>
      <c r="AA49" s="41" t="str">
        <f t="shared" si="4"/>
        <v/>
      </c>
      <c r="AB49" s="41" t="s">
        <v>3376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3060</v>
      </c>
      <c r="D50" s="46" t="s">
        <v>91</v>
      </c>
      <c r="E50" s="47" t="s">
        <v>225</v>
      </c>
      <c r="F50" s="48" t="s">
        <v>3061</v>
      </c>
      <c r="G50" s="45" t="s">
        <v>3062</v>
      </c>
      <c r="H50" s="101" t="s">
        <v>1147</v>
      </c>
      <c r="I50" s="102" t="s">
        <v>2981</v>
      </c>
      <c r="J50" s="100">
        <v>43274</v>
      </c>
      <c r="K50" s="102" t="s">
        <v>1149</v>
      </c>
      <c r="L50" s="102" t="s">
        <v>1296</v>
      </c>
      <c r="M50" s="102" t="s">
        <v>48</v>
      </c>
      <c r="N50">
        <v>2</v>
      </c>
      <c r="O50" s="82">
        <v>8</v>
      </c>
      <c r="P50" s="49">
        <v>4</v>
      </c>
      <c r="Q50" s="49">
        <v>4</v>
      </c>
      <c r="R50" s="49" t="s">
        <v>36</v>
      </c>
      <c r="S50" s="54"/>
      <c r="T50" s="54"/>
      <c r="U50" s="54"/>
      <c r="V50" s="54"/>
      <c r="W50" s="80">
        <v>4</v>
      </c>
      <c r="X50" s="51">
        <f t="shared" si="0"/>
        <v>4.4000000000000004</v>
      </c>
      <c r="Y50" s="52" t="str">
        <f t="shared" si="3"/>
        <v>D</v>
      </c>
      <c r="Z50" s="53" t="str">
        <f t="shared" si="1"/>
        <v>Trung bình yếu</v>
      </c>
      <c r="AA50" s="41" t="str">
        <f t="shared" si="4"/>
        <v/>
      </c>
      <c r="AB50" s="41" t="s">
        <v>3376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3063</v>
      </c>
      <c r="D51" s="46" t="s">
        <v>2125</v>
      </c>
      <c r="E51" s="47" t="s">
        <v>225</v>
      </c>
      <c r="F51" s="48" t="s">
        <v>760</v>
      </c>
      <c r="G51" s="45" t="s">
        <v>518</v>
      </c>
      <c r="H51" s="101" t="s">
        <v>1147</v>
      </c>
      <c r="I51" s="102" t="s">
        <v>2981</v>
      </c>
      <c r="J51" s="100">
        <v>43274</v>
      </c>
      <c r="K51" s="102" t="s">
        <v>1149</v>
      </c>
      <c r="L51" s="102" t="s">
        <v>1296</v>
      </c>
      <c r="M51" s="102" t="s">
        <v>48</v>
      </c>
      <c r="N51">
        <v>2</v>
      </c>
      <c r="O51" s="82">
        <v>9</v>
      </c>
      <c r="P51" s="49">
        <v>7</v>
      </c>
      <c r="Q51" s="49">
        <v>4</v>
      </c>
      <c r="R51" s="49" t="s">
        <v>36</v>
      </c>
      <c r="S51" s="54"/>
      <c r="T51" s="54"/>
      <c r="U51" s="54"/>
      <c r="V51" s="54"/>
      <c r="W51" s="80">
        <v>3</v>
      </c>
      <c r="X51" s="51">
        <f t="shared" si="0"/>
        <v>4.0999999999999996</v>
      </c>
      <c r="Y51" s="52" t="str">
        <f t="shared" si="3"/>
        <v>D</v>
      </c>
      <c r="Z51" s="53" t="str">
        <f t="shared" si="1"/>
        <v>Trung bình yếu</v>
      </c>
      <c r="AA51" s="41" t="str">
        <f t="shared" si="4"/>
        <v/>
      </c>
      <c r="AB51" s="41" t="s">
        <v>3376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3064</v>
      </c>
      <c r="D52" s="46" t="s">
        <v>3065</v>
      </c>
      <c r="E52" s="47" t="s">
        <v>225</v>
      </c>
      <c r="F52" s="48" t="s">
        <v>606</v>
      </c>
      <c r="G52" s="45" t="s">
        <v>447</v>
      </c>
      <c r="H52" s="101" t="s">
        <v>1147</v>
      </c>
      <c r="I52" s="102" t="s">
        <v>2981</v>
      </c>
      <c r="J52" s="100">
        <v>43274</v>
      </c>
      <c r="K52" s="102" t="s">
        <v>1149</v>
      </c>
      <c r="L52" s="102" t="s">
        <v>1296</v>
      </c>
      <c r="M52" s="102" t="s">
        <v>48</v>
      </c>
      <c r="N52">
        <v>2</v>
      </c>
      <c r="O52" s="82">
        <v>9</v>
      </c>
      <c r="P52" s="49">
        <v>10</v>
      </c>
      <c r="Q52" s="49">
        <v>6</v>
      </c>
      <c r="R52" s="49" t="s">
        <v>36</v>
      </c>
      <c r="S52" s="54"/>
      <c r="T52" s="54"/>
      <c r="U52" s="54"/>
      <c r="V52" s="54"/>
      <c r="W52" s="80">
        <v>3</v>
      </c>
      <c r="X52" s="51">
        <f t="shared" si="0"/>
        <v>4.5999999999999996</v>
      </c>
      <c r="Y52" s="52" t="str">
        <f t="shared" si="3"/>
        <v>D</v>
      </c>
      <c r="Z52" s="53" t="str">
        <f t="shared" si="1"/>
        <v>Trung bình yếu</v>
      </c>
      <c r="AA52" s="41" t="str">
        <f t="shared" si="4"/>
        <v/>
      </c>
      <c r="AB52" s="41" t="s">
        <v>3376</v>
      </c>
      <c r="AC52" s="71"/>
      <c r="AD52" s="4"/>
      <c r="AE52" s="43" t="str">
        <f t="shared" si="2"/>
        <v>Đạt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3066</v>
      </c>
      <c r="D53" s="46" t="s">
        <v>1707</v>
      </c>
      <c r="E53" s="47" t="s">
        <v>225</v>
      </c>
      <c r="F53" s="48" t="s">
        <v>393</v>
      </c>
      <c r="G53" s="45" t="s">
        <v>472</v>
      </c>
      <c r="H53" s="101" t="s">
        <v>1147</v>
      </c>
      <c r="I53" s="102" t="s">
        <v>2981</v>
      </c>
      <c r="J53" s="100">
        <v>43274</v>
      </c>
      <c r="K53" s="102" t="s">
        <v>1149</v>
      </c>
      <c r="L53" s="102" t="s">
        <v>1296</v>
      </c>
      <c r="M53" s="102" t="s">
        <v>48</v>
      </c>
      <c r="N53">
        <v>2</v>
      </c>
      <c r="O53" s="82">
        <v>7</v>
      </c>
      <c r="P53" s="49">
        <v>10</v>
      </c>
      <c r="Q53" s="49">
        <v>3</v>
      </c>
      <c r="R53" s="49" t="s">
        <v>36</v>
      </c>
      <c r="S53" s="54"/>
      <c r="T53" s="54"/>
      <c r="U53" s="54"/>
      <c r="V53" s="54"/>
      <c r="W53" s="80">
        <v>1</v>
      </c>
      <c r="X53" s="51">
        <f t="shared" si="0"/>
        <v>2.7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">
        <v>3376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3067</v>
      </c>
      <c r="D54" s="46" t="s">
        <v>416</v>
      </c>
      <c r="E54" s="47" t="s">
        <v>3068</v>
      </c>
      <c r="F54" s="48" t="s">
        <v>2059</v>
      </c>
      <c r="G54" s="45" t="s">
        <v>406</v>
      </c>
      <c r="H54" s="101" t="s">
        <v>1147</v>
      </c>
      <c r="I54" s="102" t="s">
        <v>2981</v>
      </c>
      <c r="J54" s="100">
        <v>43274</v>
      </c>
      <c r="K54" s="102" t="s">
        <v>1149</v>
      </c>
      <c r="L54" s="102" t="s">
        <v>1296</v>
      </c>
      <c r="M54" s="102" t="s">
        <v>48</v>
      </c>
      <c r="N54">
        <v>2</v>
      </c>
      <c r="O54" s="82">
        <v>9</v>
      </c>
      <c r="P54" s="49">
        <v>10</v>
      </c>
      <c r="Q54" s="49">
        <v>5</v>
      </c>
      <c r="R54" s="49" t="s">
        <v>36</v>
      </c>
      <c r="S54" s="54"/>
      <c r="T54" s="54"/>
      <c r="U54" s="54"/>
      <c r="V54" s="54"/>
      <c r="W54" s="80">
        <v>3</v>
      </c>
      <c r="X54" s="51">
        <f t="shared" si="0"/>
        <v>4.5</v>
      </c>
      <c r="Y54" s="52" t="str">
        <f t="shared" si="3"/>
        <v>D</v>
      </c>
      <c r="Z54" s="53" t="str">
        <f t="shared" si="1"/>
        <v>Trung bình yếu</v>
      </c>
      <c r="AA54" s="41" t="str">
        <f t="shared" si="4"/>
        <v/>
      </c>
      <c r="AB54" s="41" t="s">
        <v>3376</v>
      </c>
      <c r="AC54" s="71"/>
      <c r="AD54" s="4"/>
      <c r="AE54" s="43" t="str">
        <f t="shared" si="2"/>
        <v>Đạt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3069</v>
      </c>
      <c r="D55" s="46" t="s">
        <v>3070</v>
      </c>
      <c r="E55" s="47" t="s">
        <v>246</v>
      </c>
      <c r="F55" s="48" t="s">
        <v>2359</v>
      </c>
      <c r="G55" s="45" t="s">
        <v>378</v>
      </c>
      <c r="H55" s="101" t="s">
        <v>1147</v>
      </c>
      <c r="I55" s="102" t="s">
        <v>2981</v>
      </c>
      <c r="J55" s="100">
        <v>43274</v>
      </c>
      <c r="K55" s="102" t="s">
        <v>1149</v>
      </c>
      <c r="L55" s="102" t="s">
        <v>1296</v>
      </c>
      <c r="M55" s="102" t="s">
        <v>48</v>
      </c>
      <c r="N55">
        <v>2</v>
      </c>
      <c r="O55" s="82">
        <v>9</v>
      </c>
      <c r="P55" s="49">
        <v>10</v>
      </c>
      <c r="Q55" s="49">
        <v>9</v>
      </c>
      <c r="R55" s="49" t="s">
        <v>36</v>
      </c>
      <c r="S55" s="54"/>
      <c r="T55" s="54"/>
      <c r="U55" s="54"/>
      <c r="V55" s="54"/>
      <c r="W55" s="80">
        <v>3</v>
      </c>
      <c r="X55" s="51">
        <f t="shared" si="0"/>
        <v>4.9000000000000004</v>
      </c>
      <c r="Y55" s="52" t="str">
        <f t="shared" si="3"/>
        <v>D</v>
      </c>
      <c r="Z55" s="53" t="str">
        <f t="shared" si="1"/>
        <v>Trung bình yếu</v>
      </c>
      <c r="AA55" s="41" t="str">
        <f t="shared" si="4"/>
        <v/>
      </c>
      <c r="AB55" s="41" t="s">
        <v>3376</v>
      </c>
      <c r="AC55" s="71"/>
      <c r="AD55" s="4"/>
      <c r="AE55" s="43" t="str">
        <f t="shared" si="2"/>
        <v>Đạt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3071</v>
      </c>
      <c r="D56" s="46" t="s">
        <v>561</v>
      </c>
      <c r="E56" s="47" t="s">
        <v>246</v>
      </c>
      <c r="F56" s="48" t="s">
        <v>1041</v>
      </c>
      <c r="G56" s="45" t="s">
        <v>144</v>
      </c>
      <c r="H56" s="101" t="s">
        <v>1147</v>
      </c>
      <c r="I56" s="102" t="s">
        <v>2981</v>
      </c>
      <c r="J56" s="100">
        <v>43274</v>
      </c>
      <c r="K56" s="102" t="s">
        <v>1149</v>
      </c>
      <c r="L56" s="102" t="s">
        <v>1296</v>
      </c>
      <c r="M56" s="102" t="s">
        <v>48</v>
      </c>
      <c r="N56">
        <v>2</v>
      </c>
      <c r="O56" s="82">
        <v>9</v>
      </c>
      <c r="P56" s="49">
        <v>7</v>
      </c>
      <c r="Q56" s="49">
        <v>6</v>
      </c>
      <c r="R56" s="49" t="s">
        <v>36</v>
      </c>
      <c r="S56" s="54"/>
      <c r="T56" s="54"/>
      <c r="U56" s="54"/>
      <c r="V56" s="54"/>
      <c r="W56" s="80">
        <v>1</v>
      </c>
      <c r="X56" s="51">
        <f t="shared" si="0"/>
        <v>2.9</v>
      </c>
      <c r="Y56" s="52" t="str">
        <f t="shared" si="3"/>
        <v>F</v>
      </c>
      <c r="Z56" s="53" t="str">
        <f t="shared" si="1"/>
        <v>Kém</v>
      </c>
      <c r="AA56" s="41" t="str">
        <f t="shared" si="4"/>
        <v/>
      </c>
      <c r="AB56" s="41" t="s">
        <v>3376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3072</v>
      </c>
      <c r="D57" s="46" t="s">
        <v>3073</v>
      </c>
      <c r="E57" s="47" t="s">
        <v>257</v>
      </c>
      <c r="F57" s="48" t="s">
        <v>672</v>
      </c>
      <c r="G57" s="45" t="s">
        <v>3074</v>
      </c>
      <c r="H57" s="101" t="s">
        <v>1147</v>
      </c>
      <c r="I57" s="102" t="s">
        <v>2981</v>
      </c>
      <c r="J57" s="100">
        <v>43274</v>
      </c>
      <c r="K57" s="102" t="s">
        <v>1149</v>
      </c>
      <c r="L57" s="102" t="s">
        <v>1296</v>
      </c>
      <c r="M57" s="102" t="s">
        <v>48</v>
      </c>
      <c r="N57">
        <v>2</v>
      </c>
      <c r="O57" s="82">
        <v>7</v>
      </c>
      <c r="P57" s="49">
        <v>0</v>
      </c>
      <c r="Q57" s="49">
        <v>0</v>
      </c>
      <c r="R57" s="49" t="s">
        <v>36</v>
      </c>
      <c r="S57" s="54"/>
      <c r="T57" s="54"/>
      <c r="U57" s="54"/>
      <c r="V57" s="54"/>
      <c r="W57" s="80" t="s">
        <v>36</v>
      </c>
      <c r="X57" s="51">
        <f t="shared" si="0"/>
        <v>0.7</v>
      </c>
      <c r="Y57" s="52" t="str">
        <f t="shared" si="3"/>
        <v>F</v>
      </c>
      <c r="Z57" s="53" t="str">
        <f t="shared" si="1"/>
        <v>Kém</v>
      </c>
      <c r="AA57" s="41" t="str">
        <f t="shared" si="4"/>
        <v>Không đủ ĐKDT</v>
      </c>
      <c r="AB57" s="41" t="s">
        <v>3376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3075</v>
      </c>
      <c r="D58" s="46" t="s">
        <v>176</v>
      </c>
      <c r="E58" s="47" t="s">
        <v>878</v>
      </c>
      <c r="F58" s="48" t="s">
        <v>2923</v>
      </c>
      <c r="G58" s="45" t="s">
        <v>1945</v>
      </c>
      <c r="H58" s="101" t="s">
        <v>1147</v>
      </c>
      <c r="I58" s="102" t="s">
        <v>2981</v>
      </c>
      <c r="J58" s="100">
        <v>43274</v>
      </c>
      <c r="K58" s="102" t="s">
        <v>1149</v>
      </c>
      <c r="L58" s="102" t="s">
        <v>1296</v>
      </c>
      <c r="M58" s="102" t="s">
        <v>48</v>
      </c>
      <c r="N58">
        <v>2</v>
      </c>
      <c r="O58" s="82">
        <v>9</v>
      </c>
      <c r="P58" s="49">
        <v>10</v>
      </c>
      <c r="Q58" s="49">
        <v>10</v>
      </c>
      <c r="R58" s="49" t="s">
        <v>36</v>
      </c>
      <c r="S58" s="54"/>
      <c r="T58" s="54"/>
      <c r="U58" s="54"/>
      <c r="V58" s="54"/>
      <c r="W58" s="80">
        <v>6</v>
      </c>
      <c r="X58" s="51">
        <f t="shared" si="0"/>
        <v>7.1</v>
      </c>
      <c r="Y58" s="52" t="str">
        <f t="shared" si="3"/>
        <v>B</v>
      </c>
      <c r="Z58" s="53" t="str">
        <f t="shared" si="1"/>
        <v>Khá</v>
      </c>
      <c r="AA58" s="41" t="str">
        <f t="shared" si="4"/>
        <v/>
      </c>
      <c r="AB58" s="41" t="s">
        <v>3376</v>
      </c>
      <c r="AC58" s="71"/>
      <c r="AD58" s="4"/>
      <c r="AE58" s="43" t="str">
        <f t="shared" si="2"/>
        <v>Đạt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3076</v>
      </c>
      <c r="D59" s="46" t="s">
        <v>134</v>
      </c>
      <c r="E59" s="47" t="s">
        <v>882</v>
      </c>
      <c r="F59" s="48" t="s">
        <v>1000</v>
      </c>
      <c r="G59" s="45" t="s">
        <v>214</v>
      </c>
      <c r="H59" s="101" t="s">
        <v>1147</v>
      </c>
      <c r="I59" s="102" t="s">
        <v>2981</v>
      </c>
      <c r="J59" s="100">
        <v>43274</v>
      </c>
      <c r="K59" s="102" t="s">
        <v>1149</v>
      </c>
      <c r="L59" s="102" t="s">
        <v>1296</v>
      </c>
      <c r="M59" s="102" t="s">
        <v>48</v>
      </c>
      <c r="N59">
        <v>2</v>
      </c>
      <c r="O59" s="82">
        <v>8</v>
      </c>
      <c r="P59" s="49">
        <v>3</v>
      </c>
      <c r="Q59" s="49">
        <v>4</v>
      </c>
      <c r="R59" s="49" t="s">
        <v>36</v>
      </c>
      <c r="S59" s="54"/>
      <c r="T59" s="54"/>
      <c r="U59" s="54"/>
      <c r="V59" s="54"/>
      <c r="W59" s="80">
        <v>1</v>
      </c>
      <c r="X59" s="51">
        <f t="shared" si="0"/>
        <v>2.2000000000000002</v>
      </c>
      <c r="Y59" s="52" t="str">
        <f t="shared" si="3"/>
        <v>F</v>
      </c>
      <c r="Z59" s="53" t="str">
        <f t="shared" si="1"/>
        <v>Kém</v>
      </c>
      <c r="AA59" s="41" t="str">
        <f t="shared" si="4"/>
        <v/>
      </c>
      <c r="AB59" s="41" t="s">
        <v>3376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3077</v>
      </c>
      <c r="D60" s="46" t="s">
        <v>3078</v>
      </c>
      <c r="E60" s="47" t="s">
        <v>882</v>
      </c>
      <c r="F60" s="48" t="s">
        <v>1450</v>
      </c>
      <c r="G60" s="45" t="s">
        <v>283</v>
      </c>
      <c r="H60" s="101" t="s">
        <v>1147</v>
      </c>
      <c r="I60" s="102" t="s">
        <v>2981</v>
      </c>
      <c r="J60" s="100">
        <v>43274</v>
      </c>
      <c r="K60" s="102" t="s">
        <v>1149</v>
      </c>
      <c r="L60" s="102" t="s">
        <v>1296</v>
      </c>
      <c r="M60" s="102" t="s">
        <v>48</v>
      </c>
      <c r="N60">
        <v>2</v>
      </c>
      <c r="O60" s="82">
        <v>9</v>
      </c>
      <c r="P60" s="49">
        <v>3</v>
      </c>
      <c r="Q60" s="49">
        <v>6</v>
      </c>
      <c r="R60" s="49" t="s">
        <v>36</v>
      </c>
      <c r="S60" s="54"/>
      <c r="T60" s="54"/>
      <c r="U60" s="54"/>
      <c r="V60" s="54"/>
      <c r="W60" s="80">
        <v>6</v>
      </c>
      <c r="X60" s="51">
        <f t="shared" si="0"/>
        <v>6</v>
      </c>
      <c r="Y60" s="52" t="str">
        <f t="shared" si="3"/>
        <v>C</v>
      </c>
      <c r="Z60" s="53" t="str">
        <f t="shared" si="1"/>
        <v>Trung bình</v>
      </c>
      <c r="AA60" s="41" t="str">
        <f t="shared" si="4"/>
        <v/>
      </c>
      <c r="AB60" s="41" t="s">
        <v>3376</v>
      </c>
      <c r="AC60" s="71"/>
      <c r="AD60" s="4"/>
      <c r="AE60" s="43" t="str">
        <f t="shared" si="2"/>
        <v>Đạt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3079</v>
      </c>
      <c r="D61" s="46" t="s">
        <v>176</v>
      </c>
      <c r="E61" s="47" t="s">
        <v>491</v>
      </c>
      <c r="F61" s="48" t="s">
        <v>1507</v>
      </c>
      <c r="G61" s="45" t="s">
        <v>472</v>
      </c>
      <c r="H61" s="101" t="s">
        <v>1147</v>
      </c>
      <c r="I61" s="102" t="s">
        <v>2981</v>
      </c>
      <c r="J61" s="100">
        <v>43274</v>
      </c>
      <c r="K61" s="102" t="s">
        <v>1149</v>
      </c>
      <c r="L61" s="102" t="s">
        <v>1296</v>
      </c>
      <c r="M61" s="102" t="s">
        <v>48</v>
      </c>
      <c r="N61">
        <v>2</v>
      </c>
      <c r="O61" s="82">
        <v>8</v>
      </c>
      <c r="P61" s="49">
        <v>0</v>
      </c>
      <c r="Q61" s="49">
        <v>0</v>
      </c>
      <c r="R61" s="49" t="s">
        <v>36</v>
      </c>
      <c r="S61" s="54"/>
      <c r="T61" s="54"/>
      <c r="U61" s="54"/>
      <c r="V61" s="54"/>
      <c r="W61" s="80" t="s">
        <v>36</v>
      </c>
      <c r="X61" s="51">
        <f t="shared" si="0"/>
        <v>0.8</v>
      </c>
      <c r="Y61" s="52" t="str">
        <f t="shared" si="3"/>
        <v>F</v>
      </c>
      <c r="Z61" s="53" t="str">
        <f t="shared" si="1"/>
        <v>Kém</v>
      </c>
      <c r="AA61" s="41" t="str">
        <f t="shared" si="4"/>
        <v>Không đủ ĐKDT</v>
      </c>
      <c r="AB61" s="41" t="s">
        <v>3376</v>
      </c>
      <c r="AC61" s="71"/>
      <c r="AD61" s="4"/>
      <c r="AE61" s="43" t="str">
        <f t="shared" si="2"/>
        <v>Học lại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3080</v>
      </c>
      <c r="D62" s="46" t="s">
        <v>1266</v>
      </c>
      <c r="E62" s="47" t="s">
        <v>2198</v>
      </c>
      <c r="F62" s="48" t="s">
        <v>3081</v>
      </c>
      <c r="G62" s="45" t="s">
        <v>3030</v>
      </c>
      <c r="H62" s="101" t="s">
        <v>1147</v>
      </c>
      <c r="I62" s="102" t="s">
        <v>2981</v>
      </c>
      <c r="J62" s="100">
        <v>43274</v>
      </c>
      <c r="K62" s="102" t="s">
        <v>1149</v>
      </c>
      <c r="L62" s="102" t="s">
        <v>1296</v>
      </c>
      <c r="M62" s="102" t="s">
        <v>48</v>
      </c>
      <c r="N62">
        <v>2</v>
      </c>
      <c r="O62" s="82">
        <v>9</v>
      </c>
      <c r="P62" s="49">
        <v>10</v>
      </c>
      <c r="Q62" s="49">
        <v>9</v>
      </c>
      <c r="R62" s="49" t="s">
        <v>36</v>
      </c>
      <c r="S62" s="54"/>
      <c r="T62" s="54"/>
      <c r="U62" s="54"/>
      <c r="V62" s="54"/>
      <c r="W62" s="80">
        <v>8</v>
      </c>
      <c r="X62" s="51">
        <f t="shared" si="0"/>
        <v>8.4</v>
      </c>
      <c r="Y62" s="52" t="str">
        <f t="shared" si="3"/>
        <v>B+</v>
      </c>
      <c r="Z62" s="53" t="str">
        <f t="shared" si="1"/>
        <v>Khá</v>
      </c>
      <c r="AA62" s="41" t="str">
        <f t="shared" si="4"/>
        <v/>
      </c>
      <c r="AB62" s="41" t="s">
        <v>3376</v>
      </c>
      <c r="AC62" s="71"/>
      <c r="AD62" s="4"/>
      <c r="AE62" s="43" t="str">
        <f t="shared" si="2"/>
        <v>Đạt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3082</v>
      </c>
      <c r="D63" s="46" t="s">
        <v>3083</v>
      </c>
      <c r="E63" s="47" t="s">
        <v>2316</v>
      </c>
      <c r="F63" s="48" t="s">
        <v>3084</v>
      </c>
      <c r="G63" s="45" t="s">
        <v>3085</v>
      </c>
      <c r="H63" s="101" t="s">
        <v>1147</v>
      </c>
      <c r="I63" s="102" t="s">
        <v>2981</v>
      </c>
      <c r="J63" s="100">
        <v>43274</v>
      </c>
      <c r="K63" s="102" t="s">
        <v>1149</v>
      </c>
      <c r="L63" s="102" t="s">
        <v>1296</v>
      </c>
      <c r="M63" s="102" t="s">
        <v>48</v>
      </c>
      <c r="N63">
        <v>2</v>
      </c>
      <c r="O63" s="82">
        <v>9</v>
      </c>
      <c r="P63" s="49">
        <v>4</v>
      </c>
      <c r="Q63" s="49">
        <v>3</v>
      </c>
      <c r="R63" s="49" t="s">
        <v>36</v>
      </c>
      <c r="S63" s="54"/>
      <c r="T63" s="54"/>
      <c r="U63" s="54"/>
      <c r="V63" s="54"/>
      <c r="W63" s="80">
        <v>3.5</v>
      </c>
      <c r="X63" s="51">
        <f t="shared" si="0"/>
        <v>4.0999999999999996</v>
      </c>
      <c r="Y63" s="52" t="str">
        <f t="shared" si="3"/>
        <v>D</v>
      </c>
      <c r="Z63" s="53" t="str">
        <f t="shared" si="1"/>
        <v>Trung bình yếu</v>
      </c>
      <c r="AA63" s="41" t="str">
        <f t="shared" si="4"/>
        <v/>
      </c>
      <c r="AB63" s="41" t="s">
        <v>3376</v>
      </c>
      <c r="AC63" s="71"/>
      <c r="AD63" s="4"/>
      <c r="AE63" s="43" t="str">
        <f t="shared" si="2"/>
        <v>Đạt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3086</v>
      </c>
      <c r="D64" s="46" t="s">
        <v>3087</v>
      </c>
      <c r="E64" s="47" t="s">
        <v>894</v>
      </c>
      <c r="F64" s="48" t="s">
        <v>1343</v>
      </c>
      <c r="G64" s="45" t="s">
        <v>248</v>
      </c>
      <c r="H64" s="101" t="s">
        <v>1147</v>
      </c>
      <c r="I64" s="102" t="s">
        <v>2981</v>
      </c>
      <c r="J64" s="100">
        <v>43274</v>
      </c>
      <c r="K64" s="102" t="s">
        <v>1149</v>
      </c>
      <c r="L64" s="102" t="s">
        <v>1296</v>
      </c>
      <c r="M64" s="102" t="s">
        <v>48</v>
      </c>
      <c r="N64">
        <v>2</v>
      </c>
      <c r="O64" s="82">
        <v>9</v>
      </c>
      <c r="P64" s="49">
        <v>3</v>
      </c>
      <c r="Q64" s="49">
        <v>5</v>
      </c>
      <c r="R64" s="49" t="s">
        <v>36</v>
      </c>
      <c r="S64" s="54"/>
      <c r="T64" s="54"/>
      <c r="U64" s="54"/>
      <c r="V64" s="54"/>
      <c r="W64" s="80">
        <v>0</v>
      </c>
      <c r="X64" s="51">
        <f t="shared" si="0"/>
        <v>1.7</v>
      </c>
      <c r="Y64" s="52" t="str">
        <f t="shared" si="3"/>
        <v>F</v>
      </c>
      <c r="Z64" s="53" t="str">
        <f t="shared" si="1"/>
        <v>Kém</v>
      </c>
      <c r="AA64" s="41" t="s">
        <v>3382</v>
      </c>
      <c r="AB64" s="41" t="s">
        <v>3376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3088</v>
      </c>
      <c r="D65" s="46" t="s">
        <v>114</v>
      </c>
      <c r="E65" s="47" t="s">
        <v>3089</v>
      </c>
      <c r="F65" s="48" t="s">
        <v>3090</v>
      </c>
      <c r="G65" s="45" t="s">
        <v>3091</v>
      </c>
      <c r="H65" s="101" t="s">
        <v>1147</v>
      </c>
      <c r="I65" s="102" t="s">
        <v>2981</v>
      </c>
      <c r="J65" s="100">
        <v>43274</v>
      </c>
      <c r="K65" s="102" t="s">
        <v>1149</v>
      </c>
      <c r="L65" s="102" t="s">
        <v>1296</v>
      </c>
      <c r="M65" s="102" t="s">
        <v>48</v>
      </c>
      <c r="N65">
        <v>2</v>
      </c>
      <c r="O65" s="82">
        <v>7</v>
      </c>
      <c r="P65" s="49">
        <v>6</v>
      </c>
      <c r="Q65" s="49">
        <v>3</v>
      </c>
      <c r="R65" s="49" t="s">
        <v>36</v>
      </c>
      <c r="S65" s="54"/>
      <c r="T65" s="54"/>
      <c r="U65" s="54"/>
      <c r="V65" s="54"/>
      <c r="W65" s="80">
        <v>0</v>
      </c>
      <c r="X65" s="51">
        <f t="shared" si="0"/>
        <v>1.6</v>
      </c>
      <c r="Y65" s="52" t="str">
        <f t="shared" si="3"/>
        <v>F</v>
      </c>
      <c r="Z65" s="53" t="str">
        <f t="shared" si="1"/>
        <v>Kém</v>
      </c>
      <c r="AA65" s="41" t="s">
        <v>3382</v>
      </c>
      <c r="AB65" s="41" t="s">
        <v>3376</v>
      </c>
      <c r="AC65" s="71"/>
      <c r="AD65" s="4"/>
      <c r="AE65" s="43" t="str">
        <f t="shared" si="2"/>
        <v>Học lại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3092</v>
      </c>
      <c r="D66" s="46" t="s">
        <v>1374</v>
      </c>
      <c r="E66" s="47" t="s">
        <v>278</v>
      </c>
      <c r="F66" s="48" t="s">
        <v>167</v>
      </c>
      <c r="G66" s="45" t="s">
        <v>283</v>
      </c>
      <c r="H66" s="101" t="s">
        <v>1147</v>
      </c>
      <c r="I66" s="102" t="s">
        <v>2981</v>
      </c>
      <c r="J66" s="100">
        <v>43274</v>
      </c>
      <c r="K66" s="102" t="s">
        <v>1149</v>
      </c>
      <c r="L66" s="102" t="s">
        <v>1296</v>
      </c>
      <c r="M66" s="102" t="s">
        <v>48</v>
      </c>
      <c r="N66">
        <v>2</v>
      </c>
      <c r="O66" s="82">
        <v>8</v>
      </c>
      <c r="P66" s="49">
        <v>9</v>
      </c>
      <c r="Q66" s="49">
        <v>10</v>
      </c>
      <c r="R66" s="49" t="s">
        <v>36</v>
      </c>
      <c r="S66" s="54"/>
      <c r="T66" s="54"/>
      <c r="U66" s="54"/>
      <c r="V66" s="54"/>
      <c r="W66" s="80">
        <v>6</v>
      </c>
      <c r="X66" s="51">
        <f t="shared" si="0"/>
        <v>6.9</v>
      </c>
      <c r="Y66" s="52" t="str">
        <f t="shared" si="3"/>
        <v>C+</v>
      </c>
      <c r="Z66" s="53" t="str">
        <f t="shared" si="1"/>
        <v>Trung bình</v>
      </c>
      <c r="AA66" s="41" t="str">
        <f t="shared" si="4"/>
        <v/>
      </c>
      <c r="AB66" s="41" t="s">
        <v>3376</v>
      </c>
      <c r="AC66" s="71"/>
      <c r="AD66" s="4"/>
      <c r="AE66" s="43" t="str">
        <f t="shared" si="2"/>
        <v>Đạt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3093</v>
      </c>
      <c r="D67" s="46" t="s">
        <v>3013</v>
      </c>
      <c r="E67" s="47" t="s">
        <v>288</v>
      </c>
      <c r="F67" s="48" t="s">
        <v>3094</v>
      </c>
      <c r="G67" s="45" t="s">
        <v>3095</v>
      </c>
      <c r="H67" s="101" t="s">
        <v>1147</v>
      </c>
      <c r="I67" s="102" t="s">
        <v>2981</v>
      </c>
      <c r="J67" s="100">
        <v>43274</v>
      </c>
      <c r="K67" s="102" t="s">
        <v>1149</v>
      </c>
      <c r="L67" s="102" t="s">
        <v>1296</v>
      </c>
      <c r="M67" s="102" t="s">
        <v>48</v>
      </c>
      <c r="N67">
        <v>2</v>
      </c>
      <c r="O67" s="82">
        <v>9</v>
      </c>
      <c r="P67" s="49">
        <v>4</v>
      </c>
      <c r="Q67" s="49">
        <v>4</v>
      </c>
      <c r="R67" s="49" t="s">
        <v>36</v>
      </c>
      <c r="S67" s="54"/>
      <c r="T67" s="54"/>
      <c r="U67" s="54"/>
      <c r="V67" s="54"/>
      <c r="W67" s="80">
        <v>3.5</v>
      </c>
      <c r="X67" s="51">
        <f t="shared" si="0"/>
        <v>4.2</v>
      </c>
      <c r="Y67" s="52" t="str">
        <f t="shared" si="3"/>
        <v>D</v>
      </c>
      <c r="Z67" s="53" t="str">
        <f t="shared" si="1"/>
        <v>Trung bình yếu</v>
      </c>
      <c r="AA67" s="41" t="str">
        <f t="shared" si="4"/>
        <v/>
      </c>
      <c r="AB67" s="41" t="s">
        <v>3376</v>
      </c>
      <c r="AC67" s="71"/>
      <c r="AD67" s="4"/>
      <c r="AE67" s="43" t="str">
        <f t="shared" si="2"/>
        <v>Đạt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3096</v>
      </c>
      <c r="D68" s="46" t="s">
        <v>114</v>
      </c>
      <c r="E68" s="47" t="s">
        <v>288</v>
      </c>
      <c r="F68" s="48" t="s">
        <v>489</v>
      </c>
      <c r="G68" s="45" t="s">
        <v>218</v>
      </c>
      <c r="H68" s="101" t="s">
        <v>1147</v>
      </c>
      <c r="I68" s="102" t="s">
        <v>2981</v>
      </c>
      <c r="J68" s="100">
        <v>43274</v>
      </c>
      <c r="K68" s="102" t="s">
        <v>1149</v>
      </c>
      <c r="L68" s="102" t="s">
        <v>1296</v>
      </c>
      <c r="M68" s="102" t="s">
        <v>48</v>
      </c>
      <c r="N68">
        <v>2</v>
      </c>
      <c r="O68" s="82">
        <v>8</v>
      </c>
      <c r="P68" s="49">
        <v>7</v>
      </c>
      <c r="Q68" s="49">
        <v>3</v>
      </c>
      <c r="R68" s="49" t="s">
        <v>36</v>
      </c>
      <c r="S68" s="54"/>
      <c r="T68" s="54"/>
      <c r="U68" s="54"/>
      <c r="V68" s="54"/>
      <c r="W68" s="80">
        <v>1</v>
      </c>
      <c r="X68" s="51">
        <f t="shared" si="0"/>
        <v>2.5</v>
      </c>
      <c r="Y68" s="52" t="str">
        <f t="shared" si="3"/>
        <v>F</v>
      </c>
      <c r="Z68" s="53" t="str">
        <f t="shared" si="1"/>
        <v>Kém</v>
      </c>
      <c r="AA68" s="41" t="str">
        <f t="shared" si="4"/>
        <v/>
      </c>
      <c r="AB68" s="41" t="s">
        <v>3376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3097</v>
      </c>
      <c r="D69" s="46" t="s">
        <v>114</v>
      </c>
      <c r="E69" s="47" t="s">
        <v>2800</v>
      </c>
      <c r="F69" s="48" t="s">
        <v>3098</v>
      </c>
      <c r="G69" s="45" t="s">
        <v>1549</v>
      </c>
      <c r="H69" s="101" t="s">
        <v>1147</v>
      </c>
      <c r="I69" s="102" t="s">
        <v>2981</v>
      </c>
      <c r="J69" s="100">
        <v>43274</v>
      </c>
      <c r="K69" s="102" t="s">
        <v>1149</v>
      </c>
      <c r="L69" s="102" t="s">
        <v>1296</v>
      </c>
      <c r="M69" s="102" t="s">
        <v>48</v>
      </c>
      <c r="N69">
        <v>2</v>
      </c>
      <c r="O69" s="82">
        <v>7</v>
      </c>
      <c r="P69" s="49">
        <v>7</v>
      </c>
      <c r="Q69" s="49">
        <v>3</v>
      </c>
      <c r="R69" s="49" t="s">
        <v>36</v>
      </c>
      <c r="S69" s="54"/>
      <c r="T69" s="54"/>
      <c r="U69" s="54"/>
      <c r="V69" s="54"/>
      <c r="W69" s="80">
        <v>1</v>
      </c>
      <c r="X69" s="51">
        <f t="shared" si="0"/>
        <v>2.4</v>
      </c>
      <c r="Y69" s="52" t="str">
        <f t="shared" si="3"/>
        <v>F</v>
      </c>
      <c r="Z69" s="53" t="str">
        <f t="shared" si="1"/>
        <v>Kém</v>
      </c>
      <c r="AA69" s="41" t="str">
        <f t="shared" si="4"/>
        <v/>
      </c>
      <c r="AB69" s="41" t="s">
        <v>3376</v>
      </c>
      <c r="AC69" s="71"/>
      <c r="AD69" s="4"/>
      <c r="AE69" s="43" t="str">
        <f t="shared" si="2"/>
        <v>Học lại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3099</v>
      </c>
      <c r="D70" s="46" t="s">
        <v>3100</v>
      </c>
      <c r="E70" s="47" t="s">
        <v>728</v>
      </c>
      <c r="F70" s="48" t="s">
        <v>3101</v>
      </c>
      <c r="G70" s="45" t="s">
        <v>2447</v>
      </c>
      <c r="H70" s="101" t="s">
        <v>1147</v>
      </c>
      <c r="I70" s="102" t="s">
        <v>2981</v>
      </c>
      <c r="J70" s="100">
        <v>43274</v>
      </c>
      <c r="K70" s="102" t="s">
        <v>1149</v>
      </c>
      <c r="L70" s="102" t="s">
        <v>1296</v>
      </c>
      <c r="M70" s="102" t="s">
        <v>48</v>
      </c>
      <c r="N70">
        <v>2</v>
      </c>
      <c r="O70" s="82">
        <v>10</v>
      </c>
      <c r="P70" s="49">
        <v>7</v>
      </c>
      <c r="Q70" s="49">
        <v>8</v>
      </c>
      <c r="R70" s="49" t="s">
        <v>36</v>
      </c>
      <c r="S70" s="54"/>
      <c r="T70" s="54"/>
      <c r="U70" s="54"/>
      <c r="V70" s="54"/>
      <c r="W70" s="80">
        <v>4</v>
      </c>
      <c r="X70" s="51">
        <f t="shared" si="0"/>
        <v>5.3</v>
      </c>
      <c r="Y70" s="52" t="str">
        <f t="shared" si="3"/>
        <v>D+</v>
      </c>
      <c r="Z70" s="53" t="str">
        <f t="shared" si="1"/>
        <v>Trung bình yếu</v>
      </c>
      <c r="AA70" s="41" t="str">
        <f t="shared" si="4"/>
        <v/>
      </c>
      <c r="AB70" s="41" t="s">
        <v>3376</v>
      </c>
      <c r="AC70" s="71"/>
      <c r="AD70" s="4"/>
      <c r="AE70" s="43" t="str">
        <f t="shared" si="2"/>
        <v>Đạt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3102</v>
      </c>
      <c r="D71" s="46" t="s">
        <v>3103</v>
      </c>
      <c r="E71" s="47" t="s">
        <v>738</v>
      </c>
      <c r="F71" s="48" t="s">
        <v>3104</v>
      </c>
      <c r="G71" s="45" t="s">
        <v>673</v>
      </c>
      <c r="H71" s="101" t="s">
        <v>1147</v>
      </c>
      <c r="I71" s="102" t="s">
        <v>2981</v>
      </c>
      <c r="J71" s="100">
        <v>43274</v>
      </c>
      <c r="K71" s="102" t="s">
        <v>1149</v>
      </c>
      <c r="L71" s="102" t="s">
        <v>1296</v>
      </c>
      <c r="M71" s="102" t="s">
        <v>48</v>
      </c>
      <c r="N71">
        <v>2</v>
      </c>
      <c r="O71" s="82">
        <v>7</v>
      </c>
      <c r="P71" s="49">
        <v>0</v>
      </c>
      <c r="Q71" s="49">
        <v>0</v>
      </c>
      <c r="R71" s="49" t="s">
        <v>36</v>
      </c>
      <c r="S71" s="54"/>
      <c r="T71" s="54"/>
      <c r="U71" s="54"/>
      <c r="V71" s="54"/>
      <c r="W71" s="80" t="s">
        <v>36</v>
      </c>
      <c r="X71" s="51">
        <f t="shared" si="0"/>
        <v>0.7</v>
      </c>
      <c r="Y71" s="52" t="str">
        <f t="shared" si="3"/>
        <v>F</v>
      </c>
      <c r="Z71" s="53" t="str">
        <f t="shared" si="1"/>
        <v>Kém</v>
      </c>
      <c r="AA71" s="41" t="str">
        <f t="shared" si="4"/>
        <v>Không đủ ĐKDT</v>
      </c>
      <c r="AB71" s="41" t="s">
        <v>3376</v>
      </c>
      <c r="AC71" s="71"/>
      <c r="AD71" s="4"/>
      <c r="AE71" s="43" t="str">
        <f t="shared" si="2"/>
        <v>Học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3105</v>
      </c>
      <c r="D72" s="46" t="s">
        <v>3106</v>
      </c>
      <c r="E72" s="47" t="s">
        <v>738</v>
      </c>
      <c r="F72" s="48" t="s">
        <v>879</v>
      </c>
      <c r="G72" s="45" t="s">
        <v>406</v>
      </c>
      <c r="H72" s="101" t="s">
        <v>1147</v>
      </c>
      <c r="I72" s="102" t="s">
        <v>2981</v>
      </c>
      <c r="J72" s="100">
        <v>43274</v>
      </c>
      <c r="K72" s="102" t="s">
        <v>1149</v>
      </c>
      <c r="L72" s="102" t="s">
        <v>1296</v>
      </c>
      <c r="M72" s="102" t="s">
        <v>48</v>
      </c>
      <c r="N72">
        <v>2</v>
      </c>
      <c r="O72" s="82">
        <v>6</v>
      </c>
      <c r="P72" s="49">
        <v>3</v>
      </c>
      <c r="Q72" s="49">
        <v>3</v>
      </c>
      <c r="R72" s="49" t="s">
        <v>36</v>
      </c>
      <c r="S72" s="54"/>
      <c r="T72" s="54"/>
      <c r="U72" s="54"/>
      <c r="V72" s="54"/>
      <c r="W72" s="80">
        <v>0</v>
      </c>
      <c r="X72" s="51">
        <f t="shared" si="0"/>
        <v>1.2</v>
      </c>
      <c r="Y72" s="52" t="str">
        <f t="shared" si="3"/>
        <v>F</v>
      </c>
      <c r="Z72" s="53" t="str">
        <f t="shared" si="1"/>
        <v>Kém</v>
      </c>
      <c r="AA72" s="41" t="s">
        <v>3382</v>
      </c>
      <c r="AB72" s="41" t="s">
        <v>3376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3107</v>
      </c>
      <c r="D73" s="46" t="s">
        <v>1978</v>
      </c>
      <c r="E73" s="47" t="s">
        <v>313</v>
      </c>
      <c r="F73" s="48" t="s">
        <v>3108</v>
      </c>
      <c r="G73" s="45" t="s">
        <v>3109</v>
      </c>
      <c r="H73" s="101" t="s">
        <v>1147</v>
      </c>
      <c r="I73" s="102" t="s">
        <v>2981</v>
      </c>
      <c r="J73" s="100">
        <v>43274</v>
      </c>
      <c r="K73" s="102" t="s">
        <v>1149</v>
      </c>
      <c r="L73" s="102" t="s">
        <v>1296</v>
      </c>
      <c r="M73" s="102" t="s">
        <v>48</v>
      </c>
      <c r="N73">
        <v>2</v>
      </c>
      <c r="O73" s="82">
        <v>8</v>
      </c>
      <c r="P73" s="49">
        <v>5</v>
      </c>
      <c r="Q73" s="49">
        <v>6</v>
      </c>
      <c r="R73" s="49" t="s">
        <v>36</v>
      </c>
      <c r="S73" s="54"/>
      <c r="T73" s="54"/>
      <c r="U73" s="54"/>
      <c r="V73" s="54"/>
      <c r="W73" s="80">
        <v>1</v>
      </c>
      <c r="X73" s="51">
        <f t="shared" ref="X73:X81" si="5">ROUND(SUMPRODUCT(O73:W73,$O$8:$W$8)/100,1)</f>
        <v>2.6</v>
      </c>
      <c r="Y73" s="52" t="str">
        <f t="shared" si="3"/>
        <v>F</v>
      </c>
      <c r="Z73" s="53" t="str">
        <f t="shared" si="1"/>
        <v>Kém</v>
      </c>
      <c r="AA73" s="41" t="str">
        <f t="shared" si="4"/>
        <v/>
      </c>
      <c r="AB73" s="41" t="s">
        <v>3376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3110</v>
      </c>
      <c r="D74" s="46" t="s">
        <v>625</v>
      </c>
      <c r="E74" s="47" t="s">
        <v>313</v>
      </c>
      <c r="F74" s="48" t="s">
        <v>2395</v>
      </c>
      <c r="G74" s="45" t="s">
        <v>120</v>
      </c>
      <c r="H74" s="101" t="s">
        <v>1147</v>
      </c>
      <c r="I74" s="102" t="s">
        <v>2981</v>
      </c>
      <c r="J74" s="100">
        <v>43274</v>
      </c>
      <c r="K74" s="102" t="s">
        <v>1149</v>
      </c>
      <c r="L74" s="102" t="s">
        <v>1296</v>
      </c>
      <c r="M74" s="102" t="s">
        <v>48</v>
      </c>
      <c r="N74">
        <v>2</v>
      </c>
      <c r="O74" s="82">
        <v>7</v>
      </c>
      <c r="P74" s="49">
        <v>4</v>
      </c>
      <c r="Q74" s="49">
        <v>3</v>
      </c>
      <c r="R74" s="49" t="s">
        <v>36</v>
      </c>
      <c r="S74" s="54"/>
      <c r="T74" s="54"/>
      <c r="U74" s="54"/>
      <c r="V74" s="54"/>
      <c r="W74" s="80">
        <v>1</v>
      </c>
      <c r="X74" s="51">
        <f t="shared" si="5"/>
        <v>2.1</v>
      </c>
      <c r="Y74" s="52" t="str">
        <f t="shared" si="3"/>
        <v>F</v>
      </c>
      <c r="Z74" s="53" t="str">
        <f t="shared" si="1"/>
        <v>Kém</v>
      </c>
      <c r="AA74" s="41" t="str">
        <f t="shared" si="4"/>
        <v/>
      </c>
      <c r="AB74" s="41" t="s">
        <v>3376</v>
      </c>
      <c r="AC74" s="71"/>
      <c r="AD74" s="4"/>
      <c r="AE74" s="43" t="str">
        <f t="shared" ref="AE74:AE81" si="6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Học lại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3111</v>
      </c>
      <c r="D75" s="46" t="s">
        <v>308</v>
      </c>
      <c r="E75" s="47" t="s">
        <v>3112</v>
      </c>
      <c r="F75" s="48" t="s">
        <v>1128</v>
      </c>
      <c r="G75" s="45" t="s">
        <v>472</v>
      </c>
      <c r="H75" s="101" t="s">
        <v>1147</v>
      </c>
      <c r="I75" s="102" t="s">
        <v>2981</v>
      </c>
      <c r="J75" s="100">
        <v>43274</v>
      </c>
      <c r="K75" s="102" t="s">
        <v>1149</v>
      </c>
      <c r="L75" s="102" t="s">
        <v>1296</v>
      </c>
      <c r="M75" s="102" t="s">
        <v>48</v>
      </c>
      <c r="N75">
        <v>2</v>
      </c>
      <c r="O75" s="82">
        <v>7</v>
      </c>
      <c r="P75" s="49">
        <v>3</v>
      </c>
      <c r="Q75" s="49">
        <v>3</v>
      </c>
      <c r="R75" s="49" t="s">
        <v>36</v>
      </c>
      <c r="S75" s="54"/>
      <c r="T75" s="54"/>
      <c r="U75" s="54"/>
      <c r="V75" s="54"/>
      <c r="W75" s="80">
        <v>1</v>
      </c>
      <c r="X75" s="51">
        <f t="shared" si="5"/>
        <v>2</v>
      </c>
      <c r="Y75" s="52" t="str">
        <f t="shared" si="3"/>
        <v>F</v>
      </c>
      <c r="Z75" s="53" t="str">
        <f t="shared" si="1"/>
        <v>Kém</v>
      </c>
      <c r="AA75" s="41" t="str">
        <f t="shared" ref="AA75:AA81" si="7">+IF(OR($O75=0,$P75=0,$Q75=0,$R75=0),"Không đủ ĐKDT",IF(AND(W75=0,X75&gt;=4),"Không đạt",""))</f>
        <v/>
      </c>
      <c r="AB75" s="41" t="s">
        <v>3376</v>
      </c>
      <c r="AC75" s="71"/>
      <c r="AD75" s="4"/>
      <c r="AE75" s="43" t="str">
        <f t="shared" si="6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3113</v>
      </c>
      <c r="D76" s="46" t="s">
        <v>2847</v>
      </c>
      <c r="E76" s="47" t="s">
        <v>320</v>
      </c>
      <c r="F76" s="48" t="s">
        <v>1041</v>
      </c>
      <c r="G76" s="45" t="s">
        <v>144</v>
      </c>
      <c r="H76" s="101" t="s">
        <v>1147</v>
      </c>
      <c r="I76" s="102" t="s">
        <v>2981</v>
      </c>
      <c r="J76" s="100">
        <v>43274</v>
      </c>
      <c r="K76" s="102" t="s">
        <v>1149</v>
      </c>
      <c r="L76" s="102" t="s">
        <v>1296</v>
      </c>
      <c r="M76" s="102" t="s">
        <v>48</v>
      </c>
      <c r="N76">
        <v>2</v>
      </c>
      <c r="O76" s="82">
        <v>7.5</v>
      </c>
      <c r="P76" s="49">
        <v>5</v>
      </c>
      <c r="Q76" s="49">
        <v>4</v>
      </c>
      <c r="R76" s="49" t="s">
        <v>36</v>
      </c>
      <c r="S76" s="54"/>
      <c r="T76" s="54"/>
      <c r="U76" s="54"/>
      <c r="V76" s="54"/>
      <c r="W76" s="80">
        <v>0</v>
      </c>
      <c r="X76" s="51">
        <f t="shared" si="5"/>
        <v>1.7</v>
      </c>
      <c r="Y76" s="52" t="str">
        <f t="shared" si="3"/>
        <v>F</v>
      </c>
      <c r="Z76" s="53" t="str">
        <f t="shared" si="1"/>
        <v>Kém</v>
      </c>
      <c r="AA76" s="41" t="s">
        <v>3382</v>
      </c>
      <c r="AB76" s="41" t="s">
        <v>3376</v>
      </c>
      <c r="AC76" s="71"/>
      <c r="AD76" s="4"/>
      <c r="AE76" s="43" t="str">
        <f t="shared" si="6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3114</v>
      </c>
      <c r="D77" s="46" t="s">
        <v>1415</v>
      </c>
      <c r="E77" s="47" t="s">
        <v>328</v>
      </c>
      <c r="F77" s="48" t="s">
        <v>3115</v>
      </c>
      <c r="G77" s="45" t="s">
        <v>3054</v>
      </c>
      <c r="H77" s="101" t="s">
        <v>1147</v>
      </c>
      <c r="I77" s="102" t="s">
        <v>2981</v>
      </c>
      <c r="J77" s="100">
        <v>43274</v>
      </c>
      <c r="K77" s="102" t="s">
        <v>1149</v>
      </c>
      <c r="L77" s="102" t="s">
        <v>1296</v>
      </c>
      <c r="M77" s="102" t="s">
        <v>48</v>
      </c>
      <c r="N77">
        <v>2</v>
      </c>
      <c r="O77" s="82">
        <v>6</v>
      </c>
      <c r="P77" s="49">
        <v>5</v>
      </c>
      <c r="Q77" s="49">
        <v>4</v>
      </c>
      <c r="R77" s="49" t="s">
        <v>36</v>
      </c>
      <c r="S77" s="54"/>
      <c r="T77" s="54"/>
      <c r="U77" s="54"/>
      <c r="V77" s="54"/>
      <c r="W77" s="80">
        <v>1</v>
      </c>
      <c r="X77" s="51">
        <f t="shared" si="5"/>
        <v>2.2000000000000002</v>
      </c>
      <c r="Y77" s="52" t="str">
        <f t="shared" si="3"/>
        <v>F</v>
      </c>
      <c r="Z77" s="53" t="str">
        <f t="shared" si="1"/>
        <v>Kém</v>
      </c>
      <c r="AA77" s="41" t="str">
        <f t="shared" si="7"/>
        <v/>
      </c>
      <c r="AB77" s="41" t="s">
        <v>3376</v>
      </c>
      <c r="AC77" s="71"/>
      <c r="AD77" s="4"/>
      <c r="AE77" s="43" t="str">
        <f t="shared" si="6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3116</v>
      </c>
      <c r="D78" s="46" t="s">
        <v>235</v>
      </c>
      <c r="E78" s="47" t="s">
        <v>3117</v>
      </c>
      <c r="F78" s="48" t="s">
        <v>645</v>
      </c>
      <c r="G78" s="45" t="s">
        <v>518</v>
      </c>
      <c r="H78" s="101" t="s">
        <v>1147</v>
      </c>
      <c r="I78" s="102" t="s">
        <v>2981</v>
      </c>
      <c r="J78" s="100">
        <v>43274</v>
      </c>
      <c r="K78" s="102" t="s">
        <v>1149</v>
      </c>
      <c r="L78" s="102" t="s">
        <v>1296</v>
      </c>
      <c r="M78" s="102" t="s">
        <v>48</v>
      </c>
      <c r="N78">
        <v>2</v>
      </c>
      <c r="O78" s="82">
        <v>9</v>
      </c>
      <c r="P78" s="49">
        <v>6</v>
      </c>
      <c r="Q78" s="49">
        <v>4</v>
      </c>
      <c r="R78" s="49" t="s">
        <v>36</v>
      </c>
      <c r="S78" s="54"/>
      <c r="T78" s="54"/>
      <c r="U78" s="54"/>
      <c r="V78" s="54"/>
      <c r="W78" s="80">
        <v>6</v>
      </c>
      <c r="X78" s="51">
        <f t="shared" si="5"/>
        <v>6.1</v>
      </c>
      <c r="Y78" s="52" t="str">
        <f t="shared" si="3"/>
        <v>C</v>
      </c>
      <c r="Z78" s="53" t="str">
        <f t="shared" si="1"/>
        <v>Trung bình</v>
      </c>
      <c r="AA78" s="41" t="str">
        <f t="shared" si="7"/>
        <v/>
      </c>
      <c r="AB78" s="41" t="s">
        <v>3376</v>
      </c>
      <c r="AC78" s="71"/>
      <c r="AD78" s="4"/>
      <c r="AE78" s="43" t="str">
        <f t="shared" si="6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3118</v>
      </c>
      <c r="D79" s="46" t="s">
        <v>114</v>
      </c>
      <c r="E79" s="47" t="s">
        <v>334</v>
      </c>
      <c r="F79" s="48" t="s">
        <v>3119</v>
      </c>
      <c r="G79" s="45" t="s">
        <v>3120</v>
      </c>
      <c r="H79" s="101" t="s">
        <v>1147</v>
      </c>
      <c r="I79" s="102" t="s">
        <v>2981</v>
      </c>
      <c r="J79" s="100">
        <v>43274</v>
      </c>
      <c r="K79" s="102" t="s">
        <v>1149</v>
      </c>
      <c r="L79" s="102" t="s">
        <v>1296</v>
      </c>
      <c r="M79" s="102" t="s">
        <v>48</v>
      </c>
      <c r="N79">
        <v>2</v>
      </c>
      <c r="O79" s="82">
        <v>6</v>
      </c>
      <c r="P79" s="49">
        <v>0</v>
      </c>
      <c r="Q79" s="49">
        <v>0</v>
      </c>
      <c r="R79" s="49" t="s">
        <v>36</v>
      </c>
      <c r="S79" s="54"/>
      <c r="T79" s="54"/>
      <c r="U79" s="54"/>
      <c r="V79" s="54"/>
      <c r="W79" s="80" t="s">
        <v>36</v>
      </c>
      <c r="X79" s="51">
        <f t="shared" si="5"/>
        <v>0.6</v>
      </c>
      <c r="Y79" s="52" t="str">
        <f t="shared" si="3"/>
        <v>F</v>
      </c>
      <c r="Z79" s="53" t="str">
        <f t="shared" si="1"/>
        <v>Kém</v>
      </c>
      <c r="AA79" s="41" t="str">
        <f t="shared" si="7"/>
        <v>Không đủ ĐKDT</v>
      </c>
      <c r="AB79" s="41" t="s">
        <v>3376</v>
      </c>
      <c r="AC79" s="71"/>
      <c r="AD79" s="4"/>
      <c r="AE79" s="43" t="str">
        <f t="shared" si="6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3121</v>
      </c>
      <c r="D80" s="46" t="s">
        <v>3122</v>
      </c>
      <c r="E80" s="47" t="s">
        <v>1439</v>
      </c>
      <c r="F80" s="48" t="s">
        <v>2110</v>
      </c>
      <c r="G80" s="45" t="s">
        <v>447</v>
      </c>
      <c r="H80" s="101" t="s">
        <v>1147</v>
      </c>
      <c r="I80" s="102" t="s">
        <v>2981</v>
      </c>
      <c r="J80" s="100">
        <v>43274</v>
      </c>
      <c r="K80" s="102" t="s">
        <v>1149</v>
      </c>
      <c r="L80" s="102" t="s">
        <v>1296</v>
      </c>
      <c r="M80" s="102" t="s">
        <v>48</v>
      </c>
      <c r="N80">
        <v>2</v>
      </c>
      <c r="O80" s="82">
        <v>9</v>
      </c>
      <c r="P80" s="49">
        <v>5</v>
      </c>
      <c r="Q80" s="49">
        <v>6</v>
      </c>
      <c r="R80" s="49" t="s">
        <v>36</v>
      </c>
      <c r="S80" s="54"/>
      <c r="T80" s="54"/>
      <c r="U80" s="54"/>
      <c r="V80" s="54"/>
      <c r="W80" s="80">
        <v>1</v>
      </c>
      <c r="X80" s="51">
        <f t="shared" si="5"/>
        <v>2.7</v>
      </c>
      <c r="Y80" s="52" t="str">
        <f t="shared" si="3"/>
        <v>F</v>
      </c>
      <c r="Z80" s="53" t="str">
        <f t="shared" si="1"/>
        <v>Kém</v>
      </c>
      <c r="AA80" s="41" t="str">
        <f t="shared" si="7"/>
        <v/>
      </c>
      <c r="AB80" s="41" t="s">
        <v>3376</v>
      </c>
      <c r="AC80" s="71"/>
      <c r="AD80" s="4"/>
      <c r="AE80" s="43" t="str">
        <f t="shared" si="6"/>
        <v>Học lại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3123</v>
      </c>
      <c r="D81" s="46" t="s">
        <v>3124</v>
      </c>
      <c r="E81" s="47" t="s">
        <v>759</v>
      </c>
      <c r="F81" s="48" t="s">
        <v>3125</v>
      </c>
      <c r="G81" s="45" t="s">
        <v>3126</v>
      </c>
      <c r="H81" s="101" t="s">
        <v>1147</v>
      </c>
      <c r="I81" s="102" t="s">
        <v>2981</v>
      </c>
      <c r="J81" s="100">
        <v>43274</v>
      </c>
      <c r="K81" s="102" t="s">
        <v>1149</v>
      </c>
      <c r="L81" s="102" t="s">
        <v>1296</v>
      </c>
      <c r="M81" s="102" t="s">
        <v>48</v>
      </c>
      <c r="N81">
        <v>2</v>
      </c>
      <c r="O81" s="82">
        <v>0</v>
      </c>
      <c r="P81" s="49">
        <v>0</v>
      </c>
      <c r="Q81" s="49">
        <v>0</v>
      </c>
      <c r="R81" s="49" t="s">
        <v>36</v>
      </c>
      <c r="S81" s="54"/>
      <c r="T81" s="54"/>
      <c r="U81" s="54"/>
      <c r="V81" s="54"/>
      <c r="W81" s="80" t="s">
        <v>36</v>
      </c>
      <c r="X81" s="51">
        <f t="shared" si="5"/>
        <v>0</v>
      </c>
      <c r="Y81" s="52" t="str">
        <f t="shared" si="3"/>
        <v>F</v>
      </c>
      <c r="Z81" s="53" t="str">
        <f t="shared" si="1"/>
        <v>Kém</v>
      </c>
      <c r="AA81" s="41" t="str">
        <f t="shared" si="7"/>
        <v>Không đủ ĐKDT</v>
      </c>
      <c r="AB81" s="41" t="s">
        <v>3376</v>
      </c>
      <c r="AC81" s="71"/>
      <c r="AD81" s="4"/>
      <c r="AE81" s="43" t="str">
        <f t="shared" si="6"/>
        <v>Học lại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7.5" customHeight="1" x14ac:dyDescent="0.25">
      <c r="A82" s="61"/>
      <c r="B82" s="62"/>
      <c r="C82" s="63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6"/>
      <c r="Q82" s="66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4"/>
    </row>
    <row r="83" spans="1:47" ht="16.5" x14ac:dyDescent="0.25">
      <c r="A83" s="61"/>
      <c r="B83" s="130" t="s">
        <v>37</v>
      </c>
      <c r="C83" s="130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customHeight="1" x14ac:dyDescent="0.25">
      <c r="A84" s="61"/>
      <c r="B84" s="68" t="s">
        <v>38</v>
      </c>
      <c r="C84" s="68"/>
      <c r="D84" s="69">
        <f>+$AH$7</f>
        <v>73</v>
      </c>
      <c r="E84" s="70" t="s">
        <v>39</v>
      </c>
      <c r="F84" s="70"/>
      <c r="G84" s="139" t="s">
        <v>40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71">
        <f>$AH$7 -COUNTIF($AA$8:$AA$229,"Vắng") -COUNTIF($AA$8:$AA$229,"Vắng có phép") - COUNTIF($AA$8:$AA$229,"Đình chỉ thi") - COUNTIF($AA$8:$AA$229,"Không đủ ĐKDT")</f>
        <v>49</v>
      </c>
      <c r="X84" s="71"/>
      <c r="Y84" s="72"/>
      <c r="Z84" s="73"/>
      <c r="AA84" s="73" t="s">
        <v>39</v>
      </c>
      <c r="AB84" s="73"/>
      <c r="AC84" s="73"/>
      <c r="AD84" s="4"/>
    </row>
    <row r="85" spans="1:47" ht="16.5" customHeight="1" x14ac:dyDescent="0.25">
      <c r="A85" s="61"/>
      <c r="B85" s="68" t="s">
        <v>41</v>
      </c>
      <c r="C85" s="68"/>
      <c r="D85" s="69">
        <f>+$AS$7</f>
        <v>30</v>
      </c>
      <c r="E85" s="70" t="s">
        <v>39</v>
      </c>
      <c r="F85" s="70"/>
      <c r="G85" s="139" t="s">
        <v>42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4">
        <f>COUNTIF($AA$8:$AA$105,"Vắng")</f>
        <v>12</v>
      </c>
      <c r="X85" s="74"/>
      <c r="Y85" s="75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43</v>
      </c>
      <c r="C86" s="68"/>
      <c r="D86" s="76">
        <f>COUNTIF(AE9:AE81,"Học lại")</f>
        <v>43</v>
      </c>
      <c r="E86" s="70" t="s">
        <v>39</v>
      </c>
      <c r="F86" s="70"/>
      <c r="G86" s="139" t="s">
        <v>44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COUNTIF($AA$8:$AA$105,"Vắng có phép")</f>
        <v>0</v>
      </c>
      <c r="X86" s="71"/>
      <c r="Y86" s="72"/>
      <c r="Z86" s="73"/>
      <c r="AA86" s="73" t="s">
        <v>39</v>
      </c>
      <c r="AB86" s="73"/>
      <c r="AC86" s="73"/>
      <c r="AD86" s="4"/>
    </row>
    <row r="87" spans="1:47" ht="3" customHeight="1" x14ac:dyDescent="0.25">
      <c r="A87" s="61"/>
      <c r="B87" s="62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/>
      <c r="P87" s="66"/>
      <c r="Q87" s="66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4"/>
    </row>
    <row r="88" spans="1:47" x14ac:dyDescent="0.25">
      <c r="B88" s="77" t="s">
        <v>45</v>
      </c>
      <c r="C88" s="77"/>
      <c r="D88" s="78">
        <f>COUNTIF(AE9:AE81,"Thi lại")</f>
        <v>0</v>
      </c>
      <c r="E88" s="79" t="s">
        <v>39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99"/>
      <c r="AC88" s="99"/>
      <c r="AD88" s="4"/>
    </row>
    <row r="89" spans="1:47" x14ac:dyDescent="0.25">
      <c r="B89" s="77"/>
      <c r="C89" s="77"/>
      <c r="D89" s="78"/>
      <c r="E89" s="7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 t="s">
        <v>3383</v>
      </c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</sheetData>
  <sheetProtection formatCells="0" formatColumns="0" formatRows="0" insertColumns="0" insertRows="0" insertHyperlinks="0" deleteColumns="0" deleteRows="0" sort="0" autoFilter="0" pivotTables="0"/>
  <autoFilter ref="A7:AU81">
    <filterColumn colId="3" showButton="0"/>
  </autoFilter>
  <mergeCells count="51">
    <mergeCell ref="G84:V84"/>
    <mergeCell ref="G85:V85"/>
    <mergeCell ref="G86:V86"/>
    <mergeCell ref="Q88:AA88"/>
    <mergeCell ref="Q89:AA89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3:C83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1">
    <cfRule type="cellIs" dxfId="119" priority="8" operator="greaterThan">
      <formula>10</formula>
    </cfRule>
  </conditionalFormatting>
  <conditionalFormatting sqref="C1:C1048576">
    <cfRule type="duplicateValues" dxfId="118" priority="7"/>
  </conditionalFormatting>
  <conditionalFormatting sqref="W9:W81">
    <cfRule type="cellIs" dxfId="117" priority="4" operator="greaterThan">
      <formula>10</formula>
    </cfRule>
    <cfRule type="cellIs" dxfId="116" priority="5" operator="greaterThan">
      <formula>10</formula>
    </cfRule>
    <cfRule type="cellIs" dxfId="115" priority="6" operator="greaterThan">
      <formula>10</formula>
    </cfRule>
  </conditionalFormatting>
  <conditionalFormatting sqref="O9:R81">
    <cfRule type="cellIs" dxfId="114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AF3:AT7 AG2:AT2 AG9 AE9:AF81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U92"/>
  <sheetViews>
    <sheetView topLeftCell="B1" workbookViewId="0">
      <pane ySplit="2" topLeftCell="A84" activePane="bottomLeft" state="frozen"/>
      <selection activeCell="S5" sqref="S1:S1048576"/>
      <selection pane="bottomLeft" activeCell="B93" sqref="A93:XFD124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D17-249_19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v>43270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D17-249_19</v>
      </c>
      <c r="AH7" s="20">
        <f>+$AQ$7+$AS$7+$AO$7</f>
        <v>76</v>
      </c>
      <c r="AI7" s="7">
        <f>COUNTIF($Z$8:$Z$100,"Khiển trách")</f>
        <v>0</v>
      </c>
      <c r="AJ7" s="7">
        <f>COUNTIF($Z$8:$Z$100,"Cảnh cáo")</f>
        <v>0</v>
      </c>
      <c r="AK7" s="7">
        <f>COUNTIF($Z$8:$Z$100,"Đình chỉ thi")</f>
        <v>0</v>
      </c>
      <c r="AL7" s="21">
        <f>+($AI$7+$AJ$7+$AK$7)/$AH$7*100%</f>
        <v>0</v>
      </c>
      <c r="AM7" s="7">
        <f>SUM(COUNTIF($Z$8:$Z$98,"Vắng"),COUNTIF($Z$8:$Z$98,"Vắng có phép"))</f>
        <v>0</v>
      </c>
      <c r="AN7" s="22">
        <f>+$AM$7/$AH$7</f>
        <v>0</v>
      </c>
      <c r="AO7" s="23">
        <f>COUNTIF($AE$8:$AE$98,"Thi lại")</f>
        <v>0</v>
      </c>
      <c r="AP7" s="22">
        <f>+$AO$7/$AH$7</f>
        <v>0</v>
      </c>
      <c r="AQ7" s="23">
        <f>COUNTIF($AE$8:$AE$99,"Học lại")</f>
        <v>56</v>
      </c>
      <c r="AR7" s="22">
        <f>+$AQ$7/$AH$7</f>
        <v>0.73684210526315785</v>
      </c>
      <c r="AS7" s="7">
        <f>COUNTIF($AE$9:$AE$99,"Đạt")</f>
        <v>20</v>
      </c>
      <c r="AT7" s="21">
        <f>+$AS$7/$AH$7</f>
        <v>0.26315789473684209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2831</v>
      </c>
      <c r="D9" s="33" t="s">
        <v>2832</v>
      </c>
      <c r="E9" s="34" t="s">
        <v>51</v>
      </c>
      <c r="F9" s="35" t="s">
        <v>2833</v>
      </c>
      <c r="G9" s="32" t="s">
        <v>2834</v>
      </c>
      <c r="H9" s="101" t="s">
        <v>1147</v>
      </c>
      <c r="I9" s="102" t="s">
        <v>2835</v>
      </c>
      <c r="J9" s="100">
        <v>43274</v>
      </c>
      <c r="K9" s="102" t="s">
        <v>1149</v>
      </c>
      <c r="L9" s="102" t="s">
        <v>2977</v>
      </c>
      <c r="M9" s="102" t="s">
        <v>48</v>
      </c>
      <c r="N9">
        <v>2</v>
      </c>
      <c r="O9" s="81">
        <v>7</v>
      </c>
      <c r="P9" s="36">
        <v>3</v>
      </c>
      <c r="Q9" s="36">
        <v>6</v>
      </c>
      <c r="R9" s="36" t="s">
        <v>36</v>
      </c>
      <c r="S9" s="37"/>
      <c r="T9" s="37"/>
      <c r="U9" s="37"/>
      <c r="V9" s="37"/>
      <c r="W9" s="38">
        <v>3.5</v>
      </c>
      <c r="X9" s="39">
        <f t="shared" ref="X9:X72" si="0">ROUND(SUMPRODUCT(O9:W9,$O$8:$W$8)/100,1)</f>
        <v>4.0999999999999996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D</v>
      </c>
      <c r="Z9" s="40" t="str">
        <f t="shared" ref="Z9:Z84" si="1">IF($X9&lt;4,"Kém",IF(AND($X9&gt;=4,$X9&lt;=5.4),"Trung bình yếu",IF(AND($X9&gt;=5.5,$X9&lt;=6.9),"Trung bình",IF(AND($X9&gt;=7,$X9&lt;=8.4),"Khá",IF(AND($X9&gt;=8.5,$X9&lt;=10),"Giỏi","")))))</f>
        <v>Trung bình yếu</v>
      </c>
      <c r="AA9" s="41" t="str">
        <f>+IF(OR($O9=0,$P9=0,$Q9=0,$R9=0),"Không đủ ĐKDT",IF(AND(W9=0,X9&gt;=4),"Không đạt",""))</f>
        <v/>
      </c>
      <c r="AB9" s="90" t="s">
        <v>3376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2836</v>
      </c>
      <c r="D10" s="46" t="s">
        <v>2837</v>
      </c>
      <c r="E10" s="47" t="s">
        <v>51</v>
      </c>
      <c r="F10" s="48" t="s">
        <v>744</v>
      </c>
      <c r="G10" s="45" t="s">
        <v>69</v>
      </c>
      <c r="H10" s="101" t="s">
        <v>1147</v>
      </c>
      <c r="I10" s="102" t="s">
        <v>2835</v>
      </c>
      <c r="J10" s="100">
        <v>43274</v>
      </c>
      <c r="K10" s="102" t="s">
        <v>1149</v>
      </c>
      <c r="L10" s="102" t="s">
        <v>2977</v>
      </c>
      <c r="M10" s="102" t="s">
        <v>48</v>
      </c>
      <c r="N10">
        <v>2</v>
      </c>
      <c r="O10" s="82">
        <v>5</v>
      </c>
      <c r="P10" s="49">
        <v>0</v>
      </c>
      <c r="Q10" s="49">
        <v>0</v>
      </c>
      <c r="R10" s="49" t="s">
        <v>36</v>
      </c>
      <c r="S10" s="50"/>
      <c r="T10" s="50"/>
      <c r="U10" s="50"/>
      <c r="V10" s="50"/>
      <c r="W10" s="80" t="s">
        <v>36</v>
      </c>
      <c r="X10" s="51">
        <f t="shared" si="0"/>
        <v>0.5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F</v>
      </c>
      <c r="Z10" s="53" t="str">
        <f t="shared" si="1"/>
        <v>Kém</v>
      </c>
      <c r="AA10" s="41" t="str">
        <f>+IF(OR($O10=0,$P10=0,$Q10=0,$R10=0),"Không đủ ĐKDT",IF(AND(W10=0,X10&gt;=4),"Không đạt",""))</f>
        <v>Không đủ ĐKDT</v>
      </c>
      <c r="AB10" s="41" t="s">
        <v>3376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Học lại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2838</v>
      </c>
      <c r="D11" s="46" t="s">
        <v>76</v>
      </c>
      <c r="E11" s="47" t="s">
        <v>51</v>
      </c>
      <c r="F11" s="48" t="s">
        <v>662</v>
      </c>
      <c r="G11" s="45" t="s">
        <v>69</v>
      </c>
      <c r="H11" s="101" t="s">
        <v>1147</v>
      </c>
      <c r="I11" s="102" t="s">
        <v>2835</v>
      </c>
      <c r="J11" s="100">
        <v>43274</v>
      </c>
      <c r="K11" s="102" t="s">
        <v>1149</v>
      </c>
      <c r="L11" s="102" t="s">
        <v>2977</v>
      </c>
      <c r="M11" s="102" t="s">
        <v>48</v>
      </c>
      <c r="N11">
        <v>2</v>
      </c>
      <c r="O11" s="82">
        <v>7</v>
      </c>
      <c r="P11" s="49">
        <v>1</v>
      </c>
      <c r="Q11" s="49">
        <v>3</v>
      </c>
      <c r="R11" s="49" t="s">
        <v>36</v>
      </c>
      <c r="S11" s="54"/>
      <c r="T11" s="54"/>
      <c r="U11" s="54"/>
      <c r="V11" s="54"/>
      <c r="W11" s="80">
        <v>0</v>
      </c>
      <c r="X11" s="51">
        <f t="shared" si="0"/>
        <v>1.1000000000000001</v>
      </c>
      <c r="Y11" s="52" t="str">
        <f t="shared" ref="Y11:Y84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tr">
        <f t="shared" ref="AA11:AA74" si="4">+IF(OR($O11=0,$P11=0,$Q11=0,$R11=0),"Không đủ ĐKDT",IF(AND(W11=0,X11&gt;=4),"Không đạt",""))</f>
        <v/>
      </c>
      <c r="AB11" s="41" t="s">
        <v>3376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2839</v>
      </c>
      <c r="D12" s="46" t="s">
        <v>526</v>
      </c>
      <c r="E12" s="47" t="s">
        <v>2840</v>
      </c>
      <c r="F12" s="48" t="s">
        <v>2841</v>
      </c>
      <c r="G12" s="45" t="s">
        <v>2842</v>
      </c>
      <c r="H12" s="101" t="s">
        <v>1147</v>
      </c>
      <c r="I12" s="102" t="s">
        <v>2835</v>
      </c>
      <c r="J12" s="100">
        <v>43274</v>
      </c>
      <c r="K12" s="102" t="s">
        <v>1149</v>
      </c>
      <c r="L12" s="102" t="s">
        <v>2977</v>
      </c>
      <c r="M12" s="102" t="s">
        <v>48</v>
      </c>
      <c r="N12">
        <v>2</v>
      </c>
      <c r="O12" s="82">
        <v>10</v>
      </c>
      <c r="P12" s="49">
        <v>8</v>
      </c>
      <c r="Q12" s="49">
        <v>6</v>
      </c>
      <c r="R12" s="49" t="s">
        <v>36</v>
      </c>
      <c r="S12" s="54"/>
      <c r="T12" s="54"/>
      <c r="U12" s="54"/>
      <c r="V12" s="54"/>
      <c r="W12" s="80">
        <v>1</v>
      </c>
      <c r="X12" s="51">
        <f t="shared" si="0"/>
        <v>3.1</v>
      </c>
      <c r="Y12" s="52" t="str">
        <f t="shared" si="3"/>
        <v>F</v>
      </c>
      <c r="Z12" s="53" t="str">
        <f t="shared" si="1"/>
        <v>Kém</v>
      </c>
      <c r="AA12" s="41" t="str">
        <f t="shared" si="4"/>
        <v/>
      </c>
      <c r="AB12" s="41" t="s">
        <v>3376</v>
      </c>
      <c r="AC12" s="71"/>
      <c r="AD12" s="4"/>
      <c r="AE12" s="43" t="str">
        <f t="shared" si="2"/>
        <v>Học lại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2843</v>
      </c>
      <c r="D13" s="46" t="s">
        <v>2844</v>
      </c>
      <c r="E13" s="47" t="s">
        <v>2845</v>
      </c>
      <c r="F13" s="48" t="s">
        <v>780</v>
      </c>
      <c r="G13" s="45" t="s">
        <v>218</v>
      </c>
      <c r="H13" s="101" t="s">
        <v>1147</v>
      </c>
      <c r="I13" s="102" t="s">
        <v>2835</v>
      </c>
      <c r="J13" s="100">
        <v>43274</v>
      </c>
      <c r="K13" s="102" t="s">
        <v>1149</v>
      </c>
      <c r="L13" s="102" t="s">
        <v>2977</v>
      </c>
      <c r="M13" s="102" t="s">
        <v>48</v>
      </c>
      <c r="N13">
        <v>2</v>
      </c>
      <c r="O13" s="82">
        <v>8</v>
      </c>
      <c r="P13" s="49">
        <v>3</v>
      </c>
      <c r="Q13" s="49">
        <v>3</v>
      </c>
      <c r="R13" s="49" t="s">
        <v>36</v>
      </c>
      <c r="S13" s="54"/>
      <c r="T13" s="54"/>
      <c r="U13" s="54"/>
      <c r="V13" s="54"/>
      <c r="W13" s="80">
        <v>1</v>
      </c>
      <c r="X13" s="51">
        <f t="shared" si="0"/>
        <v>2.1</v>
      </c>
      <c r="Y13" s="52" t="str">
        <f t="shared" si="3"/>
        <v>F</v>
      </c>
      <c r="Z13" s="53" t="str">
        <f t="shared" si="1"/>
        <v>Kém</v>
      </c>
      <c r="AA13" s="41" t="str">
        <f t="shared" si="4"/>
        <v/>
      </c>
      <c r="AB13" s="41" t="s">
        <v>3376</v>
      </c>
      <c r="AC13" s="71"/>
      <c r="AD13" s="4"/>
      <c r="AE13" s="43" t="str">
        <f t="shared" si="2"/>
        <v>Học lại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2846</v>
      </c>
      <c r="D14" s="46" t="s">
        <v>2847</v>
      </c>
      <c r="E14" s="47" t="s">
        <v>1747</v>
      </c>
      <c r="F14" s="48" t="s">
        <v>2172</v>
      </c>
      <c r="G14" s="45" t="s">
        <v>194</v>
      </c>
      <c r="H14" s="101" t="s">
        <v>1147</v>
      </c>
      <c r="I14" s="102" t="s">
        <v>2835</v>
      </c>
      <c r="J14" s="100">
        <v>43274</v>
      </c>
      <c r="K14" s="102" t="s">
        <v>1149</v>
      </c>
      <c r="L14" s="102" t="s">
        <v>2977</v>
      </c>
      <c r="M14" s="102" t="s">
        <v>48</v>
      </c>
      <c r="N14">
        <v>2</v>
      </c>
      <c r="O14" s="82">
        <v>7</v>
      </c>
      <c r="P14" s="49">
        <v>3</v>
      </c>
      <c r="Q14" s="49">
        <v>8</v>
      </c>
      <c r="R14" s="49" t="s">
        <v>36</v>
      </c>
      <c r="S14" s="54"/>
      <c r="T14" s="54"/>
      <c r="U14" s="54"/>
      <c r="V14" s="54"/>
      <c r="W14" s="80">
        <v>1</v>
      </c>
      <c r="X14" s="51">
        <f t="shared" si="0"/>
        <v>2.5</v>
      </c>
      <c r="Y14" s="52" t="str">
        <f t="shared" si="3"/>
        <v>F</v>
      </c>
      <c r="Z14" s="53" t="str">
        <f t="shared" si="1"/>
        <v>Kém</v>
      </c>
      <c r="AA14" s="41" t="str">
        <f t="shared" si="4"/>
        <v/>
      </c>
      <c r="AB14" s="41" t="s">
        <v>3376</v>
      </c>
      <c r="AC14" s="71"/>
      <c r="AD14" s="4"/>
      <c r="AE14" s="43" t="str">
        <f t="shared" si="2"/>
        <v>Học lại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2848</v>
      </c>
      <c r="D15" s="46" t="s">
        <v>306</v>
      </c>
      <c r="E15" s="47" t="s">
        <v>103</v>
      </c>
      <c r="F15" s="48" t="s">
        <v>2849</v>
      </c>
      <c r="G15" s="45" t="s">
        <v>2850</v>
      </c>
      <c r="H15" s="101" t="s">
        <v>1147</v>
      </c>
      <c r="I15" s="102" t="s">
        <v>2835</v>
      </c>
      <c r="J15" s="100">
        <v>43274</v>
      </c>
      <c r="K15" s="102" t="s">
        <v>1149</v>
      </c>
      <c r="L15" s="102" t="s">
        <v>2977</v>
      </c>
      <c r="M15" s="102" t="s">
        <v>48</v>
      </c>
      <c r="N15">
        <v>2</v>
      </c>
      <c r="O15" s="82">
        <v>10</v>
      </c>
      <c r="P15" s="49">
        <v>5</v>
      </c>
      <c r="Q15" s="49">
        <v>4</v>
      </c>
      <c r="R15" s="49" t="s">
        <v>36</v>
      </c>
      <c r="S15" s="54"/>
      <c r="T15" s="54"/>
      <c r="U15" s="54"/>
      <c r="V15" s="54"/>
      <c r="W15" s="80">
        <v>1</v>
      </c>
      <c r="X15" s="51">
        <f t="shared" si="0"/>
        <v>2.6</v>
      </c>
      <c r="Y15" s="52" t="str">
        <f t="shared" si="3"/>
        <v>F</v>
      </c>
      <c r="Z15" s="53" t="str">
        <f t="shared" si="1"/>
        <v>Kém</v>
      </c>
      <c r="AA15" s="41" t="str">
        <f t="shared" si="4"/>
        <v/>
      </c>
      <c r="AB15" s="41" t="s">
        <v>3376</v>
      </c>
      <c r="AC15" s="71"/>
      <c r="AD15" s="4"/>
      <c r="AE15" s="43" t="str">
        <f t="shared" si="2"/>
        <v>Học lại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2851</v>
      </c>
      <c r="D16" s="46" t="s">
        <v>2852</v>
      </c>
      <c r="E16" s="47" t="s">
        <v>103</v>
      </c>
      <c r="F16" s="48" t="s">
        <v>1158</v>
      </c>
      <c r="G16" s="45" t="s">
        <v>170</v>
      </c>
      <c r="H16" s="101" t="s">
        <v>1147</v>
      </c>
      <c r="I16" s="102" t="s">
        <v>2835</v>
      </c>
      <c r="J16" s="100">
        <v>43274</v>
      </c>
      <c r="K16" s="102" t="s">
        <v>1149</v>
      </c>
      <c r="L16" s="102" t="s">
        <v>2977</v>
      </c>
      <c r="M16" s="102" t="s">
        <v>48</v>
      </c>
      <c r="N16">
        <v>2</v>
      </c>
      <c r="O16" s="82">
        <v>10</v>
      </c>
      <c r="P16" s="49">
        <v>9.5</v>
      </c>
      <c r="Q16" s="49">
        <v>9</v>
      </c>
      <c r="R16" s="49" t="s">
        <v>36</v>
      </c>
      <c r="S16" s="54"/>
      <c r="T16" s="54"/>
      <c r="U16" s="54"/>
      <c r="V16" s="54"/>
      <c r="W16" s="80">
        <v>9</v>
      </c>
      <c r="X16" s="51">
        <f t="shared" si="0"/>
        <v>9.1999999999999993</v>
      </c>
      <c r="Y16" s="52" t="str">
        <f t="shared" si="3"/>
        <v>A+</v>
      </c>
      <c r="Z16" s="53" t="str">
        <f t="shared" si="1"/>
        <v>Giỏi</v>
      </c>
      <c r="AA16" s="41" t="str">
        <f t="shared" si="4"/>
        <v/>
      </c>
      <c r="AB16" s="41" t="s">
        <v>3376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2853</v>
      </c>
      <c r="D17" s="46" t="s">
        <v>1838</v>
      </c>
      <c r="E17" s="47" t="s">
        <v>115</v>
      </c>
      <c r="F17" s="48" t="s">
        <v>2854</v>
      </c>
      <c r="G17" s="45" t="s">
        <v>2855</v>
      </c>
      <c r="H17" s="101" t="s">
        <v>1147</v>
      </c>
      <c r="I17" s="102" t="s">
        <v>2835</v>
      </c>
      <c r="J17" s="100">
        <v>43274</v>
      </c>
      <c r="K17" s="102" t="s">
        <v>1149</v>
      </c>
      <c r="L17" s="102" t="s">
        <v>2977</v>
      </c>
      <c r="M17" s="102" t="s">
        <v>48</v>
      </c>
      <c r="N17">
        <v>2</v>
      </c>
      <c r="O17" s="82">
        <v>10</v>
      </c>
      <c r="P17" s="49">
        <v>10</v>
      </c>
      <c r="Q17" s="49">
        <v>10</v>
      </c>
      <c r="R17" s="49" t="s">
        <v>36</v>
      </c>
      <c r="S17" s="54"/>
      <c r="T17" s="54"/>
      <c r="U17" s="54"/>
      <c r="V17" s="54"/>
      <c r="W17" s="80">
        <v>8</v>
      </c>
      <c r="X17" s="51">
        <f t="shared" si="0"/>
        <v>8.6</v>
      </c>
      <c r="Y17" s="52" t="str">
        <f t="shared" si="3"/>
        <v>A</v>
      </c>
      <c r="Z17" s="53" t="str">
        <f t="shared" si="1"/>
        <v>Giỏi</v>
      </c>
      <c r="AA17" s="41" t="str">
        <f t="shared" si="4"/>
        <v/>
      </c>
      <c r="AB17" s="41" t="s">
        <v>3376</v>
      </c>
      <c r="AC17" s="71"/>
      <c r="AD17" s="4"/>
      <c r="AE17" s="43" t="str">
        <f t="shared" si="2"/>
        <v>Đạt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2856</v>
      </c>
      <c r="D18" s="46" t="s">
        <v>2857</v>
      </c>
      <c r="E18" s="47" t="s">
        <v>115</v>
      </c>
      <c r="F18" s="48" t="s">
        <v>562</v>
      </c>
      <c r="G18" s="45" t="s">
        <v>454</v>
      </c>
      <c r="H18" s="101" t="s">
        <v>1147</v>
      </c>
      <c r="I18" s="102" t="s">
        <v>2835</v>
      </c>
      <c r="J18" s="100">
        <v>43274</v>
      </c>
      <c r="K18" s="102" t="s">
        <v>1149</v>
      </c>
      <c r="L18" s="102" t="s">
        <v>2977</v>
      </c>
      <c r="M18" s="102" t="s">
        <v>48</v>
      </c>
      <c r="N18">
        <v>2</v>
      </c>
      <c r="O18" s="82">
        <v>8</v>
      </c>
      <c r="P18" s="49">
        <v>0</v>
      </c>
      <c r="Q18" s="49">
        <v>0</v>
      </c>
      <c r="R18" s="49" t="s">
        <v>36</v>
      </c>
      <c r="S18" s="54"/>
      <c r="T18" s="54"/>
      <c r="U18" s="54"/>
      <c r="V18" s="54"/>
      <c r="W18" s="80" t="s">
        <v>36</v>
      </c>
      <c r="X18" s="51">
        <f t="shared" si="0"/>
        <v>0.8</v>
      </c>
      <c r="Y18" s="52" t="str">
        <f t="shared" si="3"/>
        <v>F</v>
      </c>
      <c r="Z18" s="53" t="str">
        <f t="shared" si="1"/>
        <v>Kém</v>
      </c>
      <c r="AA18" s="41" t="str">
        <f t="shared" si="4"/>
        <v>Không đủ ĐKDT</v>
      </c>
      <c r="AB18" s="41" t="s">
        <v>3376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2858</v>
      </c>
      <c r="D19" s="46" t="s">
        <v>55</v>
      </c>
      <c r="E19" s="47" t="s">
        <v>115</v>
      </c>
      <c r="F19" s="48" t="s">
        <v>2298</v>
      </c>
      <c r="G19" s="45" t="s">
        <v>79</v>
      </c>
      <c r="H19" s="101" t="s">
        <v>1147</v>
      </c>
      <c r="I19" s="102" t="s">
        <v>2835</v>
      </c>
      <c r="J19" s="100">
        <v>43274</v>
      </c>
      <c r="K19" s="102" t="s">
        <v>1149</v>
      </c>
      <c r="L19" s="102" t="s">
        <v>2977</v>
      </c>
      <c r="M19" s="102" t="s">
        <v>48</v>
      </c>
      <c r="N19">
        <v>2</v>
      </c>
      <c r="O19" s="82">
        <v>8</v>
      </c>
      <c r="P19" s="49">
        <v>3.5</v>
      </c>
      <c r="Q19" s="49">
        <v>4</v>
      </c>
      <c r="R19" s="49" t="s">
        <v>36</v>
      </c>
      <c r="S19" s="54"/>
      <c r="T19" s="54"/>
      <c r="U19" s="54"/>
      <c r="V19" s="54"/>
      <c r="W19" s="80">
        <v>3.5</v>
      </c>
      <c r="X19" s="51">
        <f t="shared" si="0"/>
        <v>4</v>
      </c>
      <c r="Y19" s="52" t="str">
        <f t="shared" si="3"/>
        <v>D</v>
      </c>
      <c r="Z19" s="53" t="str">
        <f t="shared" si="1"/>
        <v>Trung bình yếu</v>
      </c>
      <c r="AA19" s="41" t="str">
        <f t="shared" si="4"/>
        <v/>
      </c>
      <c r="AB19" s="41" t="s">
        <v>3376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2859</v>
      </c>
      <c r="D20" s="46" t="s">
        <v>439</v>
      </c>
      <c r="E20" s="47" t="s">
        <v>381</v>
      </c>
      <c r="F20" s="48" t="s">
        <v>2860</v>
      </c>
      <c r="G20" s="45" t="s">
        <v>164</v>
      </c>
      <c r="H20" s="101" t="s">
        <v>1147</v>
      </c>
      <c r="I20" s="102" t="s">
        <v>2835</v>
      </c>
      <c r="J20" s="100">
        <v>43274</v>
      </c>
      <c r="K20" s="102" t="s">
        <v>1149</v>
      </c>
      <c r="L20" s="102" t="s">
        <v>2977</v>
      </c>
      <c r="M20" s="102" t="s">
        <v>48</v>
      </c>
      <c r="N20">
        <v>2</v>
      </c>
      <c r="O20" s="82">
        <v>9</v>
      </c>
      <c r="P20" s="49">
        <v>3</v>
      </c>
      <c r="Q20" s="49">
        <v>8</v>
      </c>
      <c r="R20" s="49" t="s">
        <v>36</v>
      </c>
      <c r="S20" s="54"/>
      <c r="T20" s="54"/>
      <c r="U20" s="54"/>
      <c r="V20" s="54"/>
      <c r="W20" s="80">
        <v>0</v>
      </c>
      <c r="X20" s="51">
        <f t="shared" si="0"/>
        <v>2</v>
      </c>
      <c r="Y20" s="52" t="str">
        <f t="shared" si="3"/>
        <v>F</v>
      </c>
      <c r="Z20" s="53" t="str">
        <f t="shared" si="1"/>
        <v>Kém</v>
      </c>
      <c r="AA20" s="41" t="s">
        <v>3382</v>
      </c>
      <c r="AB20" s="41" t="s">
        <v>3376</v>
      </c>
      <c r="AC20" s="71"/>
      <c r="AD20" s="4"/>
      <c r="AE20" s="43" t="str">
        <f t="shared" si="2"/>
        <v>Học lại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2861</v>
      </c>
      <c r="D21" s="46" t="s">
        <v>2862</v>
      </c>
      <c r="E21" s="47" t="s">
        <v>123</v>
      </c>
      <c r="F21" s="48" t="s">
        <v>649</v>
      </c>
      <c r="G21" s="45" t="s">
        <v>218</v>
      </c>
      <c r="H21" s="101" t="s">
        <v>1147</v>
      </c>
      <c r="I21" s="102" t="s">
        <v>2835</v>
      </c>
      <c r="J21" s="100">
        <v>43274</v>
      </c>
      <c r="K21" s="102" t="s">
        <v>1149</v>
      </c>
      <c r="L21" s="102" t="s">
        <v>2977</v>
      </c>
      <c r="M21" s="102" t="s">
        <v>48</v>
      </c>
      <c r="N21">
        <v>2</v>
      </c>
      <c r="O21" s="82">
        <v>8</v>
      </c>
      <c r="P21" s="49">
        <v>6.5</v>
      </c>
      <c r="Q21" s="49">
        <v>8</v>
      </c>
      <c r="R21" s="49" t="s">
        <v>36</v>
      </c>
      <c r="S21" s="54"/>
      <c r="T21" s="54"/>
      <c r="U21" s="54"/>
      <c r="V21" s="54"/>
      <c r="W21" s="80">
        <v>3</v>
      </c>
      <c r="X21" s="51">
        <f t="shared" si="0"/>
        <v>4.4000000000000004</v>
      </c>
      <c r="Y21" s="52" t="str">
        <f t="shared" si="3"/>
        <v>D</v>
      </c>
      <c r="Z21" s="53" t="str">
        <f t="shared" si="1"/>
        <v>Trung bình yếu</v>
      </c>
      <c r="AA21" s="41" t="str">
        <f t="shared" si="4"/>
        <v/>
      </c>
      <c r="AB21" s="41" t="s">
        <v>3376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2863</v>
      </c>
      <c r="D22" s="46" t="s">
        <v>1127</v>
      </c>
      <c r="E22" s="47" t="s">
        <v>2864</v>
      </c>
      <c r="F22" s="48" t="s">
        <v>349</v>
      </c>
      <c r="G22" s="45" t="s">
        <v>447</v>
      </c>
      <c r="H22" s="101" t="s">
        <v>1147</v>
      </c>
      <c r="I22" s="102" t="s">
        <v>2835</v>
      </c>
      <c r="J22" s="100">
        <v>43274</v>
      </c>
      <c r="K22" s="102" t="s">
        <v>1149</v>
      </c>
      <c r="L22" s="102" t="s">
        <v>2977</v>
      </c>
      <c r="M22" s="102" t="s">
        <v>48</v>
      </c>
      <c r="N22">
        <v>2</v>
      </c>
      <c r="O22" s="82">
        <v>9</v>
      </c>
      <c r="P22" s="49">
        <v>3.5</v>
      </c>
      <c r="Q22" s="49">
        <v>5</v>
      </c>
      <c r="R22" s="49" t="s">
        <v>36</v>
      </c>
      <c r="S22" s="54"/>
      <c r="T22" s="54"/>
      <c r="U22" s="54"/>
      <c r="V22" s="54"/>
      <c r="W22" s="80">
        <v>1</v>
      </c>
      <c r="X22" s="51">
        <f t="shared" si="0"/>
        <v>2.5</v>
      </c>
      <c r="Y22" s="52" t="str">
        <f t="shared" si="3"/>
        <v>F</v>
      </c>
      <c r="Z22" s="53" t="str">
        <f t="shared" si="1"/>
        <v>Kém</v>
      </c>
      <c r="AA22" s="41" t="str">
        <f t="shared" si="4"/>
        <v/>
      </c>
      <c r="AB22" s="41" t="s">
        <v>3376</v>
      </c>
      <c r="AC22" s="71"/>
      <c r="AD22" s="4"/>
      <c r="AE22" s="43" t="str">
        <f t="shared" si="2"/>
        <v>Học lại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2865</v>
      </c>
      <c r="D23" s="46" t="s">
        <v>628</v>
      </c>
      <c r="E23" s="47" t="s">
        <v>2866</v>
      </c>
      <c r="F23" s="48" t="s">
        <v>1188</v>
      </c>
      <c r="G23" s="45" t="s">
        <v>179</v>
      </c>
      <c r="H23" s="101" t="s">
        <v>1147</v>
      </c>
      <c r="I23" s="102" t="s">
        <v>2835</v>
      </c>
      <c r="J23" s="100">
        <v>43274</v>
      </c>
      <c r="K23" s="102" t="s">
        <v>1149</v>
      </c>
      <c r="L23" s="102" t="s">
        <v>2977</v>
      </c>
      <c r="M23" s="102" t="s">
        <v>48</v>
      </c>
      <c r="N23">
        <v>2</v>
      </c>
      <c r="O23" s="82">
        <v>8</v>
      </c>
      <c r="P23" s="49">
        <v>6</v>
      </c>
      <c r="Q23" s="49">
        <v>7</v>
      </c>
      <c r="R23" s="49" t="s">
        <v>36</v>
      </c>
      <c r="S23" s="54"/>
      <c r="T23" s="54"/>
      <c r="U23" s="54"/>
      <c r="V23" s="54"/>
      <c r="W23" s="80">
        <v>3</v>
      </c>
      <c r="X23" s="51">
        <f t="shared" si="0"/>
        <v>4.2</v>
      </c>
      <c r="Y23" s="52" t="str">
        <f t="shared" si="3"/>
        <v>D</v>
      </c>
      <c r="Z23" s="53" t="str">
        <f t="shared" si="1"/>
        <v>Trung bình yếu</v>
      </c>
      <c r="AA23" s="41" t="str">
        <f t="shared" si="4"/>
        <v/>
      </c>
      <c r="AB23" s="41" t="s">
        <v>3376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2867</v>
      </c>
      <c r="D24" s="46" t="s">
        <v>2868</v>
      </c>
      <c r="E24" s="47" t="s">
        <v>126</v>
      </c>
      <c r="F24" s="48" t="s">
        <v>430</v>
      </c>
      <c r="G24" s="45" t="s">
        <v>447</v>
      </c>
      <c r="H24" s="101" t="s">
        <v>1147</v>
      </c>
      <c r="I24" s="102" t="s">
        <v>2835</v>
      </c>
      <c r="J24" s="100">
        <v>43274</v>
      </c>
      <c r="K24" s="102" t="s">
        <v>1149</v>
      </c>
      <c r="L24" s="102" t="s">
        <v>2977</v>
      </c>
      <c r="M24" s="102" t="s">
        <v>48</v>
      </c>
      <c r="N24">
        <v>2</v>
      </c>
      <c r="O24" s="82">
        <v>9</v>
      </c>
      <c r="P24" s="49">
        <v>7</v>
      </c>
      <c r="Q24" s="49">
        <v>5</v>
      </c>
      <c r="R24" s="49" t="s">
        <v>36</v>
      </c>
      <c r="S24" s="54"/>
      <c r="T24" s="54"/>
      <c r="U24" s="54"/>
      <c r="V24" s="54"/>
      <c r="W24" s="80">
        <v>0</v>
      </c>
      <c r="X24" s="51">
        <f t="shared" si="0"/>
        <v>2.1</v>
      </c>
      <c r="Y24" s="52" t="str">
        <f t="shared" si="3"/>
        <v>F</v>
      </c>
      <c r="Z24" s="53" t="str">
        <f t="shared" si="1"/>
        <v>Kém</v>
      </c>
      <c r="AA24" s="41" t="s">
        <v>3382</v>
      </c>
      <c r="AB24" s="41" t="s">
        <v>3376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2869</v>
      </c>
      <c r="D25" s="46" t="s">
        <v>2870</v>
      </c>
      <c r="E25" s="47" t="s">
        <v>396</v>
      </c>
      <c r="F25" s="48" t="s">
        <v>1454</v>
      </c>
      <c r="G25" s="45" t="s">
        <v>164</v>
      </c>
      <c r="H25" s="101" t="s">
        <v>1147</v>
      </c>
      <c r="I25" s="102" t="s">
        <v>2835</v>
      </c>
      <c r="J25" s="100">
        <v>43274</v>
      </c>
      <c r="K25" s="102" t="s">
        <v>1149</v>
      </c>
      <c r="L25" s="102" t="s">
        <v>2977</v>
      </c>
      <c r="M25" s="102" t="s">
        <v>48</v>
      </c>
      <c r="N25">
        <v>2</v>
      </c>
      <c r="O25" s="82">
        <v>8</v>
      </c>
      <c r="P25" s="49">
        <v>0</v>
      </c>
      <c r="Q25" s="49">
        <v>0</v>
      </c>
      <c r="R25" s="49" t="s">
        <v>36</v>
      </c>
      <c r="S25" s="54"/>
      <c r="T25" s="54"/>
      <c r="U25" s="54"/>
      <c r="V25" s="54"/>
      <c r="W25" s="80" t="s">
        <v>36</v>
      </c>
      <c r="X25" s="51">
        <f t="shared" si="0"/>
        <v>0.8</v>
      </c>
      <c r="Y25" s="52" t="str">
        <f t="shared" si="3"/>
        <v>F</v>
      </c>
      <c r="Z25" s="53" t="str">
        <f t="shared" si="1"/>
        <v>Kém</v>
      </c>
      <c r="AA25" s="41" t="str">
        <f t="shared" si="4"/>
        <v>Không đủ ĐKDT</v>
      </c>
      <c r="AB25" s="41" t="s">
        <v>3376</v>
      </c>
      <c r="AC25" s="71"/>
      <c r="AD25" s="4"/>
      <c r="AE25" s="43" t="str">
        <f t="shared" si="2"/>
        <v>Học lại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2871</v>
      </c>
      <c r="D26" s="46" t="s">
        <v>2872</v>
      </c>
      <c r="E26" s="47" t="s">
        <v>139</v>
      </c>
      <c r="F26" s="48" t="s">
        <v>2873</v>
      </c>
      <c r="G26" s="45" t="s">
        <v>673</v>
      </c>
      <c r="H26" s="101" t="s">
        <v>1147</v>
      </c>
      <c r="I26" s="102" t="s">
        <v>2835</v>
      </c>
      <c r="J26" s="100">
        <v>43274</v>
      </c>
      <c r="K26" s="102" t="s">
        <v>1149</v>
      </c>
      <c r="L26" s="102" t="s">
        <v>2977</v>
      </c>
      <c r="M26" s="102" t="s">
        <v>48</v>
      </c>
      <c r="N26">
        <v>2</v>
      </c>
      <c r="O26" s="82">
        <v>8</v>
      </c>
      <c r="P26" s="49">
        <v>3</v>
      </c>
      <c r="Q26" s="49">
        <v>4</v>
      </c>
      <c r="R26" s="49" t="s">
        <v>36</v>
      </c>
      <c r="S26" s="54"/>
      <c r="T26" s="54"/>
      <c r="U26" s="54"/>
      <c r="V26" s="54"/>
      <c r="W26" s="80">
        <v>1</v>
      </c>
      <c r="X26" s="51">
        <f t="shared" si="0"/>
        <v>2.2000000000000002</v>
      </c>
      <c r="Y26" s="52" t="str">
        <f t="shared" si="3"/>
        <v>F</v>
      </c>
      <c r="Z26" s="53" t="str">
        <f t="shared" si="1"/>
        <v>Kém</v>
      </c>
      <c r="AA26" s="41" t="str">
        <f t="shared" si="4"/>
        <v/>
      </c>
      <c r="AB26" s="41" t="s">
        <v>3376</v>
      </c>
      <c r="AC26" s="71"/>
      <c r="AD26" s="4"/>
      <c r="AE26" s="43" t="str">
        <f t="shared" si="2"/>
        <v>Học lại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2874</v>
      </c>
      <c r="D27" s="46" t="s">
        <v>1205</v>
      </c>
      <c r="E27" s="47" t="s">
        <v>139</v>
      </c>
      <c r="F27" s="48" t="s">
        <v>233</v>
      </c>
      <c r="G27" s="45" t="s">
        <v>53</v>
      </c>
      <c r="H27" s="101" t="s">
        <v>1147</v>
      </c>
      <c r="I27" s="102" t="s">
        <v>2835</v>
      </c>
      <c r="J27" s="100">
        <v>43274</v>
      </c>
      <c r="K27" s="102" t="s">
        <v>1149</v>
      </c>
      <c r="L27" s="102" t="s">
        <v>2977</v>
      </c>
      <c r="M27" s="102" t="s">
        <v>48</v>
      </c>
      <c r="N27">
        <v>2</v>
      </c>
      <c r="O27" s="82">
        <v>7</v>
      </c>
      <c r="P27" s="49">
        <v>0</v>
      </c>
      <c r="Q27" s="49">
        <v>0</v>
      </c>
      <c r="R27" s="49" t="s">
        <v>36</v>
      </c>
      <c r="S27" s="54"/>
      <c r="T27" s="54"/>
      <c r="U27" s="54"/>
      <c r="V27" s="54"/>
      <c r="W27" s="80" t="s">
        <v>36</v>
      </c>
      <c r="X27" s="51">
        <f t="shared" si="0"/>
        <v>0.7</v>
      </c>
      <c r="Y27" s="52" t="str">
        <f t="shared" si="3"/>
        <v>F</v>
      </c>
      <c r="Z27" s="53" t="str">
        <f t="shared" si="1"/>
        <v>Kém</v>
      </c>
      <c r="AA27" s="41" t="str">
        <f t="shared" si="4"/>
        <v>Không đủ ĐKDT</v>
      </c>
      <c r="AB27" s="41" t="s">
        <v>3376</v>
      </c>
      <c r="AC27" s="71"/>
      <c r="AD27" s="4"/>
      <c r="AE27" s="43" t="str">
        <f t="shared" si="2"/>
        <v>Học lại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2875</v>
      </c>
      <c r="D28" s="46" t="s">
        <v>176</v>
      </c>
      <c r="E28" s="47" t="s">
        <v>409</v>
      </c>
      <c r="F28" s="48" t="s">
        <v>2876</v>
      </c>
      <c r="G28" s="45" t="s">
        <v>184</v>
      </c>
      <c r="H28" s="101" t="s">
        <v>1147</v>
      </c>
      <c r="I28" s="102" t="s">
        <v>2835</v>
      </c>
      <c r="J28" s="100">
        <v>43274</v>
      </c>
      <c r="K28" s="102" t="s">
        <v>1149</v>
      </c>
      <c r="L28" s="102" t="s">
        <v>2977</v>
      </c>
      <c r="M28" s="102" t="s">
        <v>48</v>
      </c>
      <c r="N28">
        <v>2</v>
      </c>
      <c r="O28" s="82">
        <v>9</v>
      </c>
      <c r="P28" s="49">
        <v>9.5</v>
      </c>
      <c r="Q28" s="49">
        <v>7</v>
      </c>
      <c r="R28" s="49" t="s">
        <v>36</v>
      </c>
      <c r="S28" s="54"/>
      <c r="T28" s="54"/>
      <c r="U28" s="54"/>
      <c r="V28" s="54"/>
      <c r="W28" s="80">
        <v>1</v>
      </c>
      <c r="X28" s="51">
        <f t="shared" si="0"/>
        <v>3.3</v>
      </c>
      <c r="Y28" s="52" t="str">
        <f t="shared" si="3"/>
        <v>F</v>
      </c>
      <c r="Z28" s="53" t="str">
        <f t="shared" si="1"/>
        <v>Kém</v>
      </c>
      <c r="AA28" s="41" t="str">
        <f t="shared" si="4"/>
        <v/>
      </c>
      <c r="AB28" s="41" t="s">
        <v>3376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2877</v>
      </c>
      <c r="D29" s="46" t="s">
        <v>114</v>
      </c>
      <c r="E29" s="47" t="s">
        <v>417</v>
      </c>
      <c r="F29" s="48" t="s">
        <v>2878</v>
      </c>
      <c r="G29" s="45" t="s">
        <v>454</v>
      </c>
      <c r="H29" s="101" t="s">
        <v>1147</v>
      </c>
      <c r="I29" s="102" t="s">
        <v>2835</v>
      </c>
      <c r="J29" s="100">
        <v>43274</v>
      </c>
      <c r="K29" s="102" t="s">
        <v>1149</v>
      </c>
      <c r="L29" s="102" t="s">
        <v>2977</v>
      </c>
      <c r="M29" s="102" t="s">
        <v>48</v>
      </c>
      <c r="N29">
        <v>2</v>
      </c>
      <c r="O29" s="82">
        <v>8</v>
      </c>
      <c r="P29" s="49">
        <v>0</v>
      </c>
      <c r="Q29" s="49">
        <v>0</v>
      </c>
      <c r="R29" s="49" t="s">
        <v>36</v>
      </c>
      <c r="S29" s="54"/>
      <c r="T29" s="54"/>
      <c r="U29" s="54"/>
      <c r="V29" s="54"/>
      <c r="W29" s="80" t="s">
        <v>36</v>
      </c>
      <c r="X29" s="51">
        <f t="shared" si="0"/>
        <v>0.8</v>
      </c>
      <c r="Y29" s="52" t="str">
        <f t="shared" si="3"/>
        <v>F</v>
      </c>
      <c r="Z29" s="53" t="str">
        <f t="shared" si="1"/>
        <v>Kém</v>
      </c>
      <c r="AA29" s="41" t="str">
        <f t="shared" si="4"/>
        <v>Không đủ ĐKDT</v>
      </c>
      <c r="AB29" s="41" t="s">
        <v>3376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2879</v>
      </c>
      <c r="D30" s="46" t="s">
        <v>2880</v>
      </c>
      <c r="E30" s="47" t="s">
        <v>631</v>
      </c>
      <c r="F30" s="48" t="s">
        <v>443</v>
      </c>
      <c r="G30" s="45" t="s">
        <v>152</v>
      </c>
      <c r="H30" s="101" t="s">
        <v>1147</v>
      </c>
      <c r="I30" s="102" t="s">
        <v>2835</v>
      </c>
      <c r="J30" s="100">
        <v>43274</v>
      </c>
      <c r="K30" s="102" t="s">
        <v>1149</v>
      </c>
      <c r="L30" s="102" t="s">
        <v>2977</v>
      </c>
      <c r="M30" s="102" t="s">
        <v>48</v>
      </c>
      <c r="N30">
        <v>2</v>
      </c>
      <c r="O30" s="82">
        <v>9</v>
      </c>
      <c r="P30" s="49">
        <v>4</v>
      </c>
      <c r="Q30" s="49">
        <v>6</v>
      </c>
      <c r="R30" s="49" t="s">
        <v>36</v>
      </c>
      <c r="S30" s="54"/>
      <c r="T30" s="54"/>
      <c r="U30" s="54"/>
      <c r="V30" s="54"/>
      <c r="W30" s="80">
        <v>1</v>
      </c>
      <c r="X30" s="51">
        <f t="shared" si="0"/>
        <v>2.6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">
        <v>3376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2881</v>
      </c>
      <c r="D31" s="46" t="s">
        <v>1017</v>
      </c>
      <c r="E31" s="47" t="s">
        <v>1351</v>
      </c>
      <c r="F31" s="48" t="s">
        <v>286</v>
      </c>
      <c r="G31" s="45" t="s">
        <v>164</v>
      </c>
      <c r="H31" s="101" t="s">
        <v>1147</v>
      </c>
      <c r="I31" s="102" t="s">
        <v>2835</v>
      </c>
      <c r="J31" s="100">
        <v>43274</v>
      </c>
      <c r="K31" s="102" t="s">
        <v>1149</v>
      </c>
      <c r="L31" s="102" t="s">
        <v>2977</v>
      </c>
      <c r="M31" s="102" t="s">
        <v>48</v>
      </c>
      <c r="N31">
        <v>2</v>
      </c>
      <c r="O31" s="82">
        <v>9</v>
      </c>
      <c r="P31" s="49">
        <v>3</v>
      </c>
      <c r="Q31" s="49">
        <v>5</v>
      </c>
      <c r="R31" s="49" t="s">
        <v>36</v>
      </c>
      <c r="S31" s="54"/>
      <c r="T31" s="54"/>
      <c r="U31" s="54"/>
      <c r="V31" s="54"/>
      <c r="W31" s="80">
        <v>1</v>
      </c>
      <c r="X31" s="51">
        <f t="shared" si="0"/>
        <v>2.4</v>
      </c>
      <c r="Y31" s="52" t="str">
        <f t="shared" si="3"/>
        <v>F</v>
      </c>
      <c r="Z31" s="53" t="str">
        <f t="shared" si="1"/>
        <v>Kém</v>
      </c>
      <c r="AA31" s="41" t="str">
        <f t="shared" si="4"/>
        <v/>
      </c>
      <c r="AB31" s="41" t="s">
        <v>3376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2882</v>
      </c>
      <c r="D32" s="46" t="s">
        <v>55</v>
      </c>
      <c r="E32" s="47" t="s">
        <v>155</v>
      </c>
      <c r="F32" s="48" t="s">
        <v>1450</v>
      </c>
      <c r="G32" s="45" t="s">
        <v>89</v>
      </c>
      <c r="H32" s="101" t="s">
        <v>1147</v>
      </c>
      <c r="I32" s="102" t="s">
        <v>2835</v>
      </c>
      <c r="J32" s="100">
        <v>43274</v>
      </c>
      <c r="K32" s="102" t="s">
        <v>1149</v>
      </c>
      <c r="L32" s="102" t="s">
        <v>2977</v>
      </c>
      <c r="M32" s="102" t="s">
        <v>48</v>
      </c>
      <c r="N32">
        <v>2</v>
      </c>
      <c r="O32" s="82">
        <v>5</v>
      </c>
      <c r="P32" s="49">
        <v>3.5</v>
      </c>
      <c r="Q32" s="49">
        <v>3</v>
      </c>
      <c r="R32" s="49" t="s">
        <v>36</v>
      </c>
      <c r="S32" s="54"/>
      <c r="T32" s="54"/>
      <c r="U32" s="54"/>
      <c r="V32" s="54"/>
      <c r="W32" s="80">
        <v>0</v>
      </c>
      <c r="X32" s="51">
        <f t="shared" si="0"/>
        <v>1.2</v>
      </c>
      <c r="Y32" s="52" t="str">
        <f t="shared" si="3"/>
        <v>F</v>
      </c>
      <c r="Z32" s="53" t="str">
        <f t="shared" si="1"/>
        <v>Kém</v>
      </c>
      <c r="AA32" s="41" t="s">
        <v>3382</v>
      </c>
      <c r="AB32" s="41" t="s">
        <v>3376</v>
      </c>
      <c r="AC32" s="71"/>
      <c r="AD32" s="4"/>
      <c r="AE32" s="43" t="str">
        <f t="shared" si="2"/>
        <v>Học lại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2883</v>
      </c>
      <c r="D33" s="46" t="s">
        <v>2884</v>
      </c>
      <c r="E33" s="47" t="s">
        <v>2885</v>
      </c>
      <c r="F33" s="48" t="s">
        <v>2886</v>
      </c>
      <c r="G33" s="45" t="s">
        <v>2887</v>
      </c>
      <c r="H33" s="101" t="s">
        <v>1147</v>
      </c>
      <c r="I33" s="102" t="s">
        <v>2835</v>
      </c>
      <c r="J33" s="100">
        <v>43274</v>
      </c>
      <c r="K33" s="102" t="s">
        <v>1149</v>
      </c>
      <c r="L33" s="102" t="s">
        <v>2977</v>
      </c>
      <c r="M33" s="102" t="s">
        <v>48</v>
      </c>
      <c r="N33">
        <v>2</v>
      </c>
      <c r="O33" s="82">
        <v>7</v>
      </c>
      <c r="P33" s="49">
        <v>7.5</v>
      </c>
      <c r="Q33" s="49">
        <v>3</v>
      </c>
      <c r="R33" s="49" t="s">
        <v>36</v>
      </c>
      <c r="S33" s="54"/>
      <c r="T33" s="54"/>
      <c r="U33" s="54"/>
      <c r="V33" s="54"/>
      <c r="W33" s="80">
        <v>1</v>
      </c>
      <c r="X33" s="51">
        <f t="shared" si="0"/>
        <v>2.5</v>
      </c>
      <c r="Y33" s="52" t="str">
        <f t="shared" si="3"/>
        <v>F</v>
      </c>
      <c r="Z33" s="53" t="str">
        <f t="shared" si="1"/>
        <v>Kém</v>
      </c>
      <c r="AA33" s="41" t="str">
        <f t="shared" si="4"/>
        <v/>
      </c>
      <c r="AB33" s="41" t="s">
        <v>3376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2888</v>
      </c>
      <c r="D34" s="46" t="s">
        <v>2012</v>
      </c>
      <c r="E34" s="47" t="s">
        <v>1773</v>
      </c>
      <c r="F34" s="48" t="s">
        <v>2889</v>
      </c>
      <c r="G34" s="45" t="s">
        <v>1549</v>
      </c>
      <c r="H34" s="101" t="s">
        <v>1147</v>
      </c>
      <c r="I34" s="102" t="s">
        <v>2835</v>
      </c>
      <c r="J34" s="100">
        <v>43274</v>
      </c>
      <c r="K34" s="102" t="s">
        <v>1149</v>
      </c>
      <c r="L34" s="102" t="s">
        <v>2977</v>
      </c>
      <c r="M34" s="102" t="s">
        <v>48</v>
      </c>
      <c r="N34">
        <v>2</v>
      </c>
      <c r="O34" s="82">
        <v>9</v>
      </c>
      <c r="P34" s="49">
        <v>5.5</v>
      </c>
      <c r="Q34" s="49">
        <v>4</v>
      </c>
      <c r="R34" s="49" t="s">
        <v>36</v>
      </c>
      <c r="S34" s="54"/>
      <c r="T34" s="54"/>
      <c r="U34" s="54"/>
      <c r="V34" s="54"/>
      <c r="W34" s="80">
        <v>3</v>
      </c>
      <c r="X34" s="51">
        <f t="shared" si="0"/>
        <v>4</v>
      </c>
      <c r="Y34" s="52" t="str">
        <f t="shared" si="3"/>
        <v>D</v>
      </c>
      <c r="Z34" s="53" t="str">
        <f t="shared" si="1"/>
        <v>Trung bình yếu</v>
      </c>
      <c r="AA34" s="41" t="str">
        <f t="shared" si="4"/>
        <v/>
      </c>
      <c r="AB34" s="41" t="s">
        <v>3376</v>
      </c>
      <c r="AC34" s="71"/>
      <c r="AD34" s="4"/>
      <c r="AE34" s="43" t="str">
        <f t="shared" si="2"/>
        <v>Đạt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2890</v>
      </c>
      <c r="D35" s="46" t="s">
        <v>583</v>
      </c>
      <c r="E35" s="47" t="s">
        <v>182</v>
      </c>
      <c r="F35" s="48" t="s">
        <v>1498</v>
      </c>
      <c r="G35" s="45" t="s">
        <v>194</v>
      </c>
      <c r="H35" s="101" t="s">
        <v>1147</v>
      </c>
      <c r="I35" s="102" t="s">
        <v>2835</v>
      </c>
      <c r="J35" s="100">
        <v>43274</v>
      </c>
      <c r="K35" s="102" t="s">
        <v>1149</v>
      </c>
      <c r="L35" s="102" t="s">
        <v>2977</v>
      </c>
      <c r="M35" s="102" t="s">
        <v>48</v>
      </c>
      <c r="N35">
        <v>2</v>
      </c>
      <c r="O35" s="82">
        <v>9</v>
      </c>
      <c r="P35" s="49">
        <v>8</v>
      </c>
      <c r="Q35" s="49">
        <v>7</v>
      </c>
      <c r="R35" s="49" t="s">
        <v>36</v>
      </c>
      <c r="S35" s="54"/>
      <c r="T35" s="54"/>
      <c r="U35" s="54"/>
      <c r="V35" s="54"/>
      <c r="W35" s="80">
        <v>1</v>
      </c>
      <c r="X35" s="51">
        <f t="shared" si="0"/>
        <v>3.1</v>
      </c>
      <c r="Y35" s="52" t="str">
        <f t="shared" si="3"/>
        <v>F</v>
      </c>
      <c r="Z35" s="53" t="str">
        <f t="shared" si="1"/>
        <v>Kém</v>
      </c>
      <c r="AA35" s="41" t="str">
        <f t="shared" si="4"/>
        <v/>
      </c>
      <c r="AB35" s="41" t="s">
        <v>3376</v>
      </c>
      <c r="AC35" s="71"/>
      <c r="AD35" s="4"/>
      <c r="AE35" s="43" t="str">
        <f t="shared" si="2"/>
        <v>Học lại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2891</v>
      </c>
      <c r="D36" s="46" t="s">
        <v>114</v>
      </c>
      <c r="E36" s="47" t="s">
        <v>432</v>
      </c>
      <c r="F36" s="48" t="s">
        <v>803</v>
      </c>
      <c r="G36" s="45" t="s">
        <v>65</v>
      </c>
      <c r="H36" s="101" t="s">
        <v>1147</v>
      </c>
      <c r="I36" s="102" t="s">
        <v>2835</v>
      </c>
      <c r="J36" s="100">
        <v>43274</v>
      </c>
      <c r="K36" s="102" t="s">
        <v>1149</v>
      </c>
      <c r="L36" s="102" t="s">
        <v>2977</v>
      </c>
      <c r="M36" s="102" t="s">
        <v>48</v>
      </c>
      <c r="N36">
        <v>2</v>
      </c>
      <c r="O36" s="82">
        <v>8</v>
      </c>
      <c r="P36" s="49">
        <v>3.5</v>
      </c>
      <c r="Q36" s="49">
        <v>3</v>
      </c>
      <c r="R36" s="49" t="s">
        <v>36</v>
      </c>
      <c r="S36" s="54"/>
      <c r="T36" s="54"/>
      <c r="U36" s="54"/>
      <c r="V36" s="54"/>
      <c r="W36" s="80">
        <v>1</v>
      </c>
      <c r="X36" s="51">
        <f t="shared" si="0"/>
        <v>2.2000000000000002</v>
      </c>
      <c r="Y36" s="52" t="str">
        <f t="shared" si="3"/>
        <v>F</v>
      </c>
      <c r="Z36" s="53" t="str">
        <f t="shared" si="1"/>
        <v>Kém</v>
      </c>
      <c r="AA36" s="41" t="str">
        <f t="shared" si="4"/>
        <v/>
      </c>
      <c r="AB36" s="41" t="s">
        <v>3376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2892</v>
      </c>
      <c r="D37" s="46" t="s">
        <v>2893</v>
      </c>
      <c r="E37" s="47" t="s">
        <v>189</v>
      </c>
      <c r="F37" s="48" t="s">
        <v>2894</v>
      </c>
      <c r="G37" s="45" t="s">
        <v>771</v>
      </c>
      <c r="H37" s="101" t="s">
        <v>1147</v>
      </c>
      <c r="I37" s="102" t="s">
        <v>2835</v>
      </c>
      <c r="J37" s="100">
        <v>43274</v>
      </c>
      <c r="K37" s="102" t="s">
        <v>1149</v>
      </c>
      <c r="L37" s="102" t="s">
        <v>2977</v>
      </c>
      <c r="M37" s="102" t="s">
        <v>48</v>
      </c>
      <c r="N37">
        <v>2</v>
      </c>
      <c r="O37" s="82">
        <v>9</v>
      </c>
      <c r="P37" s="49">
        <v>5.5</v>
      </c>
      <c r="Q37" s="49">
        <v>4</v>
      </c>
      <c r="R37" s="49" t="s">
        <v>36</v>
      </c>
      <c r="S37" s="54"/>
      <c r="T37" s="54"/>
      <c r="U37" s="54"/>
      <c r="V37" s="54"/>
      <c r="W37" s="80">
        <v>1</v>
      </c>
      <c r="X37" s="51">
        <f t="shared" si="0"/>
        <v>2.6</v>
      </c>
      <c r="Y37" s="52" t="str">
        <f t="shared" si="3"/>
        <v>F</v>
      </c>
      <c r="Z37" s="53" t="str">
        <f t="shared" si="1"/>
        <v>Kém</v>
      </c>
      <c r="AA37" s="41" t="str">
        <f t="shared" si="4"/>
        <v/>
      </c>
      <c r="AB37" s="41" t="s">
        <v>3376</v>
      </c>
      <c r="AC37" s="71"/>
      <c r="AD37" s="4"/>
      <c r="AE37" s="43" t="str">
        <f t="shared" si="2"/>
        <v>Học lại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2895</v>
      </c>
      <c r="D38" s="46" t="s">
        <v>1217</v>
      </c>
      <c r="E38" s="47" t="s">
        <v>189</v>
      </c>
      <c r="F38" s="48" t="s">
        <v>104</v>
      </c>
      <c r="G38" s="45" t="s">
        <v>406</v>
      </c>
      <c r="H38" s="101" t="s">
        <v>1147</v>
      </c>
      <c r="I38" s="102" t="s">
        <v>2835</v>
      </c>
      <c r="J38" s="100">
        <v>43274</v>
      </c>
      <c r="K38" s="102" t="s">
        <v>1149</v>
      </c>
      <c r="L38" s="102" t="s">
        <v>2977</v>
      </c>
      <c r="M38" s="102" t="s">
        <v>48</v>
      </c>
      <c r="N38">
        <v>2</v>
      </c>
      <c r="O38" s="82">
        <v>7</v>
      </c>
      <c r="P38" s="49">
        <v>6.5</v>
      </c>
      <c r="Q38" s="49">
        <v>5</v>
      </c>
      <c r="R38" s="49" t="s">
        <v>36</v>
      </c>
      <c r="S38" s="54"/>
      <c r="T38" s="54"/>
      <c r="U38" s="54"/>
      <c r="V38" s="54"/>
      <c r="W38" s="80">
        <v>3</v>
      </c>
      <c r="X38" s="51">
        <f t="shared" si="0"/>
        <v>4</v>
      </c>
      <c r="Y38" s="52" t="str">
        <f t="shared" si="3"/>
        <v>D</v>
      </c>
      <c r="Z38" s="53" t="str">
        <f t="shared" si="1"/>
        <v>Trung bình yếu</v>
      </c>
      <c r="AA38" s="41" t="str">
        <f t="shared" si="4"/>
        <v/>
      </c>
      <c r="AB38" s="41" t="s">
        <v>3376</v>
      </c>
      <c r="AC38" s="71"/>
      <c r="AD38" s="4"/>
      <c r="AE38" s="43" t="str">
        <f t="shared" si="2"/>
        <v>Đạt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2896</v>
      </c>
      <c r="D39" s="46" t="s">
        <v>216</v>
      </c>
      <c r="E39" s="47" t="s">
        <v>192</v>
      </c>
      <c r="F39" s="48" t="s">
        <v>360</v>
      </c>
      <c r="G39" s="45" t="s">
        <v>105</v>
      </c>
      <c r="H39" s="101" t="s">
        <v>1147</v>
      </c>
      <c r="I39" s="102" t="s">
        <v>2835</v>
      </c>
      <c r="J39" s="100">
        <v>43274</v>
      </c>
      <c r="K39" s="102" t="s">
        <v>1149</v>
      </c>
      <c r="L39" s="102" t="s">
        <v>2977</v>
      </c>
      <c r="M39" s="102" t="s">
        <v>48</v>
      </c>
      <c r="N39">
        <v>2</v>
      </c>
      <c r="O39" s="82">
        <v>9</v>
      </c>
      <c r="P39" s="49">
        <v>4</v>
      </c>
      <c r="Q39" s="49">
        <v>4</v>
      </c>
      <c r="R39" s="49" t="s">
        <v>36</v>
      </c>
      <c r="S39" s="54"/>
      <c r="T39" s="54"/>
      <c r="U39" s="54"/>
      <c r="V39" s="54"/>
      <c r="W39" s="80">
        <v>1</v>
      </c>
      <c r="X39" s="51">
        <f t="shared" si="0"/>
        <v>2.4</v>
      </c>
      <c r="Y39" s="52" t="str">
        <f t="shared" si="3"/>
        <v>F</v>
      </c>
      <c r="Z39" s="53" t="str">
        <f t="shared" si="1"/>
        <v>Kém</v>
      </c>
      <c r="AA39" s="41" t="str">
        <f t="shared" si="4"/>
        <v/>
      </c>
      <c r="AB39" s="41" t="s">
        <v>3376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2897</v>
      </c>
      <c r="D40" s="46" t="s">
        <v>2898</v>
      </c>
      <c r="E40" s="47" t="s">
        <v>201</v>
      </c>
      <c r="F40" s="48" t="s">
        <v>261</v>
      </c>
      <c r="G40" s="45" t="s">
        <v>69</v>
      </c>
      <c r="H40" s="101" t="s">
        <v>1147</v>
      </c>
      <c r="I40" s="102" t="s">
        <v>2835</v>
      </c>
      <c r="J40" s="100">
        <v>43274</v>
      </c>
      <c r="K40" s="102" t="s">
        <v>1149</v>
      </c>
      <c r="L40" s="102" t="s">
        <v>2977</v>
      </c>
      <c r="M40" s="102" t="s">
        <v>48</v>
      </c>
      <c r="N40">
        <v>2</v>
      </c>
      <c r="O40" s="82">
        <v>7</v>
      </c>
      <c r="P40" s="49">
        <v>3</v>
      </c>
      <c r="Q40" s="49">
        <v>4</v>
      </c>
      <c r="R40" s="49" t="s">
        <v>36</v>
      </c>
      <c r="S40" s="54"/>
      <c r="T40" s="54"/>
      <c r="U40" s="54"/>
      <c r="V40" s="54"/>
      <c r="W40" s="80">
        <v>1</v>
      </c>
      <c r="X40" s="51">
        <f t="shared" si="0"/>
        <v>2.1</v>
      </c>
      <c r="Y40" s="52" t="str">
        <f t="shared" si="3"/>
        <v>F</v>
      </c>
      <c r="Z40" s="53" t="str">
        <f t="shared" si="1"/>
        <v>Kém</v>
      </c>
      <c r="AA40" s="41" t="str">
        <f t="shared" si="4"/>
        <v/>
      </c>
      <c r="AB40" s="41" t="s">
        <v>3376</v>
      </c>
      <c r="AC40" s="71"/>
      <c r="AD40" s="4"/>
      <c r="AE40" s="43" t="str">
        <f t="shared" si="2"/>
        <v>Học lại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2899</v>
      </c>
      <c r="D41" s="46" t="s">
        <v>1331</v>
      </c>
      <c r="E41" s="47" t="s">
        <v>1040</v>
      </c>
      <c r="F41" s="48" t="s">
        <v>643</v>
      </c>
      <c r="G41" s="45" t="s">
        <v>144</v>
      </c>
      <c r="H41" s="101" t="s">
        <v>1147</v>
      </c>
      <c r="I41" s="102" t="s">
        <v>2835</v>
      </c>
      <c r="J41" s="100">
        <v>43274</v>
      </c>
      <c r="K41" s="102" t="s">
        <v>1149</v>
      </c>
      <c r="L41" s="102" t="s">
        <v>2977</v>
      </c>
      <c r="M41" s="102" t="s">
        <v>48</v>
      </c>
      <c r="N41">
        <v>2</v>
      </c>
      <c r="O41" s="82">
        <v>7</v>
      </c>
      <c r="P41" s="49">
        <v>3</v>
      </c>
      <c r="Q41" s="49">
        <v>3</v>
      </c>
      <c r="R41" s="49" t="s">
        <v>36</v>
      </c>
      <c r="S41" s="54"/>
      <c r="T41" s="54"/>
      <c r="U41" s="54"/>
      <c r="V41" s="54"/>
      <c r="W41" s="80">
        <v>1</v>
      </c>
      <c r="X41" s="51">
        <f t="shared" si="0"/>
        <v>2</v>
      </c>
      <c r="Y41" s="52" t="str">
        <f t="shared" si="3"/>
        <v>F</v>
      </c>
      <c r="Z41" s="53" t="str">
        <f t="shared" si="1"/>
        <v>Kém</v>
      </c>
      <c r="AA41" s="41" t="str">
        <f t="shared" si="4"/>
        <v/>
      </c>
      <c r="AB41" s="41" t="s">
        <v>3376</v>
      </c>
      <c r="AC41" s="71"/>
      <c r="AD41" s="4"/>
      <c r="AE41" s="43" t="str">
        <f t="shared" si="2"/>
        <v>Học lại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2900</v>
      </c>
      <c r="D42" s="46" t="s">
        <v>2901</v>
      </c>
      <c r="E42" s="47" t="s">
        <v>221</v>
      </c>
      <c r="F42" s="48" t="s">
        <v>2902</v>
      </c>
      <c r="G42" s="45" t="s">
        <v>2855</v>
      </c>
      <c r="H42" s="101" t="s">
        <v>1147</v>
      </c>
      <c r="I42" s="102" t="s">
        <v>2835</v>
      </c>
      <c r="J42" s="100">
        <v>43274</v>
      </c>
      <c r="K42" s="102" t="s">
        <v>1149</v>
      </c>
      <c r="L42" s="102" t="s">
        <v>2977</v>
      </c>
      <c r="M42" s="102" t="s">
        <v>48</v>
      </c>
      <c r="N42">
        <v>2</v>
      </c>
      <c r="O42" s="82">
        <v>10</v>
      </c>
      <c r="P42" s="49">
        <v>10</v>
      </c>
      <c r="Q42" s="49">
        <v>7</v>
      </c>
      <c r="R42" s="49" t="s">
        <v>36</v>
      </c>
      <c r="S42" s="54"/>
      <c r="T42" s="54"/>
      <c r="U42" s="54"/>
      <c r="V42" s="54"/>
      <c r="W42" s="80">
        <v>4</v>
      </c>
      <c r="X42" s="51">
        <f t="shared" si="0"/>
        <v>5.5</v>
      </c>
      <c r="Y42" s="52" t="str">
        <f t="shared" si="3"/>
        <v>C</v>
      </c>
      <c r="Z42" s="53" t="str">
        <f t="shared" si="1"/>
        <v>Trung bình</v>
      </c>
      <c r="AA42" s="41" t="str">
        <f t="shared" si="4"/>
        <v/>
      </c>
      <c r="AB42" s="41" t="s">
        <v>3376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2903</v>
      </c>
      <c r="D43" s="46" t="s">
        <v>798</v>
      </c>
      <c r="E43" s="47" t="s">
        <v>229</v>
      </c>
      <c r="F43" s="48" t="s">
        <v>2904</v>
      </c>
      <c r="G43" s="45" t="s">
        <v>1923</v>
      </c>
      <c r="H43" s="101" t="s">
        <v>1147</v>
      </c>
      <c r="I43" s="102" t="s">
        <v>2835</v>
      </c>
      <c r="J43" s="100">
        <v>43274</v>
      </c>
      <c r="K43" s="102" t="s">
        <v>1149</v>
      </c>
      <c r="L43" s="102" t="s">
        <v>2977</v>
      </c>
      <c r="M43" s="102" t="s">
        <v>48</v>
      </c>
      <c r="N43">
        <v>2</v>
      </c>
      <c r="O43" s="82">
        <v>10</v>
      </c>
      <c r="P43" s="49">
        <v>10</v>
      </c>
      <c r="Q43" s="49">
        <v>7</v>
      </c>
      <c r="R43" s="49" t="s">
        <v>36</v>
      </c>
      <c r="S43" s="54"/>
      <c r="T43" s="54"/>
      <c r="U43" s="54"/>
      <c r="V43" s="54"/>
      <c r="W43" s="80">
        <v>3</v>
      </c>
      <c r="X43" s="51">
        <f t="shared" si="0"/>
        <v>4.8</v>
      </c>
      <c r="Y43" s="52" t="str">
        <f t="shared" si="3"/>
        <v>D</v>
      </c>
      <c r="Z43" s="53" t="str">
        <f t="shared" si="1"/>
        <v>Trung bình yếu</v>
      </c>
      <c r="AA43" s="41" t="str">
        <f t="shared" si="4"/>
        <v/>
      </c>
      <c r="AB43" s="41" t="s">
        <v>3376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2905</v>
      </c>
      <c r="D44" s="46" t="s">
        <v>2906</v>
      </c>
      <c r="E44" s="47" t="s">
        <v>229</v>
      </c>
      <c r="F44" s="48" t="s">
        <v>258</v>
      </c>
      <c r="G44" s="45" t="s">
        <v>152</v>
      </c>
      <c r="H44" s="101" t="s">
        <v>1147</v>
      </c>
      <c r="I44" s="102" t="s">
        <v>2835</v>
      </c>
      <c r="J44" s="100">
        <v>43274</v>
      </c>
      <c r="K44" s="102" t="s">
        <v>1149</v>
      </c>
      <c r="L44" s="102" t="s">
        <v>2977</v>
      </c>
      <c r="M44" s="102" t="s">
        <v>48</v>
      </c>
      <c r="N44">
        <v>2</v>
      </c>
      <c r="O44" s="82">
        <v>9</v>
      </c>
      <c r="P44" s="49">
        <v>6.5</v>
      </c>
      <c r="Q44" s="49">
        <v>8</v>
      </c>
      <c r="R44" s="49" t="s">
        <v>36</v>
      </c>
      <c r="S44" s="54"/>
      <c r="T44" s="54"/>
      <c r="U44" s="54"/>
      <c r="V44" s="54"/>
      <c r="W44" s="80">
        <v>0</v>
      </c>
      <c r="X44" s="51">
        <f t="shared" si="0"/>
        <v>2.4</v>
      </c>
      <c r="Y44" s="52" t="str">
        <f t="shared" si="3"/>
        <v>F</v>
      </c>
      <c r="Z44" s="53" t="str">
        <f t="shared" si="1"/>
        <v>Kém</v>
      </c>
      <c r="AA44" s="41" t="s">
        <v>3382</v>
      </c>
      <c r="AB44" s="41" t="s">
        <v>3376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2907</v>
      </c>
      <c r="D45" s="46" t="s">
        <v>176</v>
      </c>
      <c r="E45" s="47" t="s">
        <v>2908</v>
      </c>
      <c r="F45" s="48" t="s">
        <v>1643</v>
      </c>
      <c r="G45" s="45" t="s">
        <v>69</v>
      </c>
      <c r="H45" s="101" t="s">
        <v>1147</v>
      </c>
      <c r="I45" s="102" t="s">
        <v>2835</v>
      </c>
      <c r="J45" s="100">
        <v>43274</v>
      </c>
      <c r="K45" s="102" t="s">
        <v>1149</v>
      </c>
      <c r="L45" s="102" t="s">
        <v>2977</v>
      </c>
      <c r="M45" s="102" t="s">
        <v>48</v>
      </c>
      <c r="N45">
        <v>2</v>
      </c>
      <c r="O45" s="82">
        <v>9</v>
      </c>
      <c r="P45" s="49">
        <v>3</v>
      </c>
      <c r="Q45" s="49">
        <v>6</v>
      </c>
      <c r="R45" s="49" t="s">
        <v>36</v>
      </c>
      <c r="S45" s="54"/>
      <c r="T45" s="54"/>
      <c r="U45" s="54"/>
      <c r="V45" s="54"/>
      <c r="W45" s="80">
        <v>1</v>
      </c>
      <c r="X45" s="51">
        <f t="shared" si="0"/>
        <v>2.5</v>
      </c>
      <c r="Y45" s="52" t="str">
        <f t="shared" si="3"/>
        <v>F</v>
      </c>
      <c r="Z45" s="53" t="str">
        <f t="shared" si="1"/>
        <v>Kém</v>
      </c>
      <c r="AA45" s="41" t="str">
        <f t="shared" si="4"/>
        <v/>
      </c>
      <c r="AB45" s="41" t="s">
        <v>3376</v>
      </c>
      <c r="AC45" s="71"/>
      <c r="AD45" s="4"/>
      <c r="AE45" s="43" t="str">
        <f t="shared" si="2"/>
        <v>Học lại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2909</v>
      </c>
      <c r="D46" s="46" t="s">
        <v>2910</v>
      </c>
      <c r="E46" s="47" t="s">
        <v>1532</v>
      </c>
      <c r="F46" s="48" t="s">
        <v>2911</v>
      </c>
      <c r="G46" s="45" t="s">
        <v>1945</v>
      </c>
      <c r="H46" s="101" t="s">
        <v>1147</v>
      </c>
      <c r="I46" s="102" t="s">
        <v>2835</v>
      </c>
      <c r="J46" s="100">
        <v>43274</v>
      </c>
      <c r="K46" s="102" t="s">
        <v>1149</v>
      </c>
      <c r="L46" s="102" t="s">
        <v>2977</v>
      </c>
      <c r="M46" s="102" t="s">
        <v>48</v>
      </c>
      <c r="N46">
        <v>2</v>
      </c>
      <c r="O46" s="82">
        <v>9</v>
      </c>
      <c r="P46" s="49">
        <v>7</v>
      </c>
      <c r="Q46" s="49">
        <v>4</v>
      </c>
      <c r="R46" s="49" t="s">
        <v>36</v>
      </c>
      <c r="S46" s="54"/>
      <c r="T46" s="54"/>
      <c r="U46" s="54"/>
      <c r="V46" s="54"/>
      <c r="W46" s="80">
        <v>1</v>
      </c>
      <c r="X46" s="51">
        <f t="shared" si="0"/>
        <v>2.7</v>
      </c>
      <c r="Y46" s="52" t="str">
        <f t="shared" si="3"/>
        <v>F</v>
      </c>
      <c r="Z46" s="53" t="str">
        <f t="shared" si="1"/>
        <v>Kém</v>
      </c>
      <c r="AA46" s="41" t="str">
        <f t="shared" si="4"/>
        <v/>
      </c>
      <c r="AB46" s="41" t="s">
        <v>3376</v>
      </c>
      <c r="AC46" s="71"/>
      <c r="AD46" s="4"/>
      <c r="AE46" s="43" t="str">
        <f t="shared" si="2"/>
        <v>Học lại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2912</v>
      </c>
      <c r="D47" s="46" t="s">
        <v>176</v>
      </c>
      <c r="E47" s="47" t="s">
        <v>1210</v>
      </c>
      <c r="F47" s="48" t="s">
        <v>2913</v>
      </c>
      <c r="G47" s="45" t="s">
        <v>174</v>
      </c>
      <c r="H47" s="101" t="s">
        <v>1147</v>
      </c>
      <c r="I47" s="102" t="s">
        <v>2835</v>
      </c>
      <c r="J47" s="100">
        <v>43274</v>
      </c>
      <c r="K47" s="102" t="s">
        <v>1149</v>
      </c>
      <c r="L47" s="102" t="s">
        <v>2977</v>
      </c>
      <c r="M47" s="102" t="s">
        <v>48</v>
      </c>
      <c r="N47">
        <v>2</v>
      </c>
      <c r="O47" s="82">
        <v>10</v>
      </c>
      <c r="P47" s="49">
        <v>7</v>
      </c>
      <c r="Q47" s="49">
        <v>8</v>
      </c>
      <c r="R47" s="49" t="s">
        <v>36</v>
      </c>
      <c r="S47" s="54"/>
      <c r="T47" s="54"/>
      <c r="U47" s="54"/>
      <c r="V47" s="54"/>
      <c r="W47" s="80">
        <v>1</v>
      </c>
      <c r="X47" s="51">
        <f t="shared" si="0"/>
        <v>3.2</v>
      </c>
      <c r="Y47" s="52" t="str">
        <f t="shared" si="3"/>
        <v>F</v>
      </c>
      <c r="Z47" s="53" t="str">
        <f t="shared" si="1"/>
        <v>Kém</v>
      </c>
      <c r="AA47" s="41" t="str">
        <f t="shared" si="4"/>
        <v/>
      </c>
      <c r="AB47" s="41" t="s">
        <v>3376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2914</v>
      </c>
      <c r="D48" s="46" t="s">
        <v>2915</v>
      </c>
      <c r="E48" s="47" t="s">
        <v>246</v>
      </c>
      <c r="F48" s="48" t="s">
        <v>2916</v>
      </c>
      <c r="G48" s="45" t="s">
        <v>152</v>
      </c>
      <c r="H48" s="101" t="s">
        <v>1147</v>
      </c>
      <c r="I48" s="102" t="s">
        <v>2835</v>
      </c>
      <c r="J48" s="100">
        <v>43274</v>
      </c>
      <c r="K48" s="102" t="s">
        <v>1149</v>
      </c>
      <c r="L48" s="102" t="s">
        <v>2977</v>
      </c>
      <c r="M48" s="102" t="s">
        <v>48</v>
      </c>
      <c r="N48">
        <v>2</v>
      </c>
      <c r="O48" s="82">
        <v>7</v>
      </c>
      <c r="P48" s="49">
        <v>8</v>
      </c>
      <c r="Q48" s="49">
        <v>8</v>
      </c>
      <c r="R48" s="49" t="s">
        <v>36</v>
      </c>
      <c r="S48" s="54"/>
      <c r="T48" s="54"/>
      <c r="U48" s="54"/>
      <c r="V48" s="54"/>
      <c r="W48" s="80">
        <v>1</v>
      </c>
      <c r="X48" s="51">
        <f t="shared" si="0"/>
        <v>3</v>
      </c>
      <c r="Y48" s="52" t="str">
        <f t="shared" si="3"/>
        <v>F</v>
      </c>
      <c r="Z48" s="53" t="str">
        <f t="shared" si="1"/>
        <v>Kém</v>
      </c>
      <c r="AA48" s="41" t="str">
        <f t="shared" si="4"/>
        <v/>
      </c>
      <c r="AB48" s="41" t="s">
        <v>3376</v>
      </c>
      <c r="AC48" s="71"/>
      <c r="AD48" s="4"/>
      <c r="AE48" s="43" t="str">
        <f t="shared" si="2"/>
        <v>Học lại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2917</v>
      </c>
      <c r="D49" s="46" t="s">
        <v>2079</v>
      </c>
      <c r="E49" s="47" t="s">
        <v>246</v>
      </c>
      <c r="F49" s="48" t="s">
        <v>976</v>
      </c>
      <c r="G49" s="45" t="s">
        <v>179</v>
      </c>
      <c r="H49" s="101" t="s">
        <v>1147</v>
      </c>
      <c r="I49" s="102" t="s">
        <v>2835</v>
      </c>
      <c r="J49" s="100">
        <v>43274</v>
      </c>
      <c r="K49" s="102" t="s">
        <v>1149</v>
      </c>
      <c r="L49" s="102" t="s">
        <v>2977</v>
      </c>
      <c r="M49" s="102" t="s">
        <v>48</v>
      </c>
      <c r="N49">
        <v>2</v>
      </c>
      <c r="O49" s="82">
        <v>7</v>
      </c>
      <c r="P49" s="49">
        <v>3</v>
      </c>
      <c r="Q49" s="49">
        <v>8</v>
      </c>
      <c r="R49" s="49" t="s">
        <v>36</v>
      </c>
      <c r="S49" s="54"/>
      <c r="T49" s="54"/>
      <c r="U49" s="54"/>
      <c r="V49" s="54"/>
      <c r="W49" s="80">
        <v>0</v>
      </c>
      <c r="X49" s="51">
        <f t="shared" si="0"/>
        <v>1.8</v>
      </c>
      <c r="Y49" s="52" t="str">
        <f t="shared" si="3"/>
        <v>F</v>
      </c>
      <c r="Z49" s="53" t="str">
        <f t="shared" si="1"/>
        <v>Kém</v>
      </c>
      <c r="AA49" s="41" t="s">
        <v>3382</v>
      </c>
      <c r="AB49" s="41" t="s">
        <v>3376</v>
      </c>
      <c r="AC49" s="71"/>
      <c r="AD49" s="4"/>
      <c r="AE49" s="43" t="str">
        <f t="shared" si="2"/>
        <v>Học lại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2918</v>
      </c>
      <c r="D50" s="46" t="s">
        <v>2919</v>
      </c>
      <c r="E50" s="47" t="s">
        <v>246</v>
      </c>
      <c r="F50" s="48" t="s">
        <v>773</v>
      </c>
      <c r="G50" s="45" t="s">
        <v>194</v>
      </c>
      <c r="H50" s="101" t="s">
        <v>1147</v>
      </c>
      <c r="I50" s="102" t="s">
        <v>2835</v>
      </c>
      <c r="J50" s="100">
        <v>43274</v>
      </c>
      <c r="K50" s="102" t="s">
        <v>1149</v>
      </c>
      <c r="L50" s="102" t="s">
        <v>2977</v>
      </c>
      <c r="M50" s="102" t="s">
        <v>48</v>
      </c>
      <c r="N50">
        <v>2</v>
      </c>
      <c r="O50" s="82">
        <v>9</v>
      </c>
      <c r="P50" s="49">
        <v>2</v>
      </c>
      <c r="Q50" s="49">
        <v>3</v>
      </c>
      <c r="R50" s="49" t="s">
        <v>36</v>
      </c>
      <c r="S50" s="54"/>
      <c r="T50" s="54"/>
      <c r="U50" s="54"/>
      <c r="V50" s="54"/>
      <c r="W50" s="80">
        <v>1</v>
      </c>
      <c r="X50" s="51">
        <f t="shared" si="0"/>
        <v>2.1</v>
      </c>
      <c r="Y50" s="52" t="str">
        <f t="shared" si="3"/>
        <v>F</v>
      </c>
      <c r="Z50" s="53" t="str">
        <f t="shared" si="1"/>
        <v>Kém</v>
      </c>
      <c r="AA50" s="41" t="str">
        <f t="shared" si="4"/>
        <v/>
      </c>
      <c r="AB50" s="41" t="s">
        <v>3376</v>
      </c>
      <c r="AC50" s="71"/>
      <c r="AD50" s="4"/>
      <c r="AE50" s="43" t="str">
        <f t="shared" si="2"/>
        <v>Học lại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2920</v>
      </c>
      <c r="D51" s="46" t="s">
        <v>150</v>
      </c>
      <c r="E51" s="47" t="s">
        <v>257</v>
      </c>
      <c r="F51" s="48" t="s">
        <v>719</v>
      </c>
      <c r="G51" s="45" t="s">
        <v>454</v>
      </c>
      <c r="H51" s="101" t="s">
        <v>1147</v>
      </c>
      <c r="I51" s="102" t="s">
        <v>2835</v>
      </c>
      <c r="J51" s="100">
        <v>43274</v>
      </c>
      <c r="K51" s="102" t="s">
        <v>1149</v>
      </c>
      <c r="L51" s="102" t="s">
        <v>2977</v>
      </c>
      <c r="M51" s="102" t="s">
        <v>48</v>
      </c>
      <c r="N51">
        <v>2</v>
      </c>
      <c r="O51" s="82">
        <v>10</v>
      </c>
      <c r="P51" s="49">
        <v>8.5</v>
      </c>
      <c r="Q51" s="49">
        <v>8</v>
      </c>
      <c r="R51" s="49" t="s">
        <v>36</v>
      </c>
      <c r="S51" s="54"/>
      <c r="T51" s="54"/>
      <c r="U51" s="54"/>
      <c r="V51" s="54"/>
      <c r="W51" s="80">
        <v>8</v>
      </c>
      <c r="X51" s="51">
        <f t="shared" si="0"/>
        <v>8.3000000000000007</v>
      </c>
      <c r="Y51" s="52" t="str">
        <f t="shared" si="3"/>
        <v>B+</v>
      </c>
      <c r="Z51" s="53" t="str">
        <f t="shared" si="1"/>
        <v>Khá</v>
      </c>
      <c r="AA51" s="41" t="str">
        <f t="shared" si="4"/>
        <v/>
      </c>
      <c r="AB51" s="41" t="s">
        <v>3376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2921</v>
      </c>
      <c r="D52" s="46" t="s">
        <v>2922</v>
      </c>
      <c r="E52" s="47" t="s">
        <v>878</v>
      </c>
      <c r="F52" s="48" t="s">
        <v>2923</v>
      </c>
      <c r="G52" s="45" t="s">
        <v>1923</v>
      </c>
      <c r="H52" s="101" t="s">
        <v>1147</v>
      </c>
      <c r="I52" s="102" t="s">
        <v>2835</v>
      </c>
      <c r="J52" s="100">
        <v>43274</v>
      </c>
      <c r="K52" s="102" t="s">
        <v>1149</v>
      </c>
      <c r="L52" s="102" t="s">
        <v>2977</v>
      </c>
      <c r="M52" s="102" t="s">
        <v>48</v>
      </c>
      <c r="N52">
        <v>2</v>
      </c>
      <c r="O52" s="82">
        <v>10</v>
      </c>
      <c r="P52" s="49">
        <v>9.5</v>
      </c>
      <c r="Q52" s="49">
        <v>5</v>
      </c>
      <c r="R52" s="49" t="s">
        <v>36</v>
      </c>
      <c r="S52" s="54"/>
      <c r="T52" s="54"/>
      <c r="U52" s="54"/>
      <c r="V52" s="54"/>
      <c r="W52" s="80">
        <v>1</v>
      </c>
      <c r="X52" s="51">
        <f t="shared" si="0"/>
        <v>3.2</v>
      </c>
      <c r="Y52" s="52" t="str">
        <f t="shared" si="3"/>
        <v>F</v>
      </c>
      <c r="Z52" s="53" t="str">
        <f t="shared" si="1"/>
        <v>Kém</v>
      </c>
      <c r="AA52" s="41" t="str">
        <f t="shared" si="4"/>
        <v/>
      </c>
      <c r="AB52" s="41" t="s">
        <v>3376</v>
      </c>
      <c r="AC52" s="71"/>
      <c r="AD52" s="4"/>
      <c r="AE52" s="43" t="str">
        <f t="shared" si="2"/>
        <v>Học lại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2924</v>
      </c>
      <c r="D53" s="46" t="s">
        <v>306</v>
      </c>
      <c r="E53" s="47" t="s">
        <v>491</v>
      </c>
      <c r="F53" s="48" t="s">
        <v>1677</v>
      </c>
      <c r="G53" s="45" t="s">
        <v>57</v>
      </c>
      <c r="H53" s="101" t="s">
        <v>1147</v>
      </c>
      <c r="I53" s="102" t="s">
        <v>2835</v>
      </c>
      <c r="J53" s="100">
        <v>43274</v>
      </c>
      <c r="K53" s="102" t="s">
        <v>1149</v>
      </c>
      <c r="L53" s="102" t="s">
        <v>2977</v>
      </c>
      <c r="M53" s="102" t="s">
        <v>48</v>
      </c>
      <c r="N53">
        <v>2</v>
      </c>
      <c r="O53" s="82">
        <v>9</v>
      </c>
      <c r="P53" s="49">
        <v>3</v>
      </c>
      <c r="Q53" s="49">
        <v>3</v>
      </c>
      <c r="R53" s="49" t="s">
        <v>36</v>
      </c>
      <c r="S53" s="54"/>
      <c r="T53" s="54"/>
      <c r="U53" s="54"/>
      <c r="V53" s="54"/>
      <c r="W53" s="80">
        <v>1</v>
      </c>
      <c r="X53" s="51">
        <f t="shared" si="0"/>
        <v>2.2000000000000002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">
        <v>3376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2925</v>
      </c>
      <c r="D54" s="46" t="s">
        <v>2926</v>
      </c>
      <c r="E54" s="47" t="s">
        <v>2198</v>
      </c>
      <c r="F54" s="48" t="s">
        <v>372</v>
      </c>
      <c r="G54" s="45" t="s">
        <v>53</v>
      </c>
      <c r="H54" s="101" t="s">
        <v>1147</v>
      </c>
      <c r="I54" s="102" t="s">
        <v>2835</v>
      </c>
      <c r="J54" s="100">
        <v>43274</v>
      </c>
      <c r="K54" s="102" t="s">
        <v>1149</v>
      </c>
      <c r="L54" s="102" t="s">
        <v>2977</v>
      </c>
      <c r="M54" s="102" t="s">
        <v>48</v>
      </c>
      <c r="N54">
        <v>2</v>
      </c>
      <c r="O54" s="82">
        <v>7</v>
      </c>
      <c r="P54" s="49">
        <v>0</v>
      </c>
      <c r="Q54" s="49">
        <v>0</v>
      </c>
      <c r="R54" s="49" t="s">
        <v>36</v>
      </c>
      <c r="S54" s="54"/>
      <c r="T54" s="54"/>
      <c r="U54" s="54"/>
      <c r="V54" s="54"/>
      <c r="W54" s="80" t="s">
        <v>36</v>
      </c>
      <c r="X54" s="51">
        <f t="shared" si="0"/>
        <v>0.7</v>
      </c>
      <c r="Y54" s="52" t="str">
        <f t="shared" si="3"/>
        <v>F</v>
      </c>
      <c r="Z54" s="53" t="str">
        <f t="shared" si="1"/>
        <v>Kém</v>
      </c>
      <c r="AA54" s="41" t="str">
        <f t="shared" si="4"/>
        <v>Không đủ ĐKDT</v>
      </c>
      <c r="AB54" s="41" t="s">
        <v>3376</v>
      </c>
      <c r="AC54" s="71"/>
      <c r="AD54" s="4"/>
      <c r="AE54" s="43" t="str">
        <f t="shared" si="2"/>
        <v>Học lại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2927</v>
      </c>
      <c r="D55" s="46" t="s">
        <v>2928</v>
      </c>
      <c r="E55" s="47" t="s">
        <v>275</v>
      </c>
      <c r="F55" s="48" t="s">
        <v>1393</v>
      </c>
      <c r="G55" s="45" t="s">
        <v>218</v>
      </c>
      <c r="H55" s="101" t="s">
        <v>1147</v>
      </c>
      <c r="I55" s="102" t="s">
        <v>2835</v>
      </c>
      <c r="J55" s="100">
        <v>43274</v>
      </c>
      <c r="K55" s="102" t="s">
        <v>1149</v>
      </c>
      <c r="L55" s="102" t="s">
        <v>2977</v>
      </c>
      <c r="M55" s="102" t="s">
        <v>48</v>
      </c>
      <c r="N55">
        <v>2</v>
      </c>
      <c r="O55" s="82">
        <v>9</v>
      </c>
      <c r="P55" s="49">
        <v>8</v>
      </c>
      <c r="Q55" s="49">
        <v>7</v>
      </c>
      <c r="R55" s="49" t="s">
        <v>36</v>
      </c>
      <c r="S55" s="54"/>
      <c r="T55" s="54"/>
      <c r="U55" s="54"/>
      <c r="V55" s="54"/>
      <c r="W55" s="80">
        <v>3</v>
      </c>
      <c r="X55" s="51">
        <f t="shared" si="0"/>
        <v>4.5</v>
      </c>
      <c r="Y55" s="52" t="str">
        <f t="shared" si="3"/>
        <v>D</v>
      </c>
      <c r="Z55" s="53" t="str">
        <f t="shared" si="1"/>
        <v>Trung bình yếu</v>
      </c>
      <c r="AA55" s="41" t="str">
        <f t="shared" si="4"/>
        <v/>
      </c>
      <c r="AB55" s="41" t="s">
        <v>3376</v>
      </c>
      <c r="AC55" s="71"/>
      <c r="AD55" s="4"/>
      <c r="AE55" s="43" t="str">
        <f t="shared" si="2"/>
        <v>Đạt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2929</v>
      </c>
      <c r="D56" s="46" t="s">
        <v>243</v>
      </c>
      <c r="E56" s="47" t="s">
        <v>275</v>
      </c>
      <c r="F56" s="48" t="s">
        <v>346</v>
      </c>
      <c r="G56" s="45" t="s">
        <v>164</v>
      </c>
      <c r="H56" s="101" t="s">
        <v>1147</v>
      </c>
      <c r="I56" s="102" t="s">
        <v>2835</v>
      </c>
      <c r="J56" s="100">
        <v>43274</v>
      </c>
      <c r="K56" s="102" t="s">
        <v>1149</v>
      </c>
      <c r="L56" s="102" t="s">
        <v>2977</v>
      </c>
      <c r="M56" s="102" t="s">
        <v>48</v>
      </c>
      <c r="N56">
        <v>2</v>
      </c>
      <c r="O56" s="82">
        <v>9</v>
      </c>
      <c r="P56" s="49">
        <v>1</v>
      </c>
      <c r="Q56" s="49">
        <v>3</v>
      </c>
      <c r="R56" s="49" t="s">
        <v>36</v>
      </c>
      <c r="S56" s="54"/>
      <c r="T56" s="54"/>
      <c r="U56" s="54"/>
      <c r="V56" s="54"/>
      <c r="W56" s="80">
        <v>0</v>
      </c>
      <c r="X56" s="51">
        <f t="shared" si="0"/>
        <v>1.3</v>
      </c>
      <c r="Y56" s="52" t="str">
        <f t="shared" si="3"/>
        <v>F</v>
      </c>
      <c r="Z56" s="53" t="str">
        <f t="shared" si="1"/>
        <v>Kém</v>
      </c>
      <c r="AA56" s="41" t="s">
        <v>3382</v>
      </c>
      <c r="AB56" s="41" t="s">
        <v>3376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2930</v>
      </c>
      <c r="D57" s="46" t="s">
        <v>625</v>
      </c>
      <c r="E57" s="47" t="s">
        <v>275</v>
      </c>
      <c r="F57" s="48" t="s">
        <v>820</v>
      </c>
      <c r="G57" s="45" t="s">
        <v>69</v>
      </c>
      <c r="H57" s="101" t="s">
        <v>1147</v>
      </c>
      <c r="I57" s="102" t="s">
        <v>2835</v>
      </c>
      <c r="J57" s="100">
        <v>43274</v>
      </c>
      <c r="K57" s="102" t="s">
        <v>1149</v>
      </c>
      <c r="L57" s="102" t="s">
        <v>2977</v>
      </c>
      <c r="M57" s="102" t="s">
        <v>48</v>
      </c>
      <c r="N57">
        <v>2</v>
      </c>
      <c r="O57" s="82">
        <v>8.5</v>
      </c>
      <c r="P57" s="49">
        <v>3.5</v>
      </c>
      <c r="Q57" s="49">
        <v>5</v>
      </c>
      <c r="R57" s="49" t="s">
        <v>36</v>
      </c>
      <c r="S57" s="54"/>
      <c r="T57" s="54"/>
      <c r="U57" s="54"/>
      <c r="V57" s="54"/>
      <c r="W57" s="80">
        <v>0</v>
      </c>
      <c r="X57" s="51">
        <f t="shared" si="0"/>
        <v>1.7</v>
      </c>
      <c r="Y57" s="52" t="str">
        <f t="shared" si="3"/>
        <v>F</v>
      </c>
      <c r="Z57" s="53" t="str">
        <f t="shared" si="1"/>
        <v>Kém</v>
      </c>
      <c r="AA57" s="41" t="s">
        <v>3382</v>
      </c>
      <c r="AB57" s="41" t="s">
        <v>3376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2931</v>
      </c>
      <c r="D58" s="46" t="s">
        <v>2932</v>
      </c>
      <c r="E58" s="47" t="s">
        <v>278</v>
      </c>
      <c r="F58" s="48" t="s">
        <v>2933</v>
      </c>
      <c r="G58" s="45" t="s">
        <v>132</v>
      </c>
      <c r="H58" s="101" t="s">
        <v>1147</v>
      </c>
      <c r="I58" s="102" t="s">
        <v>2835</v>
      </c>
      <c r="J58" s="100">
        <v>43274</v>
      </c>
      <c r="K58" s="102" t="s">
        <v>1149</v>
      </c>
      <c r="L58" s="102" t="s">
        <v>2977</v>
      </c>
      <c r="M58" s="102" t="s">
        <v>48</v>
      </c>
      <c r="N58">
        <v>2</v>
      </c>
      <c r="O58" s="82">
        <v>9</v>
      </c>
      <c r="P58" s="49">
        <v>7.5</v>
      </c>
      <c r="Q58" s="49">
        <v>3</v>
      </c>
      <c r="R58" s="49" t="s">
        <v>36</v>
      </c>
      <c r="S58" s="54"/>
      <c r="T58" s="54"/>
      <c r="U58" s="54"/>
      <c r="V58" s="54"/>
      <c r="W58" s="80">
        <v>1</v>
      </c>
      <c r="X58" s="51">
        <f t="shared" si="0"/>
        <v>2.7</v>
      </c>
      <c r="Y58" s="52" t="str">
        <f t="shared" si="3"/>
        <v>F</v>
      </c>
      <c r="Z58" s="53" t="str">
        <f t="shared" si="1"/>
        <v>Kém</v>
      </c>
      <c r="AA58" s="41" t="str">
        <f t="shared" si="4"/>
        <v/>
      </c>
      <c r="AB58" s="41" t="s">
        <v>3376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2934</v>
      </c>
      <c r="D59" s="46" t="s">
        <v>1437</v>
      </c>
      <c r="E59" s="47" t="s">
        <v>278</v>
      </c>
      <c r="F59" s="48" t="s">
        <v>377</v>
      </c>
      <c r="G59" s="45" t="s">
        <v>128</v>
      </c>
      <c r="H59" s="101" t="s">
        <v>1147</v>
      </c>
      <c r="I59" s="102" t="s">
        <v>2835</v>
      </c>
      <c r="J59" s="100">
        <v>43274</v>
      </c>
      <c r="K59" s="102" t="s">
        <v>1149</v>
      </c>
      <c r="L59" s="102" t="s">
        <v>2977</v>
      </c>
      <c r="M59" s="102" t="s">
        <v>48</v>
      </c>
      <c r="N59">
        <v>2</v>
      </c>
      <c r="O59" s="82">
        <v>9</v>
      </c>
      <c r="P59" s="49">
        <v>3</v>
      </c>
      <c r="Q59" s="49">
        <v>4</v>
      </c>
      <c r="R59" s="49" t="s">
        <v>36</v>
      </c>
      <c r="S59" s="54"/>
      <c r="T59" s="54"/>
      <c r="U59" s="54"/>
      <c r="V59" s="54"/>
      <c r="W59" s="80">
        <v>1</v>
      </c>
      <c r="X59" s="51">
        <f t="shared" si="0"/>
        <v>2.2999999999999998</v>
      </c>
      <c r="Y59" s="52" t="str">
        <f t="shared" si="3"/>
        <v>F</v>
      </c>
      <c r="Z59" s="53" t="str">
        <f t="shared" si="1"/>
        <v>Kém</v>
      </c>
      <c r="AA59" s="41" t="str">
        <f t="shared" si="4"/>
        <v/>
      </c>
      <c r="AB59" s="41" t="s">
        <v>3376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2935</v>
      </c>
      <c r="D60" s="46" t="s">
        <v>1557</v>
      </c>
      <c r="E60" s="47" t="s">
        <v>1413</v>
      </c>
      <c r="F60" s="48" t="s">
        <v>2936</v>
      </c>
      <c r="G60" s="45" t="s">
        <v>262</v>
      </c>
      <c r="H60" s="101" t="s">
        <v>1147</v>
      </c>
      <c r="I60" s="102" t="s">
        <v>2835</v>
      </c>
      <c r="J60" s="100">
        <v>43274</v>
      </c>
      <c r="K60" s="102" t="s">
        <v>1149</v>
      </c>
      <c r="L60" s="102" t="s">
        <v>2977</v>
      </c>
      <c r="M60" s="102" t="s">
        <v>48</v>
      </c>
      <c r="N60">
        <v>2</v>
      </c>
      <c r="O60" s="82">
        <v>9</v>
      </c>
      <c r="P60" s="49">
        <v>4</v>
      </c>
      <c r="Q60" s="49">
        <v>10</v>
      </c>
      <c r="R60" s="49" t="s">
        <v>36</v>
      </c>
      <c r="S60" s="54"/>
      <c r="T60" s="54"/>
      <c r="U60" s="54"/>
      <c r="V60" s="54"/>
      <c r="W60" s="80">
        <v>6</v>
      </c>
      <c r="X60" s="51">
        <f t="shared" si="0"/>
        <v>6.5</v>
      </c>
      <c r="Y60" s="52" t="str">
        <f t="shared" si="3"/>
        <v>C+</v>
      </c>
      <c r="Z60" s="53" t="str">
        <f t="shared" si="1"/>
        <v>Trung bình</v>
      </c>
      <c r="AA60" s="41" t="str">
        <f t="shared" si="4"/>
        <v/>
      </c>
      <c r="AB60" s="41" t="s">
        <v>3376</v>
      </c>
      <c r="AC60" s="71"/>
      <c r="AD60" s="4"/>
      <c r="AE60" s="43" t="str">
        <f t="shared" si="2"/>
        <v>Đạt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2937</v>
      </c>
      <c r="D61" s="46" t="s">
        <v>91</v>
      </c>
      <c r="E61" s="47" t="s">
        <v>282</v>
      </c>
      <c r="F61" s="48" t="s">
        <v>2938</v>
      </c>
      <c r="G61" s="45" t="s">
        <v>2939</v>
      </c>
      <c r="H61" s="101" t="s">
        <v>1147</v>
      </c>
      <c r="I61" s="102" t="s">
        <v>2835</v>
      </c>
      <c r="J61" s="100">
        <v>43274</v>
      </c>
      <c r="K61" s="102" t="s">
        <v>1149</v>
      </c>
      <c r="L61" s="102" t="s">
        <v>2977</v>
      </c>
      <c r="M61" s="102" t="s">
        <v>48</v>
      </c>
      <c r="N61">
        <v>2</v>
      </c>
      <c r="O61" s="82">
        <v>6</v>
      </c>
      <c r="P61" s="49">
        <v>6</v>
      </c>
      <c r="Q61" s="49">
        <v>5</v>
      </c>
      <c r="R61" s="49" t="s">
        <v>36</v>
      </c>
      <c r="S61" s="54"/>
      <c r="T61" s="54"/>
      <c r="U61" s="54"/>
      <c r="V61" s="54"/>
      <c r="W61" s="80">
        <v>6</v>
      </c>
      <c r="X61" s="51">
        <f t="shared" si="0"/>
        <v>5.9</v>
      </c>
      <c r="Y61" s="52" t="str">
        <f t="shared" si="3"/>
        <v>C</v>
      </c>
      <c r="Z61" s="53" t="str">
        <f t="shared" si="1"/>
        <v>Trung bình</v>
      </c>
      <c r="AA61" s="41" t="str">
        <f t="shared" si="4"/>
        <v/>
      </c>
      <c r="AB61" s="41" t="s">
        <v>3376</v>
      </c>
      <c r="AC61" s="71"/>
      <c r="AD61" s="4"/>
      <c r="AE61" s="43" t="str">
        <f t="shared" si="2"/>
        <v>Đạt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2940</v>
      </c>
      <c r="D62" s="46" t="s">
        <v>2040</v>
      </c>
      <c r="E62" s="47" t="s">
        <v>907</v>
      </c>
      <c r="F62" s="48" t="s">
        <v>1037</v>
      </c>
      <c r="G62" s="45" t="s">
        <v>152</v>
      </c>
      <c r="H62" s="101" t="s">
        <v>1147</v>
      </c>
      <c r="I62" s="102" t="s">
        <v>2835</v>
      </c>
      <c r="J62" s="100">
        <v>43274</v>
      </c>
      <c r="K62" s="102" t="s">
        <v>1149</v>
      </c>
      <c r="L62" s="102" t="s">
        <v>2977</v>
      </c>
      <c r="M62" s="102" t="s">
        <v>48</v>
      </c>
      <c r="N62">
        <v>2</v>
      </c>
      <c r="O62" s="82">
        <v>7</v>
      </c>
      <c r="P62" s="49">
        <v>3</v>
      </c>
      <c r="Q62" s="49">
        <v>3</v>
      </c>
      <c r="R62" s="49" t="s">
        <v>36</v>
      </c>
      <c r="S62" s="54"/>
      <c r="T62" s="54"/>
      <c r="U62" s="54"/>
      <c r="V62" s="54"/>
      <c r="W62" s="80">
        <v>1</v>
      </c>
      <c r="X62" s="51">
        <f t="shared" si="0"/>
        <v>2</v>
      </c>
      <c r="Y62" s="52" t="str">
        <f t="shared" si="3"/>
        <v>F</v>
      </c>
      <c r="Z62" s="53" t="str">
        <f t="shared" si="1"/>
        <v>Kém</v>
      </c>
      <c r="AA62" s="41" t="str">
        <f t="shared" si="4"/>
        <v/>
      </c>
      <c r="AB62" s="41" t="s">
        <v>3376</v>
      </c>
      <c r="AC62" s="71"/>
      <c r="AD62" s="4"/>
      <c r="AE62" s="43" t="str">
        <f t="shared" si="2"/>
        <v>Học lại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2941</v>
      </c>
      <c r="D63" s="46" t="s">
        <v>2942</v>
      </c>
      <c r="E63" s="47" t="s">
        <v>911</v>
      </c>
      <c r="F63" s="48" t="s">
        <v>1920</v>
      </c>
      <c r="G63" s="45" t="s">
        <v>152</v>
      </c>
      <c r="H63" s="101" t="s">
        <v>1147</v>
      </c>
      <c r="I63" s="102" t="s">
        <v>2835</v>
      </c>
      <c r="J63" s="100">
        <v>43274</v>
      </c>
      <c r="K63" s="102" t="s">
        <v>1149</v>
      </c>
      <c r="L63" s="102" t="s">
        <v>2977</v>
      </c>
      <c r="M63" s="102" t="s">
        <v>48</v>
      </c>
      <c r="N63">
        <v>2</v>
      </c>
      <c r="O63" s="82">
        <v>8</v>
      </c>
      <c r="P63" s="49">
        <v>1</v>
      </c>
      <c r="Q63" s="49">
        <v>3</v>
      </c>
      <c r="R63" s="49" t="s">
        <v>36</v>
      </c>
      <c r="S63" s="54"/>
      <c r="T63" s="54"/>
      <c r="U63" s="54"/>
      <c r="V63" s="54"/>
      <c r="W63" s="80">
        <v>0</v>
      </c>
      <c r="X63" s="51">
        <f t="shared" si="0"/>
        <v>1.2</v>
      </c>
      <c r="Y63" s="52" t="str">
        <f t="shared" si="3"/>
        <v>F</v>
      </c>
      <c r="Z63" s="53" t="str">
        <f t="shared" si="1"/>
        <v>Kém</v>
      </c>
      <c r="AA63" s="41" t="s">
        <v>3382</v>
      </c>
      <c r="AB63" s="41" t="s">
        <v>3376</v>
      </c>
      <c r="AC63" s="71"/>
      <c r="AD63" s="4"/>
      <c r="AE63" s="43" t="str">
        <f t="shared" si="2"/>
        <v>Học lại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2943</v>
      </c>
      <c r="D64" s="46" t="s">
        <v>281</v>
      </c>
      <c r="E64" s="47" t="s">
        <v>914</v>
      </c>
      <c r="F64" s="48" t="s">
        <v>719</v>
      </c>
      <c r="G64" s="45" t="s">
        <v>406</v>
      </c>
      <c r="H64" s="101" t="s">
        <v>1147</v>
      </c>
      <c r="I64" s="102" t="s">
        <v>2835</v>
      </c>
      <c r="J64" s="100">
        <v>43274</v>
      </c>
      <c r="K64" s="102" t="s">
        <v>1149</v>
      </c>
      <c r="L64" s="102" t="s">
        <v>2977</v>
      </c>
      <c r="M64" s="102" t="s">
        <v>48</v>
      </c>
      <c r="N64">
        <v>2</v>
      </c>
      <c r="O64" s="82">
        <v>8</v>
      </c>
      <c r="P64" s="49">
        <v>9.5</v>
      </c>
      <c r="Q64" s="49">
        <v>9</v>
      </c>
      <c r="R64" s="49" t="s">
        <v>36</v>
      </c>
      <c r="S64" s="54"/>
      <c r="T64" s="54"/>
      <c r="U64" s="54"/>
      <c r="V64" s="54"/>
      <c r="W64" s="80">
        <v>1</v>
      </c>
      <c r="X64" s="51">
        <f t="shared" si="0"/>
        <v>3.4</v>
      </c>
      <c r="Y64" s="52" t="str">
        <f t="shared" si="3"/>
        <v>F</v>
      </c>
      <c r="Z64" s="53" t="str">
        <f t="shared" si="1"/>
        <v>Kém</v>
      </c>
      <c r="AA64" s="41" t="str">
        <f t="shared" si="4"/>
        <v/>
      </c>
      <c r="AB64" s="41" t="s">
        <v>3376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2944</v>
      </c>
      <c r="D65" s="46" t="s">
        <v>91</v>
      </c>
      <c r="E65" s="47" t="s">
        <v>288</v>
      </c>
      <c r="F65" s="48" t="s">
        <v>2945</v>
      </c>
      <c r="G65" s="45" t="s">
        <v>2946</v>
      </c>
      <c r="H65" s="101" t="s">
        <v>1147</v>
      </c>
      <c r="I65" s="102" t="s">
        <v>2835</v>
      </c>
      <c r="J65" s="100">
        <v>43274</v>
      </c>
      <c r="K65" s="102" t="s">
        <v>1149</v>
      </c>
      <c r="L65" s="102" t="s">
        <v>2977</v>
      </c>
      <c r="M65" s="102" t="s">
        <v>48</v>
      </c>
      <c r="N65">
        <v>2</v>
      </c>
      <c r="O65" s="82">
        <v>8</v>
      </c>
      <c r="P65" s="49">
        <v>6</v>
      </c>
      <c r="Q65" s="49">
        <v>6</v>
      </c>
      <c r="R65" s="49" t="s">
        <v>36</v>
      </c>
      <c r="S65" s="54"/>
      <c r="T65" s="54"/>
      <c r="U65" s="54"/>
      <c r="V65" s="54"/>
      <c r="W65" s="80">
        <v>5</v>
      </c>
      <c r="X65" s="51">
        <f t="shared" si="0"/>
        <v>5.5</v>
      </c>
      <c r="Y65" s="52" t="str">
        <f t="shared" si="3"/>
        <v>C</v>
      </c>
      <c r="Z65" s="53" t="str">
        <f t="shared" si="1"/>
        <v>Trung bình</v>
      </c>
      <c r="AA65" s="41" t="str">
        <f t="shared" si="4"/>
        <v/>
      </c>
      <c r="AB65" s="41" t="s">
        <v>3376</v>
      </c>
      <c r="AC65" s="71"/>
      <c r="AD65" s="4"/>
      <c r="AE65" s="43" t="str">
        <f t="shared" si="2"/>
        <v>Đạt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2947</v>
      </c>
      <c r="D66" s="46" t="s">
        <v>110</v>
      </c>
      <c r="E66" s="47" t="s">
        <v>288</v>
      </c>
      <c r="F66" s="48" t="s">
        <v>539</v>
      </c>
      <c r="G66" s="45" t="s">
        <v>447</v>
      </c>
      <c r="H66" s="101" t="s">
        <v>1147</v>
      </c>
      <c r="I66" s="102" t="s">
        <v>2835</v>
      </c>
      <c r="J66" s="100">
        <v>43274</v>
      </c>
      <c r="K66" s="102" t="s">
        <v>1149</v>
      </c>
      <c r="L66" s="102" t="s">
        <v>2977</v>
      </c>
      <c r="M66" s="102" t="s">
        <v>48</v>
      </c>
      <c r="N66">
        <v>2</v>
      </c>
      <c r="O66" s="82">
        <v>9</v>
      </c>
      <c r="P66" s="49">
        <v>8</v>
      </c>
      <c r="Q66" s="49">
        <v>10</v>
      </c>
      <c r="R66" s="49" t="s">
        <v>36</v>
      </c>
      <c r="S66" s="54"/>
      <c r="T66" s="54"/>
      <c r="U66" s="54"/>
      <c r="V66" s="54"/>
      <c r="W66" s="80">
        <v>6</v>
      </c>
      <c r="X66" s="51">
        <f t="shared" si="0"/>
        <v>6.9</v>
      </c>
      <c r="Y66" s="52" t="str">
        <f t="shared" si="3"/>
        <v>C+</v>
      </c>
      <c r="Z66" s="53" t="str">
        <f t="shared" si="1"/>
        <v>Trung bình</v>
      </c>
      <c r="AA66" s="41" t="str">
        <f t="shared" si="4"/>
        <v/>
      </c>
      <c r="AB66" s="41" t="s">
        <v>3376</v>
      </c>
      <c r="AC66" s="71"/>
      <c r="AD66" s="4"/>
      <c r="AE66" s="43" t="str">
        <f t="shared" si="2"/>
        <v>Đạt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2948</v>
      </c>
      <c r="D67" s="46" t="s">
        <v>1323</v>
      </c>
      <c r="E67" s="47" t="s">
        <v>527</v>
      </c>
      <c r="F67" s="48" t="s">
        <v>1093</v>
      </c>
      <c r="G67" s="45" t="s">
        <v>128</v>
      </c>
      <c r="H67" s="101" t="s">
        <v>1147</v>
      </c>
      <c r="I67" s="102" t="s">
        <v>2835</v>
      </c>
      <c r="J67" s="100">
        <v>43274</v>
      </c>
      <c r="K67" s="102" t="s">
        <v>1149</v>
      </c>
      <c r="L67" s="102" t="s">
        <v>2977</v>
      </c>
      <c r="M67" s="102" t="s">
        <v>48</v>
      </c>
      <c r="N67">
        <v>2</v>
      </c>
      <c r="O67" s="82">
        <v>10</v>
      </c>
      <c r="P67" s="49">
        <v>9</v>
      </c>
      <c r="Q67" s="49">
        <v>6</v>
      </c>
      <c r="R67" s="49" t="s">
        <v>36</v>
      </c>
      <c r="S67" s="54"/>
      <c r="T67" s="54"/>
      <c r="U67" s="54"/>
      <c r="V67" s="54"/>
      <c r="W67" s="80">
        <v>6</v>
      </c>
      <c r="X67" s="51">
        <f t="shared" si="0"/>
        <v>6.7</v>
      </c>
      <c r="Y67" s="52" t="str">
        <f t="shared" si="3"/>
        <v>C+</v>
      </c>
      <c r="Z67" s="53" t="str">
        <f t="shared" si="1"/>
        <v>Trung bình</v>
      </c>
      <c r="AA67" s="41" t="str">
        <f t="shared" si="4"/>
        <v/>
      </c>
      <c r="AB67" s="41" t="s">
        <v>3376</v>
      </c>
      <c r="AC67" s="71"/>
      <c r="AD67" s="4"/>
      <c r="AE67" s="43" t="str">
        <f t="shared" si="2"/>
        <v>Đạt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2949</v>
      </c>
      <c r="D68" s="46" t="s">
        <v>114</v>
      </c>
      <c r="E68" s="47" t="s">
        <v>921</v>
      </c>
      <c r="F68" s="48" t="s">
        <v>2950</v>
      </c>
      <c r="G68" s="45" t="s">
        <v>2951</v>
      </c>
      <c r="H68" s="101" t="s">
        <v>1147</v>
      </c>
      <c r="I68" s="102" t="s">
        <v>2835</v>
      </c>
      <c r="J68" s="100">
        <v>43274</v>
      </c>
      <c r="K68" s="102" t="s">
        <v>1149</v>
      </c>
      <c r="L68" s="102" t="s">
        <v>2977</v>
      </c>
      <c r="M68" s="102" t="s">
        <v>48</v>
      </c>
      <c r="N68">
        <v>2</v>
      </c>
      <c r="O68" s="82">
        <v>10</v>
      </c>
      <c r="P68" s="49">
        <v>3.5</v>
      </c>
      <c r="Q68" s="49">
        <v>5</v>
      </c>
      <c r="R68" s="49" t="s">
        <v>36</v>
      </c>
      <c r="S68" s="54"/>
      <c r="T68" s="54"/>
      <c r="U68" s="54"/>
      <c r="V68" s="54"/>
      <c r="W68" s="80">
        <v>6</v>
      </c>
      <c r="X68" s="51">
        <f t="shared" si="0"/>
        <v>6.1</v>
      </c>
      <c r="Y68" s="52" t="str">
        <f t="shared" si="3"/>
        <v>C</v>
      </c>
      <c r="Z68" s="53" t="str">
        <f t="shared" si="1"/>
        <v>Trung bình</v>
      </c>
      <c r="AA68" s="41" t="str">
        <f t="shared" si="4"/>
        <v/>
      </c>
      <c r="AB68" s="41" t="s">
        <v>3376</v>
      </c>
      <c r="AC68" s="71"/>
      <c r="AD68" s="4"/>
      <c r="AE68" s="43" t="str">
        <f t="shared" si="2"/>
        <v>Đạt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2952</v>
      </c>
      <c r="D69" s="46" t="s">
        <v>76</v>
      </c>
      <c r="E69" s="47" t="s">
        <v>921</v>
      </c>
      <c r="F69" s="48" t="s">
        <v>2500</v>
      </c>
      <c r="G69" s="45" t="s">
        <v>74</v>
      </c>
      <c r="H69" s="101" t="s">
        <v>1147</v>
      </c>
      <c r="I69" s="102" t="s">
        <v>2835</v>
      </c>
      <c r="J69" s="100">
        <v>43274</v>
      </c>
      <c r="K69" s="102" t="s">
        <v>1149</v>
      </c>
      <c r="L69" s="102" t="s">
        <v>2977</v>
      </c>
      <c r="M69" s="102" t="s">
        <v>48</v>
      </c>
      <c r="N69">
        <v>2</v>
      </c>
      <c r="O69" s="82">
        <v>9</v>
      </c>
      <c r="P69" s="49">
        <v>5.5</v>
      </c>
      <c r="Q69" s="49">
        <v>6</v>
      </c>
      <c r="R69" s="49" t="s">
        <v>36</v>
      </c>
      <c r="S69" s="54"/>
      <c r="T69" s="54"/>
      <c r="U69" s="54"/>
      <c r="V69" s="54"/>
      <c r="W69" s="80">
        <v>1</v>
      </c>
      <c r="X69" s="51">
        <f t="shared" si="0"/>
        <v>2.8</v>
      </c>
      <c r="Y69" s="52" t="str">
        <f t="shared" si="3"/>
        <v>F</v>
      </c>
      <c r="Z69" s="53" t="str">
        <f t="shared" si="1"/>
        <v>Kém</v>
      </c>
      <c r="AA69" s="41" t="str">
        <f t="shared" si="4"/>
        <v/>
      </c>
      <c r="AB69" s="41" t="s">
        <v>3376</v>
      </c>
      <c r="AC69" s="71"/>
      <c r="AD69" s="4"/>
      <c r="AE69" s="43" t="str">
        <f t="shared" si="2"/>
        <v>Học lại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2953</v>
      </c>
      <c r="D70" s="46" t="s">
        <v>86</v>
      </c>
      <c r="E70" s="47" t="s">
        <v>531</v>
      </c>
      <c r="F70" s="48" t="s">
        <v>1871</v>
      </c>
      <c r="G70" s="45" t="s">
        <v>378</v>
      </c>
      <c r="H70" s="101" t="s">
        <v>1147</v>
      </c>
      <c r="I70" s="102" t="s">
        <v>2835</v>
      </c>
      <c r="J70" s="100">
        <v>43274</v>
      </c>
      <c r="K70" s="102" t="s">
        <v>1149</v>
      </c>
      <c r="L70" s="102" t="s">
        <v>2977</v>
      </c>
      <c r="M70" s="102" t="s">
        <v>48</v>
      </c>
      <c r="N70">
        <v>2</v>
      </c>
      <c r="O70" s="82">
        <v>10</v>
      </c>
      <c r="P70" s="49">
        <v>10</v>
      </c>
      <c r="Q70" s="49">
        <v>8</v>
      </c>
      <c r="R70" s="49" t="s">
        <v>36</v>
      </c>
      <c r="S70" s="54"/>
      <c r="T70" s="54"/>
      <c r="U70" s="54"/>
      <c r="V70" s="54"/>
      <c r="W70" s="80">
        <v>8</v>
      </c>
      <c r="X70" s="51">
        <f t="shared" si="0"/>
        <v>8.4</v>
      </c>
      <c r="Y70" s="52" t="str">
        <f t="shared" si="3"/>
        <v>B+</v>
      </c>
      <c r="Z70" s="53" t="str">
        <f t="shared" si="1"/>
        <v>Khá</v>
      </c>
      <c r="AA70" s="41" t="str">
        <f t="shared" si="4"/>
        <v/>
      </c>
      <c r="AB70" s="41" t="s">
        <v>3376</v>
      </c>
      <c r="AC70" s="71"/>
      <c r="AD70" s="4"/>
      <c r="AE70" s="43" t="str">
        <f t="shared" si="2"/>
        <v>Đạt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2954</v>
      </c>
      <c r="D71" s="46" t="s">
        <v>2955</v>
      </c>
      <c r="E71" s="47" t="s">
        <v>531</v>
      </c>
      <c r="F71" s="48" t="s">
        <v>183</v>
      </c>
      <c r="G71" s="45" t="s">
        <v>174</v>
      </c>
      <c r="H71" s="101" t="s">
        <v>1147</v>
      </c>
      <c r="I71" s="102" t="s">
        <v>2835</v>
      </c>
      <c r="J71" s="100">
        <v>43274</v>
      </c>
      <c r="K71" s="102" t="s">
        <v>1149</v>
      </c>
      <c r="L71" s="102" t="s">
        <v>2977</v>
      </c>
      <c r="M71" s="102" t="s">
        <v>48</v>
      </c>
      <c r="N71">
        <v>2</v>
      </c>
      <c r="O71" s="82">
        <v>10</v>
      </c>
      <c r="P71" s="49">
        <v>10</v>
      </c>
      <c r="Q71" s="49">
        <v>5</v>
      </c>
      <c r="R71" s="49" t="s">
        <v>36</v>
      </c>
      <c r="S71" s="54"/>
      <c r="T71" s="54"/>
      <c r="U71" s="54"/>
      <c r="V71" s="54"/>
      <c r="W71" s="80">
        <v>1</v>
      </c>
      <c r="X71" s="51">
        <f t="shared" si="0"/>
        <v>3.2</v>
      </c>
      <c r="Y71" s="52" t="str">
        <f t="shared" si="3"/>
        <v>F</v>
      </c>
      <c r="Z71" s="53" t="str">
        <f t="shared" si="1"/>
        <v>Kém</v>
      </c>
      <c r="AA71" s="41" t="str">
        <f t="shared" si="4"/>
        <v/>
      </c>
      <c r="AB71" s="41" t="s">
        <v>3376</v>
      </c>
      <c r="AC71" s="71"/>
      <c r="AD71" s="4"/>
      <c r="AE71" s="43" t="str">
        <f t="shared" si="2"/>
        <v>Học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2956</v>
      </c>
      <c r="D72" s="46" t="s">
        <v>176</v>
      </c>
      <c r="E72" s="47" t="s">
        <v>542</v>
      </c>
      <c r="F72" s="48" t="s">
        <v>1146</v>
      </c>
      <c r="G72" s="45" t="s">
        <v>93</v>
      </c>
      <c r="H72" s="101" t="s">
        <v>1147</v>
      </c>
      <c r="I72" s="102" t="s">
        <v>2835</v>
      </c>
      <c r="J72" s="100">
        <v>43274</v>
      </c>
      <c r="K72" s="102" t="s">
        <v>1149</v>
      </c>
      <c r="L72" s="102" t="s">
        <v>2977</v>
      </c>
      <c r="M72" s="102" t="s">
        <v>48</v>
      </c>
      <c r="N72">
        <v>2</v>
      </c>
      <c r="O72" s="82">
        <v>9</v>
      </c>
      <c r="P72" s="49">
        <v>3.5</v>
      </c>
      <c r="Q72" s="49">
        <v>8</v>
      </c>
      <c r="R72" s="49" t="s">
        <v>36</v>
      </c>
      <c r="S72" s="54"/>
      <c r="T72" s="54"/>
      <c r="U72" s="54"/>
      <c r="V72" s="54"/>
      <c r="W72" s="80">
        <v>0</v>
      </c>
      <c r="X72" s="51">
        <f t="shared" si="0"/>
        <v>2.1</v>
      </c>
      <c r="Y72" s="52" t="str">
        <f t="shared" si="3"/>
        <v>F</v>
      </c>
      <c r="Z72" s="53" t="str">
        <f t="shared" si="1"/>
        <v>Kém</v>
      </c>
      <c r="AA72" s="41" t="s">
        <v>3382</v>
      </c>
      <c r="AB72" s="41" t="s">
        <v>3376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2957</v>
      </c>
      <c r="D73" s="46" t="s">
        <v>1514</v>
      </c>
      <c r="E73" s="47" t="s">
        <v>303</v>
      </c>
      <c r="F73" s="48" t="s">
        <v>756</v>
      </c>
      <c r="G73" s="45" t="s">
        <v>218</v>
      </c>
      <c r="H73" s="101" t="s">
        <v>1147</v>
      </c>
      <c r="I73" s="102" t="s">
        <v>2835</v>
      </c>
      <c r="J73" s="100">
        <v>43274</v>
      </c>
      <c r="K73" s="102" t="s">
        <v>1149</v>
      </c>
      <c r="L73" s="102" t="s">
        <v>2977</v>
      </c>
      <c r="M73" s="102" t="s">
        <v>48</v>
      </c>
      <c r="N73">
        <v>2</v>
      </c>
      <c r="O73" s="82">
        <v>7</v>
      </c>
      <c r="P73" s="49">
        <v>6</v>
      </c>
      <c r="Q73" s="49">
        <v>6</v>
      </c>
      <c r="R73" s="49" t="s">
        <v>36</v>
      </c>
      <c r="S73" s="54"/>
      <c r="T73" s="54"/>
      <c r="U73" s="54"/>
      <c r="V73" s="54"/>
      <c r="W73" s="80">
        <v>1</v>
      </c>
      <c r="X73" s="51">
        <f t="shared" ref="X73:X84" si="5">ROUND(SUMPRODUCT(O73:W73,$O$8:$W$8)/100,1)</f>
        <v>2.6</v>
      </c>
      <c r="Y73" s="52" t="str">
        <f t="shared" si="3"/>
        <v>F</v>
      </c>
      <c r="Z73" s="53" t="str">
        <f t="shared" si="1"/>
        <v>Kém</v>
      </c>
      <c r="AA73" s="41" t="str">
        <f t="shared" si="4"/>
        <v/>
      </c>
      <c r="AB73" s="41" t="s">
        <v>3376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2958</v>
      </c>
      <c r="D74" s="46" t="s">
        <v>2045</v>
      </c>
      <c r="E74" s="47" t="s">
        <v>2959</v>
      </c>
      <c r="F74" s="48" t="s">
        <v>2960</v>
      </c>
      <c r="G74" s="45" t="s">
        <v>2961</v>
      </c>
      <c r="H74" s="101" t="s">
        <v>1147</v>
      </c>
      <c r="I74" s="102" t="s">
        <v>2835</v>
      </c>
      <c r="J74" s="100">
        <v>43274</v>
      </c>
      <c r="K74" s="102" t="s">
        <v>1149</v>
      </c>
      <c r="L74" s="102" t="s">
        <v>2977</v>
      </c>
      <c r="M74" s="102" t="s">
        <v>48</v>
      </c>
      <c r="N74">
        <v>2</v>
      </c>
      <c r="O74" s="82">
        <v>9</v>
      </c>
      <c r="P74" s="49">
        <v>3</v>
      </c>
      <c r="Q74" s="49">
        <v>3</v>
      </c>
      <c r="R74" s="49" t="s">
        <v>36</v>
      </c>
      <c r="S74" s="54"/>
      <c r="T74" s="54"/>
      <c r="U74" s="54"/>
      <c r="V74" s="54"/>
      <c r="W74" s="80">
        <v>3.5</v>
      </c>
      <c r="X74" s="51">
        <f t="shared" si="5"/>
        <v>4</v>
      </c>
      <c r="Y74" s="52" t="str">
        <f t="shared" si="3"/>
        <v>D</v>
      </c>
      <c r="Z74" s="53" t="str">
        <f t="shared" si="1"/>
        <v>Trung bình yếu</v>
      </c>
      <c r="AA74" s="41" t="str">
        <f t="shared" si="4"/>
        <v/>
      </c>
      <c r="AB74" s="41" t="s">
        <v>3376</v>
      </c>
      <c r="AC74" s="71"/>
      <c r="AD74" s="4"/>
      <c r="AE74" s="43" t="str">
        <f t="shared" ref="AE74:AE84" si="6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Đạt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2962</v>
      </c>
      <c r="D75" s="46" t="s">
        <v>1754</v>
      </c>
      <c r="E75" s="47" t="s">
        <v>1843</v>
      </c>
      <c r="F75" s="48" t="s">
        <v>655</v>
      </c>
      <c r="G75" s="45" t="s">
        <v>447</v>
      </c>
      <c r="H75" s="101" t="s">
        <v>1147</v>
      </c>
      <c r="I75" s="102" t="s">
        <v>2835</v>
      </c>
      <c r="J75" s="100">
        <v>43274</v>
      </c>
      <c r="K75" s="102" t="s">
        <v>1149</v>
      </c>
      <c r="L75" s="102" t="s">
        <v>2977</v>
      </c>
      <c r="M75" s="102" t="s">
        <v>48</v>
      </c>
      <c r="N75">
        <v>2</v>
      </c>
      <c r="O75" s="82">
        <v>10</v>
      </c>
      <c r="P75" s="49">
        <v>4.5</v>
      </c>
      <c r="Q75" s="49">
        <v>7</v>
      </c>
      <c r="R75" s="49" t="s">
        <v>36</v>
      </c>
      <c r="S75" s="54"/>
      <c r="T75" s="54"/>
      <c r="U75" s="54"/>
      <c r="V75" s="54"/>
      <c r="W75" s="80">
        <v>1</v>
      </c>
      <c r="X75" s="51">
        <f t="shared" si="5"/>
        <v>2.9</v>
      </c>
      <c r="Y75" s="52" t="str">
        <f t="shared" si="3"/>
        <v>F</v>
      </c>
      <c r="Z75" s="53" t="str">
        <f t="shared" si="1"/>
        <v>Kém</v>
      </c>
      <c r="AA75" s="41" t="str">
        <f t="shared" ref="AA75:AA84" si="7">+IF(OR($O75=0,$P75=0,$Q75=0,$R75=0),"Không đủ ĐKDT",IF(AND(W75=0,X75&gt;=4),"Không đạt",""))</f>
        <v/>
      </c>
      <c r="AB75" s="41" t="s">
        <v>3376</v>
      </c>
      <c r="AC75" s="71"/>
      <c r="AD75" s="4"/>
      <c r="AE75" s="43" t="str">
        <f t="shared" si="6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2963</v>
      </c>
      <c r="D76" s="46" t="s">
        <v>114</v>
      </c>
      <c r="E76" s="47" t="s">
        <v>551</v>
      </c>
      <c r="F76" s="48" t="s">
        <v>2415</v>
      </c>
      <c r="G76" s="45" t="s">
        <v>2964</v>
      </c>
      <c r="H76" s="101" t="s">
        <v>1147</v>
      </c>
      <c r="I76" s="102" t="s">
        <v>2835</v>
      </c>
      <c r="J76" s="100">
        <v>43274</v>
      </c>
      <c r="K76" s="102" t="s">
        <v>1149</v>
      </c>
      <c r="L76" s="102" t="s">
        <v>2977</v>
      </c>
      <c r="M76" s="102" t="s">
        <v>48</v>
      </c>
      <c r="N76">
        <v>2</v>
      </c>
      <c r="O76" s="82">
        <v>7</v>
      </c>
      <c r="P76" s="49">
        <v>3</v>
      </c>
      <c r="Q76" s="49">
        <v>4</v>
      </c>
      <c r="R76" s="49" t="s">
        <v>36</v>
      </c>
      <c r="S76" s="54"/>
      <c r="T76" s="54"/>
      <c r="U76" s="54"/>
      <c r="V76" s="54"/>
      <c r="W76" s="80">
        <v>0</v>
      </c>
      <c r="X76" s="51">
        <f t="shared" si="5"/>
        <v>1.4</v>
      </c>
      <c r="Y76" s="52" t="str">
        <f t="shared" si="3"/>
        <v>F</v>
      </c>
      <c r="Z76" s="53" t="str">
        <f t="shared" si="1"/>
        <v>Kém</v>
      </c>
      <c r="AA76" s="41" t="s">
        <v>3382</v>
      </c>
      <c r="AB76" s="41" t="s">
        <v>3376</v>
      </c>
      <c r="AC76" s="71"/>
      <c r="AD76" s="4"/>
      <c r="AE76" s="43" t="str">
        <f t="shared" si="6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2965</v>
      </c>
      <c r="D77" s="46" t="s">
        <v>550</v>
      </c>
      <c r="E77" s="47" t="s">
        <v>317</v>
      </c>
      <c r="F77" s="48" t="s">
        <v>1215</v>
      </c>
      <c r="G77" s="45" t="s">
        <v>454</v>
      </c>
      <c r="H77" s="101" t="s">
        <v>1147</v>
      </c>
      <c r="I77" s="102" t="s">
        <v>2835</v>
      </c>
      <c r="J77" s="100">
        <v>43274</v>
      </c>
      <c r="K77" s="102" t="s">
        <v>1149</v>
      </c>
      <c r="L77" s="102" t="s">
        <v>2977</v>
      </c>
      <c r="M77" s="102" t="s">
        <v>48</v>
      </c>
      <c r="N77">
        <v>2</v>
      </c>
      <c r="O77" s="82">
        <v>7</v>
      </c>
      <c r="P77" s="49">
        <v>3</v>
      </c>
      <c r="Q77" s="49">
        <v>3</v>
      </c>
      <c r="R77" s="49" t="s">
        <v>36</v>
      </c>
      <c r="S77" s="54"/>
      <c r="T77" s="54"/>
      <c r="U77" s="54"/>
      <c r="V77" s="54"/>
      <c r="W77" s="80">
        <v>0</v>
      </c>
      <c r="X77" s="51">
        <f t="shared" si="5"/>
        <v>1.3</v>
      </c>
      <c r="Y77" s="52" t="str">
        <f t="shared" si="3"/>
        <v>F</v>
      </c>
      <c r="Z77" s="53" t="str">
        <f t="shared" si="1"/>
        <v>Kém</v>
      </c>
      <c r="AA77" s="41" t="s">
        <v>3382</v>
      </c>
      <c r="AB77" s="41" t="s">
        <v>3376</v>
      </c>
      <c r="AC77" s="71"/>
      <c r="AD77" s="4"/>
      <c r="AE77" s="43" t="str">
        <f t="shared" si="6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2966</v>
      </c>
      <c r="D78" s="46" t="s">
        <v>2119</v>
      </c>
      <c r="E78" s="47" t="s">
        <v>320</v>
      </c>
      <c r="F78" s="48" t="s">
        <v>2967</v>
      </c>
      <c r="G78" s="45" t="s">
        <v>1954</v>
      </c>
      <c r="H78" s="101" t="s">
        <v>1147</v>
      </c>
      <c r="I78" s="102" t="s">
        <v>2835</v>
      </c>
      <c r="J78" s="100">
        <v>43274</v>
      </c>
      <c r="K78" s="102" t="s">
        <v>1149</v>
      </c>
      <c r="L78" s="102" t="s">
        <v>2977</v>
      </c>
      <c r="M78" s="102" t="s">
        <v>48</v>
      </c>
      <c r="N78">
        <v>2</v>
      </c>
      <c r="O78" s="82">
        <v>8</v>
      </c>
      <c r="P78" s="49">
        <v>3</v>
      </c>
      <c r="Q78" s="49">
        <v>3</v>
      </c>
      <c r="R78" s="49" t="s">
        <v>36</v>
      </c>
      <c r="S78" s="54"/>
      <c r="T78" s="54"/>
      <c r="U78" s="54"/>
      <c r="V78" s="54"/>
      <c r="W78" s="80">
        <v>1</v>
      </c>
      <c r="X78" s="51">
        <f t="shared" si="5"/>
        <v>2.1</v>
      </c>
      <c r="Y78" s="52" t="str">
        <f t="shared" si="3"/>
        <v>F</v>
      </c>
      <c r="Z78" s="53" t="str">
        <f t="shared" si="1"/>
        <v>Kém</v>
      </c>
      <c r="AA78" s="41" t="str">
        <f t="shared" si="7"/>
        <v/>
      </c>
      <c r="AB78" s="41" t="s">
        <v>3376</v>
      </c>
      <c r="AC78" s="71"/>
      <c r="AD78" s="4"/>
      <c r="AE78" s="43" t="str">
        <f t="shared" si="6"/>
        <v>Học lại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2968</v>
      </c>
      <c r="D79" s="46" t="s">
        <v>404</v>
      </c>
      <c r="E79" s="47" t="s">
        <v>324</v>
      </c>
      <c r="F79" s="48" t="s">
        <v>726</v>
      </c>
      <c r="G79" s="45" t="s">
        <v>152</v>
      </c>
      <c r="H79" s="101" t="s">
        <v>1147</v>
      </c>
      <c r="I79" s="102" t="s">
        <v>2835</v>
      </c>
      <c r="J79" s="100">
        <v>43274</v>
      </c>
      <c r="K79" s="102" t="s">
        <v>1149</v>
      </c>
      <c r="L79" s="102" t="s">
        <v>2977</v>
      </c>
      <c r="M79" s="102" t="s">
        <v>48</v>
      </c>
      <c r="N79">
        <v>2</v>
      </c>
      <c r="O79" s="82">
        <v>7</v>
      </c>
      <c r="P79" s="49">
        <v>3</v>
      </c>
      <c r="Q79" s="49">
        <v>7</v>
      </c>
      <c r="R79" s="49" t="s">
        <v>36</v>
      </c>
      <c r="S79" s="54"/>
      <c r="T79" s="54"/>
      <c r="U79" s="54"/>
      <c r="V79" s="54"/>
      <c r="W79" s="80">
        <v>1</v>
      </c>
      <c r="X79" s="51">
        <f t="shared" si="5"/>
        <v>2.4</v>
      </c>
      <c r="Y79" s="52" t="str">
        <f t="shared" si="3"/>
        <v>F</v>
      </c>
      <c r="Z79" s="53" t="str">
        <f t="shared" si="1"/>
        <v>Kém</v>
      </c>
      <c r="AA79" s="41" t="str">
        <f t="shared" si="7"/>
        <v/>
      </c>
      <c r="AB79" s="41" t="s">
        <v>3376</v>
      </c>
      <c r="AC79" s="71"/>
      <c r="AD79" s="4"/>
      <c r="AE79" s="43" t="str">
        <f t="shared" si="6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2969</v>
      </c>
      <c r="D80" s="46" t="s">
        <v>1437</v>
      </c>
      <c r="E80" s="47" t="s">
        <v>328</v>
      </c>
      <c r="F80" s="48" t="s">
        <v>2970</v>
      </c>
      <c r="G80" s="45" t="s">
        <v>2971</v>
      </c>
      <c r="H80" s="101" t="s">
        <v>1147</v>
      </c>
      <c r="I80" s="102" t="s">
        <v>2835</v>
      </c>
      <c r="J80" s="100">
        <v>43274</v>
      </c>
      <c r="K80" s="102" t="s">
        <v>1149</v>
      </c>
      <c r="L80" s="102" t="s">
        <v>2977</v>
      </c>
      <c r="M80" s="102" t="s">
        <v>48</v>
      </c>
      <c r="N80">
        <v>2</v>
      </c>
      <c r="O80" s="82">
        <v>9</v>
      </c>
      <c r="P80" s="49">
        <v>3</v>
      </c>
      <c r="Q80" s="49">
        <v>3</v>
      </c>
      <c r="R80" s="49" t="s">
        <v>36</v>
      </c>
      <c r="S80" s="54"/>
      <c r="T80" s="54"/>
      <c r="U80" s="54"/>
      <c r="V80" s="54"/>
      <c r="W80" s="80">
        <v>1</v>
      </c>
      <c r="X80" s="51">
        <f t="shared" si="5"/>
        <v>2.2000000000000002</v>
      </c>
      <c r="Y80" s="52" t="str">
        <f t="shared" si="3"/>
        <v>F</v>
      </c>
      <c r="Z80" s="53" t="str">
        <f t="shared" si="1"/>
        <v>Kém</v>
      </c>
      <c r="AA80" s="41" t="str">
        <f t="shared" si="7"/>
        <v/>
      </c>
      <c r="AB80" s="41" t="s">
        <v>3376</v>
      </c>
      <c r="AC80" s="71"/>
      <c r="AD80" s="4"/>
      <c r="AE80" s="43" t="str">
        <f t="shared" si="6"/>
        <v>Học lại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2972</v>
      </c>
      <c r="D81" s="46" t="s">
        <v>564</v>
      </c>
      <c r="E81" s="47" t="s">
        <v>328</v>
      </c>
      <c r="F81" s="48" t="s">
        <v>2973</v>
      </c>
      <c r="G81" s="45" t="s">
        <v>69</v>
      </c>
      <c r="H81" s="101" t="s">
        <v>1147</v>
      </c>
      <c r="I81" s="102" t="s">
        <v>2835</v>
      </c>
      <c r="J81" s="100">
        <v>43274</v>
      </c>
      <c r="K81" s="102" t="s">
        <v>1149</v>
      </c>
      <c r="L81" s="102" t="s">
        <v>2977</v>
      </c>
      <c r="M81" s="102" t="s">
        <v>48</v>
      </c>
      <c r="N81">
        <v>2</v>
      </c>
      <c r="O81" s="82">
        <v>7</v>
      </c>
      <c r="P81" s="49">
        <v>3</v>
      </c>
      <c r="Q81" s="49">
        <v>4</v>
      </c>
      <c r="R81" s="49" t="s">
        <v>36</v>
      </c>
      <c r="S81" s="54"/>
      <c r="T81" s="54"/>
      <c r="U81" s="54"/>
      <c r="V81" s="54"/>
      <c r="W81" s="80">
        <v>1</v>
      </c>
      <c r="X81" s="51">
        <f t="shared" si="5"/>
        <v>2.1</v>
      </c>
      <c r="Y81" s="52" t="str">
        <f t="shared" si="3"/>
        <v>F</v>
      </c>
      <c r="Z81" s="53" t="str">
        <f t="shared" si="1"/>
        <v>Kém</v>
      </c>
      <c r="AA81" s="41" t="str">
        <f t="shared" si="7"/>
        <v/>
      </c>
      <c r="AB81" s="41" t="s">
        <v>3376</v>
      </c>
      <c r="AC81" s="71"/>
      <c r="AD81" s="4"/>
      <c r="AE81" s="43" t="str">
        <f t="shared" si="6"/>
        <v>Học lại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18.75" customHeight="1" x14ac:dyDescent="0.25">
      <c r="B82" s="44">
        <v>74</v>
      </c>
      <c r="C82" s="45" t="s">
        <v>2974</v>
      </c>
      <c r="D82" s="46" t="s">
        <v>526</v>
      </c>
      <c r="E82" s="47" t="s">
        <v>1856</v>
      </c>
      <c r="F82" s="48" t="s">
        <v>859</v>
      </c>
      <c r="G82" s="45" t="s">
        <v>454</v>
      </c>
      <c r="H82" s="101" t="s">
        <v>1147</v>
      </c>
      <c r="I82" s="102" t="s">
        <v>2835</v>
      </c>
      <c r="J82" s="100">
        <v>43274</v>
      </c>
      <c r="K82" s="102" t="s">
        <v>1149</v>
      </c>
      <c r="L82" s="102" t="s">
        <v>2977</v>
      </c>
      <c r="M82" s="102" t="s">
        <v>48</v>
      </c>
      <c r="N82">
        <v>2</v>
      </c>
      <c r="O82" s="82">
        <v>10</v>
      </c>
      <c r="P82" s="49">
        <v>6.5</v>
      </c>
      <c r="Q82" s="49">
        <v>9</v>
      </c>
      <c r="R82" s="49" t="s">
        <v>36</v>
      </c>
      <c r="S82" s="54"/>
      <c r="T82" s="54"/>
      <c r="U82" s="54"/>
      <c r="V82" s="54"/>
      <c r="W82" s="80">
        <v>1</v>
      </c>
      <c r="X82" s="51">
        <f t="shared" si="5"/>
        <v>3.3</v>
      </c>
      <c r="Y82" s="52" t="str">
        <f t="shared" si="3"/>
        <v>F</v>
      </c>
      <c r="Z82" s="53" t="str">
        <f t="shared" si="1"/>
        <v>Kém</v>
      </c>
      <c r="AA82" s="41" t="str">
        <f t="shared" si="7"/>
        <v/>
      </c>
      <c r="AB82" s="41" t="s">
        <v>3376</v>
      </c>
      <c r="AC82" s="71"/>
      <c r="AD82" s="4"/>
      <c r="AE82" s="43" t="str">
        <f t="shared" si="6"/>
        <v>Học lại</v>
      </c>
      <c r="AF82" s="4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61"/>
    </row>
    <row r="83" spans="1:47" ht="18.75" customHeight="1" x14ac:dyDescent="0.25">
      <c r="B83" s="44">
        <v>75</v>
      </c>
      <c r="C83" s="45" t="s">
        <v>2975</v>
      </c>
      <c r="D83" s="46" t="s">
        <v>764</v>
      </c>
      <c r="E83" s="47" t="s">
        <v>950</v>
      </c>
      <c r="F83" s="48" t="s">
        <v>443</v>
      </c>
      <c r="G83" s="45" t="s">
        <v>93</v>
      </c>
      <c r="H83" s="101" t="s">
        <v>1147</v>
      </c>
      <c r="I83" s="102" t="s">
        <v>2835</v>
      </c>
      <c r="J83" s="100">
        <v>43274</v>
      </c>
      <c r="K83" s="102" t="s">
        <v>1149</v>
      </c>
      <c r="L83" s="102" t="s">
        <v>2977</v>
      </c>
      <c r="M83" s="102" t="s">
        <v>48</v>
      </c>
      <c r="N83">
        <v>2</v>
      </c>
      <c r="O83" s="82">
        <v>9</v>
      </c>
      <c r="P83" s="49">
        <v>6.5</v>
      </c>
      <c r="Q83" s="49">
        <v>8</v>
      </c>
      <c r="R83" s="49" t="s">
        <v>36</v>
      </c>
      <c r="S83" s="54"/>
      <c r="T83" s="54"/>
      <c r="U83" s="54"/>
      <c r="V83" s="54"/>
      <c r="W83" s="80">
        <v>1</v>
      </c>
      <c r="X83" s="51">
        <f t="shared" si="5"/>
        <v>3.1</v>
      </c>
      <c r="Y83" s="52" t="str">
        <f t="shared" si="3"/>
        <v>F</v>
      </c>
      <c r="Z83" s="53" t="str">
        <f t="shared" si="1"/>
        <v>Kém</v>
      </c>
      <c r="AA83" s="41" t="str">
        <f t="shared" si="7"/>
        <v/>
      </c>
      <c r="AB83" s="41" t="s">
        <v>3376</v>
      </c>
      <c r="AC83" s="71"/>
      <c r="AD83" s="4"/>
      <c r="AE83" s="43" t="str">
        <f t="shared" si="6"/>
        <v>Học lại</v>
      </c>
      <c r="AF83" s="43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61"/>
    </row>
    <row r="84" spans="1:47" ht="18.75" customHeight="1" x14ac:dyDescent="0.25">
      <c r="B84" s="44">
        <v>76</v>
      </c>
      <c r="C84" s="45" t="s">
        <v>2976</v>
      </c>
      <c r="D84" s="46" t="s">
        <v>1201</v>
      </c>
      <c r="E84" s="47" t="s">
        <v>2494</v>
      </c>
      <c r="F84" s="48" t="s">
        <v>1444</v>
      </c>
      <c r="G84" s="45" t="s">
        <v>214</v>
      </c>
      <c r="H84" s="101" t="s">
        <v>1147</v>
      </c>
      <c r="I84" s="102" t="s">
        <v>2835</v>
      </c>
      <c r="J84" s="100">
        <v>43274</v>
      </c>
      <c r="K84" s="102" t="s">
        <v>1149</v>
      </c>
      <c r="L84" s="102" t="s">
        <v>2977</v>
      </c>
      <c r="M84" s="102" t="s">
        <v>48</v>
      </c>
      <c r="N84">
        <v>2</v>
      </c>
      <c r="O84" s="82">
        <v>8</v>
      </c>
      <c r="P84" s="49">
        <v>5</v>
      </c>
      <c r="Q84" s="49">
        <v>5</v>
      </c>
      <c r="R84" s="49" t="s">
        <v>36</v>
      </c>
      <c r="S84" s="54"/>
      <c r="T84" s="54"/>
      <c r="U84" s="54"/>
      <c r="V84" s="54"/>
      <c r="W84" s="80">
        <v>1</v>
      </c>
      <c r="X84" s="51">
        <f t="shared" si="5"/>
        <v>2.5</v>
      </c>
      <c r="Y84" s="52" t="str">
        <f t="shared" si="3"/>
        <v>F</v>
      </c>
      <c r="Z84" s="53" t="str">
        <f t="shared" si="1"/>
        <v>Kém</v>
      </c>
      <c r="AA84" s="41" t="str">
        <f t="shared" si="7"/>
        <v/>
      </c>
      <c r="AB84" s="41" t="s">
        <v>3376</v>
      </c>
      <c r="AC84" s="71"/>
      <c r="AD84" s="4"/>
      <c r="AE84" s="43" t="str">
        <f t="shared" si="6"/>
        <v>Học lại</v>
      </c>
      <c r="AF84" s="43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61"/>
    </row>
    <row r="85" spans="1:47" ht="7.5" customHeight="1" x14ac:dyDescent="0.25">
      <c r="A85" s="61"/>
      <c r="B85" s="62"/>
      <c r="C85" s="63"/>
      <c r="D85" s="63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6"/>
      <c r="Q85" s="66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4"/>
    </row>
    <row r="86" spans="1:47" ht="16.5" x14ac:dyDescent="0.25">
      <c r="A86" s="61"/>
      <c r="B86" s="130" t="s">
        <v>37</v>
      </c>
      <c r="C86" s="130"/>
      <c r="D86" s="63"/>
      <c r="E86" s="64"/>
      <c r="F86" s="64"/>
      <c r="G86" s="64"/>
      <c r="H86" s="64"/>
      <c r="I86" s="64"/>
      <c r="J86" s="64"/>
      <c r="K86" s="64"/>
      <c r="L86" s="64"/>
      <c r="M86" s="64"/>
      <c r="N86" s="64"/>
      <c r="O86" s="65"/>
      <c r="P86" s="66"/>
      <c r="Q86" s="66"/>
      <c r="R86" s="67"/>
      <c r="S86" s="67"/>
      <c r="T86" s="67"/>
      <c r="U86" s="67"/>
      <c r="V86" s="67"/>
      <c r="W86" s="67"/>
      <c r="X86" s="67"/>
      <c r="Y86" s="67"/>
      <c r="Z86" s="67"/>
      <c r="AA86" s="67"/>
      <c r="AB86" s="67"/>
      <c r="AC86" s="67"/>
      <c r="AD86" s="4"/>
    </row>
    <row r="87" spans="1:47" ht="16.5" customHeight="1" x14ac:dyDescent="0.25">
      <c r="A87" s="61"/>
      <c r="B87" s="68" t="s">
        <v>38</v>
      </c>
      <c r="C87" s="68"/>
      <c r="D87" s="69">
        <f>+$AH$7</f>
        <v>76</v>
      </c>
      <c r="E87" s="70" t="s">
        <v>39</v>
      </c>
      <c r="F87" s="70"/>
      <c r="G87" s="139" t="s">
        <v>40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71">
        <f>$AH$7 -COUNTIF($AA$8:$AA$230,"Vắng") -COUNTIF($AA$8:$AA$230,"Vắng có phép") - COUNTIF($AA$8:$AA$230,"Đình chỉ thi") - COUNTIF($AA$8:$AA$230,"Không đủ ĐKDT")</f>
        <v>59</v>
      </c>
      <c r="X87" s="71"/>
      <c r="Y87" s="72"/>
      <c r="Z87" s="73"/>
      <c r="AA87" s="73" t="s">
        <v>39</v>
      </c>
      <c r="AB87" s="73"/>
      <c r="AC87" s="73"/>
      <c r="AD87" s="4"/>
    </row>
    <row r="88" spans="1:47" ht="16.5" customHeight="1" x14ac:dyDescent="0.25">
      <c r="A88" s="61"/>
      <c r="B88" s="68" t="s">
        <v>41</v>
      </c>
      <c r="C88" s="68"/>
      <c r="D88" s="69">
        <f>+$AS$7</f>
        <v>20</v>
      </c>
      <c r="E88" s="70" t="s">
        <v>39</v>
      </c>
      <c r="F88" s="70"/>
      <c r="G88" s="139" t="s">
        <v>42</v>
      </c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74">
        <f>COUNTIF($AA$8:$AA$106,"Vắng")</f>
        <v>11</v>
      </c>
      <c r="X88" s="74"/>
      <c r="Y88" s="75"/>
      <c r="Z88" s="73"/>
      <c r="AA88" s="73" t="s">
        <v>39</v>
      </c>
      <c r="AB88" s="73"/>
      <c r="AC88" s="73"/>
      <c r="AD88" s="4"/>
    </row>
    <row r="89" spans="1:47" ht="16.5" customHeight="1" x14ac:dyDescent="0.25">
      <c r="A89" s="61"/>
      <c r="B89" s="68" t="s">
        <v>43</v>
      </c>
      <c r="C89" s="68"/>
      <c r="D89" s="76">
        <f>COUNTIF(AE9:AE84,"Học lại")</f>
        <v>56</v>
      </c>
      <c r="E89" s="70" t="s">
        <v>39</v>
      </c>
      <c r="F89" s="70"/>
      <c r="G89" s="139" t="s">
        <v>44</v>
      </c>
      <c r="H89" s="139"/>
      <c r="I89" s="139"/>
      <c r="J89" s="139"/>
      <c r="K89" s="139"/>
      <c r="L89" s="139"/>
      <c r="M89" s="139"/>
      <c r="N89" s="139"/>
      <c r="O89" s="139"/>
      <c r="P89" s="139"/>
      <c r="Q89" s="139"/>
      <c r="R89" s="139"/>
      <c r="S89" s="139"/>
      <c r="T89" s="139"/>
      <c r="U89" s="139"/>
      <c r="V89" s="139"/>
      <c r="W89" s="71">
        <f>COUNTIF($AA$8:$AA$106,"Vắng có phép")</f>
        <v>0</v>
      </c>
      <c r="X89" s="71"/>
      <c r="Y89" s="72"/>
      <c r="Z89" s="73"/>
      <c r="AA89" s="73" t="s">
        <v>39</v>
      </c>
      <c r="AB89" s="73"/>
      <c r="AC89" s="73"/>
      <c r="AD89" s="4"/>
    </row>
    <row r="90" spans="1:47" ht="3" customHeight="1" x14ac:dyDescent="0.25">
      <c r="A90" s="61"/>
      <c r="B90" s="62"/>
      <c r="C90" s="63"/>
      <c r="D90" s="63"/>
      <c r="E90" s="64"/>
      <c r="F90" s="64"/>
      <c r="G90" s="64"/>
      <c r="H90" s="64"/>
      <c r="I90" s="64"/>
      <c r="J90" s="64"/>
      <c r="K90" s="64"/>
      <c r="L90" s="64"/>
      <c r="M90" s="64"/>
      <c r="N90" s="64"/>
      <c r="O90" s="65"/>
      <c r="P90" s="66"/>
      <c r="Q90" s="66"/>
      <c r="R90" s="67"/>
      <c r="S90" s="67"/>
      <c r="T90" s="67"/>
      <c r="U90" s="67"/>
      <c r="V90" s="67"/>
      <c r="W90" s="67"/>
      <c r="X90" s="67"/>
      <c r="Y90" s="67"/>
      <c r="Z90" s="67"/>
      <c r="AA90" s="67"/>
      <c r="AB90" s="67"/>
      <c r="AC90" s="67"/>
      <c r="AD90" s="4"/>
    </row>
    <row r="91" spans="1:47" x14ac:dyDescent="0.25">
      <c r="B91" s="77" t="s">
        <v>45</v>
      </c>
      <c r="C91" s="77"/>
      <c r="D91" s="78">
        <f>COUNTIF(AE9:AE84,"Thi lại")</f>
        <v>0</v>
      </c>
      <c r="E91" s="79" t="s">
        <v>39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40"/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99"/>
      <c r="AC91" s="99"/>
      <c r="AD91" s="4"/>
    </row>
    <row r="92" spans="1:47" x14ac:dyDescent="0.25">
      <c r="B92" s="77"/>
      <c r="C92" s="77"/>
      <c r="D92" s="78"/>
      <c r="E92" s="79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40" t="s">
        <v>3383</v>
      </c>
      <c r="R92" s="140"/>
      <c r="S92" s="140"/>
      <c r="T92" s="140"/>
      <c r="U92" s="140"/>
      <c r="V92" s="140"/>
      <c r="W92" s="140"/>
      <c r="X92" s="140"/>
      <c r="Y92" s="140"/>
      <c r="Z92" s="140"/>
      <c r="AA92" s="140"/>
      <c r="AB92" s="99"/>
      <c r="AC92" s="99"/>
      <c r="AD92" s="4"/>
    </row>
  </sheetData>
  <sheetProtection formatCells="0" formatColumns="0" formatRows="0" insertColumns="0" insertRows="0" insertHyperlinks="0" deleteColumns="0" deleteRows="0" sort="0" autoFilter="0" pivotTables="0"/>
  <autoFilter ref="A7:AU84">
    <filterColumn colId="3" showButton="0"/>
  </autoFilter>
  <mergeCells count="51">
    <mergeCell ref="G87:V87"/>
    <mergeCell ref="G88:V88"/>
    <mergeCell ref="G89:V89"/>
    <mergeCell ref="Q91:AA91"/>
    <mergeCell ref="Q92:AA92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6:C86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4">
    <cfRule type="cellIs" dxfId="113" priority="8" operator="greaterThan">
      <formula>10</formula>
    </cfRule>
  </conditionalFormatting>
  <conditionalFormatting sqref="C1:C1048576">
    <cfRule type="duplicateValues" dxfId="112" priority="7"/>
  </conditionalFormatting>
  <conditionalFormatting sqref="W9:W84">
    <cfRule type="cellIs" dxfId="111" priority="4" operator="greaterThan">
      <formula>10</formula>
    </cfRule>
    <cfRule type="cellIs" dxfId="110" priority="5" operator="greaterThan">
      <formula>10</formula>
    </cfRule>
    <cfRule type="cellIs" dxfId="109" priority="6" operator="greaterThan">
      <formula>10</formula>
    </cfRule>
  </conditionalFormatting>
  <conditionalFormatting sqref="O9:R84">
    <cfRule type="cellIs" dxfId="108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9 AF3:AT7 AG2:AT2 AG9 AE9:AF84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U89"/>
  <sheetViews>
    <sheetView topLeftCell="B1" workbookViewId="0">
      <pane ySplit="2" topLeftCell="A40" activePane="bottomLeft" state="frozen"/>
      <selection activeCell="S5" sqref="S1:S1048576"/>
      <selection pane="bottomLeft" activeCell="W43" sqref="W43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D17-248_18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v>43270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D17-248_18</v>
      </c>
      <c r="AH7" s="20">
        <f>+$AQ$7+$AS$7+$AO$7</f>
        <v>73</v>
      </c>
      <c r="AI7" s="7">
        <f>COUNTIF($Z$8:$Z$99,"Khiển trách")</f>
        <v>0</v>
      </c>
      <c r="AJ7" s="7">
        <f>COUNTIF($Z$8:$Z$99,"Cảnh cáo")</f>
        <v>0</v>
      </c>
      <c r="AK7" s="7">
        <f>COUNTIF($Z$8:$Z$99,"Đình chỉ thi")</f>
        <v>0</v>
      </c>
      <c r="AL7" s="21">
        <f>+($AI$7+$AJ$7+$AK$7)/$AH$7*100%</f>
        <v>0</v>
      </c>
      <c r="AM7" s="7">
        <f>SUM(COUNTIF($Z$8:$Z$97,"Vắng"),COUNTIF($Z$8:$Z$97,"Vắng có phép"))</f>
        <v>0</v>
      </c>
      <c r="AN7" s="22">
        <f>+$AM$7/$AH$7</f>
        <v>0</v>
      </c>
      <c r="AO7" s="23">
        <f>COUNTIF($AE$8:$AE$97,"Thi lại")</f>
        <v>0</v>
      </c>
      <c r="AP7" s="22">
        <f>+$AO$7/$AH$7</f>
        <v>0</v>
      </c>
      <c r="AQ7" s="23">
        <f>COUNTIF($AE$8:$AE$98,"Học lại")</f>
        <v>34</v>
      </c>
      <c r="AR7" s="22">
        <f>+$AQ$7/$AH$7</f>
        <v>0.46575342465753422</v>
      </c>
      <c r="AS7" s="7">
        <f>COUNTIF($AE$9:$AE$98,"Đạt")</f>
        <v>39</v>
      </c>
      <c r="AT7" s="21">
        <f>+$AS$7/$AH$7</f>
        <v>0.53424657534246578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2718</v>
      </c>
      <c r="D9" s="33" t="s">
        <v>2719</v>
      </c>
      <c r="E9" s="34" t="s">
        <v>1145</v>
      </c>
      <c r="F9" s="35" t="s">
        <v>360</v>
      </c>
      <c r="G9" s="32" t="s">
        <v>74</v>
      </c>
      <c r="H9" s="101" t="s">
        <v>1147</v>
      </c>
      <c r="I9" s="102" t="s">
        <v>2720</v>
      </c>
      <c r="J9" s="100">
        <v>43274</v>
      </c>
      <c r="K9" s="102" t="s">
        <v>1149</v>
      </c>
      <c r="L9" s="102" t="s">
        <v>2830</v>
      </c>
      <c r="M9" s="102" t="s">
        <v>48</v>
      </c>
      <c r="N9">
        <v>2</v>
      </c>
      <c r="O9" s="81">
        <v>10</v>
      </c>
      <c r="P9" s="36">
        <v>9.5</v>
      </c>
      <c r="Q9" s="36">
        <v>8</v>
      </c>
      <c r="R9" s="36" t="s">
        <v>36</v>
      </c>
      <c r="S9" s="37"/>
      <c r="T9" s="37"/>
      <c r="U9" s="37"/>
      <c r="V9" s="37"/>
      <c r="W9" s="38">
        <v>4</v>
      </c>
      <c r="X9" s="39">
        <f t="shared" ref="X9:X72" si="0">ROUND(SUMPRODUCT(O9:W9,$O$8:$W$8)/100,1)</f>
        <v>5.6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C</v>
      </c>
      <c r="Z9" s="40" t="str">
        <f t="shared" ref="Z9:Z81" si="1">IF($X9&lt;4,"Kém",IF(AND($X9&gt;=4,$X9&lt;=5.4),"Trung bình yếu",IF(AND($X9&gt;=5.5,$X9&lt;=6.9),"Trung bình",IF(AND($X9&gt;=7,$X9&lt;=8.4),"Khá",IF(AND($X9&gt;=8.5,$X9&lt;=10),"Giỏi","")))))</f>
        <v>Trung bình</v>
      </c>
      <c r="AA9" s="41" t="str">
        <f>+IF(OR($O9=0,$P9=0,$Q9=0,$R9=0),"Không đủ ĐKDT",IF(AND(W9=0,X9&gt;=4),"Không đạt",""))</f>
        <v/>
      </c>
      <c r="AB9" s="90" t="s">
        <v>3376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2721</v>
      </c>
      <c r="D10" s="46" t="s">
        <v>59</v>
      </c>
      <c r="E10" s="47" t="s">
        <v>51</v>
      </c>
      <c r="F10" s="48" t="s">
        <v>643</v>
      </c>
      <c r="G10" s="45" t="s">
        <v>89</v>
      </c>
      <c r="H10" s="101" t="s">
        <v>1147</v>
      </c>
      <c r="I10" s="102" t="s">
        <v>2720</v>
      </c>
      <c r="J10" s="100">
        <v>43274</v>
      </c>
      <c r="K10" s="102" t="s">
        <v>1149</v>
      </c>
      <c r="L10" s="102" t="s">
        <v>2830</v>
      </c>
      <c r="M10" s="102" t="s">
        <v>48</v>
      </c>
      <c r="N10">
        <v>2</v>
      </c>
      <c r="O10" s="82">
        <v>10</v>
      </c>
      <c r="P10" s="49">
        <v>10</v>
      </c>
      <c r="Q10" s="49">
        <v>10</v>
      </c>
      <c r="R10" s="49" t="s">
        <v>36</v>
      </c>
      <c r="S10" s="50"/>
      <c r="T10" s="50"/>
      <c r="U10" s="50"/>
      <c r="V10" s="50"/>
      <c r="W10" s="80">
        <v>4</v>
      </c>
      <c r="X10" s="51">
        <f t="shared" si="0"/>
        <v>5.8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C</v>
      </c>
      <c r="Z10" s="53" t="str">
        <f t="shared" si="1"/>
        <v>Trung bình</v>
      </c>
      <c r="AA10" s="41" t="str">
        <f>+IF(OR($O10=0,$P10=0,$Q10=0,$R10=0),"Không đủ ĐKDT",IF(AND(W10=0,X10&gt;=4),"Không đạt",""))</f>
        <v/>
      </c>
      <c r="AB10" s="41" t="s">
        <v>3376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Đạt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2722</v>
      </c>
      <c r="D11" s="46" t="s">
        <v>1446</v>
      </c>
      <c r="E11" s="47" t="s">
        <v>1316</v>
      </c>
      <c r="F11" s="48" t="s">
        <v>1369</v>
      </c>
      <c r="G11" s="45" t="s">
        <v>144</v>
      </c>
      <c r="H11" s="101" t="s">
        <v>1147</v>
      </c>
      <c r="I11" s="102" t="s">
        <v>2720</v>
      </c>
      <c r="J11" s="100">
        <v>43274</v>
      </c>
      <c r="K11" s="102" t="s">
        <v>1149</v>
      </c>
      <c r="L11" s="102" t="s">
        <v>2830</v>
      </c>
      <c r="M11" s="102" t="s">
        <v>48</v>
      </c>
      <c r="N11">
        <v>2</v>
      </c>
      <c r="O11" s="82">
        <v>9</v>
      </c>
      <c r="P11" s="49">
        <v>3</v>
      </c>
      <c r="Q11" s="49">
        <v>7</v>
      </c>
      <c r="R11" s="49" t="s">
        <v>36</v>
      </c>
      <c r="S11" s="54"/>
      <c r="T11" s="54"/>
      <c r="U11" s="54"/>
      <c r="V11" s="54"/>
      <c r="W11" s="80">
        <v>1</v>
      </c>
      <c r="X11" s="51">
        <f t="shared" si="0"/>
        <v>2.6</v>
      </c>
      <c r="Y11" s="52" t="str">
        <f t="shared" ref="Y11:Y81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tr">
        <f t="shared" ref="AA11:AA74" si="4">+IF(OR($O11=0,$P11=0,$Q11=0,$R11=0),"Không đủ ĐKDT",IF(AND(W11=0,X11&gt;=4),"Không đạt",""))</f>
        <v/>
      </c>
      <c r="AB11" s="41" t="s">
        <v>3376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2723</v>
      </c>
      <c r="D12" s="46" t="s">
        <v>813</v>
      </c>
      <c r="E12" s="47" t="s">
        <v>115</v>
      </c>
      <c r="F12" s="48" t="s">
        <v>1608</v>
      </c>
      <c r="G12" s="45" t="s">
        <v>170</v>
      </c>
      <c r="H12" s="101" t="s">
        <v>1147</v>
      </c>
      <c r="I12" s="102" t="s">
        <v>2720</v>
      </c>
      <c r="J12" s="100">
        <v>43274</v>
      </c>
      <c r="K12" s="102" t="s">
        <v>1149</v>
      </c>
      <c r="L12" s="102" t="s">
        <v>2830</v>
      </c>
      <c r="M12" s="102" t="s">
        <v>48</v>
      </c>
      <c r="N12">
        <v>2</v>
      </c>
      <c r="O12" s="82">
        <v>9</v>
      </c>
      <c r="P12" s="49">
        <v>10</v>
      </c>
      <c r="Q12" s="49">
        <v>6</v>
      </c>
      <c r="R12" s="49" t="s">
        <v>36</v>
      </c>
      <c r="S12" s="54"/>
      <c r="T12" s="54"/>
      <c r="U12" s="54"/>
      <c r="V12" s="54"/>
      <c r="W12" s="80">
        <v>6</v>
      </c>
      <c r="X12" s="51">
        <f t="shared" si="0"/>
        <v>6.7</v>
      </c>
      <c r="Y12" s="52" t="str">
        <f t="shared" si="3"/>
        <v>C+</v>
      </c>
      <c r="Z12" s="53" t="str">
        <f t="shared" si="1"/>
        <v>Trung bình</v>
      </c>
      <c r="AA12" s="41" t="str">
        <f t="shared" si="4"/>
        <v/>
      </c>
      <c r="AB12" s="41" t="s">
        <v>3376</v>
      </c>
      <c r="AC12" s="71"/>
      <c r="AD12" s="4"/>
      <c r="AE12" s="43" t="str">
        <f t="shared" si="2"/>
        <v>Đạt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2724</v>
      </c>
      <c r="D13" s="46" t="s">
        <v>2725</v>
      </c>
      <c r="E13" s="47" t="s">
        <v>115</v>
      </c>
      <c r="F13" s="48" t="s">
        <v>924</v>
      </c>
      <c r="G13" s="45" t="s">
        <v>57</v>
      </c>
      <c r="H13" s="101" t="s">
        <v>1147</v>
      </c>
      <c r="I13" s="102" t="s">
        <v>2720</v>
      </c>
      <c r="J13" s="100">
        <v>43274</v>
      </c>
      <c r="K13" s="102" t="s">
        <v>1149</v>
      </c>
      <c r="L13" s="102" t="s">
        <v>2830</v>
      </c>
      <c r="M13" s="102" t="s">
        <v>48</v>
      </c>
      <c r="N13">
        <v>2</v>
      </c>
      <c r="O13" s="82">
        <v>8.5</v>
      </c>
      <c r="P13" s="49">
        <v>5</v>
      </c>
      <c r="Q13" s="49">
        <v>3</v>
      </c>
      <c r="R13" s="49" t="s">
        <v>36</v>
      </c>
      <c r="S13" s="54"/>
      <c r="T13" s="54"/>
      <c r="U13" s="54"/>
      <c r="V13" s="54"/>
      <c r="W13" s="80">
        <v>1</v>
      </c>
      <c r="X13" s="51">
        <f t="shared" si="0"/>
        <v>2.4</v>
      </c>
      <c r="Y13" s="52" t="str">
        <f t="shared" si="3"/>
        <v>F</v>
      </c>
      <c r="Z13" s="53" t="str">
        <f t="shared" si="1"/>
        <v>Kém</v>
      </c>
      <c r="AA13" s="41" t="str">
        <f t="shared" si="4"/>
        <v/>
      </c>
      <c r="AB13" s="41" t="s">
        <v>3376</v>
      </c>
      <c r="AC13" s="71"/>
      <c r="AD13" s="4"/>
      <c r="AE13" s="43" t="str">
        <f t="shared" si="2"/>
        <v>Học lại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2726</v>
      </c>
      <c r="D14" s="46" t="s">
        <v>516</v>
      </c>
      <c r="E14" s="47" t="s">
        <v>381</v>
      </c>
      <c r="F14" s="48" t="s">
        <v>484</v>
      </c>
      <c r="G14" s="45" t="s">
        <v>89</v>
      </c>
      <c r="H14" s="101" t="s">
        <v>1147</v>
      </c>
      <c r="I14" s="102" t="s">
        <v>2720</v>
      </c>
      <c r="J14" s="100">
        <v>43274</v>
      </c>
      <c r="K14" s="102" t="s">
        <v>1149</v>
      </c>
      <c r="L14" s="102" t="s">
        <v>2830</v>
      </c>
      <c r="M14" s="102" t="s">
        <v>48</v>
      </c>
      <c r="N14">
        <v>2</v>
      </c>
      <c r="O14" s="82">
        <v>7</v>
      </c>
      <c r="P14" s="49">
        <v>3</v>
      </c>
      <c r="Q14" s="49">
        <v>6</v>
      </c>
      <c r="R14" s="49" t="s">
        <v>36</v>
      </c>
      <c r="S14" s="54"/>
      <c r="T14" s="54"/>
      <c r="U14" s="54"/>
      <c r="V14" s="54"/>
      <c r="W14" s="80">
        <v>0</v>
      </c>
      <c r="X14" s="51">
        <f t="shared" si="0"/>
        <v>1.6</v>
      </c>
      <c r="Y14" s="52" t="str">
        <f t="shared" si="3"/>
        <v>F</v>
      </c>
      <c r="Z14" s="53" t="str">
        <f t="shared" si="1"/>
        <v>Kém</v>
      </c>
      <c r="AA14" s="41" t="s">
        <v>3382</v>
      </c>
      <c r="AB14" s="41" t="s">
        <v>3376</v>
      </c>
      <c r="AC14" s="71"/>
      <c r="AD14" s="4"/>
      <c r="AE14" s="43" t="str">
        <f t="shared" si="2"/>
        <v>Học lại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2727</v>
      </c>
      <c r="D15" s="46" t="s">
        <v>533</v>
      </c>
      <c r="E15" s="47" t="s">
        <v>381</v>
      </c>
      <c r="F15" s="48" t="s">
        <v>2439</v>
      </c>
      <c r="G15" s="45" t="s">
        <v>120</v>
      </c>
      <c r="H15" s="101" t="s">
        <v>1147</v>
      </c>
      <c r="I15" s="102" t="s">
        <v>2720</v>
      </c>
      <c r="J15" s="100">
        <v>43274</v>
      </c>
      <c r="K15" s="102" t="s">
        <v>1149</v>
      </c>
      <c r="L15" s="102" t="s">
        <v>2830</v>
      </c>
      <c r="M15" s="102" t="s">
        <v>48</v>
      </c>
      <c r="N15">
        <v>2</v>
      </c>
      <c r="O15" s="82">
        <v>9</v>
      </c>
      <c r="P15" s="49">
        <v>9.5</v>
      </c>
      <c r="Q15" s="49">
        <v>3</v>
      </c>
      <c r="R15" s="49" t="s">
        <v>36</v>
      </c>
      <c r="S15" s="54"/>
      <c r="T15" s="54"/>
      <c r="U15" s="54"/>
      <c r="V15" s="54"/>
      <c r="W15" s="80">
        <v>4</v>
      </c>
      <c r="X15" s="51">
        <f t="shared" si="0"/>
        <v>5</v>
      </c>
      <c r="Y15" s="52" t="str">
        <f t="shared" si="3"/>
        <v>D+</v>
      </c>
      <c r="Z15" s="53" t="str">
        <f t="shared" si="1"/>
        <v>Trung bình yếu</v>
      </c>
      <c r="AA15" s="41" t="str">
        <f t="shared" si="4"/>
        <v/>
      </c>
      <c r="AB15" s="41" t="s">
        <v>3376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2728</v>
      </c>
      <c r="D16" s="46" t="s">
        <v>2729</v>
      </c>
      <c r="E16" s="47" t="s">
        <v>123</v>
      </c>
      <c r="F16" s="48" t="s">
        <v>612</v>
      </c>
      <c r="G16" s="45" t="s">
        <v>184</v>
      </c>
      <c r="H16" s="101" t="s">
        <v>1147</v>
      </c>
      <c r="I16" s="102" t="s">
        <v>2720</v>
      </c>
      <c r="J16" s="100">
        <v>43274</v>
      </c>
      <c r="K16" s="102" t="s">
        <v>1149</v>
      </c>
      <c r="L16" s="102" t="s">
        <v>2830</v>
      </c>
      <c r="M16" s="102" t="s">
        <v>48</v>
      </c>
      <c r="N16">
        <v>2</v>
      </c>
      <c r="O16" s="82">
        <v>9</v>
      </c>
      <c r="P16" s="49">
        <v>7</v>
      </c>
      <c r="Q16" s="49">
        <v>5</v>
      </c>
      <c r="R16" s="49" t="s">
        <v>36</v>
      </c>
      <c r="S16" s="54"/>
      <c r="T16" s="54"/>
      <c r="U16" s="54"/>
      <c r="V16" s="54"/>
      <c r="W16" s="80">
        <v>3</v>
      </c>
      <c r="X16" s="51">
        <f t="shared" si="0"/>
        <v>4.2</v>
      </c>
      <c r="Y16" s="52" t="str">
        <f t="shared" si="3"/>
        <v>D</v>
      </c>
      <c r="Z16" s="53" t="str">
        <f t="shared" si="1"/>
        <v>Trung bình yếu</v>
      </c>
      <c r="AA16" s="41" t="str">
        <f t="shared" si="4"/>
        <v/>
      </c>
      <c r="AB16" s="41" t="s">
        <v>3376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2730</v>
      </c>
      <c r="D17" s="46" t="s">
        <v>2731</v>
      </c>
      <c r="E17" s="47" t="s">
        <v>126</v>
      </c>
      <c r="F17" s="48" t="s">
        <v>2732</v>
      </c>
      <c r="G17" s="45" t="s">
        <v>170</v>
      </c>
      <c r="H17" s="101" t="s">
        <v>1147</v>
      </c>
      <c r="I17" s="102" t="s">
        <v>2720</v>
      </c>
      <c r="J17" s="100">
        <v>43274</v>
      </c>
      <c r="K17" s="102" t="s">
        <v>1149</v>
      </c>
      <c r="L17" s="102" t="s">
        <v>2830</v>
      </c>
      <c r="M17" s="102" t="s">
        <v>48</v>
      </c>
      <c r="N17">
        <v>2</v>
      </c>
      <c r="O17" s="82">
        <v>10</v>
      </c>
      <c r="P17" s="49">
        <v>10</v>
      </c>
      <c r="Q17" s="49">
        <v>9</v>
      </c>
      <c r="R17" s="49" t="s">
        <v>36</v>
      </c>
      <c r="S17" s="54"/>
      <c r="T17" s="54"/>
      <c r="U17" s="54"/>
      <c r="V17" s="54"/>
      <c r="W17" s="80">
        <v>7</v>
      </c>
      <c r="X17" s="51">
        <f t="shared" si="0"/>
        <v>7.8</v>
      </c>
      <c r="Y17" s="52" t="str">
        <f t="shared" si="3"/>
        <v>B</v>
      </c>
      <c r="Z17" s="53" t="str">
        <f t="shared" si="1"/>
        <v>Khá</v>
      </c>
      <c r="AA17" s="41" t="str">
        <f t="shared" si="4"/>
        <v/>
      </c>
      <c r="AB17" s="41" t="s">
        <v>3376</v>
      </c>
      <c r="AC17" s="71"/>
      <c r="AD17" s="4"/>
      <c r="AE17" s="43" t="str">
        <f t="shared" si="2"/>
        <v>Đạt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2733</v>
      </c>
      <c r="D18" s="46" t="s">
        <v>1681</v>
      </c>
      <c r="E18" s="47" t="s">
        <v>126</v>
      </c>
      <c r="F18" s="48" t="s">
        <v>1400</v>
      </c>
      <c r="G18" s="45" t="s">
        <v>57</v>
      </c>
      <c r="H18" s="101" t="s">
        <v>1147</v>
      </c>
      <c r="I18" s="102" t="s">
        <v>2720</v>
      </c>
      <c r="J18" s="100">
        <v>43274</v>
      </c>
      <c r="K18" s="102" t="s">
        <v>1149</v>
      </c>
      <c r="L18" s="102" t="s">
        <v>2830</v>
      </c>
      <c r="M18" s="102" t="s">
        <v>48</v>
      </c>
      <c r="N18">
        <v>2</v>
      </c>
      <c r="O18" s="82">
        <v>9.5</v>
      </c>
      <c r="P18" s="49">
        <v>7</v>
      </c>
      <c r="Q18" s="49">
        <v>10</v>
      </c>
      <c r="R18" s="49" t="s">
        <v>36</v>
      </c>
      <c r="S18" s="54"/>
      <c r="T18" s="54"/>
      <c r="U18" s="54"/>
      <c r="V18" s="54"/>
      <c r="W18" s="80">
        <v>1</v>
      </c>
      <c r="X18" s="51">
        <f t="shared" si="0"/>
        <v>3.4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">
        <v>3376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2734</v>
      </c>
      <c r="D19" s="46" t="s">
        <v>114</v>
      </c>
      <c r="E19" s="47" t="s">
        <v>615</v>
      </c>
      <c r="F19" s="48" t="s">
        <v>112</v>
      </c>
      <c r="G19" s="45" t="s">
        <v>61</v>
      </c>
      <c r="H19" s="101" t="s">
        <v>1147</v>
      </c>
      <c r="I19" s="102" t="s">
        <v>2720</v>
      </c>
      <c r="J19" s="100">
        <v>43274</v>
      </c>
      <c r="K19" s="102" t="s">
        <v>1149</v>
      </c>
      <c r="L19" s="102" t="s">
        <v>2830</v>
      </c>
      <c r="M19" s="102" t="s">
        <v>48</v>
      </c>
      <c r="N19">
        <v>2</v>
      </c>
      <c r="O19" s="82">
        <v>10</v>
      </c>
      <c r="P19" s="49">
        <v>10</v>
      </c>
      <c r="Q19" s="49">
        <v>4</v>
      </c>
      <c r="R19" s="49" t="s">
        <v>36</v>
      </c>
      <c r="S19" s="54"/>
      <c r="T19" s="54"/>
      <c r="U19" s="54"/>
      <c r="V19" s="54"/>
      <c r="W19" s="80">
        <v>4</v>
      </c>
      <c r="X19" s="51">
        <f t="shared" si="0"/>
        <v>5.2</v>
      </c>
      <c r="Y19" s="52" t="str">
        <f t="shared" si="3"/>
        <v>D+</v>
      </c>
      <c r="Z19" s="53" t="str">
        <f t="shared" si="1"/>
        <v>Trung bình yếu</v>
      </c>
      <c r="AA19" s="41" t="str">
        <f t="shared" si="4"/>
        <v/>
      </c>
      <c r="AB19" s="41" t="s">
        <v>3376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2735</v>
      </c>
      <c r="D20" s="46" t="s">
        <v>1913</v>
      </c>
      <c r="E20" s="47" t="s">
        <v>139</v>
      </c>
      <c r="F20" s="48" t="s">
        <v>1935</v>
      </c>
      <c r="G20" s="45" t="s">
        <v>128</v>
      </c>
      <c r="H20" s="101" t="s">
        <v>1147</v>
      </c>
      <c r="I20" s="102" t="s">
        <v>2720</v>
      </c>
      <c r="J20" s="100">
        <v>43274</v>
      </c>
      <c r="K20" s="102" t="s">
        <v>1149</v>
      </c>
      <c r="L20" s="102" t="s">
        <v>2830</v>
      </c>
      <c r="M20" s="102" t="s">
        <v>48</v>
      </c>
      <c r="N20">
        <v>2</v>
      </c>
      <c r="O20" s="82">
        <v>7.5</v>
      </c>
      <c r="P20" s="49">
        <v>6.5</v>
      </c>
      <c r="Q20" s="49">
        <v>8</v>
      </c>
      <c r="R20" s="49" t="s">
        <v>36</v>
      </c>
      <c r="S20" s="54"/>
      <c r="T20" s="54"/>
      <c r="U20" s="54"/>
      <c r="V20" s="54"/>
      <c r="W20" s="80">
        <v>1</v>
      </c>
      <c r="X20" s="51">
        <f t="shared" si="0"/>
        <v>2.9</v>
      </c>
      <c r="Y20" s="52" t="str">
        <f t="shared" si="3"/>
        <v>F</v>
      </c>
      <c r="Z20" s="53" t="str">
        <f t="shared" si="1"/>
        <v>Kém</v>
      </c>
      <c r="AA20" s="41" t="str">
        <f t="shared" si="4"/>
        <v/>
      </c>
      <c r="AB20" s="41" t="s">
        <v>3376</v>
      </c>
      <c r="AC20" s="71"/>
      <c r="AD20" s="4"/>
      <c r="AE20" s="43" t="str">
        <f t="shared" si="2"/>
        <v>Học lại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2736</v>
      </c>
      <c r="D21" s="46" t="s">
        <v>404</v>
      </c>
      <c r="E21" s="47" t="s">
        <v>139</v>
      </c>
      <c r="F21" s="48" t="s">
        <v>1093</v>
      </c>
      <c r="G21" s="45" t="s">
        <v>61</v>
      </c>
      <c r="H21" s="101" t="s">
        <v>1147</v>
      </c>
      <c r="I21" s="102" t="s">
        <v>2720</v>
      </c>
      <c r="J21" s="100">
        <v>43274</v>
      </c>
      <c r="K21" s="102" t="s">
        <v>1149</v>
      </c>
      <c r="L21" s="102" t="s">
        <v>2830</v>
      </c>
      <c r="M21" s="102" t="s">
        <v>48</v>
      </c>
      <c r="N21">
        <v>2</v>
      </c>
      <c r="O21" s="82">
        <v>9</v>
      </c>
      <c r="P21" s="49">
        <v>4.5</v>
      </c>
      <c r="Q21" s="49">
        <v>4</v>
      </c>
      <c r="R21" s="49" t="s">
        <v>36</v>
      </c>
      <c r="S21" s="54"/>
      <c r="T21" s="54"/>
      <c r="U21" s="54"/>
      <c r="V21" s="54"/>
      <c r="W21" s="80">
        <v>1</v>
      </c>
      <c r="X21" s="51">
        <f t="shared" si="0"/>
        <v>2.5</v>
      </c>
      <c r="Y21" s="52" t="str">
        <f t="shared" si="3"/>
        <v>F</v>
      </c>
      <c r="Z21" s="53" t="str">
        <f t="shared" si="1"/>
        <v>Kém</v>
      </c>
      <c r="AA21" s="41" t="str">
        <f t="shared" si="4"/>
        <v/>
      </c>
      <c r="AB21" s="41" t="s">
        <v>3376</v>
      </c>
      <c r="AC21" s="71"/>
      <c r="AD21" s="4"/>
      <c r="AE21" s="43" t="str">
        <f t="shared" si="2"/>
        <v>Học lại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2737</v>
      </c>
      <c r="D22" s="46" t="s">
        <v>404</v>
      </c>
      <c r="E22" s="47" t="s">
        <v>139</v>
      </c>
      <c r="F22" s="48" t="s">
        <v>859</v>
      </c>
      <c r="G22" s="45" t="s">
        <v>69</v>
      </c>
      <c r="H22" s="101" t="s">
        <v>1147</v>
      </c>
      <c r="I22" s="102" t="s">
        <v>2720</v>
      </c>
      <c r="J22" s="100">
        <v>43274</v>
      </c>
      <c r="K22" s="102" t="s">
        <v>1149</v>
      </c>
      <c r="L22" s="102" t="s">
        <v>2830</v>
      </c>
      <c r="M22" s="102" t="s">
        <v>48</v>
      </c>
      <c r="N22">
        <v>2</v>
      </c>
      <c r="O22" s="82">
        <v>9</v>
      </c>
      <c r="P22" s="49">
        <v>4</v>
      </c>
      <c r="Q22" s="49">
        <v>5</v>
      </c>
      <c r="R22" s="49" t="s">
        <v>36</v>
      </c>
      <c r="S22" s="54"/>
      <c r="T22" s="54"/>
      <c r="U22" s="54"/>
      <c r="V22" s="54"/>
      <c r="W22" s="80">
        <v>1</v>
      </c>
      <c r="X22" s="51">
        <f t="shared" si="0"/>
        <v>2.5</v>
      </c>
      <c r="Y22" s="52" t="str">
        <f t="shared" si="3"/>
        <v>F</v>
      </c>
      <c r="Z22" s="53" t="str">
        <f t="shared" si="1"/>
        <v>Kém</v>
      </c>
      <c r="AA22" s="41" t="str">
        <f t="shared" si="4"/>
        <v/>
      </c>
      <c r="AB22" s="41" t="s">
        <v>3376</v>
      </c>
      <c r="AC22" s="71"/>
      <c r="AD22" s="4"/>
      <c r="AE22" s="43" t="str">
        <f t="shared" si="2"/>
        <v>Học lại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2738</v>
      </c>
      <c r="D23" s="46" t="s">
        <v>2739</v>
      </c>
      <c r="E23" s="47" t="s">
        <v>139</v>
      </c>
      <c r="F23" s="48" t="s">
        <v>1168</v>
      </c>
      <c r="G23" s="45" t="s">
        <v>170</v>
      </c>
      <c r="H23" s="101" t="s">
        <v>1147</v>
      </c>
      <c r="I23" s="102" t="s">
        <v>2720</v>
      </c>
      <c r="J23" s="100">
        <v>43274</v>
      </c>
      <c r="K23" s="102" t="s">
        <v>1149</v>
      </c>
      <c r="L23" s="102" t="s">
        <v>2830</v>
      </c>
      <c r="M23" s="102" t="s">
        <v>48</v>
      </c>
      <c r="N23">
        <v>2</v>
      </c>
      <c r="O23" s="82">
        <v>9</v>
      </c>
      <c r="P23" s="49">
        <v>3.5</v>
      </c>
      <c r="Q23" s="49">
        <v>8</v>
      </c>
      <c r="R23" s="49" t="s">
        <v>36</v>
      </c>
      <c r="S23" s="54"/>
      <c r="T23" s="54"/>
      <c r="U23" s="54"/>
      <c r="V23" s="54"/>
      <c r="W23" s="80">
        <v>1</v>
      </c>
      <c r="X23" s="51">
        <f t="shared" si="0"/>
        <v>2.8</v>
      </c>
      <c r="Y23" s="52" t="str">
        <f t="shared" si="3"/>
        <v>F</v>
      </c>
      <c r="Z23" s="53" t="str">
        <f t="shared" si="1"/>
        <v>Kém</v>
      </c>
      <c r="AA23" s="41" t="str">
        <f t="shared" si="4"/>
        <v/>
      </c>
      <c r="AB23" s="41" t="s">
        <v>3376</v>
      </c>
      <c r="AC23" s="71"/>
      <c r="AD23" s="4"/>
      <c r="AE23" s="43" t="str">
        <f t="shared" si="2"/>
        <v>Học lại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2740</v>
      </c>
      <c r="D24" s="46" t="s">
        <v>142</v>
      </c>
      <c r="E24" s="47" t="s">
        <v>139</v>
      </c>
      <c r="F24" s="48" t="s">
        <v>1406</v>
      </c>
      <c r="G24" s="45" t="s">
        <v>184</v>
      </c>
      <c r="H24" s="101" t="s">
        <v>1147</v>
      </c>
      <c r="I24" s="102" t="s">
        <v>2720</v>
      </c>
      <c r="J24" s="100">
        <v>43274</v>
      </c>
      <c r="K24" s="102" t="s">
        <v>1149</v>
      </c>
      <c r="L24" s="102" t="s">
        <v>2830</v>
      </c>
      <c r="M24" s="102" t="s">
        <v>48</v>
      </c>
      <c r="N24">
        <v>2</v>
      </c>
      <c r="O24" s="82">
        <v>10</v>
      </c>
      <c r="P24" s="49">
        <v>8.5</v>
      </c>
      <c r="Q24" s="49">
        <v>4</v>
      </c>
      <c r="R24" s="49" t="s">
        <v>36</v>
      </c>
      <c r="S24" s="54"/>
      <c r="T24" s="54"/>
      <c r="U24" s="54"/>
      <c r="V24" s="54"/>
      <c r="W24" s="80">
        <v>6</v>
      </c>
      <c r="X24" s="51">
        <f t="shared" si="0"/>
        <v>6.5</v>
      </c>
      <c r="Y24" s="52" t="str">
        <f t="shared" si="3"/>
        <v>C+</v>
      </c>
      <c r="Z24" s="53" t="str">
        <f t="shared" si="1"/>
        <v>Trung bình</v>
      </c>
      <c r="AA24" s="41" t="str">
        <f t="shared" si="4"/>
        <v/>
      </c>
      <c r="AB24" s="41" t="s">
        <v>3376</v>
      </c>
      <c r="AC24" s="71"/>
      <c r="AD24" s="4"/>
      <c r="AE24" s="43" t="str">
        <f t="shared" si="2"/>
        <v>Đạt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2741</v>
      </c>
      <c r="D25" s="46" t="s">
        <v>2742</v>
      </c>
      <c r="E25" s="47" t="s">
        <v>409</v>
      </c>
      <c r="F25" s="48" t="s">
        <v>756</v>
      </c>
      <c r="G25" s="45" t="s">
        <v>174</v>
      </c>
      <c r="H25" s="101" t="s">
        <v>1147</v>
      </c>
      <c r="I25" s="102" t="s">
        <v>2720</v>
      </c>
      <c r="J25" s="100">
        <v>43274</v>
      </c>
      <c r="K25" s="102" t="s">
        <v>1149</v>
      </c>
      <c r="L25" s="102" t="s">
        <v>2830</v>
      </c>
      <c r="M25" s="102" t="s">
        <v>48</v>
      </c>
      <c r="N25">
        <v>2</v>
      </c>
      <c r="O25" s="82">
        <v>10</v>
      </c>
      <c r="P25" s="49">
        <v>10</v>
      </c>
      <c r="Q25" s="49">
        <v>8</v>
      </c>
      <c r="R25" s="49" t="s">
        <v>36</v>
      </c>
      <c r="S25" s="54"/>
      <c r="T25" s="54"/>
      <c r="U25" s="54"/>
      <c r="V25" s="54"/>
      <c r="W25" s="80">
        <v>3</v>
      </c>
      <c r="X25" s="51">
        <f t="shared" si="0"/>
        <v>4.9000000000000004</v>
      </c>
      <c r="Y25" s="52" t="str">
        <f t="shared" si="3"/>
        <v>D</v>
      </c>
      <c r="Z25" s="53" t="str">
        <f t="shared" si="1"/>
        <v>Trung bình yếu</v>
      </c>
      <c r="AA25" s="41" t="str">
        <f t="shared" si="4"/>
        <v/>
      </c>
      <c r="AB25" s="41" t="s">
        <v>3376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2743</v>
      </c>
      <c r="D26" s="46" t="s">
        <v>1133</v>
      </c>
      <c r="E26" s="47" t="s">
        <v>409</v>
      </c>
      <c r="F26" s="48" t="s">
        <v>780</v>
      </c>
      <c r="G26" s="45" t="s">
        <v>120</v>
      </c>
      <c r="H26" s="101" t="s">
        <v>1147</v>
      </c>
      <c r="I26" s="102" t="s">
        <v>2720</v>
      </c>
      <c r="J26" s="100">
        <v>43274</v>
      </c>
      <c r="K26" s="102" t="s">
        <v>1149</v>
      </c>
      <c r="L26" s="102" t="s">
        <v>2830</v>
      </c>
      <c r="M26" s="102" t="s">
        <v>48</v>
      </c>
      <c r="N26">
        <v>2</v>
      </c>
      <c r="O26" s="82">
        <v>9</v>
      </c>
      <c r="P26" s="49">
        <v>8</v>
      </c>
      <c r="Q26" s="49">
        <v>4</v>
      </c>
      <c r="R26" s="49" t="s">
        <v>36</v>
      </c>
      <c r="S26" s="54"/>
      <c r="T26" s="54"/>
      <c r="U26" s="54"/>
      <c r="V26" s="54"/>
      <c r="W26" s="80">
        <v>1</v>
      </c>
      <c r="X26" s="51">
        <f t="shared" si="0"/>
        <v>2.8</v>
      </c>
      <c r="Y26" s="52" t="str">
        <f t="shared" si="3"/>
        <v>F</v>
      </c>
      <c r="Z26" s="53" t="str">
        <f t="shared" si="1"/>
        <v>Kém</v>
      </c>
      <c r="AA26" s="41" t="str">
        <f t="shared" si="4"/>
        <v/>
      </c>
      <c r="AB26" s="41" t="s">
        <v>3376</v>
      </c>
      <c r="AC26" s="71"/>
      <c r="AD26" s="4"/>
      <c r="AE26" s="43" t="str">
        <f t="shared" si="2"/>
        <v>Học lại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2744</v>
      </c>
      <c r="D27" s="46" t="s">
        <v>2745</v>
      </c>
      <c r="E27" s="47" t="s">
        <v>409</v>
      </c>
      <c r="F27" s="48" t="s">
        <v>2003</v>
      </c>
      <c r="G27" s="45" t="s">
        <v>357</v>
      </c>
      <c r="H27" s="101" t="s">
        <v>1147</v>
      </c>
      <c r="I27" s="102" t="s">
        <v>2720</v>
      </c>
      <c r="J27" s="100">
        <v>43274</v>
      </c>
      <c r="K27" s="102" t="s">
        <v>1149</v>
      </c>
      <c r="L27" s="102" t="s">
        <v>2830</v>
      </c>
      <c r="M27" s="102" t="s">
        <v>48</v>
      </c>
      <c r="N27">
        <v>2</v>
      </c>
      <c r="O27" s="82">
        <v>10</v>
      </c>
      <c r="P27" s="49">
        <v>6.5</v>
      </c>
      <c r="Q27" s="49">
        <v>6</v>
      </c>
      <c r="R27" s="49" t="s">
        <v>36</v>
      </c>
      <c r="S27" s="54"/>
      <c r="T27" s="54"/>
      <c r="U27" s="54"/>
      <c r="V27" s="54"/>
      <c r="W27" s="80">
        <v>3</v>
      </c>
      <c r="X27" s="51">
        <f t="shared" si="0"/>
        <v>4.4000000000000004</v>
      </c>
      <c r="Y27" s="52" t="str">
        <f t="shared" si="3"/>
        <v>D</v>
      </c>
      <c r="Z27" s="53" t="str">
        <f t="shared" si="1"/>
        <v>Trung bình yếu</v>
      </c>
      <c r="AA27" s="41" t="str">
        <f t="shared" si="4"/>
        <v/>
      </c>
      <c r="AB27" s="41" t="s">
        <v>3376</v>
      </c>
      <c r="AC27" s="71"/>
      <c r="AD27" s="4"/>
      <c r="AE27" s="43" t="str">
        <f t="shared" si="2"/>
        <v>Đạt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2746</v>
      </c>
      <c r="D28" s="46" t="s">
        <v>408</v>
      </c>
      <c r="E28" s="47" t="s">
        <v>409</v>
      </c>
      <c r="F28" s="48" t="s">
        <v>489</v>
      </c>
      <c r="G28" s="45" t="s">
        <v>93</v>
      </c>
      <c r="H28" s="101" t="s">
        <v>1147</v>
      </c>
      <c r="I28" s="102" t="s">
        <v>2720</v>
      </c>
      <c r="J28" s="100">
        <v>43274</v>
      </c>
      <c r="K28" s="102" t="s">
        <v>1149</v>
      </c>
      <c r="L28" s="102" t="s">
        <v>2830</v>
      </c>
      <c r="M28" s="102" t="s">
        <v>48</v>
      </c>
      <c r="N28">
        <v>2</v>
      </c>
      <c r="O28" s="82">
        <v>9</v>
      </c>
      <c r="P28" s="49">
        <v>3</v>
      </c>
      <c r="Q28" s="49">
        <v>5</v>
      </c>
      <c r="R28" s="49" t="s">
        <v>36</v>
      </c>
      <c r="S28" s="54"/>
      <c r="T28" s="54"/>
      <c r="U28" s="54"/>
      <c r="V28" s="54"/>
      <c r="W28" s="80">
        <v>1</v>
      </c>
      <c r="X28" s="51">
        <f t="shared" si="0"/>
        <v>2.4</v>
      </c>
      <c r="Y28" s="52" t="str">
        <f t="shared" si="3"/>
        <v>F</v>
      </c>
      <c r="Z28" s="53" t="str">
        <f t="shared" si="1"/>
        <v>Kém</v>
      </c>
      <c r="AA28" s="41" t="str">
        <f t="shared" si="4"/>
        <v/>
      </c>
      <c r="AB28" s="41" t="s">
        <v>3376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2747</v>
      </c>
      <c r="D29" s="46" t="s">
        <v>207</v>
      </c>
      <c r="E29" s="47" t="s">
        <v>417</v>
      </c>
      <c r="F29" s="48" t="s">
        <v>934</v>
      </c>
      <c r="G29" s="45" t="s">
        <v>65</v>
      </c>
      <c r="H29" s="101" t="s">
        <v>1147</v>
      </c>
      <c r="I29" s="102" t="s">
        <v>2720</v>
      </c>
      <c r="J29" s="100">
        <v>43274</v>
      </c>
      <c r="K29" s="102" t="s">
        <v>1149</v>
      </c>
      <c r="L29" s="102" t="s">
        <v>2830</v>
      </c>
      <c r="M29" s="102" t="s">
        <v>48</v>
      </c>
      <c r="N29">
        <v>2</v>
      </c>
      <c r="O29" s="82">
        <v>10</v>
      </c>
      <c r="P29" s="49">
        <v>8</v>
      </c>
      <c r="Q29" s="49">
        <v>5</v>
      </c>
      <c r="R29" s="49" t="s">
        <v>36</v>
      </c>
      <c r="S29" s="54"/>
      <c r="T29" s="54"/>
      <c r="U29" s="54"/>
      <c r="V29" s="54"/>
      <c r="W29" s="80">
        <v>8</v>
      </c>
      <c r="X29" s="51">
        <f t="shared" si="0"/>
        <v>7.9</v>
      </c>
      <c r="Y29" s="52" t="str">
        <f t="shared" si="3"/>
        <v>B</v>
      </c>
      <c r="Z29" s="53" t="str">
        <f t="shared" si="1"/>
        <v>Khá</v>
      </c>
      <c r="AA29" s="41" t="str">
        <f t="shared" si="4"/>
        <v/>
      </c>
      <c r="AB29" s="41" t="s">
        <v>3376</v>
      </c>
      <c r="AC29" s="71"/>
      <c r="AD29" s="4"/>
      <c r="AE29" s="43" t="str">
        <f t="shared" si="2"/>
        <v>Đạt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2748</v>
      </c>
      <c r="D30" s="46" t="s">
        <v>2749</v>
      </c>
      <c r="E30" s="47" t="s">
        <v>147</v>
      </c>
      <c r="F30" s="48" t="s">
        <v>1498</v>
      </c>
      <c r="G30" s="45" t="s">
        <v>262</v>
      </c>
      <c r="H30" s="101" t="s">
        <v>1147</v>
      </c>
      <c r="I30" s="102" t="s">
        <v>2720</v>
      </c>
      <c r="J30" s="100">
        <v>43274</v>
      </c>
      <c r="K30" s="102" t="s">
        <v>1149</v>
      </c>
      <c r="L30" s="102" t="s">
        <v>2830</v>
      </c>
      <c r="M30" s="102" t="s">
        <v>48</v>
      </c>
      <c r="N30">
        <v>2</v>
      </c>
      <c r="O30" s="82">
        <v>8</v>
      </c>
      <c r="P30" s="49">
        <v>6</v>
      </c>
      <c r="Q30" s="49">
        <v>4</v>
      </c>
      <c r="R30" s="49" t="s">
        <v>36</v>
      </c>
      <c r="S30" s="54"/>
      <c r="T30" s="54"/>
      <c r="U30" s="54"/>
      <c r="V30" s="54"/>
      <c r="W30" s="80">
        <v>1</v>
      </c>
      <c r="X30" s="51">
        <f t="shared" si="0"/>
        <v>2.5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">
        <v>3376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2750</v>
      </c>
      <c r="D31" s="46" t="s">
        <v>76</v>
      </c>
      <c r="E31" s="47" t="s">
        <v>147</v>
      </c>
      <c r="F31" s="48" t="s">
        <v>2085</v>
      </c>
      <c r="G31" s="45" t="s">
        <v>184</v>
      </c>
      <c r="H31" s="101" t="s">
        <v>1147</v>
      </c>
      <c r="I31" s="102" t="s">
        <v>2720</v>
      </c>
      <c r="J31" s="100">
        <v>43274</v>
      </c>
      <c r="K31" s="102" t="s">
        <v>1149</v>
      </c>
      <c r="L31" s="102" t="s">
        <v>2830</v>
      </c>
      <c r="M31" s="102" t="s">
        <v>48</v>
      </c>
      <c r="N31">
        <v>2</v>
      </c>
      <c r="O31" s="82">
        <v>10</v>
      </c>
      <c r="P31" s="49">
        <v>10</v>
      </c>
      <c r="Q31" s="49">
        <v>7</v>
      </c>
      <c r="R31" s="49" t="s">
        <v>36</v>
      </c>
      <c r="S31" s="54"/>
      <c r="T31" s="54"/>
      <c r="U31" s="54"/>
      <c r="V31" s="54"/>
      <c r="W31" s="80">
        <v>5</v>
      </c>
      <c r="X31" s="51">
        <f t="shared" si="0"/>
        <v>6.2</v>
      </c>
      <c r="Y31" s="52" t="str">
        <f t="shared" si="3"/>
        <v>C</v>
      </c>
      <c r="Z31" s="53" t="str">
        <f t="shared" si="1"/>
        <v>Trung bình</v>
      </c>
      <c r="AA31" s="41" t="str">
        <f t="shared" si="4"/>
        <v/>
      </c>
      <c r="AB31" s="41" t="s">
        <v>3376</v>
      </c>
      <c r="AC31" s="71"/>
      <c r="AD31" s="4"/>
      <c r="AE31" s="43" t="str">
        <f t="shared" si="2"/>
        <v>Đạt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2751</v>
      </c>
      <c r="D32" s="46" t="s">
        <v>182</v>
      </c>
      <c r="E32" s="47" t="s">
        <v>155</v>
      </c>
      <c r="F32" s="48" t="s">
        <v>503</v>
      </c>
      <c r="G32" s="45" t="s">
        <v>57</v>
      </c>
      <c r="H32" s="101" t="s">
        <v>1147</v>
      </c>
      <c r="I32" s="102" t="s">
        <v>2720</v>
      </c>
      <c r="J32" s="100">
        <v>43274</v>
      </c>
      <c r="K32" s="102" t="s">
        <v>1149</v>
      </c>
      <c r="L32" s="102" t="s">
        <v>2830</v>
      </c>
      <c r="M32" s="102" t="s">
        <v>48</v>
      </c>
      <c r="N32">
        <v>2</v>
      </c>
      <c r="O32" s="82">
        <v>8</v>
      </c>
      <c r="P32" s="49">
        <v>10</v>
      </c>
      <c r="Q32" s="49">
        <v>6</v>
      </c>
      <c r="R32" s="49" t="s">
        <v>36</v>
      </c>
      <c r="S32" s="54"/>
      <c r="T32" s="54"/>
      <c r="U32" s="54"/>
      <c r="V32" s="54"/>
      <c r="W32" s="80">
        <v>6</v>
      </c>
      <c r="X32" s="51">
        <f t="shared" si="0"/>
        <v>6.6</v>
      </c>
      <c r="Y32" s="52" t="str">
        <f t="shared" si="3"/>
        <v>C+</v>
      </c>
      <c r="Z32" s="53" t="str">
        <f t="shared" si="1"/>
        <v>Trung bình</v>
      </c>
      <c r="AA32" s="41" t="str">
        <f t="shared" si="4"/>
        <v/>
      </c>
      <c r="AB32" s="41" t="s">
        <v>3376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2752</v>
      </c>
      <c r="D33" s="46" t="s">
        <v>2097</v>
      </c>
      <c r="E33" s="47" t="s">
        <v>1773</v>
      </c>
      <c r="F33" s="48" t="s">
        <v>360</v>
      </c>
      <c r="G33" s="45" t="s">
        <v>174</v>
      </c>
      <c r="H33" s="101" t="s">
        <v>1147</v>
      </c>
      <c r="I33" s="102" t="s">
        <v>2720</v>
      </c>
      <c r="J33" s="100">
        <v>43274</v>
      </c>
      <c r="K33" s="102" t="s">
        <v>1149</v>
      </c>
      <c r="L33" s="102" t="s">
        <v>2830</v>
      </c>
      <c r="M33" s="102" t="s">
        <v>48</v>
      </c>
      <c r="N33">
        <v>2</v>
      </c>
      <c r="O33" s="82">
        <v>9</v>
      </c>
      <c r="P33" s="49">
        <v>10</v>
      </c>
      <c r="Q33" s="49">
        <v>6</v>
      </c>
      <c r="R33" s="49" t="s">
        <v>36</v>
      </c>
      <c r="S33" s="54"/>
      <c r="T33" s="54"/>
      <c r="U33" s="54"/>
      <c r="V33" s="54"/>
      <c r="W33" s="80">
        <v>3</v>
      </c>
      <c r="X33" s="51">
        <f t="shared" si="0"/>
        <v>4.5999999999999996</v>
      </c>
      <c r="Y33" s="52" t="str">
        <f t="shared" si="3"/>
        <v>D</v>
      </c>
      <c r="Z33" s="53" t="str">
        <f t="shared" si="1"/>
        <v>Trung bình yếu</v>
      </c>
      <c r="AA33" s="41" t="str">
        <f t="shared" si="4"/>
        <v/>
      </c>
      <c r="AB33" s="41" t="s">
        <v>3376</v>
      </c>
      <c r="AC33" s="71"/>
      <c r="AD33" s="4"/>
      <c r="AE33" s="43" t="str">
        <f t="shared" si="2"/>
        <v>Đạt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2753</v>
      </c>
      <c r="D34" s="46" t="s">
        <v>479</v>
      </c>
      <c r="E34" s="47" t="s">
        <v>182</v>
      </c>
      <c r="F34" s="48" t="s">
        <v>1396</v>
      </c>
      <c r="G34" s="45" t="s">
        <v>262</v>
      </c>
      <c r="H34" s="101" t="s">
        <v>1147</v>
      </c>
      <c r="I34" s="102" t="s">
        <v>2720</v>
      </c>
      <c r="J34" s="100">
        <v>43274</v>
      </c>
      <c r="K34" s="102" t="s">
        <v>1149</v>
      </c>
      <c r="L34" s="102" t="s">
        <v>2830</v>
      </c>
      <c r="M34" s="102" t="s">
        <v>48</v>
      </c>
      <c r="N34">
        <v>2</v>
      </c>
      <c r="O34" s="82">
        <v>9</v>
      </c>
      <c r="P34" s="49">
        <v>5.5</v>
      </c>
      <c r="Q34" s="49">
        <v>5</v>
      </c>
      <c r="R34" s="49" t="s">
        <v>36</v>
      </c>
      <c r="S34" s="54"/>
      <c r="T34" s="54"/>
      <c r="U34" s="54"/>
      <c r="V34" s="54"/>
      <c r="W34" s="80">
        <v>3</v>
      </c>
      <c r="X34" s="51">
        <f t="shared" si="0"/>
        <v>4.0999999999999996</v>
      </c>
      <c r="Y34" s="52" t="str">
        <f t="shared" si="3"/>
        <v>D</v>
      </c>
      <c r="Z34" s="53" t="str">
        <f t="shared" si="1"/>
        <v>Trung bình yếu</v>
      </c>
      <c r="AA34" s="41" t="str">
        <f t="shared" si="4"/>
        <v/>
      </c>
      <c r="AB34" s="41" t="s">
        <v>3376</v>
      </c>
      <c r="AC34" s="71"/>
      <c r="AD34" s="4"/>
      <c r="AE34" s="43" t="str">
        <f t="shared" si="2"/>
        <v>Đạt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2754</v>
      </c>
      <c r="D35" s="46" t="s">
        <v>2271</v>
      </c>
      <c r="E35" s="47" t="s">
        <v>432</v>
      </c>
      <c r="F35" s="48" t="s">
        <v>709</v>
      </c>
      <c r="G35" s="45" t="s">
        <v>128</v>
      </c>
      <c r="H35" s="101" t="s">
        <v>1147</v>
      </c>
      <c r="I35" s="102" t="s">
        <v>2720</v>
      </c>
      <c r="J35" s="100">
        <v>43274</v>
      </c>
      <c r="K35" s="102" t="s">
        <v>1149</v>
      </c>
      <c r="L35" s="102" t="s">
        <v>2830</v>
      </c>
      <c r="M35" s="102" t="s">
        <v>48</v>
      </c>
      <c r="N35">
        <v>2</v>
      </c>
      <c r="O35" s="82">
        <v>9</v>
      </c>
      <c r="P35" s="49">
        <v>8.5</v>
      </c>
      <c r="Q35" s="49">
        <v>4</v>
      </c>
      <c r="R35" s="49" t="s">
        <v>36</v>
      </c>
      <c r="S35" s="54"/>
      <c r="T35" s="54"/>
      <c r="U35" s="54"/>
      <c r="V35" s="54"/>
      <c r="W35" s="80">
        <v>8</v>
      </c>
      <c r="X35" s="51">
        <f t="shared" si="0"/>
        <v>7.8</v>
      </c>
      <c r="Y35" s="52" t="str">
        <f t="shared" si="3"/>
        <v>B</v>
      </c>
      <c r="Z35" s="53" t="str">
        <f t="shared" si="1"/>
        <v>Khá</v>
      </c>
      <c r="AA35" s="41" t="str">
        <f t="shared" si="4"/>
        <v/>
      </c>
      <c r="AB35" s="41" t="s">
        <v>3376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2755</v>
      </c>
      <c r="D36" s="46" t="s">
        <v>2756</v>
      </c>
      <c r="E36" s="47" t="s">
        <v>189</v>
      </c>
      <c r="F36" s="48" t="s">
        <v>2757</v>
      </c>
      <c r="G36" s="45" t="s">
        <v>378</v>
      </c>
      <c r="H36" s="101" t="s">
        <v>1147</v>
      </c>
      <c r="I36" s="102" t="s">
        <v>2720</v>
      </c>
      <c r="J36" s="100">
        <v>43274</v>
      </c>
      <c r="K36" s="102" t="s">
        <v>1149</v>
      </c>
      <c r="L36" s="102" t="s">
        <v>2830</v>
      </c>
      <c r="M36" s="102" t="s">
        <v>48</v>
      </c>
      <c r="N36">
        <v>2</v>
      </c>
      <c r="O36" s="82">
        <v>9</v>
      </c>
      <c r="P36" s="49">
        <v>9.5</v>
      </c>
      <c r="Q36" s="49">
        <v>9</v>
      </c>
      <c r="R36" s="49" t="s">
        <v>36</v>
      </c>
      <c r="S36" s="54"/>
      <c r="T36" s="54"/>
      <c r="U36" s="54"/>
      <c r="V36" s="54"/>
      <c r="W36" s="80">
        <v>10</v>
      </c>
      <c r="X36" s="51">
        <f t="shared" si="0"/>
        <v>9.8000000000000007</v>
      </c>
      <c r="Y36" s="52" t="str">
        <f t="shared" si="3"/>
        <v>A+</v>
      </c>
      <c r="Z36" s="53" t="str">
        <f t="shared" si="1"/>
        <v>Giỏi</v>
      </c>
      <c r="AA36" s="41" t="str">
        <f t="shared" si="4"/>
        <v/>
      </c>
      <c r="AB36" s="41" t="s">
        <v>3376</v>
      </c>
      <c r="AC36" s="71"/>
      <c r="AD36" s="4"/>
      <c r="AE36" s="43" t="str">
        <f t="shared" si="2"/>
        <v>Đạt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2758</v>
      </c>
      <c r="D37" s="46" t="s">
        <v>940</v>
      </c>
      <c r="E37" s="47" t="s">
        <v>189</v>
      </c>
      <c r="F37" s="48" t="s">
        <v>960</v>
      </c>
      <c r="G37" s="45" t="s">
        <v>57</v>
      </c>
      <c r="H37" s="101" t="s">
        <v>1147</v>
      </c>
      <c r="I37" s="102" t="s">
        <v>2720</v>
      </c>
      <c r="J37" s="100">
        <v>43274</v>
      </c>
      <c r="K37" s="102" t="s">
        <v>1149</v>
      </c>
      <c r="L37" s="102" t="s">
        <v>2830</v>
      </c>
      <c r="M37" s="102" t="s">
        <v>48</v>
      </c>
      <c r="N37">
        <v>2</v>
      </c>
      <c r="O37" s="82">
        <v>7</v>
      </c>
      <c r="P37" s="49">
        <v>10</v>
      </c>
      <c r="Q37" s="49">
        <v>5</v>
      </c>
      <c r="R37" s="49" t="s">
        <v>36</v>
      </c>
      <c r="S37" s="54"/>
      <c r="T37" s="54"/>
      <c r="U37" s="54"/>
      <c r="V37" s="54"/>
      <c r="W37" s="80">
        <v>7</v>
      </c>
      <c r="X37" s="51">
        <f t="shared" si="0"/>
        <v>7.1</v>
      </c>
      <c r="Y37" s="52" t="str">
        <f t="shared" si="3"/>
        <v>B</v>
      </c>
      <c r="Z37" s="53" t="str">
        <f t="shared" si="1"/>
        <v>Khá</v>
      </c>
      <c r="AA37" s="41" t="str">
        <f t="shared" si="4"/>
        <v/>
      </c>
      <c r="AB37" s="41" t="s">
        <v>3376</v>
      </c>
      <c r="AC37" s="71"/>
      <c r="AD37" s="4"/>
      <c r="AE37" s="43" t="str">
        <f t="shared" si="2"/>
        <v>Đạt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2759</v>
      </c>
      <c r="D38" s="46" t="s">
        <v>176</v>
      </c>
      <c r="E38" s="47" t="s">
        <v>667</v>
      </c>
      <c r="F38" s="48" t="s">
        <v>1384</v>
      </c>
      <c r="G38" s="45" t="s">
        <v>262</v>
      </c>
      <c r="H38" s="101" t="s">
        <v>1147</v>
      </c>
      <c r="I38" s="102" t="s">
        <v>2720</v>
      </c>
      <c r="J38" s="100">
        <v>43274</v>
      </c>
      <c r="K38" s="102" t="s">
        <v>1149</v>
      </c>
      <c r="L38" s="102" t="s">
        <v>2830</v>
      </c>
      <c r="M38" s="102" t="s">
        <v>48</v>
      </c>
      <c r="N38">
        <v>2</v>
      </c>
      <c r="O38" s="82">
        <v>9</v>
      </c>
      <c r="P38" s="49">
        <v>3</v>
      </c>
      <c r="Q38" s="49">
        <v>3</v>
      </c>
      <c r="R38" s="49" t="s">
        <v>36</v>
      </c>
      <c r="S38" s="54"/>
      <c r="T38" s="54"/>
      <c r="U38" s="54"/>
      <c r="V38" s="54"/>
      <c r="W38" s="80">
        <v>1</v>
      </c>
      <c r="X38" s="51">
        <f t="shared" si="0"/>
        <v>2.2000000000000002</v>
      </c>
      <c r="Y38" s="52" t="str">
        <f t="shared" si="3"/>
        <v>F</v>
      </c>
      <c r="Z38" s="53" t="str">
        <f t="shared" si="1"/>
        <v>Kém</v>
      </c>
      <c r="AA38" s="41" t="str">
        <f t="shared" si="4"/>
        <v/>
      </c>
      <c r="AB38" s="41" t="s">
        <v>3376</v>
      </c>
      <c r="AC38" s="71"/>
      <c r="AD38" s="4"/>
      <c r="AE38" s="43" t="str">
        <f t="shared" si="2"/>
        <v>Học lại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2760</v>
      </c>
      <c r="D39" s="46" t="s">
        <v>1014</v>
      </c>
      <c r="E39" s="47" t="s">
        <v>192</v>
      </c>
      <c r="F39" s="48" t="s">
        <v>2761</v>
      </c>
      <c r="G39" s="45" t="s">
        <v>1032</v>
      </c>
      <c r="H39" s="101" t="s">
        <v>1147</v>
      </c>
      <c r="I39" s="102" t="s">
        <v>2720</v>
      </c>
      <c r="J39" s="100">
        <v>43274</v>
      </c>
      <c r="K39" s="102" t="s">
        <v>1149</v>
      </c>
      <c r="L39" s="102" t="s">
        <v>2830</v>
      </c>
      <c r="M39" s="102" t="s">
        <v>48</v>
      </c>
      <c r="N39">
        <v>2</v>
      </c>
      <c r="O39" s="82">
        <v>10</v>
      </c>
      <c r="P39" s="49">
        <v>7.5</v>
      </c>
      <c r="Q39" s="49">
        <v>5</v>
      </c>
      <c r="R39" s="49" t="s">
        <v>36</v>
      </c>
      <c r="S39" s="54"/>
      <c r="T39" s="54"/>
      <c r="U39" s="54"/>
      <c r="V39" s="54"/>
      <c r="W39" s="80">
        <v>1</v>
      </c>
      <c r="X39" s="51">
        <f t="shared" si="0"/>
        <v>3</v>
      </c>
      <c r="Y39" s="52" t="str">
        <f t="shared" si="3"/>
        <v>F</v>
      </c>
      <c r="Z39" s="53" t="str">
        <f t="shared" si="1"/>
        <v>Kém</v>
      </c>
      <c r="AA39" s="41" t="str">
        <f t="shared" si="4"/>
        <v/>
      </c>
      <c r="AB39" s="41" t="s">
        <v>3376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2762</v>
      </c>
      <c r="D40" s="46" t="s">
        <v>76</v>
      </c>
      <c r="E40" s="47" t="s">
        <v>192</v>
      </c>
      <c r="F40" s="48" t="s">
        <v>756</v>
      </c>
      <c r="G40" s="45" t="s">
        <v>184</v>
      </c>
      <c r="H40" s="101" t="s">
        <v>1147</v>
      </c>
      <c r="I40" s="102" t="s">
        <v>2720</v>
      </c>
      <c r="J40" s="100">
        <v>43274</v>
      </c>
      <c r="K40" s="102" t="s">
        <v>1149</v>
      </c>
      <c r="L40" s="102" t="s">
        <v>2830</v>
      </c>
      <c r="M40" s="102" t="s">
        <v>48</v>
      </c>
      <c r="N40">
        <v>2</v>
      </c>
      <c r="O40" s="82">
        <v>10</v>
      </c>
      <c r="P40" s="49">
        <v>8</v>
      </c>
      <c r="Q40" s="49">
        <v>6</v>
      </c>
      <c r="R40" s="49" t="s">
        <v>36</v>
      </c>
      <c r="S40" s="54"/>
      <c r="T40" s="54"/>
      <c r="U40" s="54"/>
      <c r="V40" s="54"/>
      <c r="W40" s="80">
        <v>4</v>
      </c>
      <c r="X40" s="51">
        <f t="shared" si="0"/>
        <v>5.2</v>
      </c>
      <c r="Y40" s="52" t="str">
        <f t="shared" si="3"/>
        <v>D+</v>
      </c>
      <c r="Z40" s="53" t="str">
        <f t="shared" si="1"/>
        <v>Trung bình yếu</v>
      </c>
      <c r="AA40" s="41" t="str">
        <f t="shared" si="4"/>
        <v/>
      </c>
      <c r="AB40" s="41" t="s">
        <v>3376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2763</v>
      </c>
      <c r="D41" s="46" t="s">
        <v>1323</v>
      </c>
      <c r="E41" s="47" t="s">
        <v>192</v>
      </c>
      <c r="F41" s="48" t="s">
        <v>632</v>
      </c>
      <c r="G41" s="45" t="s">
        <v>518</v>
      </c>
      <c r="H41" s="101" t="s">
        <v>1147</v>
      </c>
      <c r="I41" s="102" t="s">
        <v>2720</v>
      </c>
      <c r="J41" s="100">
        <v>43274</v>
      </c>
      <c r="K41" s="102" t="s">
        <v>1149</v>
      </c>
      <c r="L41" s="102" t="s">
        <v>2830</v>
      </c>
      <c r="M41" s="102" t="s">
        <v>48</v>
      </c>
      <c r="N41">
        <v>2</v>
      </c>
      <c r="O41" s="82">
        <v>10</v>
      </c>
      <c r="P41" s="49">
        <v>5</v>
      </c>
      <c r="Q41" s="49">
        <v>5</v>
      </c>
      <c r="R41" s="49" t="s">
        <v>36</v>
      </c>
      <c r="S41" s="54"/>
      <c r="T41" s="54"/>
      <c r="U41" s="54"/>
      <c r="V41" s="54"/>
      <c r="W41" s="80">
        <v>6</v>
      </c>
      <c r="X41" s="51">
        <f t="shared" si="0"/>
        <v>6.2</v>
      </c>
      <c r="Y41" s="52" t="str">
        <f t="shared" si="3"/>
        <v>C</v>
      </c>
      <c r="Z41" s="53" t="str">
        <f t="shared" si="1"/>
        <v>Trung bình</v>
      </c>
      <c r="AA41" s="41" t="str">
        <f t="shared" si="4"/>
        <v/>
      </c>
      <c r="AB41" s="41" t="s">
        <v>3376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2764</v>
      </c>
      <c r="D42" s="46" t="s">
        <v>1399</v>
      </c>
      <c r="E42" s="47" t="s">
        <v>192</v>
      </c>
      <c r="F42" s="48" t="s">
        <v>104</v>
      </c>
      <c r="G42" s="45" t="s">
        <v>79</v>
      </c>
      <c r="H42" s="101" t="s">
        <v>1147</v>
      </c>
      <c r="I42" s="102" t="s">
        <v>2720</v>
      </c>
      <c r="J42" s="100">
        <v>43274</v>
      </c>
      <c r="K42" s="102" t="s">
        <v>1149</v>
      </c>
      <c r="L42" s="102" t="s">
        <v>2830</v>
      </c>
      <c r="M42" s="102" t="s">
        <v>48</v>
      </c>
      <c r="N42">
        <v>2</v>
      </c>
      <c r="O42" s="82">
        <v>10</v>
      </c>
      <c r="P42" s="49">
        <v>10</v>
      </c>
      <c r="Q42" s="49">
        <v>7</v>
      </c>
      <c r="R42" s="49" t="s">
        <v>36</v>
      </c>
      <c r="S42" s="54"/>
      <c r="T42" s="54"/>
      <c r="U42" s="54"/>
      <c r="V42" s="54"/>
      <c r="W42" s="80">
        <v>4</v>
      </c>
      <c r="X42" s="51">
        <f t="shared" si="0"/>
        <v>5.5</v>
      </c>
      <c r="Y42" s="52" t="str">
        <f t="shared" si="3"/>
        <v>C</v>
      </c>
      <c r="Z42" s="53" t="str">
        <f t="shared" si="1"/>
        <v>Trung bình</v>
      </c>
      <c r="AA42" s="41" t="str">
        <f t="shared" si="4"/>
        <v/>
      </c>
      <c r="AB42" s="41" t="s">
        <v>3376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2765</v>
      </c>
      <c r="D43" s="46" t="s">
        <v>1374</v>
      </c>
      <c r="E43" s="47" t="s">
        <v>201</v>
      </c>
      <c r="F43" s="48" t="s">
        <v>1601</v>
      </c>
      <c r="G43" s="45" t="s">
        <v>84</v>
      </c>
      <c r="H43" s="101" t="s">
        <v>1147</v>
      </c>
      <c r="I43" s="102" t="s">
        <v>2720</v>
      </c>
      <c r="J43" s="100">
        <v>43274</v>
      </c>
      <c r="K43" s="102" t="s">
        <v>1149</v>
      </c>
      <c r="L43" s="102" t="s">
        <v>2830</v>
      </c>
      <c r="M43" s="102" t="s">
        <v>48</v>
      </c>
      <c r="N43">
        <v>2</v>
      </c>
      <c r="O43" s="82">
        <v>8.5</v>
      </c>
      <c r="P43" s="49">
        <v>7</v>
      </c>
      <c r="Q43" s="49">
        <v>6</v>
      </c>
      <c r="R43" s="49" t="s">
        <v>36</v>
      </c>
      <c r="S43" s="54"/>
      <c r="T43" s="54"/>
      <c r="U43" s="54"/>
      <c r="V43" s="54"/>
      <c r="W43" s="80">
        <v>3</v>
      </c>
      <c r="X43" s="51">
        <f t="shared" si="0"/>
        <v>4.3</v>
      </c>
      <c r="Y43" s="52" t="str">
        <f t="shared" si="3"/>
        <v>D</v>
      </c>
      <c r="Z43" s="53" t="str">
        <f t="shared" si="1"/>
        <v>Trung bình yếu</v>
      </c>
      <c r="AA43" s="41" t="str">
        <f t="shared" si="4"/>
        <v/>
      </c>
      <c r="AB43" s="41" t="s">
        <v>3376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2766</v>
      </c>
      <c r="D44" s="46" t="s">
        <v>216</v>
      </c>
      <c r="E44" s="47" t="s">
        <v>201</v>
      </c>
      <c r="F44" s="48" t="s">
        <v>1241</v>
      </c>
      <c r="G44" s="45" t="s">
        <v>214</v>
      </c>
      <c r="H44" s="101" t="s">
        <v>1147</v>
      </c>
      <c r="I44" s="102" t="s">
        <v>2720</v>
      </c>
      <c r="J44" s="100">
        <v>43274</v>
      </c>
      <c r="K44" s="102" t="s">
        <v>1149</v>
      </c>
      <c r="L44" s="102" t="s">
        <v>2830</v>
      </c>
      <c r="M44" s="102" t="s">
        <v>48</v>
      </c>
      <c r="N44">
        <v>2</v>
      </c>
      <c r="O44" s="82">
        <v>8</v>
      </c>
      <c r="P44" s="49">
        <v>6</v>
      </c>
      <c r="Q44" s="49">
        <v>3</v>
      </c>
      <c r="R44" s="49" t="s">
        <v>36</v>
      </c>
      <c r="S44" s="54"/>
      <c r="T44" s="54"/>
      <c r="U44" s="54"/>
      <c r="V44" s="54"/>
      <c r="W44" s="80">
        <v>3.5</v>
      </c>
      <c r="X44" s="51">
        <f t="shared" si="0"/>
        <v>4.2</v>
      </c>
      <c r="Y44" s="52" t="str">
        <f t="shared" si="3"/>
        <v>D</v>
      </c>
      <c r="Z44" s="53" t="str">
        <f t="shared" si="1"/>
        <v>Trung bình yếu</v>
      </c>
      <c r="AA44" s="41" t="str">
        <f t="shared" si="4"/>
        <v/>
      </c>
      <c r="AB44" s="41" t="s">
        <v>3376</v>
      </c>
      <c r="AC44" s="71"/>
      <c r="AD44" s="4"/>
      <c r="AE44" s="43" t="str">
        <f t="shared" si="2"/>
        <v>Đạt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2767</v>
      </c>
      <c r="D45" s="46" t="s">
        <v>2768</v>
      </c>
      <c r="E45" s="47" t="s">
        <v>229</v>
      </c>
      <c r="F45" s="48" t="s">
        <v>1803</v>
      </c>
      <c r="G45" s="45" t="s">
        <v>61</v>
      </c>
      <c r="H45" s="101" t="s">
        <v>1147</v>
      </c>
      <c r="I45" s="102" t="s">
        <v>2720</v>
      </c>
      <c r="J45" s="100">
        <v>43274</v>
      </c>
      <c r="K45" s="102" t="s">
        <v>1149</v>
      </c>
      <c r="L45" s="102" t="s">
        <v>2830</v>
      </c>
      <c r="M45" s="102" t="s">
        <v>48</v>
      </c>
      <c r="N45">
        <v>2</v>
      </c>
      <c r="O45" s="82">
        <v>9</v>
      </c>
      <c r="P45" s="49">
        <v>5.5</v>
      </c>
      <c r="Q45" s="49">
        <v>4</v>
      </c>
      <c r="R45" s="49" t="s">
        <v>36</v>
      </c>
      <c r="S45" s="54"/>
      <c r="T45" s="54"/>
      <c r="U45" s="54"/>
      <c r="V45" s="54"/>
      <c r="W45" s="80">
        <v>1</v>
      </c>
      <c r="X45" s="51">
        <f t="shared" si="0"/>
        <v>2.6</v>
      </c>
      <c r="Y45" s="52" t="str">
        <f t="shared" si="3"/>
        <v>F</v>
      </c>
      <c r="Z45" s="53" t="str">
        <f t="shared" si="1"/>
        <v>Kém</v>
      </c>
      <c r="AA45" s="41" t="str">
        <f t="shared" si="4"/>
        <v/>
      </c>
      <c r="AB45" s="41" t="s">
        <v>3376</v>
      </c>
      <c r="AC45" s="71"/>
      <c r="AD45" s="4"/>
      <c r="AE45" s="43" t="str">
        <f t="shared" si="2"/>
        <v>Học lại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2769</v>
      </c>
      <c r="D46" s="46" t="s">
        <v>2161</v>
      </c>
      <c r="E46" s="47" t="s">
        <v>2770</v>
      </c>
      <c r="F46" s="48" t="s">
        <v>1504</v>
      </c>
      <c r="G46" s="45" t="s">
        <v>84</v>
      </c>
      <c r="H46" s="101" t="s">
        <v>1147</v>
      </c>
      <c r="I46" s="102" t="s">
        <v>2720</v>
      </c>
      <c r="J46" s="100">
        <v>43274</v>
      </c>
      <c r="K46" s="102" t="s">
        <v>1149</v>
      </c>
      <c r="L46" s="102" t="s">
        <v>2830</v>
      </c>
      <c r="M46" s="102" t="s">
        <v>48</v>
      </c>
      <c r="N46">
        <v>2</v>
      </c>
      <c r="O46" s="82">
        <v>9.5</v>
      </c>
      <c r="P46" s="49">
        <v>9.5</v>
      </c>
      <c r="Q46" s="49">
        <v>4</v>
      </c>
      <c r="R46" s="49" t="s">
        <v>36</v>
      </c>
      <c r="S46" s="54"/>
      <c r="T46" s="54"/>
      <c r="U46" s="54"/>
      <c r="V46" s="54"/>
      <c r="W46" s="80">
        <v>1</v>
      </c>
      <c r="X46" s="51">
        <f t="shared" si="0"/>
        <v>3</v>
      </c>
      <c r="Y46" s="52" t="str">
        <f t="shared" si="3"/>
        <v>F</v>
      </c>
      <c r="Z46" s="53" t="str">
        <f t="shared" si="1"/>
        <v>Kém</v>
      </c>
      <c r="AA46" s="41" t="str">
        <f t="shared" si="4"/>
        <v/>
      </c>
      <c r="AB46" s="41" t="s">
        <v>3376</v>
      </c>
      <c r="AC46" s="71"/>
      <c r="AD46" s="4"/>
      <c r="AE46" s="43" t="str">
        <f t="shared" si="2"/>
        <v>Học lại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2771</v>
      </c>
      <c r="D47" s="46" t="s">
        <v>2772</v>
      </c>
      <c r="E47" s="47" t="s">
        <v>1210</v>
      </c>
      <c r="F47" s="48" t="s">
        <v>443</v>
      </c>
      <c r="G47" s="45" t="s">
        <v>93</v>
      </c>
      <c r="H47" s="101" t="s">
        <v>1147</v>
      </c>
      <c r="I47" s="102" t="s">
        <v>2720</v>
      </c>
      <c r="J47" s="100">
        <v>43274</v>
      </c>
      <c r="K47" s="102" t="s">
        <v>1149</v>
      </c>
      <c r="L47" s="102" t="s">
        <v>2830</v>
      </c>
      <c r="M47" s="102" t="s">
        <v>48</v>
      </c>
      <c r="N47">
        <v>2</v>
      </c>
      <c r="O47" s="82">
        <v>8</v>
      </c>
      <c r="P47" s="49">
        <v>5.5</v>
      </c>
      <c r="Q47" s="49">
        <v>4</v>
      </c>
      <c r="R47" s="49" t="s">
        <v>36</v>
      </c>
      <c r="S47" s="54"/>
      <c r="T47" s="54"/>
      <c r="U47" s="54"/>
      <c r="V47" s="54"/>
      <c r="W47" s="80">
        <v>1</v>
      </c>
      <c r="X47" s="51">
        <f t="shared" si="0"/>
        <v>2.5</v>
      </c>
      <c r="Y47" s="52" t="str">
        <f t="shared" si="3"/>
        <v>F</v>
      </c>
      <c r="Z47" s="53" t="str">
        <f t="shared" si="1"/>
        <v>Kém</v>
      </c>
      <c r="AA47" s="41" t="str">
        <f t="shared" si="4"/>
        <v/>
      </c>
      <c r="AB47" s="41" t="s">
        <v>3376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2773</v>
      </c>
      <c r="D48" s="46" t="s">
        <v>2774</v>
      </c>
      <c r="E48" s="47" t="s">
        <v>244</v>
      </c>
      <c r="F48" s="48" t="s">
        <v>2775</v>
      </c>
      <c r="G48" s="45" t="s">
        <v>357</v>
      </c>
      <c r="H48" s="101" t="s">
        <v>1147</v>
      </c>
      <c r="I48" s="102" t="s">
        <v>2720</v>
      </c>
      <c r="J48" s="100">
        <v>43274</v>
      </c>
      <c r="K48" s="102" t="s">
        <v>1149</v>
      </c>
      <c r="L48" s="102" t="s">
        <v>2830</v>
      </c>
      <c r="M48" s="102" t="s">
        <v>48</v>
      </c>
      <c r="N48">
        <v>2</v>
      </c>
      <c r="O48" s="82">
        <v>6</v>
      </c>
      <c r="P48" s="49">
        <v>2</v>
      </c>
      <c r="Q48" s="49">
        <v>4</v>
      </c>
      <c r="R48" s="49" t="s">
        <v>36</v>
      </c>
      <c r="S48" s="54"/>
      <c r="T48" s="54"/>
      <c r="U48" s="54"/>
      <c r="V48" s="54"/>
      <c r="W48" s="80">
        <v>0</v>
      </c>
      <c r="X48" s="51">
        <f t="shared" si="0"/>
        <v>1.2</v>
      </c>
      <c r="Y48" s="52" t="str">
        <f t="shared" si="3"/>
        <v>F</v>
      </c>
      <c r="Z48" s="53" t="str">
        <f t="shared" si="1"/>
        <v>Kém</v>
      </c>
      <c r="AA48" s="41" t="s">
        <v>3382</v>
      </c>
      <c r="AB48" s="41" t="s">
        <v>3376</v>
      </c>
      <c r="AC48" s="71"/>
      <c r="AD48" s="4"/>
      <c r="AE48" s="43" t="str">
        <f t="shared" si="2"/>
        <v>Học lại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2776</v>
      </c>
      <c r="D49" s="46" t="s">
        <v>2777</v>
      </c>
      <c r="E49" s="47" t="s">
        <v>246</v>
      </c>
      <c r="F49" s="48" t="s">
        <v>1705</v>
      </c>
      <c r="G49" s="45" t="s">
        <v>61</v>
      </c>
      <c r="H49" s="101" t="s">
        <v>1147</v>
      </c>
      <c r="I49" s="102" t="s">
        <v>2720</v>
      </c>
      <c r="J49" s="100">
        <v>43274</v>
      </c>
      <c r="K49" s="102" t="s">
        <v>1149</v>
      </c>
      <c r="L49" s="102" t="s">
        <v>2830</v>
      </c>
      <c r="M49" s="102" t="s">
        <v>48</v>
      </c>
      <c r="N49">
        <v>2</v>
      </c>
      <c r="O49" s="82">
        <v>10</v>
      </c>
      <c r="P49" s="49">
        <v>10</v>
      </c>
      <c r="Q49" s="49">
        <v>10</v>
      </c>
      <c r="R49" s="49" t="s">
        <v>36</v>
      </c>
      <c r="S49" s="54"/>
      <c r="T49" s="54"/>
      <c r="U49" s="54"/>
      <c r="V49" s="54"/>
      <c r="W49" s="80">
        <v>8</v>
      </c>
      <c r="X49" s="51">
        <f t="shared" si="0"/>
        <v>8.6</v>
      </c>
      <c r="Y49" s="52" t="str">
        <f t="shared" si="3"/>
        <v>A</v>
      </c>
      <c r="Z49" s="53" t="str">
        <f t="shared" si="1"/>
        <v>Giỏi</v>
      </c>
      <c r="AA49" s="41" t="str">
        <f t="shared" si="4"/>
        <v/>
      </c>
      <c r="AB49" s="41" t="s">
        <v>3376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2778</v>
      </c>
      <c r="D50" s="46" t="s">
        <v>2779</v>
      </c>
      <c r="E50" s="47" t="s">
        <v>246</v>
      </c>
      <c r="F50" s="48" t="s">
        <v>1961</v>
      </c>
      <c r="G50" s="45" t="s">
        <v>53</v>
      </c>
      <c r="H50" s="101" t="s">
        <v>1147</v>
      </c>
      <c r="I50" s="102" t="s">
        <v>2720</v>
      </c>
      <c r="J50" s="100">
        <v>43274</v>
      </c>
      <c r="K50" s="102" t="s">
        <v>1149</v>
      </c>
      <c r="L50" s="102" t="s">
        <v>2830</v>
      </c>
      <c r="M50" s="102" t="s">
        <v>48</v>
      </c>
      <c r="N50">
        <v>2</v>
      </c>
      <c r="O50" s="82">
        <v>8.5</v>
      </c>
      <c r="P50" s="49">
        <v>1</v>
      </c>
      <c r="Q50" s="49">
        <v>4</v>
      </c>
      <c r="R50" s="49" t="s">
        <v>36</v>
      </c>
      <c r="S50" s="54"/>
      <c r="T50" s="54"/>
      <c r="U50" s="54"/>
      <c r="V50" s="54"/>
      <c r="W50" s="80">
        <v>6</v>
      </c>
      <c r="X50" s="51">
        <f t="shared" si="0"/>
        <v>5.6</v>
      </c>
      <c r="Y50" s="52" t="str">
        <f t="shared" si="3"/>
        <v>C</v>
      </c>
      <c r="Z50" s="53" t="str">
        <f t="shared" si="1"/>
        <v>Trung bình</v>
      </c>
      <c r="AA50" s="41" t="str">
        <f t="shared" si="4"/>
        <v/>
      </c>
      <c r="AB50" s="41" t="s">
        <v>3376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2780</v>
      </c>
      <c r="D51" s="46" t="s">
        <v>550</v>
      </c>
      <c r="E51" s="47" t="s">
        <v>257</v>
      </c>
      <c r="F51" s="48" t="s">
        <v>100</v>
      </c>
      <c r="G51" s="45" t="s">
        <v>61</v>
      </c>
      <c r="H51" s="101" t="s">
        <v>1147</v>
      </c>
      <c r="I51" s="102" t="s">
        <v>2720</v>
      </c>
      <c r="J51" s="100">
        <v>43274</v>
      </c>
      <c r="K51" s="102" t="s">
        <v>1149</v>
      </c>
      <c r="L51" s="102" t="s">
        <v>2830</v>
      </c>
      <c r="M51" s="102" t="s">
        <v>48</v>
      </c>
      <c r="N51">
        <v>2</v>
      </c>
      <c r="O51" s="82">
        <v>9</v>
      </c>
      <c r="P51" s="49">
        <v>3</v>
      </c>
      <c r="Q51" s="49">
        <v>3</v>
      </c>
      <c r="R51" s="49" t="s">
        <v>36</v>
      </c>
      <c r="S51" s="54"/>
      <c r="T51" s="54"/>
      <c r="U51" s="54"/>
      <c r="V51" s="54"/>
      <c r="W51" s="80">
        <v>3.5</v>
      </c>
      <c r="X51" s="51">
        <f t="shared" si="0"/>
        <v>4</v>
      </c>
      <c r="Y51" s="52" t="str">
        <f t="shared" si="3"/>
        <v>D</v>
      </c>
      <c r="Z51" s="53" t="str">
        <f t="shared" si="1"/>
        <v>Trung bình yếu</v>
      </c>
      <c r="AA51" s="41" t="str">
        <f t="shared" si="4"/>
        <v/>
      </c>
      <c r="AB51" s="41" t="s">
        <v>3376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2781</v>
      </c>
      <c r="D52" s="46" t="s">
        <v>1064</v>
      </c>
      <c r="E52" s="47" t="s">
        <v>257</v>
      </c>
      <c r="F52" s="48" t="s">
        <v>2782</v>
      </c>
      <c r="G52" s="45" t="s">
        <v>174</v>
      </c>
      <c r="H52" s="101" t="s">
        <v>1147</v>
      </c>
      <c r="I52" s="102" t="s">
        <v>2720</v>
      </c>
      <c r="J52" s="100">
        <v>43274</v>
      </c>
      <c r="K52" s="102" t="s">
        <v>1149</v>
      </c>
      <c r="L52" s="102" t="s">
        <v>2830</v>
      </c>
      <c r="M52" s="102" t="s">
        <v>48</v>
      </c>
      <c r="N52">
        <v>2</v>
      </c>
      <c r="O52" s="82">
        <v>7.5</v>
      </c>
      <c r="P52" s="49">
        <v>6.5</v>
      </c>
      <c r="Q52" s="49">
        <v>10</v>
      </c>
      <c r="R52" s="49" t="s">
        <v>36</v>
      </c>
      <c r="S52" s="54"/>
      <c r="T52" s="54"/>
      <c r="U52" s="54"/>
      <c r="V52" s="54"/>
      <c r="W52" s="80">
        <v>3</v>
      </c>
      <c r="X52" s="51">
        <f t="shared" si="0"/>
        <v>4.5</v>
      </c>
      <c r="Y52" s="52" t="str">
        <f t="shared" si="3"/>
        <v>D</v>
      </c>
      <c r="Z52" s="53" t="str">
        <f t="shared" si="1"/>
        <v>Trung bình yếu</v>
      </c>
      <c r="AA52" s="41" t="str">
        <f t="shared" si="4"/>
        <v/>
      </c>
      <c r="AB52" s="41" t="s">
        <v>3376</v>
      </c>
      <c r="AC52" s="71"/>
      <c r="AD52" s="4"/>
      <c r="AE52" s="43" t="str">
        <f t="shared" si="2"/>
        <v>Đạt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2783</v>
      </c>
      <c r="D53" s="46" t="s">
        <v>2784</v>
      </c>
      <c r="E53" s="47" t="s">
        <v>257</v>
      </c>
      <c r="F53" s="48" t="s">
        <v>352</v>
      </c>
      <c r="G53" s="45" t="s">
        <v>184</v>
      </c>
      <c r="H53" s="101" t="s">
        <v>1147</v>
      </c>
      <c r="I53" s="102" t="s">
        <v>2720</v>
      </c>
      <c r="J53" s="100">
        <v>43274</v>
      </c>
      <c r="K53" s="102" t="s">
        <v>1149</v>
      </c>
      <c r="L53" s="102" t="s">
        <v>2830</v>
      </c>
      <c r="M53" s="102" t="s">
        <v>48</v>
      </c>
      <c r="N53">
        <v>2</v>
      </c>
      <c r="O53" s="82">
        <v>9</v>
      </c>
      <c r="P53" s="49">
        <v>10</v>
      </c>
      <c r="Q53" s="49">
        <v>6</v>
      </c>
      <c r="R53" s="49" t="s">
        <v>36</v>
      </c>
      <c r="S53" s="54"/>
      <c r="T53" s="54"/>
      <c r="U53" s="54"/>
      <c r="V53" s="54"/>
      <c r="W53" s="80">
        <v>1</v>
      </c>
      <c r="X53" s="51">
        <f t="shared" si="0"/>
        <v>3.2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">
        <v>3376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2785</v>
      </c>
      <c r="D54" s="46" t="s">
        <v>2022</v>
      </c>
      <c r="E54" s="47" t="s">
        <v>257</v>
      </c>
      <c r="F54" s="48" t="s">
        <v>1440</v>
      </c>
      <c r="G54" s="45" t="s">
        <v>132</v>
      </c>
      <c r="H54" s="101" t="s">
        <v>1147</v>
      </c>
      <c r="I54" s="102" t="s">
        <v>2720</v>
      </c>
      <c r="J54" s="100">
        <v>43274</v>
      </c>
      <c r="K54" s="102" t="s">
        <v>1149</v>
      </c>
      <c r="L54" s="102" t="s">
        <v>2830</v>
      </c>
      <c r="M54" s="102" t="s">
        <v>48</v>
      </c>
      <c r="N54">
        <v>2</v>
      </c>
      <c r="O54" s="82">
        <v>9</v>
      </c>
      <c r="P54" s="49">
        <v>10</v>
      </c>
      <c r="Q54" s="49">
        <v>6</v>
      </c>
      <c r="R54" s="49" t="s">
        <v>36</v>
      </c>
      <c r="S54" s="54"/>
      <c r="T54" s="54"/>
      <c r="U54" s="54"/>
      <c r="V54" s="54"/>
      <c r="W54" s="80">
        <v>6</v>
      </c>
      <c r="X54" s="51">
        <f t="shared" si="0"/>
        <v>6.7</v>
      </c>
      <c r="Y54" s="52" t="str">
        <f t="shared" si="3"/>
        <v>C+</v>
      </c>
      <c r="Z54" s="53" t="str">
        <f t="shared" si="1"/>
        <v>Trung bình</v>
      </c>
      <c r="AA54" s="41" t="str">
        <f t="shared" si="4"/>
        <v/>
      </c>
      <c r="AB54" s="41" t="s">
        <v>3376</v>
      </c>
      <c r="AC54" s="71"/>
      <c r="AD54" s="4"/>
      <c r="AE54" s="43" t="str">
        <f t="shared" si="2"/>
        <v>Đạt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2786</v>
      </c>
      <c r="D55" s="46" t="s">
        <v>1658</v>
      </c>
      <c r="E55" s="47" t="s">
        <v>878</v>
      </c>
      <c r="F55" s="48" t="s">
        <v>2302</v>
      </c>
      <c r="G55" s="45" t="s">
        <v>170</v>
      </c>
      <c r="H55" s="101" t="s">
        <v>1147</v>
      </c>
      <c r="I55" s="102" t="s">
        <v>2720</v>
      </c>
      <c r="J55" s="100">
        <v>43274</v>
      </c>
      <c r="K55" s="102" t="s">
        <v>1149</v>
      </c>
      <c r="L55" s="102" t="s">
        <v>2830</v>
      </c>
      <c r="M55" s="102" t="s">
        <v>48</v>
      </c>
      <c r="N55">
        <v>2</v>
      </c>
      <c r="O55" s="82">
        <v>10</v>
      </c>
      <c r="P55" s="49">
        <v>10</v>
      </c>
      <c r="Q55" s="49">
        <v>7</v>
      </c>
      <c r="R55" s="49" t="s">
        <v>36</v>
      </c>
      <c r="S55" s="54"/>
      <c r="T55" s="54"/>
      <c r="U55" s="54"/>
      <c r="V55" s="54"/>
      <c r="W55" s="80">
        <v>10</v>
      </c>
      <c r="X55" s="51">
        <f t="shared" si="0"/>
        <v>9.6999999999999993</v>
      </c>
      <c r="Y55" s="52" t="str">
        <f t="shared" si="3"/>
        <v>A+</v>
      </c>
      <c r="Z55" s="53" t="str">
        <f t="shared" si="1"/>
        <v>Giỏi</v>
      </c>
      <c r="AA55" s="41" t="str">
        <f t="shared" si="4"/>
        <v/>
      </c>
      <c r="AB55" s="41" t="s">
        <v>3376</v>
      </c>
      <c r="AC55" s="71"/>
      <c r="AD55" s="4"/>
      <c r="AE55" s="43" t="str">
        <f t="shared" si="2"/>
        <v>Đạt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2787</v>
      </c>
      <c r="D56" s="46" t="s">
        <v>2788</v>
      </c>
      <c r="E56" s="47" t="s">
        <v>890</v>
      </c>
      <c r="F56" s="48" t="s">
        <v>393</v>
      </c>
      <c r="G56" s="45" t="s">
        <v>170</v>
      </c>
      <c r="H56" s="101" t="s">
        <v>1147</v>
      </c>
      <c r="I56" s="102" t="s">
        <v>2720</v>
      </c>
      <c r="J56" s="100">
        <v>43274</v>
      </c>
      <c r="K56" s="102" t="s">
        <v>1149</v>
      </c>
      <c r="L56" s="102" t="s">
        <v>2830</v>
      </c>
      <c r="M56" s="102" t="s">
        <v>48</v>
      </c>
      <c r="N56">
        <v>2</v>
      </c>
      <c r="O56" s="82">
        <v>9</v>
      </c>
      <c r="P56" s="49">
        <v>9.5</v>
      </c>
      <c r="Q56" s="49">
        <v>6</v>
      </c>
      <c r="R56" s="49" t="s">
        <v>36</v>
      </c>
      <c r="S56" s="54"/>
      <c r="T56" s="54"/>
      <c r="U56" s="54"/>
      <c r="V56" s="54"/>
      <c r="W56" s="80">
        <v>1</v>
      </c>
      <c r="X56" s="51">
        <f t="shared" si="0"/>
        <v>3.2</v>
      </c>
      <c r="Y56" s="52" t="str">
        <f t="shared" si="3"/>
        <v>F</v>
      </c>
      <c r="Z56" s="53" t="str">
        <f t="shared" si="1"/>
        <v>Kém</v>
      </c>
      <c r="AA56" s="41" t="str">
        <f t="shared" si="4"/>
        <v/>
      </c>
      <c r="AB56" s="41" t="s">
        <v>3376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2789</v>
      </c>
      <c r="D57" s="46" t="s">
        <v>207</v>
      </c>
      <c r="E57" s="47" t="s">
        <v>1227</v>
      </c>
      <c r="F57" s="48" t="s">
        <v>247</v>
      </c>
      <c r="G57" s="45" t="s">
        <v>518</v>
      </c>
      <c r="H57" s="101" t="s">
        <v>1147</v>
      </c>
      <c r="I57" s="102" t="s">
        <v>2720</v>
      </c>
      <c r="J57" s="100">
        <v>43274</v>
      </c>
      <c r="K57" s="102" t="s">
        <v>1149</v>
      </c>
      <c r="L57" s="102" t="s">
        <v>2830</v>
      </c>
      <c r="M57" s="102" t="s">
        <v>48</v>
      </c>
      <c r="N57">
        <v>2</v>
      </c>
      <c r="O57" s="82">
        <v>9</v>
      </c>
      <c r="P57" s="49">
        <v>3.5</v>
      </c>
      <c r="Q57" s="49">
        <v>3</v>
      </c>
      <c r="R57" s="49" t="s">
        <v>36</v>
      </c>
      <c r="S57" s="54"/>
      <c r="T57" s="54"/>
      <c r="U57" s="54"/>
      <c r="V57" s="54"/>
      <c r="W57" s="80">
        <v>1</v>
      </c>
      <c r="X57" s="51">
        <f t="shared" si="0"/>
        <v>2.2999999999999998</v>
      </c>
      <c r="Y57" s="52" t="str">
        <f t="shared" si="3"/>
        <v>F</v>
      </c>
      <c r="Z57" s="53" t="str">
        <f t="shared" si="1"/>
        <v>Kém</v>
      </c>
      <c r="AA57" s="41" t="str">
        <f t="shared" si="4"/>
        <v/>
      </c>
      <c r="AB57" s="41" t="s">
        <v>3376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2790</v>
      </c>
      <c r="D58" s="46" t="s">
        <v>2791</v>
      </c>
      <c r="E58" s="47" t="s">
        <v>2792</v>
      </c>
      <c r="F58" s="48" t="s">
        <v>2757</v>
      </c>
      <c r="G58" s="45" t="s">
        <v>170</v>
      </c>
      <c r="H58" s="101" t="s">
        <v>1147</v>
      </c>
      <c r="I58" s="102" t="s">
        <v>2720</v>
      </c>
      <c r="J58" s="100">
        <v>43274</v>
      </c>
      <c r="K58" s="102" t="s">
        <v>1149</v>
      </c>
      <c r="L58" s="102" t="s">
        <v>2830</v>
      </c>
      <c r="M58" s="102" t="s">
        <v>48</v>
      </c>
      <c r="N58">
        <v>2</v>
      </c>
      <c r="O58" s="82">
        <v>9</v>
      </c>
      <c r="P58" s="49">
        <v>9.5</v>
      </c>
      <c r="Q58" s="49">
        <v>5</v>
      </c>
      <c r="R58" s="49" t="s">
        <v>36</v>
      </c>
      <c r="S58" s="54"/>
      <c r="T58" s="54"/>
      <c r="U58" s="54"/>
      <c r="V58" s="54"/>
      <c r="W58" s="80">
        <v>3</v>
      </c>
      <c r="X58" s="51">
        <f t="shared" si="0"/>
        <v>4.5</v>
      </c>
      <c r="Y58" s="52" t="str">
        <f t="shared" si="3"/>
        <v>D</v>
      </c>
      <c r="Z58" s="53" t="str">
        <f t="shared" si="1"/>
        <v>Trung bình yếu</v>
      </c>
      <c r="AA58" s="41" t="str">
        <f t="shared" si="4"/>
        <v/>
      </c>
      <c r="AB58" s="41" t="s">
        <v>3376</v>
      </c>
      <c r="AC58" s="71"/>
      <c r="AD58" s="4"/>
      <c r="AE58" s="43" t="str">
        <f t="shared" si="2"/>
        <v>Đạt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2793</v>
      </c>
      <c r="D59" s="46" t="s">
        <v>2794</v>
      </c>
      <c r="E59" s="47" t="s">
        <v>911</v>
      </c>
      <c r="F59" s="48" t="s">
        <v>1158</v>
      </c>
      <c r="G59" s="45" t="s">
        <v>93</v>
      </c>
      <c r="H59" s="101" t="s">
        <v>1147</v>
      </c>
      <c r="I59" s="102" t="s">
        <v>2720</v>
      </c>
      <c r="J59" s="100">
        <v>43274</v>
      </c>
      <c r="K59" s="102" t="s">
        <v>1149</v>
      </c>
      <c r="L59" s="102" t="s">
        <v>2830</v>
      </c>
      <c r="M59" s="102" t="s">
        <v>48</v>
      </c>
      <c r="N59">
        <v>2</v>
      </c>
      <c r="O59" s="82">
        <v>9</v>
      </c>
      <c r="P59" s="49">
        <v>4</v>
      </c>
      <c r="Q59" s="49">
        <v>8</v>
      </c>
      <c r="R59" s="49" t="s">
        <v>36</v>
      </c>
      <c r="S59" s="54"/>
      <c r="T59" s="54"/>
      <c r="U59" s="54"/>
      <c r="V59" s="54"/>
      <c r="W59" s="80">
        <v>1</v>
      </c>
      <c r="X59" s="51">
        <f t="shared" si="0"/>
        <v>2.8</v>
      </c>
      <c r="Y59" s="52" t="str">
        <f t="shared" si="3"/>
        <v>F</v>
      </c>
      <c r="Z59" s="53" t="str">
        <f t="shared" si="1"/>
        <v>Kém</v>
      </c>
      <c r="AA59" s="41" t="str">
        <f t="shared" si="4"/>
        <v/>
      </c>
      <c r="AB59" s="41" t="s">
        <v>3376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2795</v>
      </c>
      <c r="D60" s="46" t="s">
        <v>1751</v>
      </c>
      <c r="E60" s="47" t="s">
        <v>1239</v>
      </c>
      <c r="F60" s="48" t="s">
        <v>1756</v>
      </c>
      <c r="G60" s="45" t="s">
        <v>170</v>
      </c>
      <c r="H60" s="101" t="s">
        <v>1147</v>
      </c>
      <c r="I60" s="102" t="s">
        <v>2720</v>
      </c>
      <c r="J60" s="100">
        <v>43274</v>
      </c>
      <c r="K60" s="102" t="s">
        <v>1149</v>
      </c>
      <c r="L60" s="102" t="s">
        <v>2830</v>
      </c>
      <c r="M60" s="102" t="s">
        <v>48</v>
      </c>
      <c r="N60">
        <v>2</v>
      </c>
      <c r="O60" s="82">
        <v>9</v>
      </c>
      <c r="P60" s="49">
        <v>6.5</v>
      </c>
      <c r="Q60" s="49">
        <v>6</v>
      </c>
      <c r="R60" s="49" t="s">
        <v>36</v>
      </c>
      <c r="S60" s="54"/>
      <c r="T60" s="54"/>
      <c r="U60" s="54"/>
      <c r="V60" s="54"/>
      <c r="W60" s="80">
        <v>1</v>
      </c>
      <c r="X60" s="51">
        <f t="shared" si="0"/>
        <v>2.9</v>
      </c>
      <c r="Y60" s="52" t="str">
        <f t="shared" si="3"/>
        <v>F</v>
      </c>
      <c r="Z60" s="53" t="str">
        <f t="shared" si="1"/>
        <v>Kém</v>
      </c>
      <c r="AA60" s="41" t="str">
        <f t="shared" si="4"/>
        <v/>
      </c>
      <c r="AB60" s="41" t="s">
        <v>3376</v>
      </c>
      <c r="AC60" s="71"/>
      <c r="AD60" s="4"/>
      <c r="AE60" s="43" t="str">
        <f t="shared" si="2"/>
        <v>Học lại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2796</v>
      </c>
      <c r="D61" s="46" t="s">
        <v>211</v>
      </c>
      <c r="E61" s="47" t="s">
        <v>2797</v>
      </c>
      <c r="F61" s="48" t="s">
        <v>2798</v>
      </c>
      <c r="G61" s="45" t="s">
        <v>184</v>
      </c>
      <c r="H61" s="101" t="s">
        <v>1147</v>
      </c>
      <c r="I61" s="102" t="s">
        <v>2720</v>
      </c>
      <c r="J61" s="100">
        <v>43274</v>
      </c>
      <c r="K61" s="102" t="s">
        <v>1149</v>
      </c>
      <c r="L61" s="102" t="s">
        <v>2830</v>
      </c>
      <c r="M61" s="102" t="s">
        <v>48</v>
      </c>
      <c r="N61">
        <v>2</v>
      </c>
      <c r="O61" s="82">
        <v>9</v>
      </c>
      <c r="P61" s="49">
        <v>6</v>
      </c>
      <c r="Q61" s="49">
        <v>5</v>
      </c>
      <c r="R61" s="49" t="s">
        <v>36</v>
      </c>
      <c r="S61" s="54"/>
      <c r="T61" s="54"/>
      <c r="U61" s="54"/>
      <c r="V61" s="54"/>
      <c r="W61" s="80">
        <v>3</v>
      </c>
      <c r="X61" s="51">
        <f t="shared" si="0"/>
        <v>4.0999999999999996</v>
      </c>
      <c r="Y61" s="52" t="str">
        <f t="shared" si="3"/>
        <v>D</v>
      </c>
      <c r="Z61" s="53" t="str">
        <f t="shared" si="1"/>
        <v>Trung bình yếu</v>
      </c>
      <c r="AA61" s="41" t="str">
        <f t="shared" si="4"/>
        <v/>
      </c>
      <c r="AB61" s="41" t="s">
        <v>3376</v>
      </c>
      <c r="AC61" s="71"/>
      <c r="AD61" s="4"/>
      <c r="AE61" s="43" t="str">
        <f t="shared" si="2"/>
        <v>Đạt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2799</v>
      </c>
      <c r="D62" s="46" t="s">
        <v>2155</v>
      </c>
      <c r="E62" s="47" t="s">
        <v>2800</v>
      </c>
      <c r="F62" s="48" t="s">
        <v>924</v>
      </c>
      <c r="G62" s="45" t="s">
        <v>65</v>
      </c>
      <c r="H62" s="101" t="s">
        <v>1147</v>
      </c>
      <c r="I62" s="102" t="s">
        <v>2720</v>
      </c>
      <c r="J62" s="100">
        <v>43274</v>
      </c>
      <c r="K62" s="102" t="s">
        <v>1149</v>
      </c>
      <c r="L62" s="102" t="s">
        <v>2830</v>
      </c>
      <c r="M62" s="102" t="s">
        <v>48</v>
      </c>
      <c r="N62">
        <v>2</v>
      </c>
      <c r="O62" s="82">
        <v>8.5</v>
      </c>
      <c r="P62" s="49">
        <v>5.5</v>
      </c>
      <c r="Q62" s="49">
        <v>6</v>
      </c>
      <c r="R62" s="49" t="s">
        <v>36</v>
      </c>
      <c r="S62" s="54"/>
      <c r="T62" s="54"/>
      <c r="U62" s="54"/>
      <c r="V62" s="54"/>
      <c r="W62" s="80">
        <v>6</v>
      </c>
      <c r="X62" s="51">
        <f t="shared" si="0"/>
        <v>6.2</v>
      </c>
      <c r="Y62" s="52" t="str">
        <f t="shared" si="3"/>
        <v>C</v>
      </c>
      <c r="Z62" s="53" t="str">
        <f t="shared" si="1"/>
        <v>Trung bình</v>
      </c>
      <c r="AA62" s="41" t="str">
        <f t="shared" si="4"/>
        <v/>
      </c>
      <c r="AB62" s="41" t="s">
        <v>3376</v>
      </c>
      <c r="AC62" s="71"/>
      <c r="AD62" s="4"/>
      <c r="AE62" s="43" t="str">
        <f t="shared" si="2"/>
        <v>Đạt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2801</v>
      </c>
      <c r="D63" s="46" t="s">
        <v>55</v>
      </c>
      <c r="E63" s="47" t="s">
        <v>721</v>
      </c>
      <c r="F63" s="48" t="s">
        <v>459</v>
      </c>
      <c r="G63" s="45" t="s">
        <v>357</v>
      </c>
      <c r="H63" s="101" t="s">
        <v>1147</v>
      </c>
      <c r="I63" s="102" t="s">
        <v>2720</v>
      </c>
      <c r="J63" s="100">
        <v>43274</v>
      </c>
      <c r="K63" s="102" t="s">
        <v>1149</v>
      </c>
      <c r="L63" s="102" t="s">
        <v>2830</v>
      </c>
      <c r="M63" s="102" t="s">
        <v>48</v>
      </c>
      <c r="N63">
        <v>2</v>
      </c>
      <c r="O63" s="82">
        <v>9.5</v>
      </c>
      <c r="P63" s="49">
        <v>5</v>
      </c>
      <c r="Q63" s="49">
        <v>4</v>
      </c>
      <c r="R63" s="49" t="s">
        <v>36</v>
      </c>
      <c r="S63" s="54"/>
      <c r="T63" s="54"/>
      <c r="U63" s="54"/>
      <c r="V63" s="54"/>
      <c r="W63" s="80">
        <v>1</v>
      </c>
      <c r="X63" s="51">
        <f t="shared" si="0"/>
        <v>2.6</v>
      </c>
      <c r="Y63" s="52" t="str">
        <f t="shared" si="3"/>
        <v>F</v>
      </c>
      <c r="Z63" s="53" t="str">
        <f t="shared" si="1"/>
        <v>Kém</v>
      </c>
      <c r="AA63" s="41" t="str">
        <f t="shared" si="4"/>
        <v/>
      </c>
      <c r="AB63" s="41" t="s">
        <v>3376</v>
      </c>
      <c r="AC63" s="71"/>
      <c r="AD63" s="4"/>
      <c r="AE63" s="43" t="str">
        <f t="shared" si="2"/>
        <v>Học lại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2802</v>
      </c>
      <c r="D64" s="46" t="s">
        <v>2803</v>
      </c>
      <c r="E64" s="47" t="s">
        <v>534</v>
      </c>
      <c r="F64" s="48" t="s">
        <v>304</v>
      </c>
      <c r="G64" s="45" t="s">
        <v>128</v>
      </c>
      <c r="H64" s="101" t="s">
        <v>1147</v>
      </c>
      <c r="I64" s="102" t="s">
        <v>2720</v>
      </c>
      <c r="J64" s="100">
        <v>43274</v>
      </c>
      <c r="K64" s="102" t="s">
        <v>1149</v>
      </c>
      <c r="L64" s="102" t="s">
        <v>2830</v>
      </c>
      <c r="M64" s="102" t="s">
        <v>48</v>
      </c>
      <c r="N64">
        <v>2</v>
      </c>
      <c r="O64" s="82">
        <v>7.5</v>
      </c>
      <c r="P64" s="49">
        <v>3</v>
      </c>
      <c r="Q64" s="49">
        <v>4</v>
      </c>
      <c r="R64" s="49" t="s">
        <v>36</v>
      </c>
      <c r="S64" s="54"/>
      <c r="T64" s="54"/>
      <c r="U64" s="54"/>
      <c r="V64" s="54"/>
      <c r="W64" s="80">
        <v>1</v>
      </c>
      <c r="X64" s="51">
        <f t="shared" si="0"/>
        <v>2.2000000000000002</v>
      </c>
      <c r="Y64" s="52" t="str">
        <f t="shared" si="3"/>
        <v>F</v>
      </c>
      <c r="Z64" s="53" t="str">
        <f t="shared" si="1"/>
        <v>Kém</v>
      </c>
      <c r="AA64" s="41" t="str">
        <f t="shared" si="4"/>
        <v/>
      </c>
      <c r="AB64" s="41" t="s">
        <v>3376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2804</v>
      </c>
      <c r="D65" s="46" t="s">
        <v>2805</v>
      </c>
      <c r="E65" s="47" t="s">
        <v>2477</v>
      </c>
      <c r="F65" s="48" t="s">
        <v>960</v>
      </c>
      <c r="G65" s="45" t="s">
        <v>262</v>
      </c>
      <c r="H65" s="101" t="s">
        <v>1147</v>
      </c>
      <c r="I65" s="102" t="s">
        <v>2720</v>
      </c>
      <c r="J65" s="100">
        <v>43274</v>
      </c>
      <c r="K65" s="102" t="s">
        <v>1149</v>
      </c>
      <c r="L65" s="102" t="s">
        <v>2830</v>
      </c>
      <c r="M65" s="102" t="s">
        <v>48</v>
      </c>
      <c r="N65">
        <v>2</v>
      </c>
      <c r="O65" s="82">
        <v>8</v>
      </c>
      <c r="P65" s="49">
        <v>3</v>
      </c>
      <c r="Q65" s="49">
        <v>6</v>
      </c>
      <c r="R65" s="49" t="s">
        <v>36</v>
      </c>
      <c r="S65" s="54"/>
      <c r="T65" s="54"/>
      <c r="U65" s="54"/>
      <c r="V65" s="54"/>
      <c r="W65" s="80">
        <v>1</v>
      </c>
      <c r="X65" s="51">
        <f t="shared" si="0"/>
        <v>2.4</v>
      </c>
      <c r="Y65" s="52" t="str">
        <f t="shared" si="3"/>
        <v>F</v>
      </c>
      <c r="Z65" s="53" t="str">
        <f t="shared" si="1"/>
        <v>Kém</v>
      </c>
      <c r="AA65" s="41" t="str">
        <f t="shared" si="4"/>
        <v/>
      </c>
      <c r="AB65" s="41" t="s">
        <v>3376</v>
      </c>
      <c r="AC65" s="71"/>
      <c r="AD65" s="4"/>
      <c r="AE65" s="43" t="str">
        <f t="shared" si="2"/>
        <v>Học lại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2806</v>
      </c>
      <c r="D66" s="46" t="s">
        <v>533</v>
      </c>
      <c r="E66" s="47" t="s">
        <v>1425</v>
      </c>
      <c r="F66" s="48" t="s">
        <v>2807</v>
      </c>
      <c r="G66" s="45" t="s">
        <v>84</v>
      </c>
      <c r="H66" s="101" t="s">
        <v>1147</v>
      </c>
      <c r="I66" s="102" t="s">
        <v>2720</v>
      </c>
      <c r="J66" s="100">
        <v>43274</v>
      </c>
      <c r="K66" s="102" t="s">
        <v>1149</v>
      </c>
      <c r="L66" s="102" t="s">
        <v>2830</v>
      </c>
      <c r="M66" s="102" t="s">
        <v>48</v>
      </c>
      <c r="N66">
        <v>2</v>
      </c>
      <c r="O66" s="82">
        <v>10</v>
      </c>
      <c r="P66" s="49">
        <v>9.5</v>
      </c>
      <c r="Q66" s="49">
        <v>6</v>
      </c>
      <c r="R66" s="49" t="s">
        <v>36</v>
      </c>
      <c r="S66" s="54"/>
      <c r="T66" s="54"/>
      <c r="U66" s="54"/>
      <c r="V66" s="54"/>
      <c r="W66" s="80">
        <v>8</v>
      </c>
      <c r="X66" s="51">
        <f t="shared" si="0"/>
        <v>8.1999999999999993</v>
      </c>
      <c r="Y66" s="52" t="str">
        <f t="shared" si="3"/>
        <v>B+</v>
      </c>
      <c r="Z66" s="53" t="str">
        <f t="shared" si="1"/>
        <v>Khá</v>
      </c>
      <c r="AA66" s="41" t="str">
        <f t="shared" si="4"/>
        <v/>
      </c>
      <c r="AB66" s="41" t="s">
        <v>3376</v>
      </c>
      <c r="AC66" s="71"/>
      <c r="AD66" s="4"/>
      <c r="AE66" s="43" t="str">
        <f t="shared" si="2"/>
        <v>Đạt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2808</v>
      </c>
      <c r="D67" s="46" t="s">
        <v>526</v>
      </c>
      <c r="E67" s="47" t="s">
        <v>2482</v>
      </c>
      <c r="F67" s="48" t="s">
        <v>706</v>
      </c>
      <c r="G67" s="45" t="s">
        <v>89</v>
      </c>
      <c r="H67" s="101" t="s">
        <v>1147</v>
      </c>
      <c r="I67" s="102" t="s">
        <v>2720</v>
      </c>
      <c r="J67" s="100">
        <v>43274</v>
      </c>
      <c r="K67" s="102" t="s">
        <v>1149</v>
      </c>
      <c r="L67" s="102" t="s">
        <v>2830</v>
      </c>
      <c r="M67" s="102" t="s">
        <v>48</v>
      </c>
      <c r="N67">
        <v>2</v>
      </c>
      <c r="O67" s="82">
        <v>7.5</v>
      </c>
      <c r="P67" s="49">
        <v>3</v>
      </c>
      <c r="Q67" s="49">
        <v>7</v>
      </c>
      <c r="R67" s="49" t="s">
        <v>36</v>
      </c>
      <c r="S67" s="54"/>
      <c r="T67" s="54"/>
      <c r="U67" s="54"/>
      <c r="V67" s="54"/>
      <c r="W67" s="80">
        <v>1</v>
      </c>
      <c r="X67" s="51">
        <f t="shared" si="0"/>
        <v>2.5</v>
      </c>
      <c r="Y67" s="52" t="str">
        <f t="shared" si="3"/>
        <v>F</v>
      </c>
      <c r="Z67" s="53" t="str">
        <f t="shared" si="1"/>
        <v>Kém</v>
      </c>
      <c r="AA67" s="41" t="str">
        <f t="shared" si="4"/>
        <v/>
      </c>
      <c r="AB67" s="41" t="s">
        <v>3376</v>
      </c>
      <c r="AC67" s="71"/>
      <c r="AD67" s="4"/>
      <c r="AE67" s="43" t="str">
        <f t="shared" si="2"/>
        <v>Học lại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2809</v>
      </c>
      <c r="D68" s="46" t="s">
        <v>2810</v>
      </c>
      <c r="E68" s="47" t="s">
        <v>313</v>
      </c>
      <c r="F68" s="48" t="s">
        <v>1905</v>
      </c>
      <c r="G68" s="45" t="s">
        <v>174</v>
      </c>
      <c r="H68" s="101" t="s">
        <v>1147</v>
      </c>
      <c r="I68" s="102" t="s">
        <v>2720</v>
      </c>
      <c r="J68" s="100">
        <v>43274</v>
      </c>
      <c r="K68" s="102" t="s">
        <v>1149</v>
      </c>
      <c r="L68" s="102" t="s">
        <v>2830</v>
      </c>
      <c r="M68" s="102" t="s">
        <v>48</v>
      </c>
      <c r="N68">
        <v>2</v>
      </c>
      <c r="O68" s="82">
        <v>9</v>
      </c>
      <c r="P68" s="49">
        <v>5.5</v>
      </c>
      <c r="Q68" s="49">
        <v>8</v>
      </c>
      <c r="R68" s="49" t="s">
        <v>36</v>
      </c>
      <c r="S68" s="54"/>
      <c r="T68" s="54"/>
      <c r="U68" s="54"/>
      <c r="V68" s="54"/>
      <c r="W68" s="80">
        <v>1</v>
      </c>
      <c r="X68" s="51">
        <f t="shared" si="0"/>
        <v>3</v>
      </c>
      <c r="Y68" s="52" t="str">
        <f t="shared" si="3"/>
        <v>F</v>
      </c>
      <c r="Z68" s="53" t="str">
        <f t="shared" si="1"/>
        <v>Kém</v>
      </c>
      <c r="AA68" s="41" t="str">
        <f t="shared" si="4"/>
        <v/>
      </c>
      <c r="AB68" s="41" t="s">
        <v>3376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2811</v>
      </c>
      <c r="D69" s="46" t="s">
        <v>1174</v>
      </c>
      <c r="E69" s="47" t="s">
        <v>2812</v>
      </c>
      <c r="F69" s="48" t="s">
        <v>619</v>
      </c>
      <c r="G69" s="45" t="s">
        <v>132</v>
      </c>
      <c r="H69" s="101" t="s">
        <v>1147</v>
      </c>
      <c r="I69" s="102" t="s">
        <v>2720</v>
      </c>
      <c r="J69" s="100">
        <v>43274</v>
      </c>
      <c r="K69" s="102" t="s">
        <v>1149</v>
      </c>
      <c r="L69" s="102" t="s">
        <v>2830</v>
      </c>
      <c r="M69" s="102" t="s">
        <v>48</v>
      </c>
      <c r="N69">
        <v>2</v>
      </c>
      <c r="O69" s="82">
        <v>6</v>
      </c>
      <c r="P69" s="49">
        <v>0</v>
      </c>
      <c r="Q69" s="49">
        <v>0</v>
      </c>
      <c r="R69" s="49" t="s">
        <v>36</v>
      </c>
      <c r="S69" s="54"/>
      <c r="T69" s="54"/>
      <c r="U69" s="54"/>
      <c r="V69" s="54"/>
      <c r="W69" s="80" t="s">
        <v>36</v>
      </c>
      <c r="X69" s="51">
        <f t="shared" si="0"/>
        <v>0.6</v>
      </c>
      <c r="Y69" s="52" t="str">
        <f t="shared" si="3"/>
        <v>F</v>
      </c>
      <c r="Z69" s="53" t="str">
        <f t="shared" si="1"/>
        <v>Kém</v>
      </c>
      <c r="AA69" s="41" t="str">
        <f t="shared" si="4"/>
        <v>Không đủ ĐKDT</v>
      </c>
      <c r="AB69" s="41" t="s">
        <v>3376</v>
      </c>
      <c r="AC69" s="71"/>
      <c r="AD69" s="4"/>
      <c r="AE69" s="43" t="str">
        <f t="shared" si="2"/>
        <v>Học lại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2813</v>
      </c>
      <c r="D70" s="46" t="s">
        <v>2814</v>
      </c>
      <c r="E70" s="47" t="s">
        <v>1433</v>
      </c>
      <c r="F70" s="48" t="s">
        <v>477</v>
      </c>
      <c r="G70" s="45" t="s">
        <v>105</v>
      </c>
      <c r="H70" s="101" t="s">
        <v>1147</v>
      </c>
      <c r="I70" s="102" t="s">
        <v>2720</v>
      </c>
      <c r="J70" s="100">
        <v>43274</v>
      </c>
      <c r="K70" s="102" t="s">
        <v>1149</v>
      </c>
      <c r="L70" s="102" t="s">
        <v>2830</v>
      </c>
      <c r="M70" s="102" t="s">
        <v>48</v>
      </c>
      <c r="N70">
        <v>2</v>
      </c>
      <c r="O70" s="82">
        <v>9</v>
      </c>
      <c r="P70" s="49">
        <v>3</v>
      </c>
      <c r="Q70" s="49">
        <v>8</v>
      </c>
      <c r="R70" s="49" t="s">
        <v>36</v>
      </c>
      <c r="S70" s="54"/>
      <c r="T70" s="54"/>
      <c r="U70" s="54"/>
      <c r="V70" s="54"/>
      <c r="W70" s="80">
        <v>1</v>
      </c>
      <c r="X70" s="51">
        <f t="shared" si="0"/>
        <v>2.7</v>
      </c>
      <c r="Y70" s="52" t="str">
        <f t="shared" si="3"/>
        <v>F</v>
      </c>
      <c r="Z70" s="53" t="str">
        <f t="shared" si="1"/>
        <v>Kém</v>
      </c>
      <c r="AA70" s="41" t="str">
        <f t="shared" si="4"/>
        <v/>
      </c>
      <c r="AB70" s="41" t="s">
        <v>3376</v>
      </c>
      <c r="AC70" s="71"/>
      <c r="AD70" s="4"/>
      <c r="AE70" s="43" t="str">
        <f t="shared" si="2"/>
        <v>Học lại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2815</v>
      </c>
      <c r="D71" s="46" t="s">
        <v>1167</v>
      </c>
      <c r="E71" s="47" t="s">
        <v>317</v>
      </c>
      <c r="F71" s="48" t="s">
        <v>183</v>
      </c>
      <c r="G71" s="45" t="s">
        <v>84</v>
      </c>
      <c r="H71" s="101" t="s">
        <v>1147</v>
      </c>
      <c r="I71" s="102" t="s">
        <v>2720</v>
      </c>
      <c r="J71" s="100">
        <v>43274</v>
      </c>
      <c r="K71" s="102" t="s">
        <v>1149</v>
      </c>
      <c r="L71" s="102" t="s">
        <v>2830</v>
      </c>
      <c r="M71" s="102" t="s">
        <v>48</v>
      </c>
      <c r="N71">
        <v>2</v>
      </c>
      <c r="O71" s="82">
        <v>10</v>
      </c>
      <c r="P71" s="49">
        <v>9.5</v>
      </c>
      <c r="Q71" s="49">
        <v>8</v>
      </c>
      <c r="R71" s="49" t="s">
        <v>36</v>
      </c>
      <c r="S71" s="54"/>
      <c r="T71" s="54"/>
      <c r="U71" s="54"/>
      <c r="V71" s="54"/>
      <c r="W71" s="80">
        <v>3</v>
      </c>
      <c r="X71" s="51">
        <f t="shared" si="0"/>
        <v>4.9000000000000004</v>
      </c>
      <c r="Y71" s="52" t="str">
        <f t="shared" si="3"/>
        <v>D</v>
      </c>
      <c r="Z71" s="53" t="str">
        <f t="shared" si="1"/>
        <v>Trung bình yếu</v>
      </c>
      <c r="AA71" s="41" t="str">
        <f t="shared" si="4"/>
        <v/>
      </c>
      <c r="AB71" s="41" t="s">
        <v>3376</v>
      </c>
      <c r="AC71" s="71"/>
      <c r="AD71" s="4"/>
      <c r="AE71" s="43" t="str">
        <f t="shared" si="2"/>
        <v>Đạt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2816</v>
      </c>
      <c r="D72" s="46" t="s">
        <v>2544</v>
      </c>
      <c r="E72" s="47" t="s">
        <v>320</v>
      </c>
      <c r="F72" s="48" t="s">
        <v>744</v>
      </c>
      <c r="G72" s="45" t="s">
        <v>84</v>
      </c>
      <c r="H72" s="101" t="s">
        <v>1147</v>
      </c>
      <c r="I72" s="102" t="s">
        <v>2720</v>
      </c>
      <c r="J72" s="100">
        <v>43274</v>
      </c>
      <c r="K72" s="102" t="s">
        <v>1149</v>
      </c>
      <c r="L72" s="102" t="s">
        <v>2830</v>
      </c>
      <c r="M72" s="102" t="s">
        <v>48</v>
      </c>
      <c r="N72">
        <v>2</v>
      </c>
      <c r="O72" s="82">
        <v>10</v>
      </c>
      <c r="P72" s="49">
        <v>10</v>
      </c>
      <c r="Q72" s="49">
        <v>7</v>
      </c>
      <c r="R72" s="49" t="s">
        <v>36</v>
      </c>
      <c r="S72" s="54"/>
      <c r="T72" s="54"/>
      <c r="U72" s="54"/>
      <c r="V72" s="54"/>
      <c r="W72" s="80">
        <v>7</v>
      </c>
      <c r="X72" s="51">
        <f t="shared" si="0"/>
        <v>7.6</v>
      </c>
      <c r="Y72" s="52" t="str">
        <f t="shared" si="3"/>
        <v>B</v>
      </c>
      <c r="Z72" s="53" t="str">
        <f t="shared" si="1"/>
        <v>Khá</v>
      </c>
      <c r="AA72" s="41" t="str">
        <f t="shared" si="4"/>
        <v/>
      </c>
      <c r="AB72" s="41" t="s">
        <v>3376</v>
      </c>
      <c r="AC72" s="71"/>
      <c r="AD72" s="4"/>
      <c r="AE72" s="43" t="str">
        <f t="shared" si="2"/>
        <v>Đạt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2817</v>
      </c>
      <c r="D73" s="46" t="s">
        <v>1412</v>
      </c>
      <c r="E73" s="47" t="s">
        <v>324</v>
      </c>
      <c r="F73" s="48" t="s">
        <v>1215</v>
      </c>
      <c r="G73" s="45" t="s">
        <v>61</v>
      </c>
      <c r="H73" s="101" t="s">
        <v>1147</v>
      </c>
      <c r="I73" s="102" t="s">
        <v>2720</v>
      </c>
      <c r="J73" s="100">
        <v>43274</v>
      </c>
      <c r="K73" s="102" t="s">
        <v>1149</v>
      </c>
      <c r="L73" s="102" t="s">
        <v>2830</v>
      </c>
      <c r="M73" s="102" t="s">
        <v>48</v>
      </c>
      <c r="N73">
        <v>2</v>
      </c>
      <c r="O73" s="82">
        <v>8</v>
      </c>
      <c r="P73" s="49">
        <v>5</v>
      </c>
      <c r="Q73" s="49">
        <v>4</v>
      </c>
      <c r="R73" s="49" t="s">
        <v>36</v>
      </c>
      <c r="S73" s="54"/>
      <c r="T73" s="54"/>
      <c r="U73" s="54"/>
      <c r="V73" s="54"/>
      <c r="W73" s="80">
        <v>1</v>
      </c>
      <c r="X73" s="51">
        <f t="shared" ref="X73:X81" si="5">ROUND(SUMPRODUCT(O73:W73,$O$8:$W$8)/100,1)</f>
        <v>2.4</v>
      </c>
      <c r="Y73" s="52" t="str">
        <f t="shared" si="3"/>
        <v>F</v>
      </c>
      <c r="Z73" s="53" t="str">
        <f t="shared" si="1"/>
        <v>Kém</v>
      </c>
      <c r="AA73" s="41" t="str">
        <f t="shared" si="4"/>
        <v/>
      </c>
      <c r="AB73" s="41" t="s">
        <v>3376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2818</v>
      </c>
      <c r="D74" s="46" t="s">
        <v>2819</v>
      </c>
      <c r="E74" s="47" t="s">
        <v>324</v>
      </c>
      <c r="F74" s="48" t="s">
        <v>2500</v>
      </c>
      <c r="G74" s="45" t="s">
        <v>406</v>
      </c>
      <c r="H74" s="101" t="s">
        <v>1147</v>
      </c>
      <c r="I74" s="102" t="s">
        <v>2720</v>
      </c>
      <c r="J74" s="100">
        <v>43274</v>
      </c>
      <c r="K74" s="102" t="s">
        <v>1149</v>
      </c>
      <c r="L74" s="102" t="s">
        <v>2830</v>
      </c>
      <c r="M74" s="102" t="s">
        <v>48</v>
      </c>
      <c r="N74">
        <v>2</v>
      </c>
      <c r="O74" s="82">
        <v>9</v>
      </c>
      <c r="P74" s="49">
        <v>3</v>
      </c>
      <c r="Q74" s="49">
        <v>8</v>
      </c>
      <c r="R74" s="49" t="s">
        <v>36</v>
      </c>
      <c r="S74" s="54"/>
      <c r="T74" s="54"/>
      <c r="U74" s="54"/>
      <c r="V74" s="54"/>
      <c r="W74" s="80">
        <v>6</v>
      </c>
      <c r="X74" s="51">
        <f t="shared" si="5"/>
        <v>6.2</v>
      </c>
      <c r="Y74" s="52" t="str">
        <f t="shared" si="3"/>
        <v>C</v>
      </c>
      <c r="Z74" s="53" t="str">
        <f t="shared" si="1"/>
        <v>Trung bình</v>
      </c>
      <c r="AA74" s="41" t="str">
        <f t="shared" si="4"/>
        <v/>
      </c>
      <c r="AB74" s="41" t="s">
        <v>3376</v>
      </c>
      <c r="AC74" s="71"/>
      <c r="AD74" s="4"/>
      <c r="AE74" s="43" t="str">
        <f t="shared" ref="AE74:AE81" si="6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Đạt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2820</v>
      </c>
      <c r="D75" s="46" t="s">
        <v>1078</v>
      </c>
      <c r="E75" s="47" t="s">
        <v>324</v>
      </c>
      <c r="F75" s="48" t="s">
        <v>250</v>
      </c>
      <c r="G75" s="45" t="s">
        <v>518</v>
      </c>
      <c r="H75" s="101" t="s">
        <v>1147</v>
      </c>
      <c r="I75" s="102" t="s">
        <v>2720</v>
      </c>
      <c r="J75" s="100">
        <v>43274</v>
      </c>
      <c r="K75" s="102" t="s">
        <v>1149</v>
      </c>
      <c r="L75" s="102" t="s">
        <v>2830</v>
      </c>
      <c r="M75" s="102" t="s">
        <v>48</v>
      </c>
      <c r="N75">
        <v>2</v>
      </c>
      <c r="O75" s="82">
        <v>10</v>
      </c>
      <c r="P75" s="49">
        <v>6.5</v>
      </c>
      <c r="Q75" s="49">
        <v>5</v>
      </c>
      <c r="R75" s="49" t="s">
        <v>36</v>
      </c>
      <c r="S75" s="54"/>
      <c r="T75" s="54"/>
      <c r="U75" s="54"/>
      <c r="V75" s="54"/>
      <c r="W75" s="80">
        <v>1</v>
      </c>
      <c r="X75" s="51">
        <f t="shared" si="5"/>
        <v>2.9</v>
      </c>
      <c r="Y75" s="52" t="str">
        <f t="shared" si="3"/>
        <v>F</v>
      </c>
      <c r="Z75" s="53" t="str">
        <f t="shared" si="1"/>
        <v>Kém</v>
      </c>
      <c r="AA75" s="41" t="str">
        <f t="shared" ref="AA75:AA81" si="7">+IF(OR($O75=0,$P75=0,$Q75=0,$R75=0),"Không đủ ĐKDT",IF(AND(W75=0,X75&gt;=4),"Không đạt",""))</f>
        <v/>
      </c>
      <c r="AB75" s="41" t="s">
        <v>3376</v>
      </c>
      <c r="AC75" s="71"/>
      <c r="AD75" s="4"/>
      <c r="AE75" s="43" t="str">
        <f t="shared" si="6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2821</v>
      </c>
      <c r="D76" s="46" t="s">
        <v>802</v>
      </c>
      <c r="E76" s="47" t="s">
        <v>324</v>
      </c>
      <c r="F76" s="48" t="s">
        <v>83</v>
      </c>
      <c r="G76" s="45" t="s">
        <v>57</v>
      </c>
      <c r="H76" s="101" t="s">
        <v>1147</v>
      </c>
      <c r="I76" s="102" t="s">
        <v>2720</v>
      </c>
      <c r="J76" s="100">
        <v>43274</v>
      </c>
      <c r="K76" s="102" t="s">
        <v>1149</v>
      </c>
      <c r="L76" s="102" t="s">
        <v>2830</v>
      </c>
      <c r="M76" s="102" t="s">
        <v>48</v>
      </c>
      <c r="N76">
        <v>2</v>
      </c>
      <c r="O76" s="82">
        <v>10</v>
      </c>
      <c r="P76" s="49">
        <v>10</v>
      </c>
      <c r="Q76" s="49">
        <v>10</v>
      </c>
      <c r="R76" s="49" t="s">
        <v>36</v>
      </c>
      <c r="S76" s="54"/>
      <c r="T76" s="54"/>
      <c r="U76" s="54"/>
      <c r="V76" s="54"/>
      <c r="W76" s="80">
        <v>3</v>
      </c>
      <c r="X76" s="51">
        <f t="shared" si="5"/>
        <v>5.0999999999999996</v>
      </c>
      <c r="Y76" s="52" t="str">
        <f t="shared" si="3"/>
        <v>D+</v>
      </c>
      <c r="Z76" s="53" t="str">
        <f t="shared" si="1"/>
        <v>Trung bình yếu</v>
      </c>
      <c r="AA76" s="41" t="str">
        <f t="shared" si="7"/>
        <v/>
      </c>
      <c r="AB76" s="41" t="s">
        <v>3376</v>
      </c>
      <c r="AC76" s="71"/>
      <c r="AD76" s="4"/>
      <c r="AE76" s="43" t="str">
        <f t="shared" si="6"/>
        <v>Đạt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2822</v>
      </c>
      <c r="D77" s="46" t="s">
        <v>564</v>
      </c>
      <c r="E77" s="47" t="s">
        <v>328</v>
      </c>
      <c r="F77" s="48" t="s">
        <v>1849</v>
      </c>
      <c r="G77" s="45" t="s">
        <v>79</v>
      </c>
      <c r="H77" s="101" t="s">
        <v>1147</v>
      </c>
      <c r="I77" s="102" t="s">
        <v>2720</v>
      </c>
      <c r="J77" s="100">
        <v>43274</v>
      </c>
      <c r="K77" s="102" t="s">
        <v>1149</v>
      </c>
      <c r="L77" s="102" t="s">
        <v>2830</v>
      </c>
      <c r="M77" s="102" t="s">
        <v>48</v>
      </c>
      <c r="N77">
        <v>2</v>
      </c>
      <c r="O77" s="82">
        <v>8</v>
      </c>
      <c r="P77" s="49">
        <v>9.5</v>
      </c>
      <c r="Q77" s="49">
        <v>5</v>
      </c>
      <c r="R77" s="49" t="s">
        <v>36</v>
      </c>
      <c r="S77" s="54"/>
      <c r="T77" s="54"/>
      <c r="U77" s="54"/>
      <c r="V77" s="54"/>
      <c r="W77" s="80">
        <v>8</v>
      </c>
      <c r="X77" s="51">
        <f t="shared" si="5"/>
        <v>7.9</v>
      </c>
      <c r="Y77" s="52" t="str">
        <f t="shared" si="3"/>
        <v>B</v>
      </c>
      <c r="Z77" s="53" t="str">
        <f t="shared" si="1"/>
        <v>Khá</v>
      </c>
      <c r="AA77" s="41" t="str">
        <f t="shared" si="7"/>
        <v/>
      </c>
      <c r="AB77" s="41" t="s">
        <v>3376</v>
      </c>
      <c r="AC77" s="71"/>
      <c r="AD77" s="4"/>
      <c r="AE77" s="43" t="str">
        <f t="shared" si="6"/>
        <v>Đạt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2823</v>
      </c>
      <c r="D78" s="46" t="s">
        <v>2824</v>
      </c>
      <c r="E78" s="47" t="s">
        <v>1730</v>
      </c>
      <c r="F78" s="48" t="s">
        <v>1705</v>
      </c>
      <c r="G78" s="45" t="s">
        <v>262</v>
      </c>
      <c r="H78" s="101" t="s">
        <v>1147</v>
      </c>
      <c r="I78" s="102" t="s">
        <v>2720</v>
      </c>
      <c r="J78" s="100">
        <v>43274</v>
      </c>
      <c r="K78" s="102" t="s">
        <v>1149</v>
      </c>
      <c r="L78" s="102" t="s">
        <v>2830</v>
      </c>
      <c r="M78" s="102" t="s">
        <v>48</v>
      </c>
      <c r="N78">
        <v>2</v>
      </c>
      <c r="O78" s="82">
        <v>9</v>
      </c>
      <c r="P78" s="49">
        <v>7.5</v>
      </c>
      <c r="Q78" s="49">
        <v>6</v>
      </c>
      <c r="R78" s="49" t="s">
        <v>36</v>
      </c>
      <c r="S78" s="54"/>
      <c r="T78" s="54"/>
      <c r="U78" s="54"/>
      <c r="V78" s="54"/>
      <c r="W78" s="80">
        <v>3</v>
      </c>
      <c r="X78" s="51">
        <f t="shared" si="5"/>
        <v>4.4000000000000004</v>
      </c>
      <c r="Y78" s="52" t="str">
        <f t="shared" si="3"/>
        <v>D</v>
      </c>
      <c r="Z78" s="53" t="str">
        <f t="shared" si="1"/>
        <v>Trung bình yếu</v>
      </c>
      <c r="AA78" s="41" t="str">
        <f t="shared" si="7"/>
        <v/>
      </c>
      <c r="AB78" s="41" t="s">
        <v>3376</v>
      </c>
      <c r="AC78" s="71"/>
      <c r="AD78" s="4"/>
      <c r="AE78" s="43" t="str">
        <f t="shared" si="6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2825</v>
      </c>
      <c r="D79" s="46" t="s">
        <v>669</v>
      </c>
      <c r="E79" s="47" t="s">
        <v>570</v>
      </c>
      <c r="F79" s="48" t="s">
        <v>1555</v>
      </c>
      <c r="G79" s="45" t="s">
        <v>89</v>
      </c>
      <c r="H79" s="101" t="s">
        <v>1147</v>
      </c>
      <c r="I79" s="102" t="s">
        <v>2720</v>
      </c>
      <c r="J79" s="100">
        <v>43274</v>
      </c>
      <c r="K79" s="102" t="s">
        <v>1149</v>
      </c>
      <c r="L79" s="102" t="s">
        <v>2830</v>
      </c>
      <c r="M79" s="102" t="s">
        <v>48</v>
      </c>
      <c r="N79">
        <v>2</v>
      </c>
      <c r="O79" s="82">
        <v>10</v>
      </c>
      <c r="P79" s="49">
        <v>5</v>
      </c>
      <c r="Q79" s="49">
        <v>6</v>
      </c>
      <c r="R79" s="49" t="s">
        <v>36</v>
      </c>
      <c r="S79" s="54"/>
      <c r="T79" s="54"/>
      <c r="U79" s="54"/>
      <c r="V79" s="54"/>
      <c r="W79" s="80">
        <v>1</v>
      </c>
      <c r="X79" s="51">
        <f t="shared" si="5"/>
        <v>2.8</v>
      </c>
      <c r="Y79" s="52" t="str">
        <f t="shared" si="3"/>
        <v>F</v>
      </c>
      <c r="Z79" s="53" t="str">
        <f t="shared" si="1"/>
        <v>Kém</v>
      </c>
      <c r="AA79" s="41" t="str">
        <f t="shared" si="7"/>
        <v/>
      </c>
      <c r="AB79" s="41" t="s">
        <v>3376</v>
      </c>
      <c r="AC79" s="71"/>
      <c r="AD79" s="4"/>
      <c r="AE79" s="43" t="str">
        <f t="shared" si="6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2826</v>
      </c>
      <c r="D80" s="46" t="s">
        <v>239</v>
      </c>
      <c r="E80" s="47" t="s">
        <v>2827</v>
      </c>
      <c r="F80" s="48" t="s">
        <v>2828</v>
      </c>
      <c r="G80" s="45" t="s">
        <v>406</v>
      </c>
      <c r="H80" s="101" t="s">
        <v>1147</v>
      </c>
      <c r="I80" s="102" t="s">
        <v>2720</v>
      </c>
      <c r="J80" s="100">
        <v>43274</v>
      </c>
      <c r="K80" s="102" t="s">
        <v>1149</v>
      </c>
      <c r="L80" s="102" t="s">
        <v>2830</v>
      </c>
      <c r="M80" s="102" t="s">
        <v>48</v>
      </c>
      <c r="N80">
        <v>2</v>
      </c>
      <c r="O80" s="82">
        <v>9</v>
      </c>
      <c r="P80" s="49">
        <v>6.5</v>
      </c>
      <c r="Q80" s="49">
        <v>6</v>
      </c>
      <c r="R80" s="49" t="s">
        <v>36</v>
      </c>
      <c r="S80" s="54"/>
      <c r="T80" s="54"/>
      <c r="U80" s="54"/>
      <c r="V80" s="54"/>
      <c r="W80" s="80">
        <v>1</v>
      </c>
      <c r="X80" s="51">
        <f t="shared" si="5"/>
        <v>2.9</v>
      </c>
      <c r="Y80" s="52" t="str">
        <f t="shared" si="3"/>
        <v>F</v>
      </c>
      <c r="Z80" s="53" t="str">
        <f t="shared" si="1"/>
        <v>Kém</v>
      </c>
      <c r="AA80" s="41" t="str">
        <f t="shared" si="7"/>
        <v/>
      </c>
      <c r="AB80" s="41" t="s">
        <v>3376</v>
      </c>
      <c r="AC80" s="71"/>
      <c r="AD80" s="4"/>
      <c r="AE80" s="43" t="str">
        <f t="shared" si="6"/>
        <v>Học lại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2829</v>
      </c>
      <c r="D81" s="46" t="s">
        <v>176</v>
      </c>
      <c r="E81" s="47" t="s">
        <v>2494</v>
      </c>
      <c r="F81" s="48" t="s">
        <v>645</v>
      </c>
      <c r="G81" s="45" t="s">
        <v>174</v>
      </c>
      <c r="H81" s="101" t="s">
        <v>1147</v>
      </c>
      <c r="I81" s="102" t="s">
        <v>2720</v>
      </c>
      <c r="J81" s="100">
        <v>43274</v>
      </c>
      <c r="K81" s="102" t="s">
        <v>1149</v>
      </c>
      <c r="L81" s="102" t="s">
        <v>2830</v>
      </c>
      <c r="M81" s="102" t="s">
        <v>48</v>
      </c>
      <c r="N81">
        <v>2</v>
      </c>
      <c r="O81" s="82">
        <v>9</v>
      </c>
      <c r="P81" s="49">
        <v>7</v>
      </c>
      <c r="Q81" s="49">
        <v>9</v>
      </c>
      <c r="R81" s="49" t="s">
        <v>36</v>
      </c>
      <c r="S81" s="54"/>
      <c r="T81" s="54"/>
      <c r="U81" s="54"/>
      <c r="V81" s="54"/>
      <c r="W81" s="80">
        <v>1</v>
      </c>
      <c r="X81" s="51">
        <f t="shared" si="5"/>
        <v>3.2</v>
      </c>
      <c r="Y81" s="52" t="str">
        <f t="shared" si="3"/>
        <v>F</v>
      </c>
      <c r="Z81" s="53" t="str">
        <f t="shared" si="1"/>
        <v>Kém</v>
      </c>
      <c r="AA81" s="41" t="str">
        <f t="shared" si="7"/>
        <v/>
      </c>
      <c r="AB81" s="41" t="s">
        <v>3376</v>
      </c>
      <c r="AC81" s="71"/>
      <c r="AD81" s="4"/>
      <c r="AE81" s="43" t="str">
        <f t="shared" si="6"/>
        <v>Học lại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7.5" customHeight="1" x14ac:dyDescent="0.25">
      <c r="A82" s="61"/>
      <c r="B82" s="62"/>
      <c r="C82" s="63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6"/>
      <c r="Q82" s="66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4"/>
    </row>
    <row r="83" spans="1:47" ht="16.5" x14ac:dyDescent="0.25">
      <c r="A83" s="61"/>
      <c r="B83" s="130" t="s">
        <v>37</v>
      </c>
      <c r="C83" s="130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customHeight="1" x14ac:dyDescent="0.25">
      <c r="A84" s="61"/>
      <c r="B84" s="68" t="s">
        <v>38</v>
      </c>
      <c r="C84" s="68"/>
      <c r="D84" s="69">
        <f>+$AH$7</f>
        <v>73</v>
      </c>
      <c r="E84" s="70" t="s">
        <v>39</v>
      </c>
      <c r="F84" s="70"/>
      <c r="G84" s="139" t="s">
        <v>40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71">
        <f>$AH$7 -COUNTIF($AA$8:$AA$229,"Vắng") -COUNTIF($AA$8:$AA$229,"Vắng có phép") - COUNTIF($AA$8:$AA$229,"Đình chỉ thi") - COUNTIF($AA$8:$AA$229,"Không đủ ĐKDT")</f>
        <v>70</v>
      </c>
      <c r="X84" s="71"/>
      <c r="Y84" s="72"/>
      <c r="Z84" s="73"/>
      <c r="AA84" s="73" t="s">
        <v>39</v>
      </c>
      <c r="AB84" s="73"/>
      <c r="AC84" s="73"/>
      <c r="AD84" s="4"/>
    </row>
    <row r="85" spans="1:47" ht="16.5" customHeight="1" x14ac:dyDescent="0.25">
      <c r="A85" s="61"/>
      <c r="B85" s="68" t="s">
        <v>41</v>
      </c>
      <c r="C85" s="68"/>
      <c r="D85" s="69">
        <f>+$AS$7</f>
        <v>39</v>
      </c>
      <c r="E85" s="70" t="s">
        <v>39</v>
      </c>
      <c r="F85" s="70"/>
      <c r="G85" s="139" t="s">
        <v>42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4">
        <f>COUNTIF($AA$8:$AA$105,"Vắng")</f>
        <v>2</v>
      </c>
      <c r="X85" s="74"/>
      <c r="Y85" s="75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43</v>
      </c>
      <c r="C86" s="68"/>
      <c r="D86" s="76">
        <f>COUNTIF(AE9:AE81,"Học lại")</f>
        <v>34</v>
      </c>
      <c r="E86" s="70" t="s">
        <v>39</v>
      </c>
      <c r="F86" s="70"/>
      <c r="G86" s="139" t="s">
        <v>44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COUNTIF($AA$8:$AA$105,"Vắng có phép")</f>
        <v>0</v>
      </c>
      <c r="X86" s="71"/>
      <c r="Y86" s="72"/>
      <c r="Z86" s="73"/>
      <c r="AA86" s="73" t="s">
        <v>39</v>
      </c>
      <c r="AB86" s="73"/>
      <c r="AC86" s="73"/>
      <c r="AD86" s="4"/>
    </row>
    <row r="87" spans="1:47" ht="3" customHeight="1" x14ac:dyDescent="0.25">
      <c r="A87" s="61"/>
      <c r="B87" s="62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/>
      <c r="P87" s="66"/>
      <c r="Q87" s="66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4"/>
    </row>
    <row r="88" spans="1:47" x14ac:dyDescent="0.25">
      <c r="B88" s="77" t="s">
        <v>45</v>
      </c>
      <c r="C88" s="77"/>
      <c r="D88" s="78">
        <f>COUNTIF(AE9:AE81,"Thi lại")</f>
        <v>0</v>
      </c>
      <c r="E88" s="79" t="s">
        <v>39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99"/>
      <c r="AC88" s="99"/>
      <c r="AD88" s="4"/>
    </row>
    <row r="89" spans="1:47" x14ac:dyDescent="0.25">
      <c r="B89" s="77"/>
      <c r="C89" s="77"/>
      <c r="D89" s="78"/>
      <c r="E89" s="7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 t="s">
        <v>3383</v>
      </c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</sheetData>
  <sheetProtection formatCells="0" formatColumns="0" formatRows="0" insertColumns="0" insertRows="0" insertHyperlinks="0" deleteColumns="0" deleteRows="0" sort="0" autoFilter="0" pivotTables="0"/>
  <autoFilter ref="A7:AU81">
    <filterColumn colId="3" showButton="0"/>
  </autoFilter>
  <mergeCells count="51">
    <mergeCell ref="G84:V84"/>
    <mergeCell ref="G85:V85"/>
    <mergeCell ref="G86:V86"/>
    <mergeCell ref="Q88:AA88"/>
    <mergeCell ref="Q89:AA89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3:C83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1">
    <cfRule type="cellIs" dxfId="107" priority="8" operator="greaterThan">
      <formula>10</formula>
    </cfRule>
  </conditionalFormatting>
  <conditionalFormatting sqref="C1:C1048576">
    <cfRule type="duplicateValues" dxfId="106" priority="7"/>
  </conditionalFormatting>
  <conditionalFormatting sqref="W9:W81">
    <cfRule type="cellIs" dxfId="105" priority="4" operator="greaterThan">
      <formula>10</formula>
    </cfRule>
    <cfRule type="cellIs" dxfId="104" priority="5" operator="greaterThan">
      <formula>10</formula>
    </cfRule>
    <cfRule type="cellIs" dxfId="103" priority="6" operator="greaterThan">
      <formula>10</formula>
    </cfRule>
  </conditionalFormatting>
  <conditionalFormatting sqref="O9:R81">
    <cfRule type="cellIs" dxfId="102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AF3:AT7 AG2:AT2 AG9 AE9:AF81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U89"/>
  <sheetViews>
    <sheetView topLeftCell="B1" workbookViewId="0">
      <pane ySplit="2" topLeftCell="A81" activePane="bottomLeft" state="frozen"/>
      <selection activeCell="S5" sqref="S1:S1048576"/>
      <selection pane="bottomLeft" activeCell="B90" sqref="A90:XFD121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D17-247_17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43273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D17-247_17</v>
      </c>
      <c r="AH7" s="20">
        <f>+$AQ$7+$AS$7+$AO$7</f>
        <v>73</v>
      </c>
      <c r="AI7" s="7">
        <f>COUNTIF($Z$8:$Z$98,"Khiển trách")</f>
        <v>0</v>
      </c>
      <c r="AJ7" s="7">
        <f>COUNTIF($Z$8:$Z$98,"Cảnh cáo")</f>
        <v>0</v>
      </c>
      <c r="AK7" s="7">
        <f>COUNTIF($Z$8:$Z$98,"Đình chỉ thi")</f>
        <v>0</v>
      </c>
      <c r="AL7" s="21">
        <f>+($AI$7+$AJ$7+$AK$7)/$AH$7*100%</f>
        <v>0</v>
      </c>
      <c r="AM7" s="7">
        <f>SUM(COUNTIF($Z$8:$Z$96,"Vắng"),COUNTIF($Z$8:$Z$96,"Vắng có phép"))</f>
        <v>0</v>
      </c>
      <c r="AN7" s="22">
        <f>+$AM$7/$AH$7</f>
        <v>0</v>
      </c>
      <c r="AO7" s="23">
        <f>COUNTIF($AE$8:$AE$96,"Thi lại")</f>
        <v>0</v>
      </c>
      <c r="AP7" s="22">
        <f>+$AO$7/$AH$7</f>
        <v>0</v>
      </c>
      <c r="AQ7" s="23">
        <f>COUNTIF($AE$8:$AE$97,"Học lại")</f>
        <v>36</v>
      </c>
      <c r="AR7" s="22">
        <f>+$AQ$7/$AH$7</f>
        <v>0.49315068493150682</v>
      </c>
      <c r="AS7" s="7">
        <f>COUNTIF($AE$9:$AE$97,"Đạt")</f>
        <v>37</v>
      </c>
      <c r="AT7" s="21">
        <f>+$AS$7/$AH$7</f>
        <v>0.50684931506849318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2618</v>
      </c>
      <c r="D9" s="33" t="s">
        <v>308</v>
      </c>
      <c r="E9" s="34" t="s">
        <v>1145</v>
      </c>
      <c r="F9" s="35" t="s">
        <v>2017</v>
      </c>
      <c r="G9" s="32" t="s">
        <v>89</v>
      </c>
      <c r="H9" s="101" t="s">
        <v>1147</v>
      </c>
      <c r="I9" s="102" t="s">
        <v>2619</v>
      </c>
      <c r="J9" s="100">
        <v>43273</v>
      </c>
      <c r="K9" s="102" t="s">
        <v>1149</v>
      </c>
      <c r="L9" s="102" t="s">
        <v>1135</v>
      </c>
      <c r="M9" s="102" t="s">
        <v>48</v>
      </c>
      <c r="N9">
        <v>2</v>
      </c>
      <c r="O9" s="81">
        <v>8</v>
      </c>
      <c r="P9" s="81">
        <v>6</v>
      </c>
      <c r="Q9" s="81">
        <v>4</v>
      </c>
      <c r="R9" s="36" t="s">
        <v>36</v>
      </c>
      <c r="S9" s="37"/>
      <c r="T9" s="37"/>
      <c r="U9" s="37"/>
      <c r="V9" s="37"/>
      <c r="W9" s="38">
        <v>3.5</v>
      </c>
      <c r="X9" s="39">
        <f t="shared" ref="X9:X72" si="0">ROUND(SUMPRODUCT(O9:W9,$O$8:$W$8)/100,1)</f>
        <v>4.3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D</v>
      </c>
      <c r="Z9" s="40" t="str">
        <f t="shared" ref="Z9:Z81" si="1">IF($X9&lt;4,"Kém",IF(AND($X9&gt;=4,$X9&lt;=5.4),"Trung bình yếu",IF(AND($X9&gt;=5.5,$X9&lt;=6.9),"Trung bình",IF(AND($X9&gt;=7,$X9&lt;=8.4),"Khá",IF(AND($X9&gt;=8.5,$X9&lt;=10),"Giỏi","")))))</f>
        <v>Trung bình yếu</v>
      </c>
      <c r="AA9" s="41" t="str">
        <f>+IF(OR($O9=0,$P9=0,$Q9=0,$R9=0),"Không đủ ĐKDT",IF(AND(W9=0,X9&gt;=4),"Không đạt",""))</f>
        <v/>
      </c>
      <c r="AB9" s="90" t="str">
        <f>L9</f>
        <v>PM10-A3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2620</v>
      </c>
      <c r="D10" s="46" t="s">
        <v>102</v>
      </c>
      <c r="E10" s="47" t="s">
        <v>51</v>
      </c>
      <c r="F10" s="48" t="s">
        <v>156</v>
      </c>
      <c r="G10" s="45" t="s">
        <v>57</v>
      </c>
      <c r="H10" s="101" t="s">
        <v>1147</v>
      </c>
      <c r="I10" s="102" t="s">
        <v>2619</v>
      </c>
      <c r="J10" s="100">
        <v>43273</v>
      </c>
      <c r="K10" s="102" t="s">
        <v>1149</v>
      </c>
      <c r="L10" s="102" t="s">
        <v>1135</v>
      </c>
      <c r="M10" s="102" t="s">
        <v>48</v>
      </c>
      <c r="N10">
        <v>2</v>
      </c>
      <c r="O10" s="82">
        <v>10</v>
      </c>
      <c r="P10" s="82">
        <v>6</v>
      </c>
      <c r="Q10" s="82">
        <v>3</v>
      </c>
      <c r="R10" s="49" t="s">
        <v>36</v>
      </c>
      <c r="S10" s="50"/>
      <c r="T10" s="50"/>
      <c r="U10" s="50"/>
      <c r="V10" s="50"/>
      <c r="W10" s="80">
        <v>6</v>
      </c>
      <c r="X10" s="51">
        <f t="shared" si="0"/>
        <v>6.1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C</v>
      </c>
      <c r="Z10" s="53" t="str">
        <f t="shared" si="1"/>
        <v>Trung bình</v>
      </c>
      <c r="AA10" s="41" t="str">
        <f>+IF(OR($O10=0,$P10=0,$Q10=0,$R10=0),"Không đủ ĐKDT",IF(AND(W10=0,X10&gt;=4),"Không đạt",""))</f>
        <v/>
      </c>
      <c r="AB10" s="41" t="str">
        <f>L10</f>
        <v>PM10-A3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Đạt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2621</v>
      </c>
      <c r="D11" s="46" t="s">
        <v>316</v>
      </c>
      <c r="E11" s="47" t="s">
        <v>51</v>
      </c>
      <c r="F11" s="48" t="s">
        <v>524</v>
      </c>
      <c r="G11" s="45" t="s">
        <v>262</v>
      </c>
      <c r="H11" s="101" t="s">
        <v>1147</v>
      </c>
      <c r="I11" s="102" t="s">
        <v>2619</v>
      </c>
      <c r="J11" s="100">
        <v>43273</v>
      </c>
      <c r="K11" s="102" t="s">
        <v>1149</v>
      </c>
      <c r="L11" s="102" t="s">
        <v>1135</v>
      </c>
      <c r="M11" s="102" t="s">
        <v>48</v>
      </c>
      <c r="N11">
        <v>2</v>
      </c>
      <c r="O11" s="82">
        <v>10</v>
      </c>
      <c r="P11" s="82">
        <v>7</v>
      </c>
      <c r="Q11" s="82">
        <v>10</v>
      </c>
      <c r="R11" s="49" t="s">
        <v>36</v>
      </c>
      <c r="S11" s="54"/>
      <c r="T11" s="54"/>
      <c r="U11" s="54"/>
      <c r="V11" s="54"/>
      <c r="W11" s="80">
        <v>5</v>
      </c>
      <c r="X11" s="51">
        <f t="shared" si="0"/>
        <v>6.2</v>
      </c>
      <c r="Y11" s="52" t="str">
        <f t="shared" ref="Y11:Y81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C</v>
      </c>
      <c r="Z11" s="53" t="str">
        <f t="shared" si="1"/>
        <v>Trung bình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PM10-A3</v>
      </c>
      <c r="AC11" s="71"/>
      <c r="AD11" s="4"/>
      <c r="AE11" s="43" t="str">
        <f t="shared" si="2"/>
        <v>Đạt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2622</v>
      </c>
      <c r="D12" s="46" t="s">
        <v>464</v>
      </c>
      <c r="E12" s="47" t="s">
        <v>72</v>
      </c>
      <c r="F12" s="48" t="s">
        <v>2623</v>
      </c>
      <c r="G12" s="45" t="s">
        <v>69</v>
      </c>
      <c r="H12" s="101" t="s">
        <v>1147</v>
      </c>
      <c r="I12" s="102" t="s">
        <v>2619</v>
      </c>
      <c r="J12" s="100">
        <v>43273</v>
      </c>
      <c r="K12" s="102" t="s">
        <v>1149</v>
      </c>
      <c r="L12" s="102" t="s">
        <v>1135</v>
      </c>
      <c r="M12" s="102" t="s">
        <v>48</v>
      </c>
      <c r="N12">
        <v>2</v>
      </c>
      <c r="O12" s="82">
        <v>8</v>
      </c>
      <c r="P12" s="82">
        <v>4</v>
      </c>
      <c r="Q12" s="82">
        <v>4</v>
      </c>
      <c r="R12" s="49" t="s">
        <v>36</v>
      </c>
      <c r="S12" s="54"/>
      <c r="T12" s="54"/>
      <c r="U12" s="54"/>
      <c r="V12" s="54"/>
      <c r="W12" s="80">
        <v>2.5</v>
      </c>
      <c r="X12" s="51">
        <f t="shared" si="0"/>
        <v>3.4</v>
      </c>
      <c r="Y12" s="52" t="str">
        <f t="shared" si="3"/>
        <v>F</v>
      </c>
      <c r="Z12" s="53" t="str">
        <f t="shared" si="1"/>
        <v>Kém</v>
      </c>
      <c r="AA12" s="41" t="str">
        <f t="shared" si="4"/>
        <v/>
      </c>
      <c r="AB12" s="41" t="str">
        <f t="shared" si="5"/>
        <v>PM10-A3</v>
      </c>
      <c r="AC12" s="71"/>
      <c r="AD12" s="4"/>
      <c r="AE12" s="43" t="str">
        <f t="shared" si="2"/>
        <v>Học lại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2624</v>
      </c>
      <c r="D13" s="46" t="s">
        <v>1113</v>
      </c>
      <c r="E13" s="47" t="s">
        <v>969</v>
      </c>
      <c r="F13" s="48" t="s">
        <v>496</v>
      </c>
      <c r="G13" s="45" t="s">
        <v>357</v>
      </c>
      <c r="H13" s="101" t="s">
        <v>1147</v>
      </c>
      <c r="I13" s="102" t="s">
        <v>2619</v>
      </c>
      <c r="J13" s="100">
        <v>43273</v>
      </c>
      <c r="K13" s="102" t="s">
        <v>1149</v>
      </c>
      <c r="L13" s="102" t="s">
        <v>1135</v>
      </c>
      <c r="M13" s="102" t="s">
        <v>48</v>
      </c>
      <c r="N13">
        <v>2</v>
      </c>
      <c r="O13" s="82">
        <v>10</v>
      </c>
      <c r="P13" s="82">
        <v>10</v>
      </c>
      <c r="Q13" s="82">
        <v>10</v>
      </c>
      <c r="R13" s="49" t="s">
        <v>36</v>
      </c>
      <c r="S13" s="54"/>
      <c r="T13" s="54"/>
      <c r="U13" s="54"/>
      <c r="V13" s="54"/>
      <c r="W13" s="80">
        <v>9</v>
      </c>
      <c r="X13" s="51">
        <f t="shared" si="0"/>
        <v>9.3000000000000007</v>
      </c>
      <c r="Y13" s="52" t="str">
        <f t="shared" si="3"/>
        <v>A+</v>
      </c>
      <c r="Z13" s="53" t="str">
        <f t="shared" si="1"/>
        <v>Giỏi</v>
      </c>
      <c r="AA13" s="41" t="str">
        <f t="shared" si="4"/>
        <v/>
      </c>
      <c r="AB13" s="41" t="str">
        <f t="shared" si="5"/>
        <v>PM10-A3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2625</v>
      </c>
      <c r="D14" s="46" t="s">
        <v>2626</v>
      </c>
      <c r="E14" s="47" t="s">
        <v>1316</v>
      </c>
      <c r="F14" s="48" t="s">
        <v>1632</v>
      </c>
      <c r="G14" s="45" t="s">
        <v>194</v>
      </c>
      <c r="H14" s="101" t="s">
        <v>1147</v>
      </c>
      <c r="I14" s="102" t="s">
        <v>2619</v>
      </c>
      <c r="J14" s="100">
        <v>43273</v>
      </c>
      <c r="K14" s="102" t="s">
        <v>1149</v>
      </c>
      <c r="L14" s="102" t="s">
        <v>1135</v>
      </c>
      <c r="M14" s="102" t="s">
        <v>48</v>
      </c>
      <c r="N14">
        <v>2</v>
      </c>
      <c r="O14" s="82">
        <v>9</v>
      </c>
      <c r="P14" s="82">
        <v>4</v>
      </c>
      <c r="Q14" s="82">
        <v>1</v>
      </c>
      <c r="R14" s="49" t="s">
        <v>36</v>
      </c>
      <c r="S14" s="54"/>
      <c r="T14" s="54"/>
      <c r="U14" s="54"/>
      <c r="V14" s="54"/>
      <c r="W14" s="80">
        <v>0</v>
      </c>
      <c r="X14" s="51">
        <f t="shared" si="0"/>
        <v>1.4</v>
      </c>
      <c r="Y14" s="52" t="str">
        <f t="shared" si="3"/>
        <v>F</v>
      </c>
      <c r="Z14" s="53" t="str">
        <f t="shared" si="1"/>
        <v>Kém</v>
      </c>
      <c r="AA14" s="41" t="s">
        <v>3382</v>
      </c>
      <c r="AB14" s="41" t="str">
        <f t="shared" si="5"/>
        <v>PM10-A3</v>
      </c>
      <c r="AC14" s="71"/>
      <c r="AD14" s="4"/>
      <c r="AE14" s="43" t="str">
        <f t="shared" si="2"/>
        <v>Học lại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2627</v>
      </c>
      <c r="D15" s="46" t="s">
        <v>1059</v>
      </c>
      <c r="E15" s="47" t="s">
        <v>77</v>
      </c>
      <c r="F15" s="48" t="s">
        <v>706</v>
      </c>
      <c r="G15" s="45" t="s">
        <v>262</v>
      </c>
      <c r="H15" s="101" t="s">
        <v>1147</v>
      </c>
      <c r="I15" s="102" t="s">
        <v>2619</v>
      </c>
      <c r="J15" s="100">
        <v>43273</v>
      </c>
      <c r="K15" s="102" t="s">
        <v>1149</v>
      </c>
      <c r="L15" s="102" t="s">
        <v>1135</v>
      </c>
      <c r="M15" s="102" t="s">
        <v>48</v>
      </c>
      <c r="N15">
        <v>2</v>
      </c>
      <c r="O15" s="82">
        <v>8</v>
      </c>
      <c r="P15" s="82">
        <v>7</v>
      </c>
      <c r="Q15" s="82">
        <v>3</v>
      </c>
      <c r="R15" s="49" t="s">
        <v>36</v>
      </c>
      <c r="S15" s="54"/>
      <c r="T15" s="54"/>
      <c r="U15" s="54"/>
      <c r="V15" s="54"/>
      <c r="W15" s="80">
        <v>4</v>
      </c>
      <c r="X15" s="51">
        <f t="shared" si="0"/>
        <v>4.5999999999999996</v>
      </c>
      <c r="Y15" s="52" t="str">
        <f t="shared" si="3"/>
        <v>D</v>
      </c>
      <c r="Z15" s="53" t="str">
        <f t="shared" si="1"/>
        <v>Trung bình yếu</v>
      </c>
      <c r="AA15" s="41" t="str">
        <f t="shared" si="4"/>
        <v/>
      </c>
      <c r="AB15" s="41" t="str">
        <f t="shared" si="5"/>
        <v>PM10-A3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2628</v>
      </c>
      <c r="D16" s="46" t="s">
        <v>2629</v>
      </c>
      <c r="E16" s="47" t="s">
        <v>789</v>
      </c>
      <c r="F16" s="48" t="s">
        <v>2630</v>
      </c>
      <c r="G16" s="45" t="s">
        <v>132</v>
      </c>
      <c r="H16" s="101" t="s">
        <v>1147</v>
      </c>
      <c r="I16" s="102" t="s">
        <v>2619</v>
      </c>
      <c r="J16" s="100">
        <v>43273</v>
      </c>
      <c r="K16" s="102" t="s">
        <v>1149</v>
      </c>
      <c r="L16" s="102" t="s">
        <v>1135</v>
      </c>
      <c r="M16" s="102" t="s">
        <v>48</v>
      </c>
      <c r="N16">
        <v>2</v>
      </c>
      <c r="O16" s="82">
        <v>10</v>
      </c>
      <c r="P16" s="82">
        <v>4</v>
      </c>
      <c r="Q16" s="82">
        <v>3</v>
      </c>
      <c r="R16" s="49" t="s">
        <v>36</v>
      </c>
      <c r="S16" s="54"/>
      <c r="T16" s="54"/>
      <c r="U16" s="54"/>
      <c r="V16" s="54"/>
      <c r="W16" s="80">
        <v>1</v>
      </c>
      <c r="X16" s="51">
        <f t="shared" si="0"/>
        <v>2.4</v>
      </c>
      <c r="Y16" s="52" t="str">
        <f t="shared" si="3"/>
        <v>F</v>
      </c>
      <c r="Z16" s="53" t="str">
        <f t="shared" si="1"/>
        <v>Kém</v>
      </c>
      <c r="AA16" s="41" t="str">
        <f t="shared" si="4"/>
        <v/>
      </c>
      <c r="AB16" s="41" t="str">
        <f t="shared" si="5"/>
        <v>PM10-A3</v>
      </c>
      <c r="AC16" s="71"/>
      <c r="AD16" s="4"/>
      <c r="AE16" s="43" t="str">
        <f t="shared" si="2"/>
        <v>Học lại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2631</v>
      </c>
      <c r="D17" s="46" t="s">
        <v>76</v>
      </c>
      <c r="E17" s="47" t="s">
        <v>115</v>
      </c>
      <c r="F17" s="48" t="s">
        <v>459</v>
      </c>
      <c r="G17" s="45" t="s">
        <v>174</v>
      </c>
      <c r="H17" s="101" t="s">
        <v>1147</v>
      </c>
      <c r="I17" s="102" t="s">
        <v>2619</v>
      </c>
      <c r="J17" s="100">
        <v>43273</v>
      </c>
      <c r="K17" s="102" t="s">
        <v>1149</v>
      </c>
      <c r="L17" s="102" t="s">
        <v>1135</v>
      </c>
      <c r="M17" s="102" t="s">
        <v>48</v>
      </c>
      <c r="N17">
        <v>2</v>
      </c>
      <c r="O17" s="82">
        <v>10</v>
      </c>
      <c r="P17" s="82">
        <v>7</v>
      </c>
      <c r="Q17" s="82">
        <v>7</v>
      </c>
      <c r="R17" s="49" t="s">
        <v>36</v>
      </c>
      <c r="S17" s="54"/>
      <c r="T17" s="54"/>
      <c r="U17" s="54"/>
      <c r="V17" s="54"/>
      <c r="W17" s="80">
        <v>4</v>
      </c>
      <c r="X17" s="51">
        <f t="shared" si="0"/>
        <v>5.2</v>
      </c>
      <c r="Y17" s="52" t="str">
        <f t="shared" si="3"/>
        <v>D+</v>
      </c>
      <c r="Z17" s="53" t="str">
        <f t="shared" si="1"/>
        <v>Trung bình yếu</v>
      </c>
      <c r="AA17" s="41" t="str">
        <f t="shared" si="4"/>
        <v/>
      </c>
      <c r="AB17" s="41" t="str">
        <f t="shared" si="5"/>
        <v>PM10-A3</v>
      </c>
      <c r="AC17" s="71"/>
      <c r="AD17" s="4"/>
      <c r="AE17" s="43" t="str">
        <f t="shared" si="2"/>
        <v>Đạt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2632</v>
      </c>
      <c r="D18" s="46" t="s">
        <v>940</v>
      </c>
      <c r="E18" s="47" t="s">
        <v>115</v>
      </c>
      <c r="F18" s="48" t="s">
        <v>2500</v>
      </c>
      <c r="G18" s="45" t="s">
        <v>218</v>
      </c>
      <c r="H18" s="101" t="s">
        <v>1147</v>
      </c>
      <c r="I18" s="102" t="s">
        <v>2619</v>
      </c>
      <c r="J18" s="100">
        <v>43273</v>
      </c>
      <c r="K18" s="102" t="s">
        <v>1149</v>
      </c>
      <c r="L18" s="102" t="s">
        <v>1135</v>
      </c>
      <c r="M18" s="102" t="s">
        <v>48</v>
      </c>
      <c r="N18">
        <v>2</v>
      </c>
      <c r="O18" s="82">
        <v>9</v>
      </c>
      <c r="P18" s="82">
        <v>4</v>
      </c>
      <c r="Q18" s="82">
        <v>3</v>
      </c>
      <c r="R18" s="49" t="s">
        <v>36</v>
      </c>
      <c r="S18" s="54"/>
      <c r="T18" s="54"/>
      <c r="U18" s="54"/>
      <c r="V18" s="54"/>
      <c r="W18" s="80">
        <v>2</v>
      </c>
      <c r="X18" s="51">
        <f t="shared" si="0"/>
        <v>3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tr">
        <f t="shared" si="5"/>
        <v>PM10-A3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2633</v>
      </c>
      <c r="D19" s="46" t="s">
        <v>952</v>
      </c>
      <c r="E19" s="47" t="s">
        <v>381</v>
      </c>
      <c r="F19" s="48" t="s">
        <v>1012</v>
      </c>
      <c r="G19" s="45" t="s">
        <v>248</v>
      </c>
      <c r="H19" s="101" t="s">
        <v>1147</v>
      </c>
      <c r="I19" s="102" t="s">
        <v>2619</v>
      </c>
      <c r="J19" s="100">
        <v>43273</v>
      </c>
      <c r="K19" s="102" t="s">
        <v>1149</v>
      </c>
      <c r="L19" s="102" t="s">
        <v>1135</v>
      </c>
      <c r="M19" s="102" t="s">
        <v>48</v>
      </c>
      <c r="N19">
        <v>2</v>
      </c>
      <c r="O19" s="82">
        <v>9</v>
      </c>
      <c r="P19" s="82">
        <v>5</v>
      </c>
      <c r="Q19" s="82">
        <v>3</v>
      </c>
      <c r="R19" s="49" t="s">
        <v>36</v>
      </c>
      <c r="S19" s="54"/>
      <c r="T19" s="54"/>
      <c r="U19" s="54"/>
      <c r="V19" s="54"/>
      <c r="W19" s="80">
        <v>2</v>
      </c>
      <c r="X19" s="51">
        <f t="shared" si="0"/>
        <v>3.1</v>
      </c>
      <c r="Y19" s="52" t="str">
        <f t="shared" si="3"/>
        <v>F</v>
      </c>
      <c r="Z19" s="53" t="str">
        <f t="shared" si="1"/>
        <v>Kém</v>
      </c>
      <c r="AA19" s="41" t="str">
        <f t="shared" si="4"/>
        <v/>
      </c>
      <c r="AB19" s="41" t="str">
        <f t="shared" si="5"/>
        <v>PM10-A3</v>
      </c>
      <c r="AC19" s="71"/>
      <c r="AD19" s="4"/>
      <c r="AE19" s="43" t="str">
        <f t="shared" si="2"/>
        <v>Học lại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2634</v>
      </c>
      <c r="D20" s="46" t="s">
        <v>216</v>
      </c>
      <c r="E20" s="47" t="s">
        <v>2635</v>
      </c>
      <c r="F20" s="48" t="s">
        <v>1880</v>
      </c>
      <c r="G20" s="45" t="s">
        <v>93</v>
      </c>
      <c r="H20" s="101" t="s">
        <v>1147</v>
      </c>
      <c r="I20" s="102" t="s">
        <v>2619</v>
      </c>
      <c r="J20" s="100">
        <v>43273</v>
      </c>
      <c r="K20" s="102" t="s">
        <v>1149</v>
      </c>
      <c r="L20" s="102" t="s">
        <v>1135</v>
      </c>
      <c r="M20" s="102" t="s">
        <v>48</v>
      </c>
      <c r="N20">
        <v>2</v>
      </c>
      <c r="O20" s="82">
        <v>9</v>
      </c>
      <c r="P20" s="82">
        <v>4</v>
      </c>
      <c r="Q20" s="82">
        <v>6</v>
      </c>
      <c r="R20" s="49" t="s">
        <v>36</v>
      </c>
      <c r="S20" s="54"/>
      <c r="T20" s="54"/>
      <c r="U20" s="54"/>
      <c r="V20" s="54"/>
      <c r="W20" s="80">
        <v>4</v>
      </c>
      <c r="X20" s="51">
        <f t="shared" si="0"/>
        <v>4.7</v>
      </c>
      <c r="Y20" s="52" t="str">
        <f t="shared" si="3"/>
        <v>D</v>
      </c>
      <c r="Z20" s="53" t="str">
        <f t="shared" si="1"/>
        <v>Trung bình yếu</v>
      </c>
      <c r="AA20" s="41" t="str">
        <f t="shared" si="4"/>
        <v/>
      </c>
      <c r="AB20" s="41" t="str">
        <f t="shared" si="5"/>
        <v>PM10-A3</v>
      </c>
      <c r="AC20" s="71"/>
      <c r="AD20" s="4"/>
      <c r="AE20" s="43" t="str">
        <f t="shared" si="2"/>
        <v>Đạt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2636</v>
      </c>
      <c r="D21" s="46" t="s">
        <v>550</v>
      </c>
      <c r="E21" s="47" t="s">
        <v>2637</v>
      </c>
      <c r="F21" s="48" t="s">
        <v>2343</v>
      </c>
      <c r="G21" s="45" t="s">
        <v>69</v>
      </c>
      <c r="H21" s="101" t="s">
        <v>1147</v>
      </c>
      <c r="I21" s="102" t="s">
        <v>2619</v>
      </c>
      <c r="J21" s="100">
        <v>43273</v>
      </c>
      <c r="K21" s="102" t="s">
        <v>1149</v>
      </c>
      <c r="L21" s="102" t="s">
        <v>1135</v>
      </c>
      <c r="M21" s="102" t="s">
        <v>48</v>
      </c>
      <c r="N21">
        <v>2</v>
      </c>
      <c r="O21" s="82">
        <v>8</v>
      </c>
      <c r="P21" s="82">
        <v>4</v>
      </c>
      <c r="Q21" s="82">
        <v>4</v>
      </c>
      <c r="R21" s="49" t="s">
        <v>36</v>
      </c>
      <c r="S21" s="54"/>
      <c r="T21" s="54"/>
      <c r="U21" s="54"/>
      <c r="V21" s="54"/>
      <c r="W21" s="80">
        <v>3.5</v>
      </c>
      <c r="X21" s="51">
        <f t="shared" si="0"/>
        <v>4.0999999999999996</v>
      </c>
      <c r="Y21" s="52" t="str">
        <f t="shared" si="3"/>
        <v>D</v>
      </c>
      <c r="Z21" s="53" t="str">
        <f t="shared" si="1"/>
        <v>Trung bình yếu</v>
      </c>
      <c r="AA21" s="41" t="str">
        <f t="shared" si="4"/>
        <v/>
      </c>
      <c r="AB21" s="41" t="str">
        <f t="shared" si="5"/>
        <v>PM10-A3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2638</v>
      </c>
      <c r="D22" s="46" t="s">
        <v>2200</v>
      </c>
      <c r="E22" s="47" t="s">
        <v>139</v>
      </c>
      <c r="F22" s="48" t="s">
        <v>131</v>
      </c>
      <c r="G22" s="45" t="s">
        <v>218</v>
      </c>
      <c r="H22" s="101" t="s">
        <v>1147</v>
      </c>
      <c r="I22" s="102" t="s">
        <v>2619</v>
      </c>
      <c r="J22" s="100">
        <v>43273</v>
      </c>
      <c r="K22" s="102" t="s">
        <v>1149</v>
      </c>
      <c r="L22" s="102" t="s">
        <v>1135</v>
      </c>
      <c r="M22" s="102" t="s">
        <v>48</v>
      </c>
      <c r="N22">
        <v>2</v>
      </c>
      <c r="O22" s="82">
        <v>9</v>
      </c>
      <c r="P22" s="82">
        <v>5</v>
      </c>
      <c r="Q22" s="82">
        <v>5</v>
      </c>
      <c r="R22" s="49" t="s">
        <v>36</v>
      </c>
      <c r="S22" s="54"/>
      <c r="T22" s="54"/>
      <c r="U22" s="54"/>
      <c r="V22" s="54"/>
      <c r="W22" s="80">
        <v>3.5</v>
      </c>
      <c r="X22" s="51">
        <f t="shared" si="0"/>
        <v>4.4000000000000004</v>
      </c>
      <c r="Y22" s="52" t="str">
        <f t="shared" si="3"/>
        <v>D</v>
      </c>
      <c r="Z22" s="53" t="str">
        <f t="shared" si="1"/>
        <v>Trung bình yếu</v>
      </c>
      <c r="AA22" s="41" t="str">
        <f t="shared" si="4"/>
        <v/>
      </c>
      <c r="AB22" s="41" t="str">
        <f t="shared" si="5"/>
        <v>PM10-A3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2639</v>
      </c>
      <c r="D23" s="46" t="s">
        <v>1901</v>
      </c>
      <c r="E23" s="47" t="s">
        <v>139</v>
      </c>
      <c r="F23" s="48" t="s">
        <v>912</v>
      </c>
      <c r="G23" s="45" t="s">
        <v>454</v>
      </c>
      <c r="H23" s="101" t="s">
        <v>1147</v>
      </c>
      <c r="I23" s="102" t="s">
        <v>2619</v>
      </c>
      <c r="J23" s="100">
        <v>43273</v>
      </c>
      <c r="K23" s="102" t="s">
        <v>1149</v>
      </c>
      <c r="L23" s="102" t="s">
        <v>1135</v>
      </c>
      <c r="M23" s="102" t="s">
        <v>48</v>
      </c>
      <c r="N23">
        <v>2</v>
      </c>
      <c r="O23" s="82">
        <v>8</v>
      </c>
      <c r="P23" s="82">
        <v>4</v>
      </c>
      <c r="Q23" s="82">
        <v>5</v>
      </c>
      <c r="R23" s="49" t="s">
        <v>36</v>
      </c>
      <c r="S23" s="54"/>
      <c r="T23" s="54"/>
      <c r="U23" s="54"/>
      <c r="V23" s="54"/>
      <c r="W23" s="80">
        <v>1.5</v>
      </c>
      <c r="X23" s="51">
        <f t="shared" si="0"/>
        <v>2.8</v>
      </c>
      <c r="Y23" s="52" t="str">
        <f t="shared" si="3"/>
        <v>F</v>
      </c>
      <c r="Z23" s="53" t="str">
        <f t="shared" si="1"/>
        <v>Kém</v>
      </c>
      <c r="AA23" s="41" t="str">
        <f t="shared" si="4"/>
        <v/>
      </c>
      <c r="AB23" s="41" t="str">
        <f t="shared" si="5"/>
        <v>PM10-A3</v>
      </c>
      <c r="AC23" s="71"/>
      <c r="AD23" s="4"/>
      <c r="AE23" s="43" t="str">
        <f t="shared" si="2"/>
        <v>Học lại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2640</v>
      </c>
      <c r="D24" s="46" t="s">
        <v>55</v>
      </c>
      <c r="E24" s="47" t="s">
        <v>139</v>
      </c>
      <c r="F24" s="48" t="s">
        <v>706</v>
      </c>
      <c r="G24" s="45" t="s">
        <v>518</v>
      </c>
      <c r="H24" s="101" t="s">
        <v>1147</v>
      </c>
      <c r="I24" s="102" t="s">
        <v>2619</v>
      </c>
      <c r="J24" s="100">
        <v>43273</v>
      </c>
      <c r="K24" s="102" t="s">
        <v>1149</v>
      </c>
      <c r="L24" s="102" t="s">
        <v>1135</v>
      </c>
      <c r="M24" s="102" t="s">
        <v>48</v>
      </c>
      <c r="N24">
        <v>2</v>
      </c>
      <c r="O24" s="82">
        <v>7</v>
      </c>
      <c r="P24" s="82">
        <v>6</v>
      </c>
      <c r="Q24" s="82">
        <v>0</v>
      </c>
      <c r="R24" s="49" t="s">
        <v>36</v>
      </c>
      <c r="S24" s="54"/>
      <c r="T24" s="54"/>
      <c r="U24" s="54"/>
      <c r="V24" s="54"/>
      <c r="W24" s="80" t="s">
        <v>36</v>
      </c>
      <c r="X24" s="51">
        <f t="shared" si="0"/>
        <v>1.3</v>
      </c>
      <c r="Y24" s="52" t="str">
        <f t="shared" si="3"/>
        <v>F</v>
      </c>
      <c r="Z24" s="53" t="str">
        <f t="shared" si="1"/>
        <v>Kém</v>
      </c>
      <c r="AA24" s="41" t="str">
        <f t="shared" si="4"/>
        <v>Không đủ ĐKDT</v>
      </c>
      <c r="AB24" s="41" t="str">
        <f t="shared" si="5"/>
        <v>PM10-A3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2641</v>
      </c>
      <c r="D25" s="46" t="s">
        <v>176</v>
      </c>
      <c r="E25" s="47" t="s">
        <v>413</v>
      </c>
      <c r="F25" s="48" t="s">
        <v>250</v>
      </c>
      <c r="G25" s="45" t="s">
        <v>170</v>
      </c>
      <c r="H25" s="101" t="s">
        <v>1147</v>
      </c>
      <c r="I25" s="102" t="s">
        <v>2619</v>
      </c>
      <c r="J25" s="100">
        <v>43273</v>
      </c>
      <c r="K25" s="102" t="s">
        <v>1149</v>
      </c>
      <c r="L25" s="102" t="s">
        <v>1135</v>
      </c>
      <c r="M25" s="102" t="s">
        <v>48</v>
      </c>
      <c r="N25">
        <v>2</v>
      </c>
      <c r="O25" s="82">
        <v>10</v>
      </c>
      <c r="P25" s="82">
        <v>7</v>
      </c>
      <c r="Q25" s="82">
        <v>7</v>
      </c>
      <c r="R25" s="49" t="s">
        <v>36</v>
      </c>
      <c r="S25" s="54"/>
      <c r="T25" s="54"/>
      <c r="U25" s="54"/>
      <c r="V25" s="54"/>
      <c r="W25" s="80">
        <v>5.5</v>
      </c>
      <c r="X25" s="51">
        <f t="shared" si="0"/>
        <v>6.3</v>
      </c>
      <c r="Y25" s="52" t="str">
        <f t="shared" si="3"/>
        <v>C</v>
      </c>
      <c r="Z25" s="53" t="str">
        <f t="shared" si="1"/>
        <v>Trung bình</v>
      </c>
      <c r="AA25" s="41" t="str">
        <f t="shared" si="4"/>
        <v/>
      </c>
      <c r="AB25" s="41" t="str">
        <f t="shared" si="5"/>
        <v>PM10-A3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2642</v>
      </c>
      <c r="D26" s="46" t="s">
        <v>1896</v>
      </c>
      <c r="E26" s="47" t="s">
        <v>417</v>
      </c>
      <c r="F26" s="48" t="s">
        <v>609</v>
      </c>
      <c r="G26" s="45" t="s">
        <v>69</v>
      </c>
      <c r="H26" s="101" t="s">
        <v>1147</v>
      </c>
      <c r="I26" s="102" t="s">
        <v>2619</v>
      </c>
      <c r="J26" s="100">
        <v>43273</v>
      </c>
      <c r="K26" s="102" t="s">
        <v>1149</v>
      </c>
      <c r="L26" s="102" t="s">
        <v>1135</v>
      </c>
      <c r="M26" s="102" t="s">
        <v>48</v>
      </c>
      <c r="N26">
        <v>2</v>
      </c>
      <c r="O26" s="82">
        <v>7</v>
      </c>
      <c r="P26" s="82">
        <v>4</v>
      </c>
      <c r="Q26" s="82">
        <v>3</v>
      </c>
      <c r="R26" s="49" t="s">
        <v>36</v>
      </c>
      <c r="S26" s="54"/>
      <c r="T26" s="54"/>
      <c r="U26" s="54"/>
      <c r="V26" s="54"/>
      <c r="W26" s="80">
        <v>3</v>
      </c>
      <c r="X26" s="51">
        <f t="shared" si="0"/>
        <v>3.5</v>
      </c>
      <c r="Y26" s="52" t="str">
        <f t="shared" si="3"/>
        <v>F</v>
      </c>
      <c r="Z26" s="53" t="str">
        <f t="shared" si="1"/>
        <v>Kém</v>
      </c>
      <c r="AA26" s="41" t="str">
        <f t="shared" si="4"/>
        <v/>
      </c>
      <c r="AB26" s="41" t="str">
        <f t="shared" si="5"/>
        <v>PM10-A3</v>
      </c>
      <c r="AC26" s="71"/>
      <c r="AD26" s="4"/>
      <c r="AE26" s="43" t="str">
        <f t="shared" si="2"/>
        <v>Học lại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2643</v>
      </c>
      <c r="D27" s="46" t="s">
        <v>114</v>
      </c>
      <c r="E27" s="47" t="s">
        <v>417</v>
      </c>
      <c r="F27" s="48" t="s">
        <v>2269</v>
      </c>
      <c r="G27" s="45" t="s">
        <v>170</v>
      </c>
      <c r="H27" s="101" t="s">
        <v>1147</v>
      </c>
      <c r="I27" s="102" t="s">
        <v>2619</v>
      </c>
      <c r="J27" s="100">
        <v>43273</v>
      </c>
      <c r="K27" s="102" t="s">
        <v>1149</v>
      </c>
      <c r="L27" s="102" t="s">
        <v>1135</v>
      </c>
      <c r="M27" s="102" t="s">
        <v>48</v>
      </c>
      <c r="N27">
        <v>2</v>
      </c>
      <c r="O27" s="82">
        <v>9</v>
      </c>
      <c r="P27" s="82">
        <v>7</v>
      </c>
      <c r="Q27" s="82">
        <v>9</v>
      </c>
      <c r="R27" s="49" t="s">
        <v>36</v>
      </c>
      <c r="S27" s="54"/>
      <c r="T27" s="54"/>
      <c r="U27" s="54"/>
      <c r="V27" s="54"/>
      <c r="W27" s="80">
        <v>5.5</v>
      </c>
      <c r="X27" s="51">
        <f t="shared" si="0"/>
        <v>6.4</v>
      </c>
      <c r="Y27" s="52" t="str">
        <f t="shared" si="3"/>
        <v>C</v>
      </c>
      <c r="Z27" s="53" t="str">
        <f t="shared" si="1"/>
        <v>Trung bình</v>
      </c>
      <c r="AA27" s="41" t="str">
        <f t="shared" si="4"/>
        <v/>
      </c>
      <c r="AB27" s="41" t="str">
        <f t="shared" si="5"/>
        <v>PM10-A3</v>
      </c>
      <c r="AC27" s="71"/>
      <c r="AD27" s="4"/>
      <c r="AE27" s="43" t="str">
        <f t="shared" si="2"/>
        <v>Đạt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2644</v>
      </c>
      <c r="D28" s="46" t="s">
        <v>1099</v>
      </c>
      <c r="E28" s="47" t="s">
        <v>151</v>
      </c>
      <c r="F28" s="48" t="s">
        <v>1158</v>
      </c>
      <c r="G28" s="45" t="s">
        <v>518</v>
      </c>
      <c r="H28" s="101" t="s">
        <v>1147</v>
      </c>
      <c r="I28" s="102" t="s">
        <v>2619</v>
      </c>
      <c r="J28" s="100">
        <v>43273</v>
      </c>
      <c r="K28" s="102" t="s">
        <v>1149</v>
      </c>
      <c r="L28" s="102" t="s">
        <v>1135</v>
      </c>
      <c r="M28" s="102" t="s">
        <v>48</v>
      </c>
      <c r="N28">
        <v>2</v>
      </c>
      <c r="O28" s="82">
        <v>7</v>
      </c>
      <c r="P28" s="82">
        <v>4</v>
      </c>
      <c r="Q28" s="82">
        <v>3</v>
      </c>
      <c r="R28" s="49" t="s">
        <v>36</v>
      </c>
      <c r="S28" s="54"/>
      <c r="T28" s="54"/>
      <c r="U28" s="54"/>
      <c r="V28" s="54"/>
      <c r="W28" s="80">
        <v>3.5</v>
      </c>
      <c r="X28" s="51">
        <f t="shared" si="0"/>
        <v>3.9</v>
      </c>
      <c r="Y28" s="52" t="str">
        <f t="shared" si="3"/>
        <v>F</v>
      </c>
      <c r="Z28" s="53" t="str">
        <f t="shared" si="1"/>
        <v>Kém</v>
      </c>
      <c r="AA28" s="41" t="str">
        <f t="shared" si="4"/>
        <v/>
      </c>
      <c r="AB28" s="41" t="str">
        <f t="shared" si="5"/>
        <v>PM10-A3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2645</v>
      </c>
      <c r="D29" s="46" t="s">
        <v>1133</v>
      </c>
      <c r="E29" s="47" t="s">
        <v>155</v>
      </c>
      <c r="F29" s="48" t="s">
        <v>1454</v>
      </c>
      <c r="G29" s="45" t="s">
        <v>93</v>
      </c>
      <c r="H29" s="101" t="s">
        <v>1147</v>
      </c>
      <c r="I29" s="102" t="s">
        <v>2619</v>
      </c>
      <c r="J29" s="100">
        <v>43273</v>
      </c>
      <c r="K29" s="102" t="s">
        <v>1149</v>
      </c>
      <c r="L29" s="102" t="s">
        <v>1135</v>
      </c>
      <c r="M29" s="102" t="s">
        <v>48</v>
      </c>
      <c r="N29">
        <v>2</v>
      </c>
      <c r="O29" s="82">
        <v>8</v>
      </c>
      <c r="P29" s="82">
        <v>4</v>
      </c>
      <c r="Q29" s="82">
        <v>4</v>
      </c>
      <c r="R29" s="49" t="s">
        <v>36</v>
      </c>
      <c r="S29" s="54"/>
      <c r="T29" s="54"/>
      <c r="U29" s="54"/>
      <c r="V29" s="54"/>
      <c r="W29" s="80">
        <v>2</v>
      </c>
      <c r="X29" s="51">
        <f t="shared" si="0"/>
        <v>3</v>
      </c>
      <c r="Y29" s="52" t="str">
        <f t="shared" si="3"/>
        <v>F</v>
      </c>
      <c r="Z29" s="53" t="str">
        <f t="shared" si="1"/>
        <v>Kém</v>
      </c>
      <c r="AA29" s="41" t="str">
        <f t="shared" si="4"/>
        <v/>
      </c>
      <c r="AB29" s="41" t="str">
        <f t="shared" si="5"/>
        <v>PM10-A3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2646</v>
      </c>
      <c r="D30" s="46" t="s">
        <v>698</v>
      </c>
      <c r="E30" s="47" t="s">
        <v>425</v>
      </c>
      <c r="F30" s="48" t="s">
        <v>2647</v>
      </c>
      <c r="G30" s="45" t="s">
        <v>132</v>
      </c>
      <c r="H30" s="101" t="s">
        <v>1147</v>
      </c>
      <c r="I30" s="102" t="s">
        <v>2619</v>
      </c>
      <c r="J30" s="100">
        <v>43273</v>
      </c>
      <c r="K30" s="102" t="s">
        <v>1149</v>
      </c>
      <c r="L30" s="102" t="s">
        <v>1135</v>
      </c>
      <c r="M30" s="102" t="s">
        <v>48</v>
      </c>
      <c r="N30">
        <v>2</v>
      </c>
      <c r="O30" s="82">
        <v>10</v>
      </c>
      <c r="P30" s="82">
        <v>5</v>
      </c>
      <c r="Q30" s="82">
        <v>8</v>
      </c>
      <c r="R30" s="49" t="s">
        <v>36</v>
      </c>
      <c r="S30" s="54"/>
      <c r="T30" s="54"/>
      <c r="U30" s="54"/>
      <c r="V30" s="54"/>
      <c r="W30" s="80">
        <v>5.5</v>
      </c>
      <c r="X30" s="51">
        <f t="shared" si="0"/>
        <v>6.2</v>
      </c>
      <c r="Y30" s="52" t="str">
        <f t="shared" si="3"/>
        <v>C</v>
      </c>
      <c r="Z30" s="53" t="str">
        <f t="shared" si="1"/>
        <v>Trung bình</v>
      </c>
      <c r="AA30" s="41" t="str">
        <f t="shared" si="4"/>
        <v/>
      </c>
      <c r="AB30" s="41" t="str">
        <f t="shared" si="5"/>
        <v>PM10-A3</v>
      </c>
      <c r="AC30" s="71"/>
      <c r="AD30" s="4"/>
      <c r="AE30" s="43" t="str">
        <f t="shared" si="2"/>
        <v>Đạt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2648</v>
      </c>
      <c r="D31" s="46" t="s">
        <v>2649</v>
      </c>
      <c r="E31" s="47" t="s">
        <v>182</v>
      </c>
      <c r="F31" s="48" t="s">
        <v>1444</v>
      </c>
      <c r="G31" s="45" t="s">
        <v>262</v>
      </c>
      <c r="H31" s="101" t="s">
        <v>1147</v>
      </c>
      <c r="I31" s="102" t="s">
        <v>2619</v>
      </c>
      <c r="J31" s="100">
        <v>43273</v>
      </c>
      <c r="K31" s="102" t="s">
        <v>1149</v>
      </c>
      <c r="L31" s="102" t="s">
        <v>1135</v>
      </c>
      <c r="M31" s="102" t="s">
        <v>48</v>
      </c>
      <c r="N31">
        <v>2</v>
      </c>
      <c r="O31" s="82">
        <v>9</v>
      </c>
      <c r="P31" s="82">
        <v>7</v>
      </c>
      <c r="Q31" s="82">
        <v>4</v>
      </c>
      <c r="R31" s="49" t="s">
        <v>36</v>
      </c>
      <c r="S31" s="54"/>
      <c r="T31" s="54"/>
      <c r="U31" s="54"/>
      <c r="V31" s="54"/>
      <c r="W31" s="80">
        <v>5</v>
      </c>
      <c r="X31" s="51">
        <f t="shared" si="0"/>
        <v>5.5</v>
      </c>
      <c r="Y31" s="52" t="str">
        <f t="shared" si="3"/>
        <v>C</v>
      </c>
      <c r="Z31" s="53" t="str">
        <f t="shared" si="1"/>
        <v>Trung bình</v>
      </c>
      <c r="AA31" s="41" t="str">
        <f t="shared" si="4"/>
        <v/>
      </c>
      <c r="AB31" s="41" t="str">
        <f t="shared" si="5"/>
        <v>PM10-A3</v>
      </c>
      <c r="AC31" s="71"/>
      <c r="AD31" s="4"/>
      <c r="AE31" s="43" t="str">
        <f t="shared" si="2"/>
        <v>Đạt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2650</v>
      </c>
      <c r="D32" s="46" t="s">
        <v>2651</v>
      </c>
      <c r="E32" s="47" t="s">
        <v>182</v>
      </c>
      <c r="F32" s="48" t="s">
        <v>2003</v>
      </c>
      <c r="G32" s="45" t="s">
        <v>144</v>
      </c>
      <c r="H32" s="101" t="s">
        <v>1147</v>
      </c>
      <c r="I32" s="102" t="s">
        <v>2619</v>
      </c>
      <c r="J32" s="100">
        <v>43273</v>
      </c>
      <c r="K32" s="102" t="s">
        <v>1149</v>
      </c>
      <c r="L32" s="102" t="s">
        <v>1135</v>
      </c>
      <c r="M32" s="102" t="s">
        <v>48</v>
      </c>
      <c r="N32">
        <v>2</v>
      </c>
      <c r="O32" s="82">
        <v>10</v>
      </c>
      <c r="P32" s="82">
        <v>5</v>
      </c>
      <c r="Q32" s="82">
        <v>3</v>
      </c>
      <c r="R32" s="49" t="s">
        <v>36</v>
      </c>
      <c r="S32" s="54"/>
      <c r="T32" s="54"/>
      <c r="U32" s="54"/>
      <c r="V32" s="54"/>
      <c r="W32" s="80">
        <v>2</v>
      </c>
      <c r="X32" s="51">
        <f t="shared" si="0"/>
        <v>3.2</v>
      </c>
      <c r="Y32" s="52" t="str">
        <f t="shared" si="3"/>
        <v>F</v>
      </c>
      <c r="Z32" s="53" t="str">
        <f t="shared" si="1"/>
        <v>Kém</v>
      </c>
      <c r="AA32" s="41" t="str">
        <f t="shared" si="4"/>
        <v/>
      </c>
      <c r="AB32" s="41" t="str">
        <f t="shared" si="5"/>
        <v>PM10-A3</v>
      </c>
      <c r="AC32" s="71"/>
      <c r="AD32" s="4"/>
      <c r="AE32" s="43" t="str">
        <f t="shared" si="2"/>
        <v>Học lại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2652</v>
      </c>
      <c r="D33" s="46" t="s">
        <v>166</v>
      </c>
      <c r="E33" s="47" t="s">
        <v>182</v>
      </c>
      <c r="F33" s="48" t="s">
        <v>1797</v>
      </c>
      <c r="G33" s="45" t="s">
        <v>105</v>
      </c>
      <c r="H33" s="101" t="s">
        <v>1147</v>
      </c>
      <c r="I33" s="102" t="s">
        <v>2619</v>
      </c>
      <c r="J33" s="100">
        <v>43273</v>
      </c>
      <c r="K33" s="102" t="s">
        <v>1149</v>
      </c>
      <c r="L33" s="102" t="s">
        <v>1135</v>
      </c>
      <c r="M33" s="102" t="s">
        <v>48</v>
      </c>
      <c r="N33">
        <v>2</v>
      </c>
      <c r="O33" s="82">
        <v>9</v>
      </c>
      <c r="P33" s="82">
        <v>4</v>
      </c>
      <c r="Q33" s="82">
        <v>3</v>
      </c>
      <c r="R33" s="49" t="s">
        <v>36</v>
      </c>
      <c r="S33" s="54"/>
      <c r="T33" s="54"/>
      <c r="U33" s="54"/>
      <c r="V33" s="54"/>
      <c r="W33" s="80">
        <v>1</v>
      </c>
      <c r="X33" s="51">
        <f t="shared" si="0"/>
        <v>2.2999999999999998</v>
      </c>
      <c r="Y33" s="52" t="str">
        <f t="shared" si="3"/>
        <v>F</v>
      </c>
      <c r="Z33" s="53" t="str">
        <f t="shared" si="1"/>
        <v>Kém</v>
      </c>
      <c r="AA33" s="41" t="str">
        <f t="shared" si="4"/>
        <v/>
      </c>
      <c r="AB33" s="41" t="str">
        <f t="shared" si="5"/>
        <v>PM10-A3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2653</v>
      </c>
      <c r="D34" s="46" t="s">
        <v>2654</v>
      </c>
      <c r="E34" s="47" t="s">
        <v>182</v>
      </c>
      <c r="F34" s="48" t="s">
        <v>1871</v>
      </c>
      <c r="G34" s="45" t="s">
        <v>84</v>
      </c>
      <c r="H34" s="101" t="s">
        <v>1147</v>
      </c>
      <c r="I34" s="102" t="s">
        <v>2619</v>
      </c>
      <c r="J34" s="100">
        <v>43273</v>
      </c>
      <c r="K34" s="102" t="s">
        <v>1149</v>
      </c>
      <c r="L34" s="102" t="s">
        <v>1135</v>
      </c>
      <c r="M34" s="102" t="s">
        <v>48</v>
      </c>
      <c r="N34">
        <v>2</v>
      </c>
      <c r="O34" s="82">
        <v>9</v>
      </c>
      <c r="P34" s="82">
        <v>5</v>
      </c>
      <c r="Q34" s="82">
        <v>5</v>
      </c>
      <c r="R34" s="49" t="s">
        <v>36</v>
      </c>
      <c r="S34" s="54"/>
      <c r="T34" s="54"/>
      <c r="U34" s="54"/>
      <c r="V34" s="54"/>
      <c r="W34" s="80">
        <v>1.5</v>
      </c>
      <c r="X34" s="51">
        <f t="shared" si="0"/>
        <v>3</v>
      </c>
      <c r="Y34" s="52" t="str">
        <f t="shared" si="3"/>
        <v>F</v>
      </c>
      <c r="Z34" s="53" t="str">
        <f t="shared" si="1"/>
        <v>Kém</v>
      </c>
      <c r="AA34" s="41" t="str">
        <f t="shared" si="4"/>
        <v/>
      </c>
      <c r="AB34" s="41" t="str">
        <f t="shared" si="5"/>
        <v>PM10-A3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2655</v>
      </c>
      <c r="D35" s="46" t="s">
        <v>530</v>
      </c>
      <c r="E35" s="47" t="s">
        <v>2656</v>
      </c>
      <c r="F35" s="48" t="s">
        <v>1002</v>
      </c>
      <c r="G35" s="45" t="s">
        <v>378</v>
      </c>
      <c r="H35" s="101" t="s">
        <v>1147</v>
      </c>
      <c r="I35" s="102" t="s">
        <v>2619</v>
      </c>
      <c r="J35" s="100">
        <v>43273</v>
      </c>
      <c r="K35" s="102" t="s">
        <v>1149</v>
      </c>
      <c r="L35" s="102" t="s">
        <v>1135</v>
      </c>
      <c r="M35" s="102" t="s">
        <v>48</v>
      </c>
      <c r="N35">
        <v>2</v>
      </c>
      <c r="O35" s="82">
        <v>10</v>
      </c>
      <c r="P35" s="82">
        <v>10</v>
      </c>
      <c r="Q35" s="82">
        <v>10</v>
      </c>
      <c r="R35" s="49" t="s">
        <v>36</v>
      </c>
      <c r="S35" s="54"/>
      <c r="T35" s="54"/>
      <c r="U35" s="54"/>
      <c r="V35" s="54"/>
      <c r="W35" s="80">
        <v>8</v>
      </c>
      <c r="X35" s="51">
        <f t="shared" si="0"/>
        <v>8.6</v>
      </c>
      <c r="Y35" s="52" t="str">
        <f t="shared" si="3"/>
        <v>A</v>
      </c>
      <c r="Z35" s="53" t="str">
        <f t="shared" si="1"/>
        <v>Giỏi</v>
      </c>
      <c r="AA35" s="41" t="str">
        <f t="shared" si="4"/>
        <v/>
      </c>
      <c r="AB35" s="41" t="str">
        <f t="shared" si="5"/>
        <v>PM10-A3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2657</v>
      </c>
      <c r="D36" s="46" t="s">
        <v>2658</v>
      </c>
      <c r="E36" s="47" t="s">
        <v>432</v>
      </c>
      <c r="F36" s="48" t="s">
        <v>604</v>
      </c>
      <c r="G36" s="45" t="s">
        <v>218</v>
      </c>
      <c r="H36" s="101" t="s">
        <v>1147</v>
      </c>
      <c r="I36" s="102" t="s">
        <v>2619</v>
      </c>
      <c r="J36" s="100">
        <v>43273</v>
      </c>
      <c r="K36" s="102" t="s">
        <v>1149</v>
      </c>
      <c r="L36" s="102" t="s">
        <v>1135</v>
      </c>
      <c r="M36" s="102" t="s">
        <v>48</v>
      </c>
      <c r="N36">
        <v>2</v>
      </c>
      <c r="O36" s="82">
        <v>7</v>
      </c>
      <c r="P36" s="82">
        <v>5</v>
      </c>
      <c r="Q36" s="82">
        <v>3</v>
      </c>
      <c r="R36" s="49" t="s">
        <v>36</v>
      </c>
      <c r="S36" s="54"/>
      <c r="T36" s="54"/>
      <c r="U36" s="54"/>
      <c r="V36" s="54"/>
      <c r="W36" s="80">
        <v>3.5</v>
      </c>
      <c r="X36" s="51">
        <f t="shared" si="0"/>
        <v>4</v>
      </c>
      <c r="Y36" s="52" t="str">
        <f t="shared" si="3"/>
        <v>D</v>
      </c>
      <c r="Z36" s="53" t="str">
        <f t="shared" si="1"/>
        <v>Trung bình yếu</v>
      </c>
      <c r="AA36" s="41" t="str">
        <f t="shared" si="4"/>
        <v/>
      </c>
      <c r="AB36" s="41" t="str">
        <f t="shared" si="5"/>
        <v>PM10-A3</v>
      </c>
      <c r="AC36" s="71"/>
      <c r="AD36" s="4"/>
      <c r="AE36" s="43" t="str">
        <f t="shared" si="2"/>
        <v>Đạt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2659</v>
      </c>
      <c r="D37" s="46" t="s">
        <v>2125</v>
      </c>
      <c r="E37" s="47" t="s">
        <v>189</v>
      </c>
      <c r="F37" s="48" t="s">
        <v>2623</v>
      </c>
      <c r="G37" s="45" t="s">
        <v>194</v>
      </c>
      <c r="H37" s="101" t="s">
        <v>1147</v>
      </c>
      <c r="I37" s="102" t="s">
        <v>2619</v>
      </c>
      <c r="J37" s="100">
        <v>43273</v>
      </c>
      <c r="K37" s="102" t="s">
        <v>1149</v>
      </c>
      <c r="L37" s="102" t="s">
        <v>1135</v>
      </c>
      <c r="M37" s="102" t="s">
        <v>48</v>
      </c>
      <c r="N37">
        <v>2</v>
      </c>
      <c r="O37" s="82">
        <v>10</v>
      </c>
      <c r="P37" s="82">
        <v>6</v>
      </c>
      <c r="Q37" s="82">
        <v>5</v>
      </c>
      <c r="R37" s="49" t="s">
        <v>36</v>
      </c>
      <c r="S37" s="54"/>
      <c r="T37" s="54"/>
      <c r="U37" s="54"/>
      <c r="V37" s="54"/>
      <c r="W37" s="80">
        <v>4</v>
      </c>
      <c r="X37" s="51">
        <f t="shared" si="0"/>
        <v>4.9000000000000004</v>
      </c>
      <c r="Y37" s="52" t="str">
        <f t="shared" si="3"/>
        <v>D</v>
      </c>
      <c r="Z37" s="53" t="str">
        <f t="shared" si="1"/>
        <v>Trung bình yếu</v>
      </c>
      <c r="AA37" s="41" t="str">
        <f t="shared" si="4"/>
        <v/>
      </c>
      <c r="AB37" s="41" t="str">
        <f t="shared" si="5"/>
        <v>PM10-A3</v>
      </c>
      <c r="AC37" s="71"/>
      <c r="AD37" s="4"/>
      <c r="AE37" s="43" t="str">
        <f t="shared" si="2"/>
        <v>Đạt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2660</v>
      </c>
      <c r="D38" s="46" t="s">
        <v>501</v>
      </c>
      <c r="E38" s="47" t="s">
        <v>189</v>
      </c>
      <c r="F38" s="48" t="s">
        <v>1009</v>
      </c>
      <c r="G38" s="45" t="s">
        <v>69</v>
      </c>
      <c r="H38" s="101" t="s">
        <v>1147</v>
      </c>
      <c r="I38" s="102" t="s">
        <v>2619</v>
      </c>
      <c r="J38" s="100">
        <v>43273</v>
      </c>
      <c r="K38" s="102" t="s">
        <v>1149</v>
      </c>
      <c r="L38" s="102" t="s">
        <v>1135</v>
      </c>
      <c r="M38" s="102" t="s">
        <v>48</v>
      </c>
      <c r="N38">
        <v>2</v>
      </c>
      <c r="O38" s="82">
        <v>8</v>
      </c>
      <c r="P38" s="82">
        <v>4</v>
      </c>
      <c r="Q38" s="82">
        <v>4</v>
      </c>
      <c r="R38" s="49" t="s">
        <v>36</v>
      </c>
      <c r="S38" s="54"/>
      <c r="T38" s="54"/>
      <c r="U38" s="54"/>
      <c r="V38" s="54"/>
      <c r="W38" s="80">
        <v>5</v>
      </c>
      <c r="X38" s="51">
        <f t="shared" si="0"/>
        <v>5.0999999999999996</v>
      </c>
      <c r="Y38" s="52" t="str">
        <f t="shared" si="3"/>
        <v>D+</v>
      </c>
      <c r="Z38" s="53" t="str">
        <f t="shared" si="1"/>
        <v>Trung bình yếu</v>
      </c>
      <c r="AA38" s="41" t="str">
        <f t="shared" si="4"/>
        <v/>
      </c>
      <c r="AB38" s="41" t="str">
        <f t="shared" si="5"/>
        <v>PM10-A3</v>
      </c>
      <c r="AC38" s="71"/>
      <c r="AD38" s="4"/>
      <c r="AE38" s="43" t="str">
        <f t="shared" si="2"/>
        <v>Đạt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2661</v>
      </c>
      <c r="D39" s="46" t="s">
        <v>316</v>
      </c>
      <c r="E39" s="47" t="s">
        <v>189</v>
      </c>
      <c r="F39" s="48" t="s">
        <v>859</v>
      </c>
      <c r="G39" s="45" t="s">
        <v>79</v>
      </c>
      <c r="H39" s="101" t="s">
        <v>1147</v>
      </c>
      <c r="I39" s="102" t="s">
        <v>2619</v>
      </c>
      <c r="J39" s="100">
        <v>43273</v>
      </c>
      <c r="K39" s="102" t="s">
        <v>1149</v>
      </c>
      <c r="L39" s="102" t="s">
        <v>1135</v>
      </c>
      <c r="M39" s="102" t="s">
        <v>48</v>
      </c>
      <c r="N39">
        <v>2</v>
      </c>
      <c r="O39" s="82">
        <v>10</v>
      </c>
      <c r="P39" s="82">
        <v>6</v>
      </c>
      <c r="Q39" s="82">
        <v>3</v>
      </c>
      <c r="R39" s="49" t="s">
        <v>36</v>
      </c>
      <c r="S39" s="54"/>
      <c r="T39" s="54"/>
      <c r="U39" s="54"/>
      <c r="V39" s="54"/>
      <c r="W39" s="80">
        <v>2</v>
      </c>
      <c r="X39" s="51">
        <f t="shared" si="0"/>
        <v>3.3</v>
      </c>
      <c r="Y39" s="52" t="str">
        <f t="shared" si="3"/>
        <v>F</v>
      </c>
      <c r="Z39" s="53" t="str">
        <f t="shared" si="1"/>
        <v>Kém</v>
      </c>
      <c r="AA39" s="41" t="str">
        <f t="shared" si="4"/>
        <v/>
      </c>
      <c r="AB39" s="41" t="str">
        <f t="shared" si="5"/>
        <v>PM10-A3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2662</v>
      </c>
      <c r="D40" s="46" t="s">
        <v>1167</v>
      </c>
      <c r="E40" s="47" t="s">
        <v>201</v>
      </c>
      <c r="F40" s="48" t="s">
        <v>1626</v>
      </c>
      <c r="G40" s="45" t="s">
        <v>128</v>
      </c>
      <c r="H40" s="101" t="s">
        <v>1147</v>
      </c>
      <c r="I40" s="102" t="s">
        <v>2619</v>
      </c>
      <c r="J40" s="100">
        <v>43273</v>
      </c>
      <c r="K40" s="102" t="s">
        <v>1149</v>
      </c>
      <c r="L40" s="102" t="s">
        <v>1135</v>
      </c>
      <c r="M40" s="102" t="s">
        <v>48</v>
      </c>
      <c r="N40">
        <v>2</v>
      </c>
      <c r="O40" s="82">
        <v>10</v>
      </c>
      <c r="P40" s="82">
        <v>8</v>
      </c>
      <c r="Q40" s="82">
        <v>5</v>
      </c>
      <c r="R40" s="49" t="s">
        <v>36</v>
      </c>
      <c r="S40" s="54"/>
      <c r="T40" s="54"/>
      <c r="U40" s="54"/>
      <c r="V40" s="54"/>
      <c r="W40" s="80">
        <v>3</v>
      </c>
      <c r="X40" s="51">
        <f t="shared" si="0"/>
        <v>4.4000000000000004</v>
      </c>
      <c r="Y40" s="52" t="str">
        <f t="shared" si="3"/>
        <v>D</v>
      </c>
      <c r="Z40" s="53" t="str">
        <f t="shared" si="1"/>
        <v>Trung bình yếu</v>
      </c>
      <c r="AA40" s="41" t="str">
        <f t="shared" si="4"/>
        <v/>
      </c>
      <c r="AB40" s="41" t="str">
        <f t="shared" si="5"/>
        <v>PM10-A3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2663</v>
      </c>
      <c r="D41" s="46" t="s">
        <v>323</v>
      </c>
      <c r="E41" s="47" t="s">
        <v>201</v>
      </c>
      <c r="F41" s="48" t="s">
        <v>362</v>
      </c>
      <c r="G41" s="45" t="s">
        <v>262</v>
      </c>
      <c r="H41" s="101" t="s">
        <v>1147</v>
      </c>
      <c r="I41" s="102" t="s">
        <v>2619</v>
      </c>
      <c r="J41" s="100">
        <v>43273</v>
      </c>
      <c r="K41" s="102" t="s">
        <v>1149</v>
      </c>
      <c r="L41" s="102" t="s">
        <v>1135</v>
      </c>
      <c r="M41" s="102" t="s">
        <v>48</v>
      </c>
      <c r="N41">
        <v>2</v>
      </c>
      <c r="O41" s="82">
        <v>10</v>
      </c>
      <c r="P41" s="82">
        <v>7</v>
      </c>
      <c r="Q41" s="82">
        <v>10</v>
      </c>
      <c r="R41" s="49" t="s">
        <v>36</v>
      </c>
      <c r="S41" s="54"/>
      <c r="T41" s="54"/>
      <c r="U41" s="54"/>
      <c r="V41" s="54"/>
      <c r="W41" s="80">
        <v>8.5</v>
      </c>
      <c r="X41" s="51">
        <f t="shared" si="0"/>
        <v>8.6999999999999993</v>
      </c>
      <c r="Y41" s="52" t="str">
        <f t="shared" si="3"/>
        <v>A</v>
      </c>
      <c r="Z41" s="53" t="str">
        <f t="shared" si="1"/>
        <v>Giỏi</v>
      </c>
      <c r="AA41" s="41" t="str">
        <f t="shared" si="4"/>
        <v/>
      </c>
      <c r="AB41" s="41" t="str">
        <f t="shared" si="5"/>
        <v>PM10-A3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2664</v>
      </c>
      <c r="D42" s="46" t="s">
        <v>689</v>
      </c>
      <c r="E42" s="47" t="s">
        <v>221</v>
      </c>
      <c r="F42" s="48" t="s">
        <v>1384</v>
      </c>
      <c r="G42" s="45" t="s">
        <v>69</v>
      </c>
      <c r="H42" s="101" t="s">
        <v>1147</v>
      </c>
      <c r="I42" s="102" t="s">
        <v>2619</v>
      </c>
      <c r="J42" s="100">
        <v>43273</v>
      </c>
      <c r="K42" s="102" t="s">
        <v>1149</v>
      </c>
      <c r="L42" s="102" t="s">
        <v>1135</v>
      </c>
      <c r="M42" s="102" t="s">
        <v>48</v>
      </c>
      <c r="N42">
        <v>2</v>
      </c>
      <c r="O42" s="82">
        <v>8</v>
      </c>
      <c r="P42" s="82">
        <v>4</v>
      </c>
      <c r="Q42" s="82">
        <v>4</v>
      </c>
      <c r="R42" s="49" t="s">
        <v>36</v>
      </c>
      <c r="S42" s="54"/>
      <c r="T42" s="54"/>
      <c r="U42" s="54"/>
      <c r="V42" s="54"/>
      <c r="W42" s="80">
        <v>4.5</v>
      </c>
      <c r="X42" s="51">
        <f t="shared" si="0"/>
        <v>4.8</v>
      </c>
      <c r="Y42" s="52" t="str">
        <f t="shared" si="3"/>
        <v>D</v>
      </c>
      <c r="Z42" s="53" t="str">
        <f t="shared" si="1"/>
        <v>Trung bình yếu</v>
      </c>
      <c r="AA42" s="41" t="str">
        <f t="shared" si="4"/>
        <v/>
      </c>
      <c r="AB42" s="41" t="str">
        <f t="shared" si="5"/>
        <v>PM10-A3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2665</v>
      </c>
      <c r="D43" s="46" t="s">
        <v>2666</v>
      </c>
      <c r="E43" s="47" t="s">
        <v>221</v>
      </c>
      <c r="F43" s="48" t="s">
        <v>780</v>
      </c>
      <c r="G43" s="45" t="s">
        <v>105</v>
      </c>
      <c r="H43" s="101" t="s">
        <v>1147</v>
      </c>
      <c r="I43" s="102" t="s">
        <v>2619</v>
      </c>
      <c r="J43" s="100">
        <v>43273</v>
      </c>
      <c r="K43" s="102" t="s">
        <v>1149</v>
      </c>
      <c r="L43" s="102" t="s">
        <v>1135</v>
      </c>
      <c r="M43" s="102" t="s">
        <v>48</v>
      </c>
      <c r="N43">
        <v>2</v>
      </c>
      <c r="O43" s="82">
        <v>10</v>
      </c>
      <c r="P43" s="82">
        <v>5</v>
      </c>
      <c r="Q43" s="82">
        <v>3</v>
      </c>
      <c r="R43" s="49" t="s">
        <v>36</v>
      </c>
      <c r="S43" s="54"/>
      <c r="T43" s="54"/>
      <c r="U43" s="54"/>
      <c r="V43" s="54"/>
      <c r="W43" s="80">
        <v>1</v>
      </c>
      <c r="X43" s="51">
        <f t="shared" si="0"/>
        <v>2.5</v>
      </c>
      <c r="Y43" s="52" t="str">
        <f t="shared" si="3"/>
        <v>F</v>
      </c>
      <c r="Z43" s="53" t="str">
        <f t="shared" si="1"/>
        <v>Kém</v>
      </c>
      <c r="AA43" s="41" t="str">
        <f t="shared" si="4"/>
        <v/>
      </c>
      <c r="AB43" s="41" t="str">
        <f t="shared" si="5"/>
        <v>PM10-A3</v>
      </c>
      <c r="AC43" s="71"/>
      <c r="AD43" s="4"/>
      <c r="AE43" s="43" t="str">
        <f t="shared" si="2"/>
        <v>Học lại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2667</v>
      </c>
      <c r="D44" s="46" t="s">
        <v>383</v>
      </c>
      <c r="E44" s="47" t="s">
        <v>225</v>
      </c>
      <c r="F44" s="48" t="s">
        <v>2668</v>
      </c>
      <c r="G44" s="45" t="s">
        <v>170</v>
      </c>
      <c r="H44" s="101" t="s">
        <v>1147</v>
      </c>
      <c r="I44" s="102" t="s">
        <v>2619</v>
      </c>
      <c r="J44" s="100">
        <v>43273</v>
      </c>
      <c r="K44" s="102" t="s">
        <v>1149</v>
      </c>
      <c r="L44" s="102" t="s">
        <v>1135</v>
      </c>
      <c r="M44" s="102" t="s">
        <v>48</v>
      </c>
      <c r="N44">
        <v>2</v>
      </c>
      <c r="O44" s="82">
        <v>10</v>
      </c>
      <c r="P44" s="82">
        <v>9</v>
      </c>
      <c r="Q44" s="82">
        <v>10</v>
      </c>
      <c r="R44" s="49" t="s">
        <v>36</v>
      </c>
      <c r="S44" s="54"/>
      <c r="T44" s="54"/>
      <c r="U44" s="54"/>
      <c r="V44" s="54"/>
      <c r="W44" s="80">
        <v>9.5</v>
      </c>
      <c r="X44" s="51">
        <f t="shared" si="0"/>
        <v>9.6</v>
      </c>
      <c r="Y44" s="52" t="str">
        <f t="shared" si="3"/>
        <v>A+</v>
      </c>
      <c r="Z44" s="53" t="str">
        <f t="shared" si="1"/>
        <v>Giỏi</v>
      </c>
      <c r="AA44" s="41" t="str">
        <f t="shared" si="4"/>
        <v/>
      </c>
      <c r="AB44" s="41" t="str">
        <f t="shared" si="5"/>
        <v>PM10-A3</v>
      </c>
      <c r="AC44" s="71"/>
      <c r="AD44" s="4"/>
      <c r="AE44" s="43" t="str">
        <f t="shared" si="2"/>
        <v>Đạt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2669</v>
      </c>
      <c r="D45" s="46" t="s">
        <v>526</v>
      </c>
      <c r="E45" s="47" t="s">
        <v>225</v>
      </c>
      <c r="F45" s="48" t="s">
        <v>1797</v>
      </c>
      <c r="G45" s="45" t="s">
        <v>69</v>
      </c>
      <c r="H45" s="101" t="s">
        <v>1147</v>
      </c>
      <c r="I45" s="102" t="s">
        <v>2619</v>
      </c>
      <c r="J45" s="100">
        <v>43273</v>
      </c>
      <c r="K45" s="102" t="s">
        <v>1149</v>
      </c>
      <c r="L45" s="102" t="s">
        <v>1135</v>
      </c>
      <c r="M45" s="102" t="s">
        <v>48</v>
      </c>
      <c r="N45">
        <v>2</v>
      </c>
      <c r="O45" s="82">
        <v>9</v>
      </c>
      <c r="P45" s="82">
        <v>4</v>
      </c>
      <c r="Q45" s="82">
        <v>5</v>
      </c>
      <c r="R45" s="49" t="s">
        <v>36</v>
      </c>
      <c r="S45" s="54"/>
      <c r="T45" s="54"/>
      <c r="U45" s="54"/>
      <c r="V45" s="54"/>
      <c r="W45" s="80">
        <v>3.5</v>
      </c>
      <c r="X45" s="51">
        <f t="shared" si="0"/>
        <v>4.3</v>
      </c>
      <c r="Y45" s="52" t="str">
        <f t="shared" si="3"/>
        <v>D</v>
      </c>
      <c r="Z45" s="53" t="str">
        <f t="shared" si="1"/>
        <v>Trung bình yếu</v>
      </c>
      <c r="AA45" s="41" t="str">
        <f t="shared" si="4"/>
        <v/>
      </c>
      <c r="AB45" s="41" t="str">
        <f t="shared" si="5"/>
        <v>PM10-A3</v>
      </c>
      <c r="AC45" s="71"/>
      <c r="AD45" s="4"/>
      <c r="AE45" s="43" t="str">
        <f t="shared" si="2"/>
        <v>Đạt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2670</v>
      </c>
      <c r="D46" s="46" t="s">
        <v>1374</v>
      </c>
      <c r="E46" s="47" t="s">
        <v>225</v>
      </c>
      <c r="F46" s="48" t="s">
        <v>423</v>
      </c>
      <c r="G46" s="45" t="s">
        <v>248</v>
      </c>
      <c r="H46" s="101" t="s">
        <v>1147</v>
      </c>
      <c r="I46" s="102" t="s">
        <v>2619</v>
      </c>
      <c r="J46" s="100">
        <v>43273</v>
      </c>
      <c r="K46" s="102" t="s">
        <v>1149</v>
      </c>
      <c r="L46" s="102" t="s">
        <v>1135</v>
      </c>
      <c r="M46" s="102" t="s">
        <v>48</v>
      </c>
      <c r="N46">
        <v>2</v>
      </c>
      <c r="O46" s="82">
        <v>9</v>
      </c>
      <c r="P46" s="82">
        <v>4</v>
      </c>
      <c r="Q46" s="82">
        <v>5</v>
      </c>
      <c r="R46" s="49" t="s">
        <v>36</v>
      </c>
      <c r="S46" s="54"/>
      <c r="T46" s="54"/>
      <c r="U46" s="54"/>
      <c r="V46" s="54"/>
      <c r="W46" s="80">
        <v>3</v>
      </c>
      <c r="X46" s="51">
        <f t="shared" si="0"/>
        <v>3.9</v>
      </c>
      <c r="Y46" s="52" t="str">
        <f t="shared" si="3"/>
        <v>F</v>
      </c>
      <c r="Z46" s="53" t="str">
        <f t="shared" si="1"/>
        <v>Kém</v>
      </c>
      <c r="AA46" s="41" t="str">
        <f t="shared" si="4"/>
        <v/>
      </c>
      <c r="AB46" s="41" t="str">
        <f t="shared" si="5"/>
        <v>PM10-A3</v>
      </c>
      <c r="AC46" s="71"/>
      <c r="AD46" s="4"/>
      <c r="AE46" s="43" t="str">
        <f t="shared" si="2"/>
        <v>Học lại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2671</v>
      </c>
      <c r="D47" s="46" t="s">
        <v>628</v>
      </c>
      <c r="E47" s="47" t="s">
        <v>236</v>
      </c>
      <c r="F47" s="48" t="s">
        <v>1402</v>
      </c>
      <c r="G47" s="45" t="s">
        <v>218</v>
      </c>
      <c r="H47" s="101" t="s">
        <v>1147</v>
      </c>
      <c r="I47" s="102" t="s">
        <v>2619</v>
      </c>
      <c r="J47" s="100">
        <v>43273</v>
      </c>
      <c r="K47" s="102" t="s">
        <v>1149</v>
      </c>
      <c r="L47" s="102" t="s">
        <v>1135</v>
      </c>
      <c r="M47" s="102" t="s">
        <v>48</v>
      </c>
      <c r="N47">
        <v>2</v>
      </c>
      <c r="O47" s="82">
        <v>8</v>
      </c>
      <c r="P47" s="82">
        <v>4</v>
      </c>
      <c r="Q47" s="82">
        <v>4</v>
      </c>
      <c r="R47" s="49" t="s">
        <v>36</v>
      </c>
      <c r="S47" s="54"/>
      <c r="T47" s="54"/>
      <c r="U47" s="54"/>
      <c r="V47" s="54"/>
      <c r="W47" s="80">
        <v>1</v>
      </c>
      <c r="X47" s="51">
        <f t="shared" si="0"/>
        <v>2.2999999999999998</v>
      </c>
      <c r="Y47" s="52" t="str">
        <f t="shared" si="3"/>
        <v>F</v>
      </c>
      <c r="Z47" s="53" t="str">
        <f t="shared" si="1"/>
        <v>Kém</v>
      </c>
      <c r="AA47" s="41" t="str">
        <f t="shared" si="4"/>
        <v/>
      </c>
      <c r="AB47" s="41" t="str">
        <f t="shared" si="5"/>
        <v>PM10-A3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2672</v>
      </c>
      <c r="D48" s="46" t="s">
        <v>150</v>
      </c>
      <c r="E48" s="47" t="s">
        <v>480</v>
      </c>
      <c r="F48" s="48" t="s">
        <v>2673</v>
      </c>
      <c r="G48" s="45" t="s">
        <v>132</v>
      </c>
      <c r="H48" s="101" t="s">
        <v>1147</v>
      </c>
      <c r="I48" s="102" t="s">
        <v>2619</v>
      </c>
      <c r="J48" s="100">
        <v>43273</v>
      </c>
      <c r="K48" s="102" t="s">
        <v>1149</v>
      </c>
      <c r="L48" s="102" t="s">
        <v>1135</v>
      </c>
      <c r="M48" s="102" t="s">
        <v>48</v>
      </c>
      <c r="N48">
        <v>2</v>
      </c>
      <c r="O48" s="82">
        <v>7</v>
      </c>
      <c r="P48" s="82">
        <v>4</v>
      </c>
      <c r="Q48" s="82">
        <v>0</v>
      </c>
      <c r="R48" s="49" t="s">
        <v>36</v>
      </c>
      <c r="S48" s="54"/>
      <c r="T48" s="54"/>
      <c r="U48" s="54"/>
      <c r="V48" s="54"/>
      <c r="W48" s="80" t="s">
        <v>36</v>
      </c>
      <c r="X48" s="51">
        <f t="shared" si="0"/>
        <v>1.1000000000000001</v>
      </c>
      <c r="Y48" s="52" t="str">
        <f t="shared" si="3"/>
        <v>F</v>
      </c>
      <c r="Z48" s="53" t="str">
        <f t="shared" si="1"/>
        <v>Kém</v>
      </c>
      <c r="AA48" s="41" t="str">
        <f t="shared" si="4"/>
        <v>Không đủ ĐKDT</v>
      </c>
      <c r="AB48" s="41" t="str">
        <f t="shared" si="5"/>
        <v>PM10-A3</v>
      </c>
      <c r="AC48" s="71"/>
      <c r="AD48" s="4"/>
      <c r="AE48" s="43" t="str">
        <f t="shared" si="2"/>
        <v>Học lại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2674</v>
      </c>
      <c r="D49" s="46" t="s">
        <v>464</v>
      </c>
      <c r="E49" s="47" t="s">
        <v>1210</v>
      </c>
      <c r="F49" s="48" t="s">
        <v>756</v>
      </c>
      <c r="G49" s="45" t="s">
        <v>69</v>
      </c>
      <c r="H49" s="101" t="s">
        <v>1147</v>
      </c>
      <c r="I49" s="102" t="s">
        <v>2619</v>
      </c>
      <c r="J49" s="100">
        <v>43273</v>
      </c>
      <c r="K49" s="102" t="s">
        <v>1149</v>
      </c>
      <c r="L49" s="102" t="s">
        <v>1135</v>
      </c>
      <c r="M49" s="102" t="s">
        <v>48</v>
      </c>
      <c r="N49">
        <v>2</v>
      </c>
      <c r="O49" s="82">
        <v>10</v>
      </c>
      <c r="P49" s="82">
        <v>4</v>
      </c>
      <c r="Q49" s="82">
        <v>3</v>
      </c>
      <c r="R49" s="49" t="s">
        <v>36</v>
      </c>
      <c r="S49" s="54"/>
      <c r="T49" s="54"/>
      <c r="U49" s="54"/>
      <c r="V49" s="54"/>
      <c r="W49" s="80">
        <v>1</v>
      </c>
      <c r="X49" s="51">
        <f t="shared" si="0"/>
        <v>2.4</v>
      </c>
      <c r="Y49" s="52" t="str">
        <f t="shared" si="3"/>
        <v>F</v>
      </c>
      <c r="Z49" s="53" t="str">
        <f t="shared" si="1"/>
        <v>Kém</v>
      </c>
      <c r="AA49" s="41" t="str">
        <f t="shared" si="4"/>
        <v/>
      </c>
      <c r="AB49" s="41" t="str">
        <f t="shared" si="5"/>
        <v>PM10-A3</v>
      </c>
      <c r="AC49" s="71"/>
      <c r="AD49" s="4"/>
      <c r="AE49" s="43" t="str">
        <f t="shared" si="2"/>
        <v>Học lại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2675</v>
      </c>
      <c r="D50" s="46" t="s">
        <v>2222</v>
      </c>
      <c r="E50" s="47" t="s">
        <v>244</v>
      </c>
      <c r="F50" s="48" t="s">
        <v>503</v>
      </c>
      <c r="G50" s="45" t="s">
        <v>218</v>
      </c>
      <c r="H50" s="101" t="s">
        <v>1147</v>
      </c>
      <c r="I50" s="102" t="s">
        <v>2619</v>
      </c>
      <c r="J50" s="100">
        <v>43273</v>
      </c>
      <c r="K50" s="102" t="s">
        <v>1149</v>
      </c>
      <c r="L50" s="102" t="s">
        <v>1135</v>
      </c>
      <c r="M50" s="102" t="s">
        <v>48</v>
      </c>
      <c r="N50">
        <v>2</v>
      </c>
      <c r="O50" s="82">
        <v>8</v>
      </c>
      <c r="P50" s="82">
        <v>5</v>
      </c>
      <c r="Q50" s="82">
        <v>3</v>
      </c>
      <c r="R50" s="49" t="s">
        <v>36</v>
      </c>
      <c r="S50" s="54"/>
      <c r="T50" s="54"/>
      <c r="U50" s="54"/>
      <c r="V50" s="54"/>
      <c r="W50" s="80">
        <v>3</v>
      </c>
      <c r="X50" s="51">
        <f t="shared" si="0"/>
        <v>3.7</v>
      </c>
      <c r="Y50" s="52" t="str">
        <f t="shared" si="3"/>
        <v>F</v>
      </c>
      <c r="Z50" s="53" t="str">
        <f t="shared" si="1"/>
        <v>Kém</v>
      </c>
      <c r="AA50" s="41" t="str">
        <f t="shared" si="4"/>
        <v/>
      </c>
      <c r="AB50" s="41" t="str">
        <f t="shared" si="5"/>
        <v>PM10-A3</v>
      </c>
      <c r="AC50" s="71"/>
      <c r="AD50" s="4"/>
      <c r="AE50" s="43" t="str">
        <f t="shared" si="2"/>
        <v>Học lại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2676</v>
      </c>
      <c r="D51" s="46" t="s">
        <v>2677</v>
      </c>
      <c r="E51" s="47" t="s">
        <v>246</v>
      </c>
      <c r="F51" s="48" t="s">
        <v>568</v>
      </c>
      <c r="G51" s="45" t="s">
        <v>69</v>
      </c>
      <c r="H51" s="101" t="s">
        <v>1147</v>
      </c>
      <c r="I51" s="102" t="s">
        <v>2619</v>
      </c>
      <c r="J51" s="100">
        <v>43273</v>
      </c>
      <c r="K51" s="102" t="s">
        <v>1149</v>
      </c>
      <c r="L51" s="102" t="s">
        <v>1135</v>
      </c>
      <c r="M51" s="102" t="s">
        <v>48</v>
      </c>
      <c r="N51">
        <v>2</v>
      </c>
      <c r="O51" s="82">
        <v>8</v>
      </c>
      <c r="P51" s="82">
        <v>4</v>
      </c>
      <c r="Q51" s="82">
        <v>4</v>
      </c>
      <c r="R51" s="49" t="s">
        <v>36</v>
      </c>
      <c r="S51" s="54"/>
      <c r="T51" s="54"/>
      <c r="U51" s="54"/>
      <c r="V51" s="54"/>
      <c r="W51" s="80">
        <v>1</v>
      </c>
      <c r="X51" s="51">
        <f t="shared" si="0"/>
        <v>2.2999999999999998</v>
      </c>
      <c r="Y51" s="52" t="str">
        <f t="shared" si="3"/>
        <v>F</v>
      </c>
      <c r="Z51" s="53" t="str">
        <f t="shared" si="1"/>
        <v>Kém</v>
      </c>
      <c r="AA51" s="41" t="str">
        <f t="shared" si="4"/>
        <v/>
      </c>
      <c r="AB51" s="41" t="str">
        <f t="shared" si="5"/>
        <v>PM10-A3</v>
      </c>
      <c r="AC51" s="71"/>
      <c r="AD51" s="4"/>
      <c r="AE51" s="43" t="str">
        <f t="shared" si="2"/>
        <v>Học lại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2678</v>
      </c>
      <c r="D52" s="46" t="s">
        <v>2679</v>
      </c>
      <c r="E52" s="47" t="s">
        <v>246</v>
      </c>
      <c r="F52" s="48" t="s">
        <v>856</v>
      </c>
      <c r="G52" s="45" t="s">
        <v>357</v>
      </c>
      <c r="H52" s="101" t="s">
        <v>1147</v>
      </c>
      <c r="I52" s="102" t="s">
        <v>2619</v>
      </c>
      <c r="J52" s="100">
        <v>43273</v>
      </c>
      <c r="K52" s="102" t="s">
        <v>1149</v>
      </c>
      <c r="L52" s="102" t="s">
        <v>1135</v>
      </c>
      <c r="M52" s="102" t="s">
        <v>48</v>
      </c>
      <c r="N52">
        <v>2</v>
      </c>
      <c r="O52" s="82">
        <v>8</v>
      </c>
      <c r="P52" s="82">
        <v>6</v>
      </c>
      <c r="Q52" s="82">
        <v>4</v>
      </c>
      <c r="R52" s="49" t="s">
        <v>36</v>
      </c>
      <c r="S52" s="54"/>
      <c r="T52" s="54"/>
      <c r="U52" s="54"/>
      <c r="V52" s="54"/>
      <c r="W52" s="80">
        <v>0</v>
      </c>
      <c r="X52" s="51">
        <f t="shared" si="0"/>
        <v>1.8</v>
      </c>
      <c r="Y52" s="52" t="str">
        <f t="shared" si="3"/>
        <v>F</v>
      </c>
      <c r="Z52" s="53" t="str">
        <f t="shared" si="1"/>
        <v>Kém</v>
      </c>
      <c r="AA52" s="41" t="s">
        <v>3382</v>
      </c>
      <c r="AB52" s="41" t="str">
        <f t="shared" si="5"/>
        <v>PM10-A3</v>
      </c>
      <c r="AC52" s="71"/>
      <c r="AD52" s="4"/>
      <c r="AE52" s="43" t="str">
        <f t="shared" si="2"/>
        <v>Học lại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2680</v>
      </c>
      <c r="D53" s="46" t="s">
        <v>798</v>
      </c>
      <c r="E53" s="47" t="s">
        <v>257</v>
      </c>
      <c r="F53" s="48" t="s">
        <v>1088</v>
      </c>
      <c r="G53" s="45" t="s">
        <v>93</v>
      </c>
      <c r="H53" s="101" t="s">
        <v>1147</v>
      </c>
      <c r="I53" s="102" t="s">
        <v>2619</v>
      </c>
      <c r="J53" s="100">
        <v>43273</v>
      </c>
      <c r="K53" s="102" t="s">
        <v>1149</v>
      </c>
      <c r="L53" s="102" t="s">
        <v>1135</v>
      </c>
      <c r="M53" s="102" t="s">
        <v>48</v>
      </c>
      <c r="N53">
        <v>2</v>
      </c>
      <c r="O53" s="82">
        <v>10</v>
      </c>
      <c r="P53" s="82">
        <v>4</v>
      </c>
      <c r="Q53" s="82">
        <v>3</v>
      </c>
      <c r="R53" s="49" t="s">
        <v>36</v>
      </c>
      <c r="S53" s="54"/>
      <c r="T53" s="54"/>
      <c r="U53" s="54"/>
      <c r="V53" s="54"/>
      <c r="W53" s="80">
        <v>0</v>
      </c>
      <c r="X53" s="51">
        <f t="shared" si="0"/>
        <v>1.7</v>
      </c>
      <c r="Y53" s="52" t="str">
        <f t="shared" si="3"/>
        <v>F</v>
      </c>
      <c r="Z53" s="53" t="str">
        <f t="shared" si="1"/>
        <v>Kém</v>
      </c>
      <c r="AA53" s="41" t="s">
        <v>3382</v>
      </c>
      <c r="AB53" s="41" t="str">
        <f t="shared" si="5"/>
        <v>PM10-A3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2681</v>
      </c>
      <c r="D54" s="46" t="s">
        <v>2682</v>
      </c>
      <c r="E54" s="47" t="s">
        <v>257</v>
      </c>
      <c r="F54" s="48" t="s">
        <v>1961</v>
      </c>
      <c r="G54" s="45" t="s">
        <v>2683</v>
      </c>
      <c r="H54" s="101" t="s">
        <v>1147</v>
      </c>
      <c r="I54" s="102" t="s">
        <v>2619</v>
      </c>
      <c r="J54" s="100">
        <v>43273</v>
      </c>
      <c r="K54" s="102" t="s">
        <v>1149</v>
      </c>
      <c r="L54" s="102" t="s">
        <v>1135</v>
      </c>
      <c r="M54" s="102" t="s">
        <v>48</v>
      </c>
      <c r="N54">
        <v>2</v>
      </c>
      <c r="O54" s="82">
        <v>10</v>
      </c>
      <c r="P54" s="82">
        <v>5</v>
      </c>
      <c r="Q54" s="82">
        <v>5</v>
      </c>
      <c r="R54" s="49" t="s">
        <v>36</v>
      </c>
      <c r="S54" s="54"/>
      <c r="T54" s="54"/>
      <c r="U54" s="54"/>
      <c r="V54" s="54"/>
      <c r="W54" s="80">
        <v>4.5</v>
      </c>
      <c r="X54" s="51">
        <f t="shared" si="0"/>
        <v>5.2</v>
      </c>
      <c r="Y54" s="52" t="str">
        <f t="shared" si="3"/>
        <v>D+</v>
      </c>
      <c r="Z54" s="53" t="str">
        <f t="shared" si="1"/>
        <v>Trung bình yếu</v>
      </c>
      <c r="AA54" s="41" t="str">
        <f t="shared" si="4"/>
        <v/>
      </c>
      <c r="AB54" s="41" t="str">
        <f t="shared" si="5"/>
        <v>PM10-A3</v>
      </c>
      <c r="AC54" s="71"/>
      <c r="AD54" s="4"/>
      <c r="AE54" s="43" t="str">
        <f t="shared" si="2"/>
        <v>Đạt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2684</v>
      </c>
      <c r="D55" s="46" t="s">
        <v>376</v>
      </c>
      <c r="E55" s="47" t="s">
        <v>257</v>
      </c>
      <c r="F55" s="48" t="s">
        <v>73</v>
      </c>
      <c r="G55" s="45" t="s">
        <v>218</v>
      </c>
      <c r="H55" s="101" t="s">
        <v>1147</v>
      </c>
      <c r="I55" s="102" t="s">
        <v>2619</v>
      </c>
      <c r="J55" s="100">
        <v>43273</v>
      </c>
      <c r="K55" s="102" t="s">
        <v>1149</v>
      </c>
      <c r="L55" s="102" t="s">
        <v>1135</v>
      </c>
      <c r="M55" s="102" t="s">
        <v>48</v>
      </c>
      <c r="N55">
        <v>2</v>
      </c>
      <c r="O55" s="82">
        <v>10</v>
      </c>
      <c r="P55" s="82">
        <v>5</v>
      </c>
      <c r="Q55" s="82">
        <v>3</v>
      </c>
      <c r="R55" s="49" t="s">
        <v>36</v>
      </c>
      <c r="S55" s="54"/>
      <c r="T55" s="54"/>
      <c r="U55" s="54"/>
      <c r="V55" s="54"/>
      <c r="W55" s="80">
        <v>2</v>
      </c>
      <c r="X55" s="51">
        <f t="shared" si="0"/>
        <v>3.2</v>
      </c>
      <c r="Y55" s="52" t="str">
        <f t="shared" si="3"/>
        <v>F</v>
      </c>
      <c r="Z55" s="53" t="str">
        <f t="shared" si="1"/>
        <v>Kém</v>
      </c>
      <c r="AA55" s="41" t="str">
        <f t="shared" si="4"/>
        <v/>
      </c>
      <c r="AB55" s="41" t="str">
        <f t="shared" si="5"/>
        <v>PM10-A3</v>
      </c>
      <c r="AC55" s="71"/>
      <c r="AD55" s="4"/>
      <c r="AE55" s="43" t="str">
        <f t="shared" si="2"/>
        <v>Học lại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2685</v>
      </c>
      <c r="D56" s="46" t="s">
        <v>2125</v>
      </c>
      <c r="E56" s="47" t="s">
        <v>882</v>
      </c>
      <c r="F56" s="48" t="s">
        <v>1343</v>
      </c>
      <c r="G56" s="45" t="s">
        <v>357</v>
      </c>
      <c r="H56" s="101" t="s">
        <v>1147</v>
      </c>
      <c r="I56" s="102" t="s">
        <v>2619</v>
      </c>
      <c r="J56" s="100">
        <v>43273</v>
      </c>
      <c r="K56" s="102" t="s">
        <v>1149</v>
      </c>
      <c r="L56" s="102" t="s">
        <v>1135</v>
      </c>
      <c r="M56" s="102" t="s">
        <v>48</v>
      </c>
      <c r="N56">
        <v>2</v>
      </c>
      <c r="O56" s="82">
        <v>7</v>
      </c>
      <c r="P56" s="82">
        <v>4</v>
      </c>
      <c r="Q56" s="82">
        <v>4</v>
      </c>
      <c r="R56" s="49" t="s">
        <v>36</v>
      </c>
      <c r="S56" s="54"/>
      <c r="T56" s="54"/>
      <c r="U56" s="54"/>
      <c r="V56" s="54"/>
      <c r="W56" s="80">
        <v>1</v>
      </c>
      <c r="X56" s="51">
        <f t="shared" si="0"/>
        <v>2.2000000000000002</v>
      </c>
      <c r="Y56" s="52" t="str">
        <f t="shared" si="3"/>
        <v>F</v>
      </c>
      <c r="Z56" s="53" t="str">
        <f t="shared" si="1"/>
        <v>Kém</v>
      </c>
      <c r="AA56" s="41" t="str">
        <f t="shared" si="4"/>
        <v/>
      </c>
      <c r="AB56" s="41" t="str">
        <f t="shared" si="5"/>
        <v>PM10-A3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2686</v>
      </c>
      <c r="D57" s="46" t="s">
        <v>2687</v>
      </c>
      <c r="E57" s="47" t="s">
        <v>890</v>
      </c>
      <c r="F57" s="48" t="s">
        <v>365</v>
      </c>
      <c r="G57" s="45" t="s">
        <v>218</v>
      </c>
      <c r="H57" s="101" t="s">
        <v>1147</v>
      </c>
      <c r="I57" s="102" t="s">
        <v>2619</v>
      </c>
      <c r="J57" s="100">
        <v>43273</v>
      </c>
      <c r="K57" s="102" t="s">
        <v>1149</v>
      </c>
      <c r="L57" s="102" t="s">
        <v>1135</v>
      </c>
      <c r="M57" s="102" t="s">
        <v>48</v>
      </c>
      <c r="N57">
        <v>2</v>
      </c>
      <c r="O57" s="82">
        <v>8</v>
      </c>
      <c r="P57" s="82">
        <v>5</v>
      </c>
      <c r="Q57" s="82">
        <v>3</v>
      </c>
      <c r="R57" s="49" t="s">
        <v>36</v>
      </c>
      <c r="S57" s="54"/>
      <c r="T57" s="54"/>
      <c r="U57" s="54"/>
      <c r="V57" s="54"/>
      <c r="W57" s="80">
        <v>2</v>
      </c>
      <c r="X57" s="51">
        <f t="shared" si="0"/>
        <v>3</v>
      </c>
      <c r="Y57" s="52" t="str">
        <f t="shared" si="3"/>
        <v>F</v>
      </c>
      <c r="Z57" s="53" t="str">
        <f t="shared" si="1"/>
        <v>Kém</v>
      </c>
      <c r="AA57" s="41" t="str">
        <f t="shared" si="4"/>
        <v/>
      </c>
      <c r="AB57" s="41" t="str">
        <f t="shared" si="5"/>
        <v>PM10-A3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2688</v>
      </c>
      <c r="D58" s="46" t="s">
        <v>146</v>
      </c>
      <c r="E58" s="47" t="s">
        <v>1688</v>
      </c>
      <c r="F58" s="48" t="s">
        <v>1643</v>
      </c>
      <c r="G58" s="45" t="s">
        <v>454</v>
      </c>
      <c r="H58" s="101" t="s">
        <v>1147</v>
      </c>
      <c r="I58" s="102" t="s">
        <v>2619</v>
      </c>
      <c r="J58" s="100">
        <v>43273</v>
      </c>
      <c r="K58" s="102" t="s">
        <v>1149</v>
      </c>
      <c r="L58" s="102" t="s">
        <v>1135</v>
      </c>
      <c r="M58" s="102" t="s">
        <v>48</v>
      </c>
      <c r="N58">
        <v>2</v>
      </c>
      <c r="O58" s="82">
        <v>9</v>
      </c>
      <c r="P58" s="82">
        <v>4</v>
      </c>
      <c r="Q58" s="82">
        <v>5</v>
      </c>
      <c r="R58" s="49" t="s">
        <v>36</v>
      </c>
      <c r="S58" s="54"/>
      <c r="T58" s="54"/>
      <c r="U58" s="54"/>
      <c r="V58" s="54"/>
      <c r="W58" s="80">
        <v>1</v>
      </c>
      <c r="X58" s="51">
        <f t="shared" si="0"/>
        <v>2.5</v>
      </c>
      <c r="Y58" s="52" t="str">
        <f t="shared" si="3"/>
        <v>F</v>
      </c>
      <c r="Z58" s="53" t="str">
        <f t="shared" si="1"/>
        <v>Kém</v>
      </c>
      <c r="AA58" s="41" t="str">
        <f t="shared" si="4"/>
        <v/>
      </c>
      <c r="AB58" s="41" t="str">
        <f t="shared" si="5"/>
        <v>PM10-A3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2689</v>
      </c>
      <c r="D59" s="46" t="s">
        <v>216</v>
      </c>
      <c r="E59" s="47" t="s">
        <v>510</v>
      </c>
      <c r="F59" s="48" t="s">
        <v>565</v>
      </c>
      <c r="G59" s="45" t="s">
        <v>194</v>
      </c>
      <c r="H59" s="101" t="s">
        <v>1147</v>
      </c>
      <c r="I59" s="102" t="s">
        <v>2619</v>
      </c>
      <c r="J59" s="100">
        <v>43273</v>
      </c>
      <c r="K59" s="102" t="s">
        <v>1149</v>
      </c>
      <c r="L59" s="102" t="s">
        <v>1135</v>
      </c>
      <c r="M59" s="102" t="s">
        <v>48</v>
      </c>
      <c r="N59">
        <v>2</v>
      </c>
      <c r="O59" s="82">
        <v>9</v>
      </c>
      <c r="P59" s="82">
        <v>6</v>
      </c>
      <c r="Q59" s="82">
        <v>3</v>
      </c>
      <c r="R59" s="49" t="s">
        <v>36</v>
      </c>
      <c r="S59" s="54"/>
      <c r="T59" s="54"/>
      <c r="U59" s="54"/>
      <c r="V59" s="54"/>
      <c r="W59" s="80">
        <v>0</v>
      </c>
      <c r="X59" s="51">
        <f t="shared" si="0"/>
        <v>1.8</v>
      </c>
      <c r="Y59" s="52" t="str">
        <f t="shared" si="3"/>
        <v>F</v>
      </c>
      <c r="Z59" s="53" t="str">
        <f t="shared" si="1"/>
        <v>Kém</v>
      </c>
      <c r="AA59" s="41" t="s">
        <v>3382</v>
      </c>
      <c r="AB59" s="41" t="str">
        <f t="shared" si="5"/>
        <v>PM10-A3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2690</v>
      </c>
      <c r="D60" s="46" t="s">
        <v>1442</v>
      </c>
      <c r="E60" s="47" t="s">
        <v>278</v>
      </c>
      <c r="F60" s="48" t="s">
        <v>297</v>
      </c>
      <c r="G60" s="45" t="s">
        <v>378</v>
      </c>
      <c r="H60" s="101" t="s">
        <v>1147</v>
      </c>
      <c r="I60" s="102" t="s">
        <v>2619</v>
      </c>
      <c r="J60" s="100">
        <v>43273</v>
      </c>
      <c r="K60" s="102" t="s">
        <v>1149</v>
      </c>
      <c r="L60" s="102" t="s">
        <v>1135</v>
      </c>
      <c r="M60" s="102" t="s">
        <v>48</v>
      </c>
      <c r="N60">
        <v>2</v>
      </c>
      <c r="O60" s="82">
        <v>9</v>
      </c>
      <c r="P60" s="82">
        <v>4</v>
      </c>
      <c r="Q60" s="82">
        <v>2</v>
      </c>
      <c r="R60" s="49" t="s">
        <v>36</v>
      </c>
      <c r="S60" s="54"/>
      <c r="T60" s="54"/>
      <c r="U60" s="54"/>
      <c r="V60" s="54"/>
      <c r="W60" s="80">
        <v>6</v>
      </c>
      <c r="X60" s="51">
        <f t="shared" si="0"/>
        <v>5.7</v>
      </c>
      <c r="Y60" s="52" t="str">
        <f t="shared" si="3"/>
        <v>C</v>
      </c>
      <c r="Z60" s="53" t="str">
        <f t="shared" si="1"/>
        <v>Trung bình</v>
      </c>
      <c r="AA60" s="41" t="str">
        <f t="shared" si="4"/>
        <v/>
      </c>
      <c r="AB60" s="41" t="str">
        <f t="shared" si="5"/>
        <v>PM10-A3</v>
      </c>
      <c r="AC60" s="71"/>
      <c r="AD60" s="4"/>
      <c r="AE60" s="43" t="str">
        <f t="shared" si="2"/>
        <v>Đạt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2691</v>
      </c>
      <c r="D61" s="46" t="s">
        <v>588</v>
      </c>
      <c r="E61" s="47" t="s">
        <v>278</v>
      </c>
      <c r="F61" s="48" t="s">
        <v>187</v>
      </c>
      <c r="G61" s="45" t="s">
        <v>69</v>
      </c>
      <c r="H61" s="101" t="s">
        <v>1147</v>
      </c>
      <c r="I61" s="102" t="s">
        <v>2619</v>
      </c>
      <c r="J61" s="100">
        <v>43273</v>
      </c>
      <c r="K61" s="102" t="s">
        <v>1149</v>
      </c>
      <c r="L61" s="102" t="s">
        <v>1135</v>
      </c>
      <c r="M61" s="102" t="s">
        <v>48</v>
      </c>
      <c r="N61">
        <v>2</v>
      </c>
      <c r="O61" s="82">
        <v>8</v>
      </c>
      <c r="P61" s="82">
        <v>7</v>
      </c>
      <c r="Q61" s="82">
        <v>10</v>
      </c>
      <c r="R61" s="49" t="s">
        <v>36</v>
      </c>
      <c r="S61" s="54"/>
      <c r="T61" s="54"/>
      <c r="U61" s="54"/>
      <c r="V61" s="54"/>
      <c r="W61" s="80">
        <v>1.5</v>
      </c>
      <c r="X61" s="51">
        <f t="shared" si="0"/>
        <v>3.6</v>
      </c>
      <c r="Y61" s="52" t="str">
        <f t="shared" si="3"/>
        <v>F</v>
      </c>
      <c r="Z61" s="53" t="str">
        <f t="shared" si="1"/>
        <v>Kém</v>
      </c>
      <c r="AA61" s="41" t="str">
        <f t="shared" si="4"/>
        <v/>
      </c>
      <c r="AB61" s="41" t="str">
        <f t="shared" si="5"/>
        <v>PM10-A3</v>
      </c>
      <c r="AC61" s="71"/>
      <c r="AD61" s="4"/>
      <c r="AE61" s="43" t="str">
        <f t="shared" si="2"/>
        <v>Học lại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2692</v>
      </c>
      <c r="D62" s="46" t="s">
        <v>1751</v>
      </c>
      <c r="E62" s="47" t="s">
        <v>278</v>
      </c>
      <c r="F62" s="48" t="s">
        <v>254</v>
      </c>
      <c r="G62" s="45" t="s">
        <v>144</v>
      </c>
      <c r="H62" s="101" t="s">
        <v>1147</v>
      </c>
      <c r="I62" s="102" t="s">
        <v>2619</v>
      </c>
      <c r="J62" s="100">
        <v>43273</v>
      </c>
      <c r="K62" s="102" t="s">
        <v>1149</v>
      </c>
      <c r="L62" s="102" t="s">
        <v>1135</v>
      </c>
      <c r="M62" s="102" t="s">
        <v>48</v>
      </c>
      <c r="N62">
        <v>2</v>
      </c>
      <c r="O62" s="82">
        <v>8</v>
      </c>
      <c r="P62" s="82">
        <v>7</v>
      </c>
      <c r="Q62" s="82">
        <v>6</v>
      </c>
      <c r="R62" s="49" t="s">
        <v>36</v>
      </c>
      <c r="S62" s="54"/>
      <c r="T62" s="54"/>
      <c r="U62" s="54"/>
      <c r="V62" s="54"/>
      <c r="W62" s="80">
        <v>7.5</v>
      </c>
      <c r="X62" s="51">
        <f t="shared" si="0"/>
        <v>7.4</v>
      </c>
      <c r="Y62" s="52" t="str">
        <f t="shared" si="3"/>
        <v>B</v>
      </c>
      <c r="Z62" s="53" t="str">
        <f t="shared" si="1"/>
        <v>Khá</v>
      </c>
      <c r="AA62" s="41" t="str">
        <f t="shared" si="4"/>
        <v/>
      </c>
      <c r="AB62" s="41" t="str">
        <f t="shared" si="5"/>
        <v>PM10-A3</v>
      </c>
      <c r="AC62" s="71"/>
      <c r="AD62" s="4"/>
      <c r="AE62" s="43" t="str">
        <f t="shared" si="2"/>
        <v>Đạt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2693</v>
      </c>
      <c r="D63" s="46" t="s">
        <v>91</v>
      </c>
      <c r="E63" s="47" t="s">
        <v>278</v>
      </c>
      <c r="F63" s="48" t="s">
        <v>1504</v>
      </c>
      <c r="G63" s="45" t="s">
        <v>184</v>
      </c>
      <c r="H63" s="101" t="s">
        <v>1147</v>
      </c>
      <c r="I63" s="102" t="s">
        <v>2619</v>
      </c>
      <c r="J63" s="100">
        <v>43273</v>
      </c>
      <c r="K63" s="102" t="s">
        <v>1149</v>
      </c>
      <c r="L63" s="102" t="s">
        <v>1135</v>
      </c>
      <c r="M63" s="102" t="s">
        <v>48</v>
      </c>
      <c r="N63">
        <v>2</v>
      </c>
      <c r="O63" s="82">
        <v>10</v>
      </c>
      <c r="P63" s="82">
        <v>10</v>
      </c>
      <c r="Q63" s="82">
        <v>10</v>
      </c>
      <c r="R63" s="49" t="s">
        <v>36</v>
      </c>
      <c r="S63" s="54"/>
      <c r="T63" s="54"/>
      <c r="U63" s="54"/>
      <c r="V63" s="54"/>
      <c r="W63" s="80">
        <v>5</v>
      </c>
      <c r="X63" s="51">
        <f t="shared" si="0"/>
        <v>6.5</v>
      </c>
      <c r="Y63" s="52" t="str">
        <f t="shared" si="3"/>
        <v>C+</v>
      </c>
      <c r="Z63" s="53" t="str">
        <f t="shared" si="1"/>
        <v>Trung bình</v>
      </c>
      <c r="AA63" s="41" t="str">
        <f t="shared" si="4"/>
        <v/>
      </c>
      <c r="AB63" s="41" t="str">
        <f t="shared" si="5"/>
        <v>PM10-A3</v>
      </c>
      <c r="AC63" s="71"/>
      <c r="AD63" s="4"/>
      <c r="AE63" s="43" t="str">
        <f t="shared" si="2"/>
        <v>Đạt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2694</v>
      </c>
      <c r="D64" s="46" t="s">
        <v>910</v>
      </c>
      <c r="E64" s="47" t="s">
        <v>2695</v>
      </c>
      <c r="F64" s="48" t="s">
        <v>112</v>
      </c>
      <c r="G64" s="45" t="s">
        <v>357</v>
      </c>
      <c r="H64" s="101" t="s">
        <v>1147</v>
      </c>
      <c r="I64" s="102" t="s">
        <v>2619</v>
      </c>
      <c r="J64" s="100">
        <v>43273</v>
      </c>
      <c r="K64" s="102" t="s">
        <v>1149</v>
      </c>
      <c r="L64" s="102" t="s">
        <v>1135</v>
      </c>
      <c r="M64" s="102" t="s">
        <v>48</v>
      </c>
      <c r="N64">
        <v>2</v>
      </c>
      <c r="O64" s="82">
        <v>10</v>
      </c>
      <c r="P64" s="82">
        <v>5</v>
      </c>
      <c r="Q64" s="82">
        <v>8</v>
      </c>
      <c r="R64" s="49" t="s">
        <v>36</v>
      </c>
      <c r="S64" s="54"/>
      <c r="T64" s="54"/>
      <c r="U64" s="54"/>
      <c r="V64" s="54"/>
      <c r="W64" s="80">
        <v>1</v>
      </c>
      <c r="X64" s="51">
        <f t="shared" si="0"/>
        <v>3</v>
      </c>
      <c r="Y64" s="52" t="str">
        <f t="shared" si="3"/>
        <v>F</v>
      </c>
      <c r="Z64" s="53" t="str">
        <f t="shared" si="1"/>
        <v>Kém</v>
      </c>
      <c r="AA64" s="41" t="str">
        <f t="shared" si="4"/>
        <v/>
      </c>
      <c r="AB64" s="41" t="str">
        <f t="shared" si="5"/>
        <v>PM10-A3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2696</v>
      </c>
      <c r="D65" s="46" t="s">
        <v>1588</v>
      </c>
      <c r="E65" s="47" t="s">
        <v>288</v>
      </c>
      <c r="F65" s="48" t="s">
        <v>1321</v>
      </c>
      <c r="G65" s="45" t="s">
        <v>194</v>
      </c>
      <c r="H65" s="101" t="s">
        <v>1147</v>
      </c>
      <c r="I65" s="102" t="s">
        <v>2619</v>
      </c>
      <c r="J65" s="100">
        <v>43273</v>
      </c>
      <c r="K65" s="102" t="s">
        <v>1149</v>
      </c>
      <c r="L65" s="102" t="s">
        <v>1135</v>
      </c>
      <c r="M65" s="102" t="s">
        <v>48</v>
      </c>
      <c r="N65">
        <v>2</v>
      </c>
      <c r="O65" s="82">
        <v>9</v>
      </c>
      <c r="P65" s="82">
        <v>4</v>
      </c>
      <c r="Q65" s="82">
        <v>4</v>
      </c>
      <c r="R65" s="49" t="s">
        <v>36</v>
      </c>
      <c r="S65" s="54"/>
      <c r="T65" s="54"/>
      <c r="U65" s="54"/>
      <c r="V65" s="54"/>
      <c r="W65" s="80">
        <v>4.5</v>
      </c>
      <c r="X65" s="51">
        <f t="shared" si="0"/>
        <v>4.9000000000000004</v>
      </c>
      <c r="Y65" s="52" t="str">
        <f t="shared" si="3"/>
        <v>D</v>
      </c>
      <c r="Z65" s="53" t="str">
        <f t="shared" si="1"/>
        <v>Trung bình yếu</v>
      </c>
      <c r="AA65" s="41" t="str">
        <f t="shared" si="4"/>
        <v/>
      </c>
      <c r="AB65" s="41" t="str">
        <f t="shared" si="5"/>
        <v>PM10-A3</v>
      </c>
      <c r="AC65" s="71"/>
      <c r="AD65" s="4"/>
      <c r="AE65" s="43" t="str">
        <f t="shared" si="2"/>
        <v>Đạt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2697</v>
      </c>
      <c r="D66" s="46" t="s">
        <v>1573</v>
      </c>
      <c r="E66" s="47" t="s">
        <v>288</v>
      </c>
      <c r="F66" s="48" t="s">
        <v>927</v>
      </c>
      <c r="G66" s="45" t="s">
        <v>69</v>
      </c>
      <c r="H66" s="101" t="s">
        <v>1147</v>
      </c>
      <c r="I66" s="102" t="s">
        <v>2619</v>
      </c>
      <c r="J66" s="100">
        <v>43273</v>
      </c>
      <c r="K66" s="102" t="s">
        <v>1149</v>
      </c>
      <c r="L66" s="102" t="s">
        <v>1135</v>
      </c>
      <c r="M66" s="102" t="s">
        <v>48</v>
      </c>
      <c r="N66">
        <v>2</v>
      </c>
      <c r="O66" s="82">
        <v>7</v>
      </c>
      <c r="P66" s="82">
        <v>5</v>
      </c>
      <c r="Q66" s="82">
        <v>6</v>
      </c>
      <c r="R66" s="49" t="s">
        <v>36</v>
      </c>
      <c r="S66" s="54"/>
      <c r="T66" s="54"/>
      <c r="U66" s="54"/>
      <c r="V66" s="54"/>
      <c r="W66" s="80">
        <v>3.5</v>
      </c>
      <c r="X66" s="51">
        <f t="shared" si="0"/>
        <v>4.3</v>
      </c>
      <c r="Y66" s="52" t="str">
        <f t="shared" si="3"/>
        <v>D</v>
      </c>
      <c r="Z66" s="53" t="str">
        <f t="shared" si="1"/>
        <v>Trung bình yếu</v>
      </c>
      <c r="AA66" s="41" t="str">
        <f t="shared" si="4"/>
        <v/>
      </c>
      <c r="AB66" s="41" t="str">
        <f t="shared" si="5"/>
        <v>PM10-A3</v>
      </c>
      <c r="AC66" s="71"/>
      <c r="AD66" s="4"/>
      <c r="AE66" s="43" t="str">
        <f t="shared" si="2"/>
        <v>Đạt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2698</v>
      </c>
      <c r="D67" s="46" t="s">
        <v>698</v>
      </c>
      <c r="E67" s="47" t="s">
        <v>296</v>
      </c>
      <c r="F67" s="48" t="s">
        <v>1797</v>
      </c>
      <c r="G67" s="45" t="s">
        <v>218</v>
      </c>
      <c r="H67" s="101" t="s">
        <v>1147</v>
      </c>
      <c r="I67" s="102" t="s">
        <v>2619</v>
      </c>
      <c r="J67" s="100">
        <v>43273</v>
      </c>
      <c r="K67" s="102" t="s">
        <v>1149</v>
      </c>
      <c r="L67" s="102" t="s">
        <v>1135</v>
      </c>
      <c r="M67" s="102" t="s">
        <v>48</v>
      </c>
      <c r="N67">
        <v>2</v>
      </c>
      <c r="O67" s="82">
        <v>10</v>
      </c>
      <c r="P67" s="82">
        <v>5</v>
      </c>
      <c r="Q67" s="82">
        <v>5</v>
      </c>
      <c r="R67" s="49" t="s">
        <v>36</v>
      </c>
      <c r="S67" s="54"/>
      <c r="T67" s="54"/>
      <c r="U67" s="54"/>
      <c r="V67" s="54"/>
      <c r="W67" s="80">
        <v>5</v>
      </c>
      <c r="X67" s="51">
        <f t="shared" si="0"/>
        <v>5.5</v>
      </c>
      <c r="Y67" s="52" t="str">
        <f t="shared" si="3"/>
        <v>C</v>
      </c>
      <c r="Z67" s="53" t="str">
        <f t="shared" si="1"/>
        <v>Trung bình</v>
      </c>
      <c r="AA67" s="41" t="str">
        <f t="shared" si="4"/>
        <v/>
      </c>
      <c r="AB67" s="41" t="str">
        <f t="shared" si="5"/>
        <v>PM10-A3</v>
      </c>
      <c r="AC67" s="71"/>
      <c r="AD67" s="4"/>
      <c r="AE67" s="43" t="str">
        <f t="shared" si="2"/>
        <v>Đạt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2699</v>
      </c>
      <c r="D68" s="46" t="s">
        <v>2700</v>
      </c>
      <c r="E68" s="47" t="s">
        <v>296</v>
      </c>
      <c r="F68" s="48" t="s">
        <v>1027</v>
      </c>
      <c r="G68" s="45" t="s">
        <v>406</v>
      </c>
      <c r="H68" s="101" t="s">
        <v>1147</v>
      </c>
      <c r="I68" s="102" t="s">
        <v>2619</v>
      </c>
      <c r="J68" s="100">
        <v>43273</v>
      </c>
      <c r="K68" s="102" t="s">
        <v>1149</v>
      </c>
      <c r="L68" s="102" t="s">
        <v>1135</v>
      </c>
      <c r="M68" s="102" t="s">
        <v>48</v>
      </c>
      <c r="N68">
        <v>2</v>
      </c>
      <c r="O68" s="82">
        <v>5</v>
      </c>
      <c r="P68" s="82">
        <v>4</v>
      </c>
      <c r="Q68" s="82">
        <v>0</v>
      </c>
      <c r="R68" s="49" t="s">
        <v>36</v>
      </c>
      <c r="S68" s="54"/>
      <c r="T68" s="54"/>
      <c r="U68" s="54"/>
      <c r="V68" s="54"/>
      <c r="W68" s="80" t="s">
        <v>36</v>
      </c>
      <c r="X68" s="51">
        <f t="shared" si="0"/>
        <v>0.9</v>
      </c>
      <c r="Y68" s="52" t="str">
        <f t="shared" si="3"/>
        <v>F</v>
      </c>
      <c r="Z68" s="53" t="str">
        <f t="shared" si="1"/>
        <v>Kém</v>
      </c>
      <c r="AA68" s="41" t="str">
        <f t="shared" si="4"/>
        <v>Không đủ ĐKDT</v>
      </c>
      <c r="AB68" s="41" t="str">
        <f t="shared" si="5"/>
        <v>PM10-A3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2701</v>
      </c>
      <c r="D69" s="46" t="s">
        <v>2097</v>
      </c>
      <c r="E69" s="47" t="s">
        <v>721</v>
      </c>
      <c r="F69" s="48" t="s">
        <v>1825</v>
      </c>
      <c r="G69" s="45" t="s">
        <v>69</v>
      </c>
      <c r="H69" s="101" t="s">
        <v>1147</v>
      </c>
      <c r="I69" s="102" t="s">
        <v>2619</v>
      </c>
      <c r="J69" s="100">
        <v>43273</v>
      </c>
      <c r="K69" s="102" t="s">
        <v>1149</v>
      </c>
      <c r="L69" s="102" t="s">
        <v>1135</v>
      </c>
      <c r="M69" s="102" t="s">
        <v>48</v>
      </c>
      <c r="N69">
        <v>2</v>
      </c>
      <c r="O69" s="82">
        <v>6</v>
      </c>
      <c r="P69" s="82">
        <v>4</v>
      </c>
      <c r="Q69" s="82">
        <v>3</v>
      </c>
      <c r="R69" s="49" t="s">
        <v>36</v>
      </c>
      <c r="S69" s="54"/>
      <c r="T69" s="54"/>
      <c r="U69" s="54"/>
      <c r="V69" s="54"/>
      <c r="W69" s="80">
        <v>5.5</v>
      </c>
      <c r="X69" s="51">
        <f t="shared" si="0"/>
        <v>5.2</v>
      </c>
      <c r="Y69" s="52" t="str">
        <f t="shared" si="3"/>
        <v>D+</v>
      </c>
      <c r="Z69" s="53" t="str">
        <f t="shared" si="1"/>
        <v>Trung bình yếu</v>
      </c>
      <c r="AA69" s="41" t="str">
        <f t="shared" si="4"/>
        <v/>
      </c>
      <c r="AB69" s="41" t="str">
        <f t="shared" si="5"/>
        <v>PM10-A3</v>
      </c>
      <c r="AC69" s="71"/>
      <c r="AD69" s="4"/>
      <c r="AE69" s="43" t="str">
        <f t="shared" si="2"/>
        <v>Đạt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2702</v>
      </c>
      <c r="D70" s="46" t="s">
        <v>2703</v>
      </c>
      <c r="E70" s="47" t="s">
        <v>531</v>
      </c>
      <c r="F70" s="48" t="s">
        <v>780</v>
      </c>
      <c r="G70" s="45" t="s">
        <v>518</v>
      </c>
      <c r="H70" s="101" t="s">
        <v>1147</v>
      </c>
      <c r="I70" s="102" t="s">
        <v>2619</v>
      </c>
      <c r="J70" s="100">
        <v>43273</v>
      </c>
      <c r="K70" s="102" t="s">
        <v>1149</v>
      </c>
      <c r="L70" s="102" t="s">
        <v>1135</v>
      </c>
      <c r="M70" s="102" t="s">
        <v>48</v>
      </c>
      <c r="N70">
        <v>2</v>
      </c>
      <c r="O70" s="82">
        <v>10</v>
      </c>
      <c r="P70" s="82">
        <v>4</v>
      </c>
      <c r="Q70" s="82">
        <v>6</v>
      </c>
      <c r="R70" s="49" t="s">
        <v>36</v>
      </c>
      <c r="S70" s="54"/>
      <c r="T70" s="54"/>
      <c r="U70" s="54"/>
      <c r="V70" s="54"/>
      <c r="W70" s="80">
        <v>3.5</v>
      </c>
      <c r="X70" s="51">
        <f t="shared" si="0"/>
        <v>4.5</v>
      </c>
      <c r="Y70" s="52" t="str">
        <f t="shared" si="3"/>
        <v>D</v>
      </c>
      <c r="Z70" s="53" t="str">
        <f t="shared" si="1"/>
        <v>Trung bình yếu</v>
      </c>
      <c r="AA70" s="41" t="str">
        <f t="shared" si="4"/>
        <v/>
      </c>
      <c r="AB70" s="41" t="str">
        <f t="shared" si="5"/>
        <v>PM10-A3</v>
      </c>
      <c r="AC70" s="71"/>
      <c r="AD70" s="4"/>
      <c r="AE70" s="43" t="str">
        <f t="shared" si="2"/>
        <v>Đạt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2704</v>
      </c>
      <c r="D71" s="46" t="s">
        <v>654</v>
      </c>
      <c r="E71" s="47" t="s">
        <v>534</v>
      </c>
      <c r="F71" s="48" t="s">
        <v>410</v>
      </c>
      <c r="G71" s="45" t="s">
        <v>89</v>
      </c>
      <c r="H71" s="101" t="s">
        <v>1147</v>
      </c>
      <c r="I71" s="102" t="s">
        <v>2619</v>
      </c>
      <c r="J71" s="100">
        <v>43273</v>
      </c>
      <c r="K71" s="102" t="s">
        <v>1149</v>
      </c>
      <c r="L71" s="102" t="s">
        <v>1135</v>
      </c>
      <c r="M71" s="102" t="s">
        <v>48</v>
      </c>
      <c r="N71">
        <v>2</v>
      </c>
      <c r="O71" s="82">
        <v>10</v>
      </c>
      <c r="P71" s="82">
        <v>6</v>
      </c>
      <c r="Q71" s="82">
        <v>3</v>
      </c>
      <c r="R71" s="49" t="s">
        <v>36</v>
      </c>
      <c r="S71" s="54"/>
      <c r="T71" s="54"/>
      <c r="U71" s="54"/>
      <c r="V71" s="54"/>
      <c r="W71" s="80">
        <v>1.5</v>
      </c>
      <c r="X71" s="51">
        <f t="shared" si="0"/>
        <v>3</v>
      </c>
      <c r="Y71" s="52" t="str">
        <f t="shared" si="3"/>
        <v>F</v>
      </c>
      <c r="Z71" s="53" t="str">
        <f t="shared" si="1"/>
        <v>Kém</v>
      </c>
      <c r="AA71" s="41" t="str">
        <f t="shared" si="4"/>
        <v/>
      </c>
      <c r="AB71" s="41" t="str">
        <f t="shared" si="5"/>
        <v>PM10-A3</v>
      </c>
      <c r="AC71" s="71"/>
      <c r="AD71" s="4"/>
      <c r="AE71" s="43" t="str">
        <f t="shared" si="2"/>
        <v>Học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2705</v>
      </c>
      <c r="D72" s="46" t="s">
        <v>1374</v>
      </c>
      <c r="E72" s="47" t="s">
        <v>300</v>
      </c>
      <c r="F72" s="48" t="s">
        <v>1286</v>
      </c>
      <c r="G72" s="45" t="s">
        <v>74</v>
      </c>
      <c r="H72" s="101" t="s">
        <v>1147</v>
      </c>
      <c r="I72" s="102" t="s">
        <v>2619</v>
      </c>
      <c r="J72" s="100">
        <v>43273</v>
      </c>
      <c r="K72" s="102" t="s">
        <v>1149</v>
      </c>
      <c r="L72" s="102" t="s">
        <v>1135</v>
      </c>
      <c r="M72" s="102" t="s">
        <v>48</v>
      </c>
      <c r="N72">
        <v>2</v>
      </c>
      <c r="O72" s="82">
        <v>8</v>
      </c>
      <c r="P72" s="82">
        <v>7</v>
      </c>
      <c r="Q72" s="82">
        <v>1</v>
      </c>
      <c r="R72" s="49" t="s">
        <v>36</v>
      </c>
      <c r="S72" s="54"/>
      <c r="T72" s="54"/>
      <c r="U72" s="54"/>
      <c r="V72" s="54"/>
      <c r="W72" s="80">
        <v>3.5</v>
      </c>
      <c r="X72" s="51">
        <f t="shared" si="0"/>
        <v>4.0999999999999996</v>
      </c>
      <c r="Y72" s="52" t="str">
        <f t="shared" si="3"/>
        <v>D</v>
      </c>
      <c r="Z72" s="53" t="str">
        <f t="shared" si="1"/>
        <v>Trung bình yếu</v>
      </c>
      <c r="AA72" s="41" t="str">
        <f t="shared" si="4"/>
        <v/>
      </c>
      <c r="AB72" s="41" t="str">
        <f t="shared" si="5"/>
        <v>PM10-A3</v>
      </c>
      <c r="AC72" s="71"/>
      <c r="AD72" s="4"/>
      <c r="AE72" s="43" t="str">
        <f t="shared" si="2"/>
        <v>Đạt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2706</v>
      </c>
      <c r="D73" s="46" t="s">
        <v>588</v>
      </c>
      <c r="E73" s="47" t="s">
        <v>1273</v>
      </c>
      <c r="F73" s="48" t="s">
        <v>1236</v>
      </c>
      <c r="G73" s="45" t="s">
        <v>218</v>
      </c>
      <c r="H73" s="101" t="s">
        <v>1147</v>
      </c>
      <c r="I73" s="102" t="s">
        <v>2619</v>
      </c>
      <c r="J73" s="100">
        <v>43273</v>
      </c>
      <c r="K73" s="102" t="s">
        <v>1149</v>
      </c>
      <c r="L73" s="102" t="s">
        <v>1135</v>
      </c>
      <c r="M73" s="102" t="s">
        <v>48</v>
      </c>
      <c r="N73">
        <v>2</v>
      </c>
      <c r="O73" s="82">
        <v>9</v>
      </c>
      <c r="P73" s="82">
        <v>5</v>
      </c>
      <c r="Q73" s="82">
        <v>3</v>
      </c>
      <c r="R73" s="49" t="s">
        <v>36</v>
      </c>
      <c r="S73" s="54"/>
      <c r="T73" s="54"/>
      <c r="U73" s="54"/>
      <c r="V73" s="54"/>
      <c r="W73" s="80">
        <v>1.5</v>
      </c>
      <c r="X73" s="51">
        <f t="shared" ref="X73:X81" si="6">ROUND(SUMPRODUCT(O73:W73,$O$8:$W$8)/100,1)</f>
        <v>2.8</v>
      </c>
      <c r="Y73" s="52" t="str">
        <f t="shared" si="3"/>
        <v>F</v>
      </c>
      <c r="Z73" s="53" t="str">
        <f t="shared" si="1"/>
        <v>Kém</v>
      </c>
      <c r="AA73" s="41" t="str">
        <f t="shared" si="4"/>
        <v/>
      </c>
      <c r="AB73" s="41" t="str">
        <f t="shared" si="5"/>
        <v>PM10-A3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2707</v>
      </c>
      <c r="D74" s="46" t="s">
        <v>625</v>
      </c>
      <c r="E74" s="47" t="s">
        <v>538</v>
      </c>
      <c r="F74" s="48" t="s">
        <v>1294</v>
      </c>
      <c r="G74" s="45" t="s">
        <v>132</v>
      </c>
      <c r="H74" s="101" t="s">
        <v>1147</v>
      </c>
      <c r="I74" s="102" t="s">
        <v>2619</v>
      </c>
      <c r="J74" s="100">
        <v>43273</v>
      </c>
      <c r="K74" s="102" t="s">
        <v>1149</v>
      </c>
      <c r="L74" s="102" t="s">
        <v>1135</v>
      </c>
      <c r="M74" s="102" t="s">
        <v>48</v>
      </c>
      <c r="N74">
        <v>2</v>
      </c>
      <c r="O74" s="82">
        <v>9</v>
      </c>
      <c r="P74" s="82">
        <v>5</v>
      </c>
      <c r="Q74" s="82">
        <v>7</v>
      </c>
      <c r="R74" s="49" t="s">
        <v>36</v>
      </c>
      <c r="S74" s="54"/>
      <c r="T74" s="54"/>
      <c r="U74" s="54"/>
      <c r="V74" s="54"/>
      <c r="W74" s="80">
        <v>5.5</v>
      </c>
      <c r="X74" s="51">
        <f t="shared" si="6"/>
        <v>6</v>
      </c>
      <c r="Y74" s="52" t="str">
        <f t="shared" si="3"/>
        <v>C</v>
      </c>
      <c r="Z74" s="53" t="str">
        <f t="shared" si="1"/>
        <v>Trung bình</v>
      </c>
      <c r="AA74" s="41" t="str">
        <f t="shared" si="4"/>
        <v/>
      </c>
      <c r="AB74" s="41" t="str">
        <f t="shared" si="5"/>
        <v>PM10-A3</v>
      </c>
      <c r="AC74" s="71"/>
      <c r="AD74" s="4"/>
      <c r="AE74" s="43" t="str">
        <f t="shared" ref="AE74:AE81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Đạt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2708</v>
      </c>
      <c r="D75" s="46" t="s">
        <v>2709</v>
      </c>
      <c r="E75" s="47" t="s">
        <v>317</v>
      </c>
      <c r="F75" s="48" t="s">
        <v>1241</v>
      </c>
      <c r="G75" s="45" t="s">
        <v>144</v>
      </c>
      <c r="H75" s="101" t="s">
        <v>1147</v>
      </c>
      <c r="I75" s="102" t="s">
        <v>2619</v>
      </c>
      <c r="J75" s="100">
        <v>43273</v>
      </c>
      <c r="K75" s="102" t="s">
        <v>1149</v>
      </c>
      <c r="L75" s="102" t="s">
        <v>1135</v>
      </c>
      <c r="M75" s="102" t="s">
        <v>48</v>
      </c>
      <c r="N75">
        <v>2</v>
      </c>
      <c r="O75" s="82">
        <v>10</v>
      </c>
      <c r="P75" s="82">
        <v>5</v>
      </c>
      <c r="Q75" s="82">
        <v>5</v>
      </c>
      <c r="R75" s="49" t="s">
        <v>36</v>
      </c>
      <c r="S75" s="54"/>
      <c r="T75" s="54"/>
      <c r="U75" s="54"/>
      <c r="V75" s="54"/>
      <c r="W75" s="80">
        <v>5</v>
      </c>
      <c r="X75" s="51">
        <f t="shared" si="6"/>
        <v>5.5</v>
      </c>
      <c r="Y75" s="52" t="str">
        <f t="shared" si="3"/>
        <v>C</v>
      </c>
      <c r="Z75" s="53" t="str">
        <f t="shared" si="1"/>
        <v>Trung bình</v>
      </c>
      <c r="AA75" s="41" t="str">
        <f t="shared" ref="AA75:AA81" si="8">+IF(OR($O75=0,$P75=0,$Q75=0,$R75=0),"Không đủ ĐKDT",IF(AND(W75=0,X75&gt;=4),"Không đạt",""))</f>
        <v/>
      </c>
      <c r="AB75" s="41" t="str">
        <f t="shared" ref="AB75:AB81" si="9">L75</f>
        <v>PM10-A3</v>
      </c>
      <c r="AC75" s="71"/>
      <c r="AD75" s="4"/>
      <c r="AE75" s="43" t="str">
        <f t="shared" si="7"/>
        <v>Đạt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2710</v>
      </c>
      <c r="D76" s="46" t="s">
        <v>2711</v>
      </c>
      <c r="E76" s="47" t="s">
        <v>317</v>
      </c>
      <c r="F76" s="48" t="s">
        <v>986</v>
      </c>
      <c r="G76" s="45" t="s">
        <v>69</v>
      </c>
      <c r="H76" s="101" t="s">
        <v>1147</v>
      </c>
      <c r="I76" s="102" t="s">
        <v>2619</v>
      </c>
      <c r="J76" s="100">
        <v>43273</v>
      </c>
      <c r="K76" s="102" t="s">
        <v>1149</v>
      </c>
      <c r="L76" s="102" t="s">
        <v>1135</v>
      </c>
      <c r="M76" s="102" t="s">
        <v>48</v>
      </c>
      <c r="N76">
        <v>2</v>
      </c>
      <c r="O76" s="82">
        <v>9</v>
      </c>
      <c r="P76" s="82">
        <v>4</v>
      </c>
      <c r="Q76" s="82">
        <v>5</v>
      </c>
      <c r="R76" s="49" t="s">
        <v>36</v>
      </c>
      <c r="S76" s="54"/>
      <c r="T76" s="54"/>
      <c r="U76" s="54"/>
      <c r="V76" s="54"/>
      <c r="W76" s="80">
        <v>3.5</v>
      </c>
      <c r="X76" s="51">
        <f t="shared" si="6"/>
        <v>4.3</v>
      </c>
      <c r="Y76" s="52" t="str">
        <f t="shared" si="3"/>
        <v>D</v>
      </c>
      <c r="Z76" s="53" t="str">
        <f t="shared" si="1"/>
        <v>Trung bình yếu</v>
      </c>
      <c r="AA76" s="41" t="str">
        <f t="shared" si="8"/>
        <v/>
      </c>
      <c r="AB76" s="41" t="str">
        <f t="shared" si="9"/>
        <v>PM10-A3</v>
      </c>
      <c r="AC76" s="71"/>
      <c r="AD76" s="4"/>
      <c r="AE76" s="43" t="str">
        <f t="shared" si="7"/>
        <v>Đạt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2712</v>
      </c>
      <c r="D77" s="46" t="s">
        <v>561</v>
      </c>
      <c r="E77" s="47" t="s">
        <v>324</v>
      </c>
      <c r="F77" s="48" t="s">
        <v>820</v>
      </c>
      <c r="G77" s="45" t="s">
        <v>53</v>
      </c>
      <c r="H77" s="101" t="s">
        <v>1147</v>
      </c>
      <c r="I77" s="102" t="s">
        <v>2619</v>
      </c>
      <c r="J77" s="100">
        <v>43273</v>
      </c>
      <c r="K77" s="102" t="s">
        <v>1149</v>
      </c>
      <c r="L77" s="102" t="s">
        <v>1135</v>
      </c>
      <c r="M77" s="102" t="s">
        <v>48</v>
      </c>
      <c r="N77">
        <v>2</v>
      </c>
      <c r="O77" s="82">
        <v>8</v>
      </c>
      <c r="P77" s="82">
        <v>6</v>
      </c>
      <c r="Q77" s="82">
        <v>0</v>
      </c>
      <c r="R77" s="49" t="s">
        <v>36</v>
      </c>
      <c r="S77" s="54"/>
      <c r="T77" s="54"/>
      <c r="U77" s="54"/>
      <c r="V77" s="54"/>
      <c r="W77" s="80" t="s">
        <v>36</v>
      </c>
      <c r="X77" s="51">
        <f t="shared" si="6"/>
        <v>1.4</v>
      </c>
      <c r="Y77" s="52" t="str">
        <f t="shared" si="3"/>
        <v>F</v>
      </c>
      <c r="Z77" s="53" t="str">
        <f t="shared" si="1"/>
        <v>Kém</v>
      </c>
      <c r="AA77" s="41" t="str">
        <f t="shared" si="8"/>
        <v>Không đủ ĐKDT</v>
      </c>
      <c r="AB77" s="41" t="str">
        <f t="shared" si="9"/>
        <v>PM10-A3</v>
      </c>
      <c r="AC77" s="71"/>
      <c r="AD77" s="4"/>
      <c r="AE77" s="43" t="str">
        <f t="shared" si="7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2713</v>
      </c>
      <c r="D78" s="46" t="s">
        <v>1519</v>
      </c>
      <c r="E78" s="47" t="s">
        <v>324</v>
      </c>
      <c r="F78" s="48" t="s">
        <v>2253</v>
      </c>
      <c r="G78" s="45" t="s">
        <v>179</v>
      </c>
      <c r="H78" s="101" t="s">
        <v>1147</v>
      </c>
      <c r="I78" s="102" t="s">
        <v>2619</v>
      </c>
      <c r="J78" s="100">
        <v>43273</v>
      </c>
      <c r="K78" s="102" t="s">
        <v>1149</v>
      </c>
      <c r="L78" s="102" t="s">
        <v>1135</v>
      </c>
      <c r="M78" s="102" t="s">
        <v>48</v>
      </c>
      <c r="N78">
        <v>2</v>
      </c>
      <c r="O78" s="82">
        <v>9</v>
      </c>
      <c r="P78" s="82">
        <v>4</v>
      </c>
      <c r="Q78" s="82">
        <v>4</v>
      </c>
      <c r="R78" s="49" t="s">
        <v>36</v>
      </c>
      <c r="S78" s="54"/>
      <c r="T78" s="54"/>
      <c r="U78" s="54"/>
      <c r="V78" s="54"/>
      <c r="W78" s="80">
        <v>4</v>
      </c>
      <c r="X78" s="51">
        <f t="shared" si="6"/>
        <v>4.5</v>
      </c>
      <c r="Y78" s="52" t="str">
        <f t="shared" si="3"/>
        <v>D</v>
      </c>
      <c r="Z78" s="53" t="str">
        <f t="shared" si="1"/>
        <v>Trung bình yếu</v>
      </c>
      <c r="AA78" s="41" t="str">
        <f t="shared" si="8"/>
        <v/>
      </c>
      <c r="AB78" s="41" t="str">
        <f t="shared" si="9"/>
        <v>PM10-A3</v>
      </c>
      <c r="AC78" s="71"/>
      <c r="AD78" s="4"/>
      <c r="AE78" s="43" t="str">
        <f t="shared" si="7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2714</v>
      </c>
      <c r="D79" s="46" t="s">
        <v>2715</v>
      </c>
      <c r="E79" s="47" t="s">
        <v>324</v>
      </c>
      <c r="F79" s="48" t="s">
        <v>1096</v>
      </c>
      <c r="G79" s="45" t="s">
        <v>194</v>
      </c>
      <c r="H79" s="101" t="s">
        <v>1147</v>
      </c>
      <c r="I79" s="102" t="s">
        <v>2619</v>
      </c>
      <c r="J79" s="100">
        <v>43273</v>
      </c>
      <c r="K79" s="102" t="s">
        <v>1149</v>
      </c>
      <c r="L79" s="102" t="s">
        <v>1135</v>
      </c>
      <c r="M79" s="102" t="s">
        <v>48</v>
      </c>
      <c r="N79">
        <v>2</v>
      </c>
      <c r="O79" s="82">
        <v>10</v>
      </c>
      <c r="P79" s="82">
        <v>6</v>
      </c>
      <c r="Q79" s="82">
        <v>5</v>
      </c>
      <c r="R79" s="49" t="s">
        <v>36</v>
      </c>
      <c r="S79" s="54"/>
      <c r="T79" s="54"/>
      <c r="U79" s="54"/>
      <c r="V79" s="54"/>
      <c r="W79" s="80">
        <v>2</v>
      </c>
      <c r="X79" s="51">
        <f t="shared" si="6"/>
        <v>3.5</v>
      </c>
      <c r="Y79" s="52" t="str">
        <f t="shared" si="3"/>
        <v>F</v>
      </c>
      <c r="Z79" s="53" t="str">
        <f t="shared" si="1"/>
        <v>Kém</v>
      </c>
      <c r="AA79" s="41" t="str">
        <f t="shared" si="8"/>
        <v/>
      </c>
      <c r="AB79" s="41" t="str">
        <f t="shared" si="9"/>
        <v>PM10-A3</v>
      </c>
      <c r="AC79" s="71"/>
      <c r="AD79" s="4"/>
      <c r="AE79" s="43" t="str">
        <f t="shared" si="7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2716</v>
      </c>
      <c r="D80" s="46" t="s">
        <v>2012</v>
      </c>
      <c r="E80" s="47" t="s">
        <v>328</v>
      </c>
      <c r="F80" s="48" t="s">
        <v>820</v>
      </c>
      <c r="G80" s="45" t="s">
        <v>93</v>
      </c>
      <c r="H80" s="101" t="s">
        <v>1147</v>
      </c>
      <c r="I80" s="102" t="s">
        <v>2619</v>
      </c>
      <c r="J80" s="100">
        <v>43273</v>
      </c>
      <c r="K80" s="102" t="s">
        <v>1149</v>
      </c>
      <c r="L80" s="102" t="s">
        <v>1135</v>
      </c>
      <c r="M80" s="102" t="s">
        <v>48</v>
      </c>
      <c r="N80">
        <v>2</v>
      </c>
      <c r="O80" s="82">
        <v>10</v>
      </c>
      <c r="P80" s="82">
        <v>4</v>
      </c>
      <c r="Q80" s="82">
        <v>3</v>
      </c>
      <c r="R80" s="49" t="s">
        <v>36</v>
      </c>
      <c r="S80" s="54"/>
      <c r="T80" s="54"/>
      <c r="U80" s="54"/>
      <c r="V80" s="54"/>
      <c r="W80" s="80">
        <v>0</v>
      </c>
      <c r="X80" s="51">
        <f t="shared" si="6"/>
        <v>1.7</v>
      </c>
      <c r="Y80" s="52" t="str">
        <f t="shared" si="3"/>
        <v>F</v>
      </c>
      <c r="Z80" s="53" t="str">
        <f t="shared" si="1"/>
        <v>Kém</v>
      </c>
      <c r="AA80" s="41" t="s">
        <v>3382</v>
      </c>
      <c r="AB80" s="41" t="str">
        <f t="shared" si="9"/>
        <v>PM10-A3</v>
      </c>
      <c r="AC80" s="71"/>
      <c r="AD80" s="4"/>
      <c r="AE80" s="43" t="str">
        <f t="shared" si="7"/>
        <v>Học lại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2717</v>
      </c>
      <c r="D81" s="46" t="s">
        <v>114</v>
      </c>
      <c r="E81" s="47" t="s">
        <v>567</v>
      </c>
      <c r="F81" s="48" t="s">
        <v>693</v>
      </c>
      <c r="G81" s="45" t="s">
        <v>248</v>
      </c>
      <c r="H81" s="101" t="s">
        <v>1147</v>
      </c>
      <c r="I81" s="102" t="s">
        <v>2619</v>
      </c>
      <c r="J81" s="100">
        <v>43273</v>
      </c>
      <c r="K81" s="102" t="s">
        <v>1149</v>
      </c>
      <c r="L81" s="102" t="s">
        <v>1135</v>
      </c>
      <c r="M81" s="102" t="s">
        <v>48</v>
      </c>
      <c r="N81">
        <v>2</v>
      </c>
      <c r="O81" s="82">
        <v>8</v>
      </c>
      <c r="P81" s="82">
        <v>6</v>
      </c>
      <c r="Q81" s="82">
        <v>3</v>
      </c>
      <c r="R81" s="49" t="s">
        <v>36</v>
      </c>
      <c r="S81" s="54"/>
      <c r="T81" s="54"/>
      <c r="U81" s="54"/>
      <c r="V81" s="54"/>
      <c r="W81" s="80">
        <v>3.5</v>
      </c>
      <c r="X81" s="51">
        <f t="shared" si="6"/>
        <v>4.2</v>
      </c>
      <c r="Y81" s="52" t="str">
        <f t="shared" si="3"/>
        <v>D</v>
      </c>
      <c r="Z81" s="53" t="str">
        <f t="shared" si="1"/>
        <v>Trung bình yếu</v>
      </c>
      <c r="AA81" s="41" t="str">
        <f t="shared" si="8"/>
        <v/>
      </c>
      <c r="AB81" s="41" t="str">
        <f t="shared" si="9"/>
        <v>PM10-A3</v>
      </c>
      <c r="AC81" s="71"/>
      <c r="AD81" s="4"/>
      <c r="AE81" s="43" t="str">
        <f t="shared" si="7"/>
        <v>Đạt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7.5" customHeight="1" x14ac:dyDescent="0.25">
      <c r="A82" s="61"/>
      <c r="B82" s="62"/>
      <c r="C82" s="63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6"/>
      <c r="Q82" s="66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4"/>
    </row>
    <row r="83" spans="1:47" ht="16.5" x14ac:dyDescent="0.25">
      <c r="A83" s="61"/>
      <c r="B83" s="130" t="s">
        <v>37</v>
      </c>
      <c r="C83" s="130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customHeight="1" x14ac:dyDescent="0.25">
      <c r="A84" s="61"/>
      <c r="B84" s="68" t="s">
        <v>38</v>
      </c>
      <c r="C84" s="68"/>
      <c r="D84" s="69">
        <f>+$AH$7</f>
        <v>73</v>
      </c>
      <c r="E84" s="70" t="s">
        <v>39</v>
      </c>
      <c r="F84" s="70"/>
      <c r="G84" s="139" t="s">
        <v>40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71">
        <f>$AH$7 -COUNTIF($AA$8:$AA$228,"Vắng") -COUNTIF($AA$8:$AA$228,"Vắng có phép") - COUNTIF($AA$8:$AA$228,"Đình chỉ thi") - COUNTIF($AA$8:$AA$228,"Không đủ ĐKDT")</f>
        <v>64</v>
      </c>
      <c r="X84" s="71"/>
      <c r="Y84" s="72"/>
      <c r="Z84" s="73"/>
      <c r="AA84" s="73" t="s">
        <v>39</v>
      </c>
      <c r="AB84" s="73"/>
      <c r="AC84" s="73"/>
      <c r="AD84" s="4"/>
    </row>
    <row r="85" spans="1:47" ht="16.5" customHeight="1" x14ac:dyDescent="0.25">
      <c r="A85" s="61"/>
      <c r="B85" s="68" t="s">
        <v>41</v>
      </c>
      <c r="C85" s="68"/>
      <c r="D85" s="69">
        <f>+$AS$7</f>
        <v>37</v>
      </c>
      <c r="E85" s="70" t="s">
        <v>39</v>
      </c>
      <c r="F85" s="70"/>
      <c r="G85" s="139" t="s">
        <v>42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4">
        <f>COUNTIF($AA$8:$AA$104,"Vắng")</f>
        <v>5</v>
      </c>
      <c r="X85" s="74"/>
      <c r="Y85" s="75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43</v>
      </c>
      <c r="C86" s="68"/>
      <c r="D86" s="76">
        <f>COUNTIF(AE9:AE81,"Học lại")</f>
        <v>36</v>
      </c>
      <c r="E86" s="70" t="s">
        <v>39</v>
      </c>
      <c r="F86" s="70"/>
      <c r="G86" s="139" t="s">
        <v>44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COUNTIF($AA$8:$AA$104,"Vắng có phép")</f>
        <v>0</v>
      </c>
      <c r="X86" s="71"/>
      <c r="Y86" s="72"/>
      <c r="Z86" s="73"/>
      <c r="AA86" s="73" t="s">
        <v>39</v>
      </c>
      <c r="AB86" s="73"/>
      <c r="AC86" s="73"/>
      <c r="AD86" s="4"/>
    </row>
    <row r="87" spans="1:47" ht="3" customHeight="1" x14ac:dyDescent="0.25">
      <c r="A87" s="61"/>
      <c r="B87" s="62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/>
      <c r="P87" s="66"/>
      <c r="Q87" s="66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4"/>
    </row>
    <row r="88" spans="1:47" x14ac:dyDescent="0.25">
      <c r="B88" s="77" t="s">
        <v>45</v>
      </c>
      <c r="C88" s="77"/>
      <c r="D88" s="78">
        <f>COUNTIF(AE9:AE81,"Thi lại")</f>
        <v>0</v>
      </c>
      <c r="E88" s="79" t="s">
        <v>39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99"/>
      <c r="AC88" s="99"/>
      <c r="AD88" s="4"/>
    </row>
    <row r="89" spans="1:47" x14ac:dyDescent="0.25">
      <c r="B89" s="77"/>
      <c r="C89" s="77"/>
      <c r="D89" s="78"/>
      <c r="E89" s="7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 t="s">
        <v>3383</v>
      </c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</sheetData>
  <sheetProtection formatCells="0" formatColumns="0" formatRows="0" insertColumns="0" insertRows="0" insertHyperlinks="0" deleteColumns="0" deleteRows="0" sort="0" autoFilter="0" pivotTables="0"/>
  <autoFilter ref="A7:AU81">
    <filterColumn colId="3" showButton="0"/>
  </autoFilter>
  <mergeCells count="51">
    <mergeCell ref="G84:V84"/>
    <mergeCell ref="G85:V85"/>
    <mergeCell ref="G86:V86"/>
    <mergeCell ref="Q88:AA88"/>
    <mergeCell ref="Q89:AA89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3:C83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1">
    <cfRule type="cellIs" dxfId="101" priority="8" operator="greaterThan">
      <formula>10</formula>
    </cfRule>
  </conditionalFormatting>
  <conditionalFormatting sqref="C1:C1048576">
    <cfRule type="duplicateValues" dxfId="100" priority="7"/>
  </conditionalFormatting>
  <conditionalFormatting sqref="W9:W81">
    <cfRule type="cellIs" dxfId="99" priority="4" operator="greaterThan">
      <formula>10</formula>
    </cfRule>
    <cfRule type="cellIs" dxfId="98" priority="5" operator="greaterThan">
      <formula>10</formula>
    </cfRule>
    <cfRule type="cellIs" dxfId="97" priority="6" operator="greaterThan">
      <formula>10</formula>
    </cfRule>
  </conditionalFormatting>
  <conditionalFormatting sqref="O9:R81">
    <cfRule type="cellIs" dxfId="96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AF3:AT7 AG2:AT2 AG9 AE9:AF81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U90"/>
  <sheetViews>
    <sheetView topLeftCell="B1" workbookViewId="0">
      <pane ySplit="2" topLeftCell="A82" activePane="bottomLeft" state="frozen"/>
      <selection activeCell="S5" sqref="S1:S1048576"/>
      <selection pane="bottomLeft" activeCell="B91" sqref="A91:XFD124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D17-246_16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43273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D17-246_16</v>
      </c>
      <c r="AH7" s="20">
        <f>+$AQ$7+$AS$7+$AO$7</f>
        <v>74</v>
      </c>
      <c r="AI7" s="7">
        <f>COUNTIF($Z$8:$Z$98,"Khiển trách")</f>
        <v>0</v>
      </c>
      <c r="AJ7" s="7">
        <f>COUNTIF($Z$8:$Z$98,"Cảnh cáo")</f>
        <v>0</v>
      </c>
      <c r="AK7" s="7">
        <f>COUNTIF($Z$8:$Z$98,"Đình chỉ thi")</f>
        <v>0</v>
      </c>
      <c r="AL7" s="21">
        <f>+($AI$7+$AJ$7+$AK$7)/$AH$7*100%</f>
        <v>0</v>
      </c>
      <c r="AM7" s="7">
        <f>SUM(COUNTIF($Z$8:$Z$96,"Vắng"),COUNTIF($Z$8:$Z$96,"Vắng có phép"))</f>
        <v>0</v>
      </c>
      <c r="AN7" s="22">
        <f>+$AM$7/$AH$7</f>
        <v>0</v>
      </c>
      <c r="AO7" s="23">
        <f>COUNTIF($AE$8:$AE$96,"Thi lại")</f>
        <v>0</v>
      </c>
      <c r="AP7" s="22">
        <f>+$AO$7/$AH$7</f>
        <v>0</v>
      </c>
      <c r="AQ7" s="23">
        <f>COUNTIF($AE$8:$AE$97,"Học lại")</f>
        <v>56</v>
      </c>
      <c r="AR7" s="22">
        <f>+$AQ$7/$AH$7</f>
        <v>0.7567567567567568</v>
      </c>
      <c r="AS7" s="7">
        <f>COUNTIF($AE$9:$AE$97,"Đạt")</f>
        <v>18</v>
      </c>
      <c r="AT7" s="21">
        <f>+$AS$7/$AH$7</f>
        <v>0.24324324324324326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2495</v>
      </c>
      <c r="D9" s="33" t="s">
        <v>2496</v>
      </c>
      <c r="E9" s="34" t="s">
        <v>51</v>
      </c>
      <c r="F9" s="35" t="s">
        <v>2497</v>
      </c>
      <c r="G9" s="32" t="s">
        <v>472</v>
      </c>
      <c r="H9" s="101" t="s">
        <v>1147</v>
      </c>
      <c r="I9" s="102" t="s">
        <v>2498</v>
      </c>
      <c r="J9" s="100">
        <v>43273</v>
      </c>
      <c r="K9" s="102" t="s">
        <v>1149</v>
      </c>
      <c r="L9" s="102" t="s">
        <v>957</v>
      </c>
      <c r="M9" s="102" t="s">
        <v>48</v>
      </c>
      <c r="N9">
        <v>2</v>
      </c>
      <c r="O9" s="81">
        <v>9</v>
      </c>
      <c r="P9" s="36">
        <v>3.5</v>
      </c>
      <c r="Q9" s="36">
        <v>3</v>
      </c>
      <c r="R9" s="36" t="s">
        <v>36</v>
      </c>
      <c r="S9" s="37"/>
      <c r="T9" s="37"/>
      <c r="U9" s="37"/>
      <c r="V9" s="37"/>
      <c r="W9" s="38">
        <v>1</v>
      </c>
      <c r="X9" s="39">
        <f t="shared" ref="X9:X72" si="0">ROUND(SUMPRODUCT(O9:W9,$O$8:$W$8)/100,1)</f>
        <v>2.2999999999999998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F</v>
      </c>
      <c r="Z9" s="40" t="str">
        <f t="shared" ref="Z9:Z82" si="1">IF($X9&lt;4,"Kém",IF(AND($X9&gt;=4,$X9&lt;=5.4),"Trung bình yếu",IF(AND($X9&gt;=5.5,$X9&lt;=6.9),"Trung bình",IF(AND($X9&gt;=7,$X9&lt;=8.4),"Khá",IF(AND($X9&gt;=8.5,$X9&lt;=10),"Giỏi","")))))</f>
        <v>Kém</v>
      </c>
      <c r="AA9" s="41" t="str">
        <f>+IF(OR($O9=0,$P9=0,$Q9=0,$R9=0),"Không đủ ĐKDT",IF(AND(W9=0,X9&gt;=4),"Không đạt",""))</f>
        <v/>
      </c>
      <c r="AB9" s="90" t="str">
        <f>L9</f>
        <v>PM05-A3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Học lại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2499</v>
      </c>
      <c r="D10" s="46" t="s">
        <v>102</v>
      </c>
      <c r="E10" s="47" t="s">
        <v>51</v>
      </c>
      <c r="F10" s="48" t="s">
        <v>2500</v>
      </c>
      <c r="G10" s="45" t="s">
        <v>105</v>
      </c>
      <c r="H10" s="101" t="s">
        <v>1147</v>
      </c>
      <c r="I10" s="102" t="s">
        <v>2498</v>
      </c>
      <c r="J10" s="100">
        <v>43273</v>
      </c>
      <c r="K10" s="102" t="s">
        <v>1149</v>
      </c>
      <c r="L10" s="102" t="s">
        <v>957</v>
      </c>
      <c r="M10" s="102" t="s">
        <v>48</v>
      </c>
      <c r="N10">
        <v>2</v>
      </c>
      <c r="O10" s="82">
        <v>9</v>
      </c>
      <c r="P10" s="49">
        <v>6.5</v>
      </c>
      <c r="Q10" s="49">
        <v>6</v>
      </c>
      <c r="R10" s="49" t="s">
        <v>36</v>
      </c>
      <c r="S10" s="50"/>
      <c r="T10" s="50"/>
      <c r="U10" s="50"/>
      <c r="V10" s="50"/>
      <c r="W10" s="80">
        <v>1</v>
      </c>
      <c r="X10" s="51">
        <f t="shared" si="0"/>
        <v>2.9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F</v>
      </c>
      <c r="Z10" s="53" t="str">
        <f t="shared" si="1"/>
        <v>Kém</v>
      </c>
      <c r="AA10" s="41" t="str">
        <f>+IF(OR($O10=0,$P10=0,$Q10=0,$R10=0),"Không đủ ĐKDT",IF(AND(W10=0,X10&gt;=4),"Không đạt",""))</f>
        <v/>
      </c>
      <c r="AB10" s="41" t="str">
        <f>L10</f>
        <v>PM05-A3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Học lại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2501</v>
      </c>
      <c r="D11" s="46" t="s">
        <v>55</v>
      </c>
      <c r="E11" s="47" t="s">
        <v>51</v>
      </c>
      <c r="F11" s="48" t="s">
        <v>2502</v>
      </c>
      <c r="G11" s="45" t="s">
        <v>194</v>
      </c>
      <c r="H11" s="101" t="s">
        <v>1147</v>
      </c>
      <c r="I11" s="102" t="s">
        <v>2498</v>
      </c>
      <c r="J11" s="100">
        <v>43273</v>
      </c>
      <c r="K11" s="102" t="s">
        <v>1149</v>
      </c>
      <c r="L11" s="102" t="s">
        <v>957</v>
      </c>
      <c r="M11" s="102" t="s">
        <v>48</v>
      </c>
      <c r="N11">
        <v>2</v>
      </c>
      <c r="O11" s="82">
        <v>8</v>
      </c>
      <c r="P11" s="49">
        <v>1</v>
      </c>
      <c r="Q11" s="49">
        <v>9</v>
      </c>
      <c r="R11" s="49" t="s">
        <v>36</v>
      </c>
      <c r="S11" s="54"/>
      <c r="T11" s="54"/>
      <c r="U11" s="54"/>
      <c r="V11" s="54"/>
      <c r="W11" s="80">
        <v>1</v>
      </c>
      <c r="X11" s="51">
        <f t="shared" si="0"/>
        <v>2.5</v>
      </c>
      <c r="Y11" s="52" t="str">
        <f t="shared" ref="Y11:Y82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PM05-A3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2503</v>
      </c>
      <c r="D12" s="46" t="s">
        <v>55</v>
      </c>
      <c r="E12" s="47" t="s">
        <v>51</v>
      </c>
      <c r="F12" s="48" t="s">
        <v>377</v>
      </c>
      <c r="G12" s="45" t="s">
        <v>144</v>
      </c>
      <c r="H12" s="101" t="s">
        <v>1147</v>
      </c>
      <c r="I12" s="102" t="s">
        <v>2498</v>
      </c>
      <c r="J12" s="100">
        <v>43273</v>
      </c>
      <c r="K12" s="102" t="s">
        <v>1149</v>
      </c>
      <c r="L12" s="102" t="s">
        <v>957</v>
      </c>
      <c r="M12" s="102" t="s">
        <v>48</v>
      </c>
      <c r="N12">
        <v>2</v>
      </c>
      <c r="O12" s="82">
        <v>10</v>
      </c>
      <c r="P12" s="49">
        <v>6</v>
      </c>
      <c r="Q12" s="49">
        <v>9</v>
      </c>
      <c r="R12" s="49" t="s">
        <v>36</v>
      </c>
      <c r="S12" s="54"/>
      <c r="T12" s="54"/>
      <c r="U12" s="54"/>
      <c r="V12" s="54"/>
      <c r="W12" s="80">
        <v>1</v>
      </c>
      <c r="X12" s="51">
        <f t="shared" si="0"/>
        <v>3.2</v>
      </c>
      <c r="Y12" s="52" t="str">
        <f t="shared" si="3"/>
        <v>F</v>
      </c>
      <c r="Z12" s="53" t="str">
        <f t="shared" si="1"/>
        <v>Kém</v>
      </c>
      <c r="AA12" s="41" t="str">
        <f t="shared" si="4"/>
        <v/>
      </c>
      <c r="AB12" s="41" t="str">
        <f t="shared" si="5"/>
        <v>PM05-A3</v>
      </c>
      <c r="AC12" s="71"/>
      <c r="AD12" s="4"/>
      <c r="AE12" s="43" t="str">
        <f t="shared" si="2"/>
        <v>Học lại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2504</v>
      </c>
      <c r="D13" s="46" t="s">
        <v>186</v>
      </c>
      <c r="E13" s="47" t="s">
        <v>51</v>
      </c>
      <c r="F13" s="48" t="s">
        <v>636</v>
      </c>
      <c r="G13" s="45" t="s">
        <v>132</v>
      </c>
      <c r="H13" s="101" t="s">
        <v>1147</v>
      </c>
      <c r="I13" s="102" t="s">
        <v>2498</v>
      </c>
      <c r="J13" s="100">
        <v>43273</v>
      </c>
      <c r="K13" s="102" t="s">
        <v>1149</v>
      </c>
      <c r="L13" s="102" t="s">
        <v>957</v>
      </c>
      <c r="M13" s="102" t="s">
        <v>48</v>
      </c>
      <c r="N13">
        <v>2</v>
      </c>
      <c r="O13" s="82">
        <v>7</v>
      </c>
      <c r="P13" s="49">
        <v>3.5</v>
      </c>
      <c r="Q13" s="49">
        <v>5</v>
      </c>
      <c r="R13" s="49" t="s">
        <v>36</v>
      </c>
      <c r="S13" s="54"/>
      <c r="T13" s="54"/>
      <c r="U13" s="54"/>
      <c r="V13" s="54"/>
      <c r="W13" s="80">
        <v>1</v>
      </c>
      <c r="X13" s="51">
        <f t="shared" si="0"/>
        <v>2.2999999999999998</v>
      </c>
      <c r="Y13" s="52" t="str">
        <f t="shared" si="3"/>
        <v>F</v>
      </c>
      <c r="Z13" s="53" t="str">
        <f t="shared" si="1"/>
        <v>Kém</v>
      </c>
      <c r="AA13" s="41" t="str">
        <f t="shared" si="4"/>
        <v/>
      </c>
      <c r="AB13" s="41" t="str">
        <f t="shared" si="5"/>
        <v>PM05-A3</v>
      </c>
      <c r="AC13" s="71"/>
      <c r="AD13" s="4"/>
      <c r="AE13" s="43" t="str">
        <f t="shared" si="2"/>
        <v>Học lại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2505</v>
      </c>
      <c r="D14" s="46" t="s">
        <v>186</v>
      </c>
      <c r="E14" s="47" t="s">
        <v>51</v>
      </c>
      <c r="F14" s="48" t="s">
        <v>2343</v>
      </c>
      <c r="G14" s="45" t="s">
        <v>472</v>
      </c>
      <c r="H14" s="101" t="s">
        <v>1147</v>
      </c>
      <c r="I14" s="102" t="s">
        <v>2498</v>
      </c>
      <c r="J14" s="100">
        <v>43273</v>
      </c>
      <c r="K14" s="102" t="s">
        <v>1149</v>
      </c>
      <c r="L14" s="102" t="s">
        <v>957</v>
      </c>
      <c r="M14" s="102" t="s">
        <v>48</v>
      </c>
      <c r="N14">
        <v>2</v>
      </c>
      <c r="O14" s="82">
        <v>9</v>
      </c>
      <c r="P14" s="49">
        <v>3</v>
      </c>
      <c r="Q14" s="49">
        <v>6</v>
      </c>
      <c r="R14" s="49" t="s">
        <v>36</v>
      </c>
      <c r="S14" s="54"/>
      <c r="T14" s="54"/>
      <c r="U14" s="54"/>
      <c r="V14" s="54"/>
      <c r="W14" s="80">
        <v>1</v>
      </c>
      <c r="X14" s="51">
        <f t="shared" si="0"/>
        <v>2.5</v>
      </c>
      <c r="Y14" s="52" t="str">
        <f t="shared" si="3"/>
        <v>F</v>
      </c>
      <c r="Z14" s="53" t="str">
        <f t="shared" si="1"/>
        <v>Kém</v>
      </c>
      <c r="AA14" s="41" t="str">
        <f t="shared" si="4"/>
        <v/>
      </c>
      <c r="AB14" s="41" t="str">
        <f t="shared" si="5"/>
        <v>PM05-A3</v>
      </c>
      <c r="AC14" s="71"/>
      <c r="AD14" s="4"/>
      <c r="AE14" s="43" t="str">
        <f t="shared" si="2"/>
        <v>Học lại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2506</v>
      </c>
      <c r="D15" s="46" t="s">
        <v>1064</v>
      </c>
      <c r="E15" s="47" t="s">
        <v>51</v>
      </c>
      <c r="F15" s="48" t="s">
        <v>1215</v>
      </c>
      <c r="G15" s="45" t="s">
        <v>105</v>
      </c>
      <c r="H15" s="101" t="s">
        <v>1147</v>
      </c>
      <c r="I15" s="102" t="s">
        <v>2498</v>
      </c>
      <c r="J15" s="100">
        <v>43273</v>
      </c>
      <c r="K15" s="102" t="s">
        <v>1149</v>
      </c>
      <c r="L15" s="102" t="s">
        <v>957</v>
      </c>
      <c r="M15" s="102" t="s">
        <v>48</v>
      </c>
      <c r="N15">
        <v>2</v>
      </c>
      <c r="O15" s="82">
        <v>9</v>
      </c>
      <c r="P15" s="49">
        <v>6.5</v>
      </c>
      <c r="Q15" s="49">
        <v>3</v>
      </c>
      <c r="R15" s="49" t="s">
        <v>36</v>
      </c>
      <c r="S15" s="54"/>
      <c r="T15" s="54"/>
      <c r="U15" s="54"/>
      <c r="V15" s="54"/>
      <c r="W15" s="80">
        <v>1</v>
      </c>
      <c r="X15" s="51">
        <f t="shared" si="0"/>
        <v>2.6</v>
      </c>
      <c r="Y15" s="52" t="str">
        <f t="shared" si="3"/>
        <v>F</v>
      </c>
      <c r="Z15" s="53" t="str">
        <f t="shared" si="1"/>
        <v>Kém</v>
      </c>
      <c r="AA15" s="41" t="str">
        <f t="shared" si="4"/>
        <v/>
      </c>
      <c r="AB15" s="41" t="str">
        <f t="shared" si="5"/>
        <v>PM05-A3</v>
      </c>
      <c r="AC15" s="71"/>
      <c r="AD15" s="4"/>
      <c r="AE15" s="43" t="str">
        <f t="shared" si="2"/>
        <v>Học lại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2507</v>
      </c>
      <c r="D16" s="46" t="s">
        <v>779</v>
      </c>
      <c r="E16" s="47" t="s">
        <v>51</v>
      </c>
      <c r="F16" s="48" t="s">
        <v>2169</v>
      </c>
      <c r="G16" s="45" t="s">
        <v>144</v>
      </c>
      <c r="H16" s="101" t="s">
        <v>1147</v>
      </c>
      <c r="I16" s="102" t="s">
        <v>2498</v>
      </c>
      <c r="J16" s="100">
        <v>43273</v>
      </c>
      <c r="K16" s="102" t="s">
        <v>1149</v>
      </c>
      <c r="L16" s="102" t="s">
        <v>957</v>
      </c>
      <c r="M16" s="102" t="s">
        <v>48</v>
      </c>
      <c r="N16">
        <v>2</v>
      </c>
      <c r="O16" s="82">
        <v>10</v>
      </c>
      <c r="P16" s="49">
        <v>8</v>
      </c>
      <c r="Q16" s="49">
        <v>8</v>
      </c>
      <c r="R16" s="49" t="s">
        <v>36</v>
      </c>
      <c r="S16" s="54"/>
      <c r="T16" s="54"/>
      <c r="U16" s="54"/>
      <c r="V16" s="54"/>
      <c r="W16" s="80">
        <v>3</v>
      </c>
      <c r="X16" s="51">
        <f t="shared" si="0"/>
        <v>4.7</v>
      </c>
      <c r="Y16" s="52" t="str">
        <f t="shared" si="3"/>
        <v>D</v>
      </c>
      <c r="Z16" s="53" t="str">
        <f t="shared" si="1"/>
        <v>Trung bình yếu</v>
      </c>
      <c r="AA16" s="41" t="str">
        <f t="shared" si="4"/>
        <v/>
      </c>
      <c r="AB16" s="41" t="str">
        <f t="shared" si="5"/>
        <v>PM05-A3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2508</v>
      </c>
      <c r="D17" s="46" t="s">
        <v>1879</v>
      </c>
      <c r="E17" s="47" t="s">
        <v>51</v>
      </c>
      <c r="F17" s="48" t="s">
        <v>643</v>
      </c>
      <c r="G17" s="45" t="s">
        <v>447</v>
      </c>
      <c r="H17" s="101" t="s">
        <v>1147</v>
      </c>
      <c r="I17" s="102" t="s">
        <v>2498</v>
      </c>
      <c r="J17" s="100">
        <v>43273</v>
      </c>
      <c r="K17" s="102" t="s">
        <v>1149</v>
      </c>
      <c r="L17" s="102" t="s">
        <v>957</v>
      </c>
      <c r="M17" s="102" t="s">
        <v>48</v>
      </c>
      <c r="N17">
        <v>2</v>
      </c>
      <c r="O17" s="82">
        <v>9</v>
      </c>
      <c r="P17" s="49">
        <v>3</v>
      </c>
      <c r="Q17" s="49">
        <v>5</v>
      </c>
      <c r="R17" s="49" t="s">
        <v>36</v>
      </c>
      <c r="S17" s="54"/>
      <c r="T17" s="54"/>
      <c r="U17" s="54"/>
      <c r="V17" s="54"/>
      <c r="W17" s="80">
        <v>1</v>
      </c>
      <c r="X17" s="51">
        <f t="shared" si="0"/>
        <v>2.4</v>
      </c>
      <c r="Y17" s="52" t="str">
        <f t="shared" si="3"/>
        <v>F</v>
      </c>
      <c r="Z17" s="53" t="str">
        <f t="shared" si="1"/>
        <v>Kém</v>
      </c>
      <c r="AA17" s="41" t="str">
        <f t="shared" si="4"/>
        <v/>
      </c>
      <c r="AB17" s="41" t="str">
        <f t="shared" si="5"/>
        <v>PM05-A3</v>
      </c>
      <c r="AC17" s="71"/>
      <c r="AD17" s="4"/>
      <c r="AE17" s="43" t="str">
        <f t="shared" si="2"/>
        <v>Học lại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2509</v>
      </c>
      <c r="D18" s="46" t="s">
        <v>1017</v>
      </c>
      <c r="E18" s="47" t="s">
        <v>1607</v>
      </c>
      <c r="F18" s="48" t="s">
        <v>2510</v>
      </c>
      <c r="G18" s="45" t="s">
        <v>472</v>
      </c>
      <c r="H18" s="101" t="s">
        <v>1147</v>
      </c>
      <c r="I18" s="102" t="s">
        <v>2498</v>
      </c>
      <c r="J18" s="100">
        <v>43273</v>
      </c>
      <c r="K18" s="102" t="s">
        <v>1149</v>
      </c>
      <c r="L18" s="102" t="s">
        <v>957</v>
      </c>
      <c r="M18" s="102" t="s">
        <v>48</v>
      </c>
      <c r="N18">
        <v>2</v>
      </c>
      <c r="O18" s="82">
        <v>9</v>
      </c>
      <c r="P18" s="49">
        <v>3</v>
      </c>
      <c r="Q18" s="49">
        <v>5</v>
      </c>
      <c r="R18" s="49" t="s">
        <v>36</v>
      </c>
      <c r="S18" s="54"/>
      <c r="T18" s="54"/>
      <c r="U18" s="54"/>
      <c r="V18" s="54"/>
      <c r="W18" s="80">
        <v>1</v>
      </c>
      <c r="X18" s="51">
        <f t="shared" si="0"/>
        <v>2.4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tr">
        <f t="shared" si="5"/>
        <v>PM05-A3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2511</v>
      </c>
      <c r="D19" s="46" t="s">
        <v>327</v>
      </c>
      <c r="E19" s="47" t="s">
        <v>1747</v>
      </c>
      <c r="F19" s="48" t="s">
        <v>1262</v>
      </c>
      <c r="G19" s="45" t="s">
        <v>218</v>
      </c>
      <c r="H19" s="101" t="s">
        <v>1147</v>
      </c>
      <c r="I19" s="102" t="s">
        <v>2498</v>
      </c>
      <c r="J19" s="100">
        <v>43273</v>
      </c>
      <c r="K19" s="102" t="s">
        <v>1149</v>
      </c>
      <c r="L19" s="102" t="s">
        <v>957</v>
      </c>
      <c r="M19" s="102" t="s">
        <v>48</v>
      </c>
      <c r="N19">
        <v>2</v>
      </c>
      <c r="O19" s="82">
        <v>8</v>
      </c>
      <c r="P19" s="49">
        <v>6.5</v>
      </c>
      <c r="Q19" s="49">
        <v>3</v>
      </c>
      <c r="R19" s="49" t="s">
        <v>36</v>
      </c>
      <c r="S19" s="54"/>
      <c r="T19" s="54"/>
      <c r="U19" s="54"/>
      <c r="V19" s="54"/>
      <c r="W19" s="80">
        <v>1</v>
      </c>
      <c r="X19" s="51">
        <f t="shared" si="0"/>
        <v>2.5</v>
      </c>
      <c r="Y19" s="52" t="str">
        <f t="shared" si="3"/>
        <v>F</v>
      </c>
      <c r="Z19" s="53" t="str">
        <f t="shared" si="1"/>
        <v>Kém</v>
      </c>
      <c r="AA19" s="41" t="str">
        <f t="shared" si="4"/>
        <v/>
      </c>
      <c r="AB19" s="41" t="str">
        <f t="shared" si="5"/>
        <v>PM05-A3</v>
      </c>
      <c r="AC19" s="71"/>
      <c r="AD19" s="4"/>
      <c r="AE19" s="43" t="str">
        <f t="shared" si="2"/>
        <v>Học lại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2512</v>
      </c>
      <c r="D20" s="46" t="s">
        <v>239</v>
      </c>
      <c r="E20" s="47" t="s">
        <v>1480</v>
      </c>
      <c r="F20" s="48" t="s">
        <v>596</v>
      </c>
      <c r="G20" s="45" t="s">
        <v>472</v>
      </c>
      <c r="H20" s="101" t="s">
        <v>1147</v>
      </c>
      <c r="I20" s="102" t="s">
        <v>2498</v>
      </c>
      <c r="J20" s="100">
        <v>43273</v>
      </c>
      <c r="K20" s="102" t="s">
        <v>1149</v>
      </c>
      <c r="L20" s="102" t="s">
        <v>957</v>
      </c>
      <c r="M20" s="102" t="s">
        <v>48</v>
      </c>
      <c r="N20">
        <v>2</v>
      </c>
      <c r="O20" s="82">
        <v>8.5</v>
      </c>
      <c r="P20" s="49">
        <v>3</v>
      </c>
      <c r="Q20" s="49">
        <v>7</v>
      </c>
      <c r="R20" s="49" t="s">
        <v>36</v>
      </c>
      <c r="S20" s="54"/>
      <c r="T20" s="54"/>
      <c r="U20" s="54"/>
      <c r="V20" s="54"/>
      <c r="W20" s="80">
        <v>1</v>
      </c>
      <c r="X20" s="51">
        <f t="shared" si="0"/>
        <v>2.6</v>
      </c>
      <c r="Y20" s="52" t="str">
        <f t="shared" si="3"/>
        <v>F</v>
      </c>
      <c r="Z20" s="53" t="str">
        <f t="shared" si="1"/>
        <v>Kém</v>
      </c>
      <c r="AA20" s="41" t="str">
        <f t="shared" si="4"/>
        <v/>
      </c>
      <c r="AB20" s="41" t="str">
        <f t="shared" si="5"/>
        <v>PM05-A3</v>
      </c>
      <c r="AC20" s="71"/>
      <c r="AD20" s="4"/>
      <c r="AE20" s="43" t="str">
        <f t="shared" si="2"/>
        <v>Học lại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2513</v>
      </c>
      <c r="D21" s="46" t="s">
        <v>2514</v>
      </c>
      <c r="E21" s="47" t="s">
        <v>1892</v>
      </c>
      <c r="F21" s="48" t="s">
        <v>2302</v>
      </c>
      <c r="G21" s="45" t="s">
        <v>105</v>
      </c>
      <c r="H21" s="101" t="s">
        <v>1147</v>
      </c>
      <c r="I21" s="102" t="s">
        <v>2498</v>
      </c>
      <c r="J21" s="100">
        <v>43273</v>
      </c>
      <c r="K21" s="102" t="s">
        <v>1149</v>
      </c>
      <c r="L21" s="102" t="s">
        <v>957</v>
      </c>
      <c r="M21" s="102" t="s">
        <v>48</v>
      </c>
      <c r="N21">
        <v>2</v>
      </c>
      <c r="O21" s="82">
        <v>7</v>
      </c>
      <c r="P21" s="49">
        <v>4.5</v>
      </c>
      <c r="Q21" s="49">
        <v>5</v>
      </c>
      <c r="R21" s="49" t="s">
        <v>36</v>
      </c>
      <c r="S21" s="54"/>
      <c r="T21" s="54"/>
      <c r="U21" s="54"/>
      <c r="V21" s="54"/>
      <c r="W21" s="80">
        <v>1</v>
      </c>
      <c r="X21" s="51">
        <f t="shared" si="0"/>
        <v>2.4</v>
      </c>
      <c r="Y21" s="52" t="str">
        <f t="shared" si="3"/>
        <v>F</v>
      </c>
      <c r="Z21" s="53" t="str">
        <f t="shared" si="1"/>
        <v>Kém</v>
      </c>
      <c r="AA21" s="41" t="str">
        <f t="shared" si="4"/>
        <v/>
      </c>
      <c r="AB21" s="41" t="str">
        <f t="shared" si="5"/>
        <v>PM05-A3</v>
      </c>
      <c r="AC21" s="71"/>
      <c r="AD21" s="4"/>
      <c r="AE21" s="43" t="str">
        <f t="shared" si="2"/>
        <v>Học lại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2515</v>
      </c>
      <c r="D22" s="46" t="s">
        <v>2215</v>
      </c>
      <c r="E22" s="47" t="s">
        <v>115</v>
      </c>
      <c r="F22" s="48" t="s">
        <v>369</v>
      </c>
      <c r="G22" s="45" t="s">
        <v>89</v>
      </c>
      <c r="H22" s="101" t="s">
        <v>1147</v>
      </c>
      <c r="I22" s="102" t="s">
        <v>2498</v>
      </c>
      <c r="J22" s="100">
        <v>43273</v>
      </c>
      <c r="K22" s="102" t="s">
        <v>1149</v>
      </c>
      <c r="L22" s="102" t="s">
        <v>957</v>
      </c>
      <c r="M22" s="102" t="s">
        <v>48</v>
      </c>
      <c r="N22">
        <v>2</v>
      </c>
      <c r="O22" s="82">
        <v>10</v>
      </c>
      <c r="P22" s="49">
        <v>5</v>
      </c>
      <c r="Q22" s="49">
        <v>7</v>
      </c>
      <c r="R22" s="49" t="s">
        <v>36</v>
      </c>
      <c r="S22" s="54"/>
      <c r="T22" s="54"/>
      <c r="U22" s="54"/>
      <c r="V22" s="54"/>
      <c r="W22" s="80">
        <v>1</v>
      </c>
      <c r="X22" s="51">
        <f t="shared" si="0"/>
        <v>2.9</v>
      </c>
      <c r="Y22" s="52" t="str">
        <f t="shared" si="3"/>
        <v>F</v>
      </c>
      <c r="Z22" s="53" t="str">
        <f t="shared" si="1"/>
        <v>Kém</v>
      </c>
      <c r="AA22" s="41" t="str">
        <f t="shared" si="4"/>
        <v/>
      </c>
      <c r="AB22" s="41" t="str">
        <f t="shared" si="5"/>
        <v>PM05-A3</v>
      </c>
      <c r="AC22" s="71"/>
      <c r="AD22" s="4"/>
      <c r="AE22" s="43" t="str">
        <f t="shared" si="2"/>
        <v>Học lại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2516</v>
      </c>
      <c r="D23" s="46" t="s">
        <v>2338</v>
      </c>
      <c r="E23" s="47" t="s">
        <v>381</v>
      </c>
      <c r="F23" s="48" t="s">
        <v>310</v>
      </c>
      <c r="G23" s="45" t="s">
        <v>144</v>
      </c>
      <c r="H23" s="101" t="s">
        <v>1147</v>
      </c>
      <c r="I23" s="102" t="s">
        <v>2498</v>
      </c>
      <c r="J23" s="100">
        <v>43273</v>
      </c>
      <c r="K23" s="102" t="s">
        <v>1149</v>
      </c>
      <c r="L23" s="102" t="s">
        <v>957</v>
      </c>
      <c r="M23" s="102" t="s">
        <v>48</v>
      </c>
      <c r="N23">
        <v>2</v>
      </c>
      <c r="O23" s="82">
        <v>8</v>
      </c>
      <c r="P23" s="49">
        <v>3</v>
      </c>
      <c r="Q23" s="49">
        <v>3</v>
      </c>
      <c r="R23" s="49" t="s">
        <v>36</v>
      </c>
      <c r="S23" s="54"/>
      <c r="T23" s="54"/>
      <c r="U23" s="54"/>
      <c r="V23" s="54"/>
      <c r="W23" s="80">
        <v>5</v>
      </c>
      <c r="X23" s="51">
        <f t="shared" si="0"/>
        <v>4.9000000000000004</v>
      </c>
      <c r="Y23" s="52" t="str">
        <f t="shared" si="3"/>
        <v>D</v>
      </c>
      <c r="Z23" s="53" t="str">
        <f t="shared" si="1"/>
        <v>Trung bình yếu</v>
      </c>
      <c r="AA23" s="41" t="str">
        <f t="shared" si="4"/>
        <v/>
      </c>
      <c r="AB23" s="41" t="str">
        <f t="shared" si="5"/>
        <v>PM05-A3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2517</v>
      </c>
      <c r="D24" s="46" t="s">
        <v>2518</v>
      </c>
      <c r="E24" s="47" t="s">
        <v>2519</v>
      </c>
      <c r="F24" s="48" t="s">
        <v>1402</v>
      </c>
      <c r="G24" s="45" t="s">
        <v>105</v>
      </c>
      <c r="H24" s="101" t="s">
        <v>1147</v>
      </c>
      <c r="I24" s="102" t="s">
        <v>2498</v>
      </c>
      <c r="J24" s="100">
        <v>43273</v>
      </c>
      <c r="K24" s="102" t="s">
        <v>1149</v>
      </c>
      <c r="L24" s="102" t="s">
        <v>957</v>
      </c>
      <c r="M24" s="102" t="s">
        <v>48</v>
      </c>
      <c r="N24">
        <v>2</v>
      </c>
      <c r="O24" s="82">
        <v>9</v>
      </c>
      <c r="P24" s="49">
        <v>6.5</v>
      </c>
      <c r="Q24" s="49">
        <v>3</v>
      </c>
      <c r="R24" s="49" t="s">
        <v>36</v>
      </c>
      <c r="S24" s="54"/>
      <c r="T24" s="54"/>
      <c r="U24" s="54"/>
      <c r="V24" s="54"/>
      <c r="W24" s="80">
        <v>0</v>
      </c>
      <c r="X24" s="51">
        <f t="shared" si="0"/>
        <v>1.9</v>
      </c>
      <c r="Y24" s="52" t="str">
        <f t="shared" si="3"/>
        <v>F</v>
      </c>
      <c r="Z24" s="53" t="str">
        <f t="shared" si="1"/>
        <v>Kém</v>
      </c>
      <c r="AA24" s="41" t="s">
        <v>3382</v>
      </c>
      <c r="AB24" s="41" t="str">
        <f t="shared" si="5"/>
        <v>PM05-A3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2520</v>
      </c>
      <c r="D25" s="46" t="s">
        <v>2521</v>
      </c>
      <c r="E25" s="47" t="s">
        <v>139</v>
      </c>
      <c r="F25" s="48" t="s">
        <v>2522</v>
      </c>
      <c r="G25" s="45" t="s">
        <v>2523</v>
      </c>
      <c r="H25" s="101" t="s">
        <v>1147</v>
      </c>
      <c r="I25" s="102" t="s">
        <v>2498</v>
      </c>
      <c r="J25" s="100">
        <v>43273</v>
      </c>
      <c r="K25" s="102" t="s">
        <v>1149</v>
      </c>
      <c r="L25" s="102" t="s">
        <v>957</v>
      </c>
      <c r="M25" s="102" t="s">
        <v>48</v>
      </c>
      <c r="N25">
        <v>2</v>
      </c>
      <c r="O25" s="82">
        <v>8</v>
      </c>
      <c r="P25" s="49">
        <v>3</v>
      </c>
      <c r="Q25" s="49">
        <v>5</v>
      </c>
      <c r="R25" s="49" t="s">
        <v>36</v>
      </c>
      <c r="S25" s="54"/>
      <c r="T25" s="54"/>
      <c r="U25" s="54"/>
      <c r="V25" s="54"/>
      <c r="W25" s="80">
        <v>4</v>
      </c>
      <c r="X25" s="51">
        <f t="shared" si="0"/>
        <v>4.4000000000000004</v>
      </c>
      <c r="Y25" s="52" t="str">
        <f t="shared" si="3"/>
        <v>D</v>
      </c>
      <c r="Z25" s="53" t="str">
        <f t="shared" si="1"/>
        <v>Trung bình yếu</v>
      </c>
      <c r="AA25" s="41" t="str">
        <f t="shared" si="4"/>
        <v/>
      </c>
      <c r="AB25" s="41" t="str">
        <f t="shared" si="5"/>
        <v>PM05-A3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2524</v>
      </c>
      <c r="D26" s="46" t="s">
        <v>166</v>
      </c>
      <c r="E26" s="47" t="s">
        <v>139</v>
      </c>
      <c r="F26" s="48" t="s">
        <v>660</v>
      </c>
      <c r="G26" s="45" t="s">
        <v>53</v>
      </c>
      <c r="H26" s="101" t="s">
        <v>1147</v>
      </c>
      <c r="I26" s="102" t="s">
        <v>2498</v>
      </c>
      <c r="J26" s="100">
        <v>43273</v>
      </c>
      <c r="K26" s="102" t="s">
        <v>1149</v>
      </c>
      <c r="L26" s="102" t="s">
        <v>957</v>
      </c>
      <c r="M26" s="102" t="s">
        <v>48</v>
      </c>
      <c r="N26">
        <v>2</v>
      </c>
      <c r="O26" s="82">
        <v>9</v>
      </c>
      <c r="P26" s="49">
        <v>3</v>
      </c>
      <c r="Q26" s="49">
        <v>5</v>
      </c>
      <c r="R26" s="49" t="s">
        <v>36</v>
      </c>
      <c r="S26" s="54"/>
      <c r="T26" s="54"/>
      <c r="U26" s="54"/>
      <c r="V26" s="54"/>
      <c r="W26" s="80">
        <v>1</v>
      </c>
      <c r="X26" s="51">
        <f t="shared" si="0"/>
        <v>2.4</v>
      </c>
      <c r="Y26" s="52" t="str">
        <f t="shared" si="3"/>
        <v>F</v>
      </c>
      <c r="Z26" s="53" t="str">
        <f t="shared" si="1"/>
        <v>Kém</v>
      </c>
      <c r="AA26" s="41" t="str">
        <f t="shared" si="4"/>
        <v/>
      </c>
      <c r="AB26" s="41" t="str">
        <f t="shared" si="5"/>
        <v>PM05-A3</v>
      </c>
      <c r="AC26" s="71"/>
      <c r="AD26" s="4"/>
      <c r="AE26" s="43" t="str">
        <f t="shared" si="2"/>
        <v>Học lại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2525</v>
      </c>
      <c r="D27" s="46" t="s">
        <v>2526</v>
      </c>
      <c r="E27" s="47" t="s">
        <v>139</v>
      </c>
      <c r="F27" s="48" t="s">
        <v>539</v>
      </c>
      <c r="G27" s="45" t="s">
        <v>61</v>
      </c>
      <c r="H27" s="101" t="s">
        <v>1147</v>
      </c>
      <c r="I27" s="102" t="s">
        <v>2498</v>
      </c>
      <c r="J27" s="100">
        <v>43273</v>
      </c>
      <c r="K27" s="102" t="s">
        <v>1149</v>
      </c>
      <c r="L27" s="102" t="s">
        <v>957</v>
      </c>
      <c r="M27" s="102" t="s">
        <v>48</v>
      </c>
      <c r="N27">
        <v>2</v>
      </c>
      <c r="O27" s="82">
        <v>6</v>
      </c>
      <c r="P27" s="49">
        <v>3</v>
      </c>
      <c r="Q27" s="49">
        <v>4</v>
      </c>
      <c r="R27" s="49" t="s">
        <v>36</v>
      </c>
      <c r="S27" s="54"/>
      <c r="T27" s="54"/>
      <c r="U27" s="54"/>
      <c r="V27" s="54"/>
      <c r="W27" s="80">
        <v>1</v>
      </c>
      <c r="X27" s="51">
        <f t="shared" si="0"/>
        <v>2</v>
      </c>
      <c r="Y27" s="52" t="str">
        <f t="shared" si="3"/>
        <v>F</v>
      </c>
      <c r="Z27" s="53" t="str">
        <f t="shared" si="1"/>
        <v>Kém</v>
      </c>
      <c r="AA27" s="41" t="str">
        <f t="shared" si="4"/>
        <v/>
      </c>
      <c r="AB27" s="41" t="str">
        <f t="shared" si="5"/>
        <v>PM05-A3</v>
      </c>
      <c r="AC27" s="71"/>
      <c r="AD27" s="4"/>
      <c r="AE27" s="43" t="str">
        <f t="shared" si="2"/>
        <v>Học lại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2527</v>
      </c>
      <c r="D28" s="46" t="s">
        <v>561</v>
      </c>
      <c r="E28" s="47" t="s">
        <v>139</v>
      </c>
      <c r="F28" s="48" t="s">
        <v>446</v>
      </c>
      <c r="G28" s="45" t="s">
        <v>447</v>
      </c>
      <c r="H28" s="101" t="s">
        <v>1147</v>
      </c>
      <c r="I28" s="102" t="s">
        <v>2498</v>
      </c>
      <c r="J28" s="100">
        <v>43273</v>
      </c>
      <c r="K28" s="102" t="s">
        <v>1149</v>
      </c>
      <c r="L28" s="102" t="s">
        <v>957</v>
      </c>
      <c r="M28" s="102" t="s">
        <v>48</v>
      </c>
      <c r="N28">
        <v>2</v>
      </c>
      <c r="O28" s="82">
        <v>6</v>
      </c>
      <c r="P28" s="49">
        <v>4.5</v>
      </c>
      <c r="Q28" s="49">
        <v>5</v>
      </c>
      <c r="R28" s="49" t="s">
        <v>36</v>
      </c>
      <c r="S28" s="54"/>
      <c r="T28" s="54"/>
      <c r="U28" s="54"/>
      <c r="V28" s="54"/>
      <c r="W28" s="80">
        <v>1</v>
      </c>
      <c r="X28" s="51">
        <f t="shared" si="0"/>
        <v>2.2999999999999998</v>
      </c>
      <c r="Y28" s="52" t="str">
        <f t="shared" si="3"/>
        <v>F</v>
      </c>
      <c r="Z28" s="53" t="str">
        <f t="shared" si="1"/>
        <v>Kém</v>
      </c>
      <c r="AA28" s="41" t="str">
        <f t="shared" si="4"/>
        <v/>
      </c>
      <c r="AB28" s="41" t="str">
        <f t="shared" si="5"/>
        <v>PM05-A3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2528</v>
      </c>
      <c r="D29" s="46" t="s">
        <v>76</v>
      </c>
      <c r="E29" s="47" t="s">
        <v>413</v>
      </c>
      <c r="F29" s="48" t="s">
        <v>660</v>
      </c>
      <c r="G29" s="45" t="s">
        <v>105</v>
      </c>
      <c r="H29" s="101" t="s">
        <v>1147</v>
      </c>
      <c r="I29" s="102" t="s">
        <v>2498</v>
      </c>
      <c r="J29" s="100">
        <v>43273</v>
      </c>
      <c r="K29" s="102" t="s">
        <v>1149</v>
      </c>
      <c r="L29" s="102" t="s">
        <v>957</v>
      </c>
      <c r="M29" s="102" t="s">
        <v>48</v>
      </c>
      <c r="N29">
        <v>2</v>
      </c>
      <c r="O29" s="82">
        <v>10</v>
      </c>
      <c r="P29" s="49">
        <v>9.5</v>
      </c>
      <c r="Q29" s="49">
        <v>9</v>
      </c>
      <c r="R29" s="49" t="s">
        <v>36</v>
      </c>
      <c r="S29" s="54"/>
      <c r="T29" s="54"/>
      <c r="U29" s="54"/>
      <c r="V29" s="54"/>
      <c r="W29" s="80">
        <v>5</v>
      </c>
      <c r="X29" s="51">
        <f t="shared" si="0"/>
        <v>6.4</v>
      </c>
      <c r="Y29" s="52" t="str">
        <f t="shared" si="3"/>
        <v>C</v>
      </c>
      <c r="Z29" s="53" t="str">
        <f t="shared" si="1"/>
        <v>Trung bình</v>
      </c>
      <c r="AA29" s="41" t="str">
        <f t="shared" si="4"/>
        <v/>
      </c>
      <c r="AB29" s="41" t="str">
        <f t="shared" si="5"/>
        <v>PM05-A3</v>
      </c>
      <c r="AC29" s="71"/>
      <c r="AD29" s="4"/>
      <c r="AE29" s="43" t="str">
        <f t="shared" si="2"/>
        <v>Đạt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2529</v>
      </c>
      <c r="D30" s="46" t="s">
        <v>550</v>
      </c>
      <c r="E30" s="47" t="s">
        <v>2530</v>
      </c>
      <c r="F30" s="48" t="s">
        <v>1035</v>
      </c>
      <c r="G30" s="45" t="s">
        <v>194</v>
      </c>
      <c r="H30" s="101" t="s">
        <v>1147</v>
      </c>
      <c r="I30" s="102" t="s">
        <v>2498</v>
      </c>
      <c r="J30" s="100">
        <v>43273</v>
      </c>
      <c r="K30" s="102" t="s">
        <v>1149</v>
      </c>
      <c r="L30" s="102" t="s">
        <v>957</v>
      </c>
      <c r="M30" s="102" t="s">
        <v>48</v>
      </c>
      <c r="N30">
        <v>2</v>
      </c>
      <c r="O30" s="82">
        <v>8</v>
      </c>
      <c r="P30" s="49">
        <v>4</v>
      </c>
      <c r="Q30" s="49">
        <v>5</v>
      </c>
      <c r="R30" s="49" t="s">
        <v>36</v>
      </c>
      <c r="S30" s="54"/>
      <c r="T30" s="54"/>
      <c r="U30" s="54"/>
      <c r="V30" s="54"/>
      <c r="W30" s="80">
        <v>1</v>
      </c>
      <c r="X30" s="51">
        <f t="shared" si="0"/>
        <v>2.4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tr">
        <f t="shared" si="5"/>
        <v>PM05-A3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2531</v>
      </c>
      <c r="D31" s="46" t="s">
        <v>2532</v>
      </c>
      <c r="E31" s="47" t="s">
        <v>155</v>
      </c>
      <c r="F31" s="48" t="s">
        <v>1109</v>
      </c>
      <c r="G31" s="45" t="s">
        <v>214</v>
      </c>
      <c r="H31" s="101" t="s">
        <v>1147</v>
      </c>
      <c r="I31" s="102" t="s">
        <v>2498</v>
      </c>
      <c r="J31" s="100">
        <v>43273</v>
      </c>
      <c r="K31" s="102" t="s">
        <v>1149</v>
      </c>
      <c r="L31" s="102" t="s">
        <v>957</v>
      </c>
      <c r="M31" s="102" t="s">
        <v>48</v>
      </c>
      <c r="N31">
        <v>2</v>
      </c>
      <c r="O31" s="82">
        <v>9</v>
      </c>
      <c r="P31" s="49">
        <v>5</v>
      </c>
      <c r="Q31" s="49">
        <v>3</v>
      </c>
      <c r="R31" s="49" t="s">
        <v>36</v>
      </c>
      <c r="S31" s="54"/>
      <c r="T31" s="54"/>
      <c r="U31" s="54"/>
      <c r="V31" s="54"/>
      <c r="W31" s="80">
        <v>1</v>
      </c>
      <c r="X31" s="51">
        <f t="shared" si="0"/>
        <v>2.4</v>
      </c>
      <c r="Y31" s="52" t="str">
        <f t="shared" si="3"/>
        <v>F</v>
      </c>
      <c r="Z31" s="53" t="str">
        <f t="shared" si="1"/>
        <v>Kém</v>
      </c>
      <c r="AA31" s="41" t="str">
        <f t="shared" si="4"/>
        <v/>
      </c>
      <c r="AB31" s="41" t="str">
        <f t="shared" si="5"/>
        <v>PM05-A3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2533</v>
      </c>
      <c r="D32" s="46" t="s">
        <v>2534</v>
      </c>
      <c r="E32" s="47" t="s">
        <v>155</v>
      </c>
      <c r="F32" s="48" t="s">
        <v>1991</v>
      </c>
      <c r="G32" s="45" t="s">
        <v>53</v>
      </c>
      <c r="H32" s="101" t="s">
        <v>1147</v>
      </c>
      <c r="I32" s="102" t="s">
        <v>2498</v>
      </c>
      <c r="J32" s="100">
        <v>43273</v>
      </c>
      <c r="K32" s="102" t="s">
        <v>1149</v>
      </c>
      <c r="L32" s="102" t="s">
        <v>957</v>
      </c>
      <c r="M32" s="102" t="s">
        <v>48</v>
      </c>
      <c r="N32">
        <v>2</v>
      </c>
      <c r="O32" s="82">
        <v>9</v>
      </c>
      <c r="P32" s="49">
        <v>3</v>
      </c>
      <c r="Q32" s="49">
        <v>9</v>
      </c>
      <c r="R32" s="49" t="s">
        <v>36</v>
      </c>
      <c r="S32" s="54"/>
      <c r="T32" s="54"/>
      <c r="U32" s="54"/>
      <c r="V32" s="54"/>
      <c r="W32" s="80">
        <v>1</v>
      </c>
      <c r="X32" s="51">
        <f t="shared" si="0"/>
        <v>2.8</v>
      </c>
      <c r="Y32" s="52" t="str">
        <f t="shared" si="3"/>
        <v>F</v>
      </c>
      <c r="Z32" s="53" t="str">
        <f t="shared" si="1"/>
        <v>Kém</v>
      </c>
      <c r="AA32" s="41" t="str">
        <f t="shared" si="4"/>
        <v/>
      </c>
      <c r="AB32" s="41" t="str">
        <f t="shared" si="5"/>
        <v>PM05-A3</v>
      </c>
      <c r="AC32" s="71"/>
      <c r="AD32" s="4"/>
      <c r="AE32" s="43" t="str">
        <f t="shared" si="2"/>
        <v>Học lại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2535</v>
      </c>
      <c r="D33" s="46" t="s">
        <v>98</v>
      </c>
      <c r="E33" s="47" t="s">
        <v>162</v>
      </c>
      <c r="F33" s="48" t="s">
        <v>1128</v>
      </c>
      <c r="G33" s="45" t="s">
        <v>248</v>
      </c>
      <c r="H33" s="101" t="s">
        <v>1147</v>
      </c>
      <c r="I33" s="102" t="s">
        <v>2498</v>
      </c>
      <c r="J33" s="100">
        <v>43273</v>
      </c>
      <c r="K33" s="102" t="s">
        <v>1149</v>
      </c>
      <c r="L33" s="102" t="s">
        <v>957</v>
      </c>
      <c r="M33" s="102" t="s">
        <v>48</v>
      </c>
      <c r="N33">
        <v>2</v>
      </c>
      <c r="O33" s="82">
        <v>10</v>
      </c>
      <c r="P33" s="49">
        <v>7</v>
      </c>
      <c r="Q33" s="49">
        <v>4</v>
      </c>
      <c r="R33" s="49" t="s">
        <v>36</v>
      </c>
      <c r="S33" s="54"/>
      <c r="T33" s="54"/>
      <c r="U33" s="54"/>
      <c r="V33" s="54"/>
      <c r="W33" s="80">
        <v>1</v>
      </c>
      <c r="X33" s="51">
        <f t="shared" si="0"/>
        <v>2.8</v>
      </c>
      <c r="Y33" s="52" t="str">
        <f t="shared" si="3"/>
        <v>F</v>
      </c>
      <c r="Z33" s="53" t="str">
        <f t="shared" si="1"/>
        <v>Kém</v>
      </c>
      <c r="AA33" s="41" t="str">
        <f t="shared" si="4"/>
        <v/>
      </c>
      <c r="AB33" s="41" t="str">
        <f t="shared" si="5"/>
        <v>PM05-A3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2536</v>
      </c>
      <c r="D34" s="46" t="s">
        <v>207</v>
      </c>
      <c r="E34" s="47" t="s">
        <v>1509</v>
      </c>
      <c r="F34" s="48" t="s">
        <v>321</v>
      </c>
      <c r="G34" s="45" t="s">
        <v>164</v>
      </c>
      <c r="H34" s="101" t="s">
        <v>1147</v>
      </c>
      <c r="I34" s="102" t="s">
        <v>2498</v>
      </c>
      <c r="J34" s="100">
        <v>43273</v>
      </c>
      <c r="K34" s="102" t="s">
        <v>1149</v>
      </c>
      <c r="L34" s="102" t="s">
        <v>957</v>
      </c>
      <c r="M34" s="102" t="s">
        <v>48</v>
      </c>
      <c r="N34">
        <v>2</v>
      </c>
      <c r="O34" s="82">
        <v>6</v>
      </c>
      <c r="P34" s="49">
        <v>0</v>
      </c>
      <c r="Q34" s="49">
        <v>0</v>
      </c>
      <c r="R34" s="49" t="s">
        <v>36</v>
      </c>
      <c r="S34" s="54"/>
      <c r="T34" s="54"/>
      <c r="U34" s="54"/>
      <c r="V34" s="54"/>
      <c r="W34" s="80" t="s">
        <v>36</v>
      </c>
      <c r="X34" s="51">
        <f t="shared" si="0"/>
        <v>0.6</v>
      </c>
      <c r="Y34" s="52" t="str">
        <f t="shared" si="3"/>
        <v>F</v>
      </c>
      <c r="Z34" s="53" t="str">
        <f t="shared" si="1"/>
        <v>Kém</v>
      </c>
      <c r="AA34" s="41" t="str">
        <f t="shared" si="4"/>
        <v>Không đủ ĐKDT</v>
      </c>
      <c r="AB34" s="41" t="str">
        <f t="shared" si="5"/>
        <v>PM05-A3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2537</v>
      </c>
      <c r="D35" s="46" t="s">
        <v>2538</v>
      </c>
      <c r="E35" s="47" t="s">
        <v>182</v>
      </c>
      <c r="F35" s="48" t="s">
        <v>626</v>
      </c>
      <c r="G35" s="45" t="s">
        <v>248</v>
      </c>
      <c r="H35" s="101" t="s">
        <v>1147</v>
      </c>
      <c r="I35" s="102" t="s">
        <v>2498</v>
      </c>
      <c r="J35" s="100">
        <v>43273</v>
      </c>
      <c r="K35" s="102" t="s">
        <v>1149</v>
      </c>
      <c r="L35" s="102" t="s">
        <v>957</v>
      </c>
      <c r="M35" s="102" t="s">
        <v>48</v>
      </c>
      <c r="N35">
        <v>2</v>
      </c>
      <c r="O35" s="82">
        <v>8</v>
      </c>
      <c r="P35" s="49">
        <v>3</v>
      </c>
      <c r="Q35" s="49">
        <v>6</v>
      </c>
      <c r="R35" s="49" t="s">
        <v>36</v>
      </c>
      <c r="S35" s="54"/>
      <c r="T35" s="54"/>
      <c r="U35" s="54"/>
      <c r="V35" s="54"/>
      <c r="W35" s="80">
        <v>1</v>
      </c>
      <c r="X35" s="51">
        <f t="shared" si="0"/>
        <v>2.4</v>
      </c>
      <c r="Y35" s="52" t="str">
        <f t="shared" si="3"/>
        <v>F</v>
      </c>
      <c r="Z35" s="53" t="str">
        <f t="shared" si="1"/>
        <v>Kém</v>
      </c>
      <c r="AA35" s="41" t="str">
        <f t="shared" si="4"/>
        <v/>
      </c>
      <c r="AB35" s="41" t="str">
        <f t="shared" si="5"/>
        <v>PM05-A3</v>
      </c>
      <c r="AC35" s="71"/>
      <c r="AD35" s="4"/>
      <c r="AE35" s="43" t="str">
        <f t="shared" si="2"/>
        <v>Học lại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2539</v>
      </c>
      <c r="D36" s="46" t="s">
        <v>308</v>
      </c>
      <c r="E36" s="47" t="s">
        <v>432</v>
      </c>
      <c r="F36" s="48" t="s">
        <v>222</v>
      </c>
      <c r="G36" s="45" t="s">
        <v>57</v>
      </c>
      <c r="H36" s="101" t="s">
        <v>1147</v>
      </c>
      <c r="I36" s="102" t="s">
        <v>2498</v>
      </c>
      <c r="J36" s="100">
        <v>43273</v>
      </c>
      <c r="K36" s="102" t="s">
        <v>1149</v>
      </c>
      <c r="L36" s="102" t="s">
        <v>957</v>
      </c>
      <c r="M36" s="102" t="s">
        <v>48</v>
      </c>
      <c r="N36">
        <v>2</v>
      </c>
      <c r="O36" s="82">
        <v>10</v>
      </c>
      <c r="P36" s="49">
        <v>8</v>
      </c>
      <c r="Q36" s="49">
        <v>5</v>
      </c>
      <c r="R36" s="49" t="s">
        <v>36</v>
      </c>
      <c r="S36" s="54"/>
      <c r="T36" s="54"/>
      <c r="U36" s="54"/>
      <c r="V36" s="54"/>
      <c r="W36" s="80">
        <v>3</v>
      </c>
      <c r="X36" s="51">
        <f t="shared" si="0"/>
        <v>4.4000000000000004</v>
      </c>
      <c r="Y36" s="52" t="str">
        <f t="shared" si="3"/>
        <v>D</v>
      </c>
      <c r="Z36" s="53" t="str">
        <f t="shared" si="1"/>
        <v>Trung bình yếu</v>
      </c>
      <c r="AA36" s="41" t="str">
        <f t="shared" si="4"/>
        <v/>
      </c>
      <c r="AB36" s="41" t="str">
        <f t="shared" si="5"/>
        <v>PM05-A3</v>
      </c>
      <c r="AC36" s="71"/>
      <c r="AD36" s="4"/>
      <c r="AE36" s="43" t="str">
        <f t="shared" si="2"/>
        <v>Đạt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2540</v>
      </c>
      <c r="D37" s="46" t="s">
        <v>785</v>
      </c>
      <c r="E37" s="47" t="s">
        <v>189</v>
      </c>
      <c r="F37" s="48" t="s">
        <v>477</v>
      </c>
      <c r="G37" s="45" t="s">
        <v>120</v>
      </c>
      <c r="H37" s="101" t="s">
        <v>1147</v>
      </c>
      <c r="I37" s="102" t="s">
        <v>2498</v>
      </c>
      <c r="J37" s="100">
        <v>43273</v>
      </c>
      <c r="K37" s="102" t="s">
        <v>1149</v>
      </c>
      <c r="L37" s="102" t="s">
        <v>957</v>
      </c>
      <c r="M37" s="102" t="s">
        <v>48</v>
      </c>
      <c r="N37">
        <v>2</v>
      </c>
      <c r="O37" s="82">
        <v>10</v>
      </c>
      <c r="P37" s="49">
        <v>8</v>
      </c>
      <c r="Q37" s="49">
        <v>8</v>
      </c>
      <c r="R37" s="49" t="s">
        <v>36</v>
      </c>
      <c r="S37" s="54"/>
      <c r="T37" s="54"/>
      <c r="U37" s="54"/>
      <c r="V37" s="54"/>
      <c r="W37" s="80">
        <v>3</v>
      </c>
      <c r="X37" s="51">
        <f t="shared" si="0"/>
        <v>4.7</v>
      </c>
      <c r="Y37" s="52" t="str">
        <f t="shared" si="3"/>
        <v>D</v>
      </c>
      <c r="Z37" s="53" t="str">
        <f t="shared" si="1"/>
        <v>Trung bình yếu</v>
      </c>
      <c r="AA37" s="41" t="str">
        <f t="shared" si="4"/>
        <v/>
      </c>
      <c r="AB37" s="41" t="str">
        <f t="shared" si="5"/>
        <v>PM05-A3</v>
      </c>
      <c r="AC37" s="71"/>
      <c r="AD37" s="4"/>
      <c r="AE37" s="43" t="str">
        <f t="shared" si="2"/>
        <v>Đạt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2541</v>
      </c>
      <c r="D38" s="46" t="s">
        <v>2542</v>
      </c>
      <c r="E38" s="47" t="s">
        <v>189</v>
      </c>
      <c r="F38" s="48" t="s">
        <v>2284</v>
      </c>
      <c r="G38" s="45" t="s">
        <v>248</v>
      </c>
      <c r="H38" s="101" t="s">
        <v>1147</v>
      </c>
      <c r="I38" s="102" t="s">
        <v>2498</v>
      </c>
      <c r="J38" s="100">
        <v>43273</v>
      </c>
      <c r="K38" s="102" t="s">
        <v>1149</v>
      </c>
      <c r="L38" s="102" t="s">
        <v>957</v>
      </c>
      <c r="M38" s="102" t="s">
        <v>48</v>
      </c>
      <c r="N38">
        <v>2</v>
      </c>
      <c r="O38" s="82">
        <v>9</v>
      </c>
      <c r="P38" s="49">
        <v>3</v>
      </c>
      <c r="Q38" s="49">
        <v>5</v>
      </c>
      <c r="R38" s="49" t="s">
        <v>36</v>
      </c>
      <c r="S38" s="54"/>
      <c r="T38" s="54"/>
      <c r="U38" s="54"/>
      <c r="V38" s="54"/>
      <c r="W38" s="80">
        <v>6</v>
      </c>
      <c r="X38" s="51">
        <f t="shared" si="0"/>
        <v>5.9</v>
      </c>
      <c r="Y38" s="52" t="str">
        <f t="shared" si="3"/>
        <v>C</v>
      </c>
      <c r="Z38" s="53" t="str">
        <f t="shared" si="1"/>
        <v>Trung bình</v>
      </c>
      <c r="AA38" s="41" t="str">
        <f t="shared" si="4"/>
        <v/>
      </c>
      <c r="AB38" s="41" t="str">
        <f t="shared" si="5"/>
        <v>PM05-A3</v>
      </c>
      <c r="AC38" s="71"/>
      <c r="AD38" s="4"/>
      <c r="AE38" s="43" t="str">
        <f t="shared" si="2"/>
        <v>Đạt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2543</v>
      </c>
      <c r="D39" s="46" t="s">
        <v>2544</v>
      </c>
      <c r="E39" s="47" t="s">
        <v>192</v>
      </c>
      <c r="F39" s="48" t="s">
        <v>2545</v>
      </c>
      <c r="G39" s="45" t="s">
        <v>248</v>
      </c>
      <c r="H39" s="101" t="s">
        <v>1147</v>
      </c>
      <c r="I39" s="102" t="s">
        <v>2498</v>
      </c>
      <c r="J39" s="100">
        <v>43273</v>
      </c>
      <c r="K39" s="102" t="s">
        <v>1149</v>
      </c>
      <c r="L39" s="102" t="s">
        <v>957</v>
      </c>
      <c r="M39" s="102" t="s">
        <v>48</v>
      </c>
      <c r="N39">
        <v>2</v>
      </c>
      <c r="O39" s="82">
        <v>8</v>
      </c>
      <c r="P39" s="49">
        <v>1</v>
      </c>
      <c r="Q39" s="49">
        <v>4</v>
      </c>
      <c r="R39" s="49" t="s">
        <v>36</v>
      </c>
      <c r="S39" s="54"/>
      <c r="T39" s="54"/>
      <c r="U39" s="54"/>
      <c r="V39" s="54"/>
      <c r="W39" s="80">
        <v>1</v>
      </c>
      <c r="X39" s="51">
        <f t="shared" si="0"/>
        <v>2</v>
      </c>
      <c r="Y39" s="52" t="str">
        <f t="shared" si="3"/>
        <v>F</v>
      </c>
      <c r="Z39" s="53" t="str">
        <f t="shared" si="1"/>
        <v>Kém</v>
      </c>
      <c r="AA39" s="41" t="str">
        <f t="shared" si="4"/>
        <v/>
      </c>
      <c r="AB39" s="41" t="str">
        <f t="shared" si="5"/>
        <v>PM05-A3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2546</v>
      </c>
      <c r="D40" s="46" t="s">
        <v>98</v>
      </c>
      <c r="E40" s="47" t="s">
        <v>201</v>
      </c>
      <c r="F40" s="48" t="s">
        <v>623</v>
      </c>
      <c r="G40" s="45" t="s">
        <v>447</v>
      </c>
      <c r="H40" s="101" t="s">
        <v>1147</v>
      </c>
      <c r="I40" s="102" t="s">
        <v>2498</v>
      </c>
      <c r="J40" s="100">
        <v>43273</v>
      </c>
      <c r="K40" s="102" t="s">
        <v>1149</v>
      </c>
      <c r="L40" s="102" t="s">
        <v>957</v>
      </c>
      <c r="M40" s="102" t="s">
        <v>48</v>
      </c>
      <c r="N40">
        <v>2</v>
      </c>
      <c r="O40" s="82">
        <v>8</v>
      </c>
      <c r="P40" s="49">
        <v>3</v>
      </c>
      <c r="Q40" s="49">
        <v>5</v>
      </c>
      <c r="R40" s="49" t="s">
        <v>36</v>
      </c>
      <c r="S40" s="54"/>
      <c r="T40" s="54"/>
      <c r="U40" s="54"/>
      <c r="V40" s="54"/>
      <c r="W40" s="80">
        <v>1</v>
      </c>
      <c r="X40" s="51">
        <f t="shared" si="0"/>
        <v>2.2999999999999998</v>
      </c>
      <c r="Y40" s="52" t="str">
        <f t="shared" si="3"/>
        <v>F</v>
      </c>
      <c r="Z40" s="53" t="str">
        <f t="shared" si="1"/>
        <v>Kém</v>
      </c>
      <c r="AA40" s="41" t="str">
        <f t="shared" si="4"/>
        <v/>
      </c>
      <c r="AB40" s="41" t="str">
        <f t="shared" si="5"/>
        <v>PM05-A3</v>
      </c>
      <c r="AC40" s="71"/>
      <c r="AD40" s="4"/>
      <c r="AE40" s="43" t="str">
        <f t="shared" si="2"/>
        <v>Học lại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2547</v>
      </c>
      <c r="D41" s="46" t="s">
        <v>1527</v>
      </c>
      <c r="E41" s="47" t="s">
        <v>1040</v>
      </c>
      <c r="F41" s="48" t="s">
        <v>1294</v>
      </c>
      <c r="G41" s="45" t="s">
        <v>218</v>
      </c>
      <c r="H41" s="101" t="s">
        <v>1147</v>
      </c>
      <c r="I41" s="102" t="s">
        <v>2498</v>
      </c>
      <c r="J41" s="100">
        <v>43273</v>
      </c>
      <c r="K41" s="102" t="s">
        <v>1149</v>
      </c>
      <c r="L41" s="102" t="s">
        <v>957</v>
      </c>
      <c r="M41" s="102" t="s">
        <v>48</v>
      </c>
      <c r="N41">
        <v>2</v>
      </c>
      <c r="O41" s="82">
        <v>9</v>
      </c>
      <c r="P41" s="49">
        <v>3</v>
      </c>
      <c r="Q41" s="49">
        <v>7</v>
      </c>
      <c r="R41" s="49" t="s">
        <v>36</v>
      </c>
      <c r="S41" s="54"/>
      <c r="T41" s="54"/>
      <c r="U41" s="54"/>
      <c r="V41" s="54"/>
      <c r="W41" s="80">
        <v>1</v>
      </c>
      <c r="X41" s="51">
        <f t="shared" si="0"/>
        <v>2.6</v>
      </c>
      <c r="Y41" s="52" t="str">
        <f t="shared" si="3"/>
        <v>F</v>
      </c>
      <c r="Z41" s="53" t="str">
        <f t="shared" si="1"/>
        <v>Kém</v>
      </c>
      <c r="AA41" s="41" t="str">
        <f t="shared" si="4"/>
        <v/>
      </c>
      <c r="AB41" s="41" t="str">
        <f t="shared" si="5"/>
        <v>PM05-A3</v>
      </c>
      <c r="AC41" s="71"/>
      <c r="AD41" s="4"/>
      <c r="AE41" s="43" t="str">
        <f t="shared" si="2"/>
        <v>Học lại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2548</v>
      </c>
      <c r="D42" s="46" t="s">
        <v>2549</v>
      </c>
      <c r="E42" s="47" t="s">
        <v>1040</v>
      </c>
      <c r="F42" s="48" t="s">
        <v>360</v>
      </c>
      <c r="G42" s="45" t="s">
        <v>454</v>
      </c>
      <c r="H42" s="101" t="s">
        <v>1147</v>
      </c>
      <c r="I42" s="102" t="s">
        <v>2498</v>
      </c>
      <c r="J42" s="100">
        <v>43273</v>
      </c>
      <c r="K42" s="102" t="s">
        <v>1149</v>
      </c>
      <c r="L42" s="102" t="s">
        <v>957</v>
      </c>
      <c r="M42" s="102" t="s">
        <v>48</v>
      </c>
      <c r="N42">
        <v>2</v>
      </c>
      <c r="O42" s="82">
        <v>9</v>
      </c>
      <c r="P42" s="49">
        <v>5</v>
      </c>
      <c r="Q42" s="49">
        <v>5</v>
      </c>
      <c r="R42" s="49" t="s">
        <v>36</v>
      </c>
      <c r="S42" s="54"/>
      <c r="T42" s="54"/>
      <c r="U42" s="54"/>
      <c r="V42" s="54"/>
      <c r="W42" s="80">
        <v>1</v>
      </c>
      <c r="X42" s="51">
        <f t="shared" si="0"/>
        <v>2.6</v>
      </c>
      <c r="Y42" s="52" t="str">
        <f t="shared" si="3"/>
        <v>F</v>
      </c>
      <c r="Z42" s="53" t="str">
        <f t="shared" si="1"/>
        <v>Kém</v>
      </c>
      <c r="AA42" s="41" t="str">
        <f t="shared" si="4"/>
        <v/>
      </c>
      <c r="AB42" s="41" t="str">
        <f t="shared" si="5"/>
        <v>PM05-A3</v>
      </c>
      <c r="AC42" s="71"/>
      <c r="AD42" s="4"/>
      <c r="AE42" s="43" t="str">
        <f t="shared" si="2"/>
        <v>Học lại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2550</v>
      </c>
      <c r="D43" s="46" t="s">
        <v>2551</v>
      </c>
      <c r="E43" s="47" t="s">
        <v>1040</v>
      </c>
      <c r="F43" s="48" t="s">
        <v>843</v>
      </c>
      <c r="G43" s="45" t="s">
        <v>74</v>
      </c>
      <c r="H43" s="101" t="s">
        <v>1147</v>
      </c>
      <c r="I43" s="102" t="s">
        <v>2498</v>
      </c>
      <c r="J43" s="100">
        <v>43273</v>
      </c>
      <c r="K43" s="102" t="s">
        <v>1149</v>
      </c>
      <c r="L43" s="102" t="s">
        <v>957</v>
      </c>
      <c r="M43" s="102" t="s">
        <v>48</v>
      </c>
      <c r="N43">
        <v>2</v>
      </c>
      <c r="O43" s="82">
        <v>10</v>
      </c>
      <c r="P43" s="49">
        <v>9</v>
      </c>
      <c r="Q43" s="49">
        <v>7</v>
      </c>
      <c r="R43" s="49" t="s">
        <v>36</v>
      </c>
      <c r="S43" s="54"/>
      <c r="T43" s="54"/>
      <c r="U43" s="54"/>
      <c r="V43" s="54"/>
      <c r="W43" s="80">
        <v>6</v>
      </c>
      <c r="X43" s="51">
        <f t="shared" si="0"/>
        <v>6.8</v>
      </c>
      <c r="Y43" s="52" t="str">
        <f t="shared" si="3"/>
        <v>C+</v>
      </c>
      <c r="Z43" s="53" t="str">
        <f t="shared" si="1"/>
        <v>Trung bình</v>
      </c>
      <c r="AA43" s="41" t="str">
        <f t="shared" si="4"/>
        <v/>
      </c>
      <c r="AB43" s="41" t="str">
        <f t="shared" si="5"/>
        <v>PM05-A3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2552</v>
      </c>
      <c r="D44" s="46" t="s">
        <v>1831</v>
      </c>
      <c r="E44" s="47" t="s">
        <v>1197</v>
      </c>
      <c r="F44" s="48" t="s">
        <v>2553</v>
      </c>
      <c r="G44" s="45" t="s">
        <v>120</v>
      </c>
      <c r="H44" s="101" t="s">
        <v>1147</v>
      </c>
      <c r="I44" s="102" t="s">
        <v>2498</v>
      </c>
      <c r="J44" s="100">
        <v>43273</v>
      </c>
      <c r="K44" s="102" t="s">
        <v>1149</v>
      </c>
      <c r="L44" s="102" t="s">
        <v>957</v>
      </c>
      <c r="M44" s="102" t="s">
        <v>48</v>
      </c>
      <c r="N44">
        <v>2</v>
      </c>
      <c r="O44" s="82">
        <v>8.5</v>
      </c>
      <c r="P44" s="49">
        <v>3</v>
      </c>
      <c r="Q44" s="49">
        <v>3</v>
      </c>
      <c r="R44" s="49" t="s">
        <v>36</v>
      </c>
      <c r="S44" s="54"/>
      <c r="T44" s="54"/>
      <c r="U44" s="54"/>
      <c r="V44" s="54"/>
      <c r="W44" s="80">
        <v>1</v>
      </c>
      <c r="X44" s="51">
        <f t="shared" si="0"/>
        <v>2.2000000000000002</v>
      </c>
      <c r="Y44" s="52" t="str">
        <f t="shared" si="3"/>
        <v>F</v>
      </c>
      <c r="Z44" s="53" t="str">
        <f t="shared" si="1"/>
        <v>Kém</v>
      </c>
      <c r="AA44" s="41" t="str">
        <f t="shared" si="4"/>
        <v/>
      </c>
      <c r="AB44" s="41" t="str">
        <f t="shared" si="5"/>
        <v>PM05-A3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2554</v>
      </c>
      <c r="D45" s="46" t="s">
        <v>2555</v>
      </c>
      <c r="E45" s="47" t="s">
        <v>221</v>
      </c>
      <c r="F45" s="48" t="s">
        <v>1825</v>
      </c>
      <c r="G45" s="45" t="s">
        <v>53</v>
      </c>
      <c r="H45" s="101" t="s">
        <v>1147</v>
      </c>
      <c r="I45" s="102" t="s">
        <v>2498</v>
      </c>
      <c r="J45" s="100">
        <v>43273</v>
      </c>
      <c r="K45" s="102" t="s">
        <v>1149</v>
      </c>
      <c r="L45" s="102" t="s">
        <v>957</v>
      </c>
      <c r="M45" s="102" t="s">
        <v>48</v>
      </c>
      <c r="N45">
        <v>2</v>
      </c>
      <c r="O45" s="82">
        <v>9</v>
      </c>
      <c r="P45" s="49">
        <v>3</v>
      </c>
      <c r="Q45" s="49">
        <v>7</v>
      </c>
      <c r="R45" s="49" t="s">
        <v>36</v>
      </c>
      <c r="S45" s="54"/>
      <c r="T45" s="54"/>
      <c r="U45" s="54"/>
      <c r="V45" s="54"/>
      <c r="W45" s="80">
        <v>1</v>
      </c>
      <c r="X45" s="51">
        <f t="shared" si="0"/>
        <v>2.6</v>
      </c>
      <c r="Y45" s="52" t="str">
        <f t="shared" si="3"/>
        <v>F</v>
      </c>
      <c r="Z45" s="53" t="str">
        <f t="shared" si="1"/>
        <v>Kém</v>
      </c>
      <c r="AA45" s="41" t="str">
        <f t="shared" si="4"/>
        <v/>
      </c>
      <c r="AB45" s="41" t="str">
        <f t="shared" si="5"/>
        <v>PM05-A3</v>
      </c>
      <c r="AC45" s="71"/>
      <c r="AD45" s="4"/>
      <c r="AE45" s="43" t="str">
        <f t="shared" si="2"/>
        <v>Học lại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2556</v>
      </c>
      <c r="D46" s="46" t="s">
        <v>2161</v>
      </c>
      <c r="E46" s="47" t="s">
        <v>1050</v>
      </c>
      <c r="F46" s="48" t="s">
        <v>655</v>
      </c>
      <c r="G46" s="45" t="s">
        <v>84</v>
      </c>
      <c r="H46" s="101" t="s">
        <v>1147</v>
      </c>
      <c r="I46" s="102" t="s">
        <v>2498</v>
      </c>
      <c r="J46" s="100">
        <v>43273</v>
      </c>
      <c r="K46" s="102" t="s">
        <v>1149</v>
      </c>
      <c r="L46" s="102" t="s">
        <v>957</v>
      </c>
      <c r="M46" s="102" t="s">
        <v>48</v>
      </c>
      <c r="N46">
        <v>2</v>
      </c>
      <c r="O46" s="82">
        <v>10</v>
      </c>
      <c r="P46" s="49">
        <v>9.5</v>
      </c>
      <c r="Q46" s="49">
        <v>10</v>
      </c>
      <c r="R46" s="49" t="s">
        <v>36</v>
      </c>
      <c r="S46" s="54"/>
      <c r="T46" s="54"/>
      <c r="U46" s="54"/>
      <c r="V46" s="54"/>
      <c r="W46" s="80">
        <v>3</v>
      </c>
      <c r="X46" s="51">
        <f t="shared" si="0"/>
        <v>5.0999999999999996</v>
      </c>
      <c r="Y46" s="52" t="str">
        <f t="shared" si="3"/>
        <v>D+</v>
      </c>
      <c r="Z46" s="53" t="str">
        <f t="shared" si="1"/>
        <v>Trung bình yếu</v>
      </c>
      <c r="AA46" s="41" t="str">
        <f t="shared" si="4"/>
        <v/>
      </c>
      <c r="AB46" s="41" t="str">
        <f t="shared" si="5"/>
        <v>PM05-A3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2557</v>
      </c>
      <c r="D47" s="46" t="s">
        <v>858</v>
      </c>
      <c r="E47" s="47" t="s">
        <v>225</v>
      </c>
      <c r="F47" s="48" t="s">
        <v>716</v>
      </c>
      <c r="G47" s="45" t="s">
        <v>53</v>
      </c>
      <c r="H47" s="101" t="s">
        <v>1147</v>
      </c>
      <c r="I47" s="102" t="s">
        <v>2498</v>
      </c>
      <c r="J47" s="100">
        <v>43273</v>
      </c>
      <c r="K47" s="102" t="s">
        <v>1149</v>
      </c>
      <c r="L47" s="102" t="s">
        <v>957</v>
      </c>
      <c r="M47" s="102" t="s">
        <v>48</v>
      </c>
      <c r="N47">
        <v>2</v>
      </c>
      <c r="O47" s="82">
        <v>8.5</v>
      </c>
      <c r="P47" s="49">
        <v>4.5</v>
      </c>
      <c r="Q47" s="49">
        <v>6</v>
      </c>
      <c r="R47" s="49" t="s">
        <v>36</v>
      </c>
      <c r="S47" s="54"/>
      <c r="T47" s="54"/>
      <c r="U47" s="54"/>
      <c r="V47" s="54"/>
      <c r="W47" s="80">
        <v>1</v>
      </c>
      <c r="X47" s="51">
        <f t="shared" si="0"/>
        <v>2.6</v>
      </c>
      <c r="Y47" s="52" t="str">
        <f t="shared" si="3"/>
        <v>F</v>
      </c>
      <c r="Z47" s="53" t="str">
        <f t="shared" si="1"/>
        <v>Kém</v>
      </c>
      <c r="AA47" s="41" t="str">
        <f t="shared" si="4"/>
        <v/>
      </c>
      <c r="AB47" s="41" t="str">
        <f t="shared" si="5"/>
        <v>PM05-A3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2558</v>
      </c>
      <c r="D48" s="46" t="s">
        <v>2559</v>
      </c>
      <c r="E48" s="47" t="s">
        <v>229</v>
      </c>
      <c r="F48" s="48" t="s">
        <v>655</v>
      </c>
      <c r="G48" s="45" t="s">
        <v>69</v>
      </c>
      <c r="H48" s="101" t="s">
        <v>1147</v>
      </c>
      <c r="I48" s="102" t="s">
        <v>2498</v>
      </c>
      <c r="J48" s="100">
        <v>43273</v>
      </c>
      <c r="K48" s="102" t="s">
        <v>1149</v>
      </c>
      <c r="L48" s="102" t="s">
        <v>957</v>
      </c>
      <c r="M48" s="102" t="s">
        <v>48</v>
      </c>
      <c r="N48">
        <v>2</v>
      </c>
      <c r="O48" s="82">
        <v>7</v>
      </c>
      <c r="P48" s="49">
        <v>8.5</v>
      </c>
      <c r="Q48" s="49">
        <v>3</v>
      </c>
      <c r="R48" s="49" t="s">
        <v>36</v>
      </c>
      <c r="S48" s="54"/>
      <c r="T48" s="54"/>
      <c r="U48" s="54"/>
      <c r="V48" s="54"/>
      <c r="W48" s="80">
        <v>1</v>
      </c>
      <c r="X48" s="51">
        <f t="shared" si="0"/>
        <v>2.6</v>
      </c>
      <c r="Y48" s="52" t="str">
        <f t="shared" si="3"/>
        <v>F</v>
      </c>
      <c r="Z48" s="53" t="str">
        <f t="shared" si="1"/>
        <v>Kém</v>
      </c>
      <c r="AA48" s="41" t="str">
        <f t="shared" si="4"/>
        <v/>
      </c>
      <c r="AB48" s="41" t="str">
        <f t="shared" si="5"/>
        <v>PM05-A3</v>
      </c>
      <c r="AC48" s="71"/>
      <c r="AD48" s="4"/>
      <c r="AE48" s="43" t="str">
        <f t="shared" si="2"/>
        <v>Học lại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2560</v>
      </c>
      <c r="D49" s="46" t="s">
        <v>2561</v>
      </c>
      <c r="E49" s="47" t="s">
        <v>1532</v>
      </c>
      <c r="F49" s="48" t="s">
        <v>190</v>
      </c>
      <c r="G49" s="45" t="s">
        <v>93</v>
      </c>
      <c r="H49" s="101" t="s">
        <v>1147</v>
      </c>
      <c r="I49" s="102" t="s">
        <v>2498</v>
      </c>
      <c r="J49" s="100">
        <v>43273</v>
      </c>
      <c r="K49" s="102" t="s">
        <v>1149</v>
      </c>
      <c r="L49" s="102" t="s">
        <v>957</v>
      </c>
      <c r="M49" s="102" t="s">
        <v>48</v>
      </c>
      <c r="N49">
        <v>2</v>
      </c>
      <c r="O49" s="82">
        <v>8</v>
      </c>
      <c r="P49" s="49">
        <v>4.5</v>
      </c>
      <c r="Q49" s="49">
        <v>7</v>
      </c>
      <c r="R49" s="49" t="s">
        <v>36</v>
      </c>
      <c r="S49" s="54"/>
      <c r="T49" s="54"/>
      <c r="U49" s="54"/>
      <c r="V49" s="54"/>
      <c r="W49" s="80">
        <v>3</v>
      </c>
      <c r="X49" s="51">
        <f t="shared" si="0"/>
        <v>4.0999999999999996</v>
      </c>
      <c r="Y49" s="52" t="str">
        <f t="shared" si="3"/>
        <v>D</v>
      </c>
      <c r="Z49" s="53" t="str">
        <f t="shared" si="1"/>
        <v>Trung bình yếu</v>
      </c>
      <c r="AA49" s="41" t="str">
        <f t="shared" si="4"/>
        <v/>
      </c>
      <c r="AB49" s="41" t="str">
        <f t="shared" si="5"/>
        <v>PM05-A3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2562</v>
      </c>
      <c r="D50" s="46" t="s">
        <v>1331</v>
      </c>
      <c r="E50" s="47" t="s">
        <v>1210</v>
      </c>
      <c r="F50" s="48" t="s">
        <v>684</v>
      </c>
      <c r="G50" s="45" t="s">
        <v>218</v>
      </c>
      <c r="H50" s="101" t="s">
        <v>1147</v>
      </c>
      <c r="I50" s="102" t="s">
        <v>2498</v>
      </c>
      <c r="J50" s="100">
        <v>43273</v>
      </c>
      <c r="K50" s="102" t="s">
        <v>1149</v>
      </c>
      <c r="L50" s="102" t="s">
        <v>957</v>
      </c>
      <c r="M50" s="102" t="s">
        <v>48</v>
      </c>
      <c r="N50">
        <v>2</v>
      </c>
      <c r="O50" s="82">
        <v>8</v>
      </c>
      <c r="P50" s="49">
        <v>10</v>
      </c>
      <c r="Q50" s="49">
        <v>9</v>
      </c>
      <c r="R50" s="49" t="s">
        <v>36</v>
      </c>
      <c r="S50" s="54"/>
      <c r="T50" s="54"/>
      <c r="U50" s="54"/>
      <c r="V50" s="54"/>
      <c r="W50" s="80">
        <v>4</v>
      </c>
      <c r="X50" s="51">
        <f t="shared" si="0"/>
        <v>5.5</v>
      </c>
      <c r="Y50" s="52" t="str">
        <f t="shared" si="3"/>
        <v>C</v>
      </c>
      <c r="Z50" s="53" t="str">
        <f t="shared" si="1"/>
        <v>Trung bình</v>
      </c>
      <c r="AA50" s="41" t="str">
        <f t="shared" si="4"/>
        <v/>
      </c>
      <c r="AB50" s="41" t="str">
        <f t="shared" si="5"/>
        <v>PM05-A3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2563</v>
      </c>
      <c r="D51" s="46" t="s">
        <v>2564</v>
      </c>
      <c r="E51" s="47" t="s">
        <v>257</v>
      </c>
      <c r="F51" s="48" t="s">
        <v>934</v>
      </c>
      <c r="G51" s="45" t="s">
        <v>74</v>
      </c>
      <c r="H51" s="101" t="s">
        <v>1147</v>
      </c>
      <c r="I51" s="102" t="s">
        <v>2498</v>
      </c>
      <c r="J51" s="100">
        <v>43273</v>
      </c>
      <c r="K51" s="102" t="s">
        <v>1149</v>
      </c>
      <c r="L51" s="102" t="s">
        <v>957</v>
      </c>
      <c r="M51" s="102" t="s">
        <v>48</v>
      </c>
      <c r="N51">
        <v>2</v>
      </c>
      <c r="O51" s="82">
        <v>9</v>
      </c>
      <c r="P51" s="49">
        <v>3</v>
      </c>
      <c r="Q51" s="49">
        <v>4</v>
      </c>
      <c r="R51" s="49" t="s">
        <v>36</v>
      </c>
      <c r="S51" s="54"/>
      <c r="T51" s="54"/>
      <c r="U51" s="54"/>
      <c r="V51" s="54"/>
      <c r="W51" s="80">
        <v>3.5</v>
      </c>
      <c r="X51" s="51">
        <f t="shared" si="0"/>
        <v>4.0999999999999996</v>
      </c>
      <c r="Y51" s="52" t="str">
        <f t="shared" si="3"/>
        <v>D</v>
      </c>
      <c r="Z51" s="53" t="str">
        <f t="shared" si="1"/>
        <v>Trung bình yếu</v>
      </c>
      <c r="AA51" s="41" t="str">
        <f t="shared" si="4"/>
        <v/>
      </c>
      <c r="AB51" s="41" t="str">
        <f t="shared" si="5"/>
        <v>PM05-A3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2565</v>
      </c>
      <c r="D52" s="46" t="s">
        <v>2566</v>
      </c>
      <c r="E52" s="47" t="s">
        <v>2567</v>
      </c>
      <c r="F52" s="48" t="s">
        <v>1400</v>
      </c>
      <c r="G52" s="45" t="s">
        <v>218</v>
      </c>
      <c r="H52" s="101" t="s">
        <v>1147</v>
      </c>
      <c r="I52" s="102" t="s">
        <v>2498</v>
      </c>
      <c r="J52" s="100">
        <v>43273</v>
      </c>
      <c r="K52" s="102" t="s">
        <v>1149</v>
      </c>
      <c r="L52" s="102" t="s">
        <v>957</v>
      </c>
      <c r="M52" s="102" t="s">
        <v>48</v>
      </c>
      <c r="N52">
        <v>2</v>
      </c>
      <c r="O52" s="82">
        <v>9</v>
      </c>
      <c r="P52" s="49">
        <v>6</v>
      </c>
      <c r="Q52" s="49">
        <v>5</v>
      </c>
      <c r="R52" s="49" t="s">
        <v>36</v>
      </c>
      <c r="S52" s="54"/>
      <c r="T52" s="54"/>
      <c r="U52" s="54"/>
      <c r="V52" s="54"/>
      <c r="W52" s="80">
        <v>1</v>
      </c>
      <c r="X52" s="51">
        <f t="shared" si="0"/>
        <v>2.7</v>
      </c>
      <c r="Y52" s="52" t="str">
        <f t="shared" si="3"/>
        <v>F</v>
      </c>
      <c r="Z52" s="53" t="str">
        <f t="shared" si="1"/>
        <v>Kém</v>
      </c>
      <c r="AA52" s="41" t="str">
        <f t="shared" si="4"/>
        <v/>
      </c>
      <c r="AB52" s="41" t="str">
        <f t="shared" si="5"/>
        <v>PM05-A3</v>
      </c>
      <c r="AC52" s="71"/>
      <c r="AD52" s="4"/>
      <c r="AE52" s="43" t="str">
        <f t="shared" si="2"/>
        <v>Học lại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2568</v>
      </c>
      <c r="D53" s="46" t="s">
        <v>2569</v>
      </c>
      <c r="E53" s="47" t="s">
        <v>272</v>
      </c>
      <c r="F53" s="48" t="s">
        <v>895</v>
      </c>
      <c r="G53" s="45" t="s">
        <v>283</v>
      </c>
      <c r="H53" s="101" t="s">
        <v>1147</v>
      </c>
      <c r="I53" s="102" t="s">
        <v>2498</v>
      </c>
      <c r="J53" s="100">
        <v>43273</v>
      </c>
      <c r="K53" s="102" t="s">
        <v>1149</v>
      </c>
      <c r="L53" s="102" t="s">
        <v>957</v>
      </c>
      <c r="M53" s="102" t="s">
        <v>48</v>
      </c>
      <c r="N53">
        <v>2</v>
      </c>
      <c r="O53" s="82">
        <v>9</v>
      </c>
      <c r="P53" s="49">
        <v>8</v>
      </c>
      <c r="Q53" s="49">
        <v>3</v>
      </c>
      <c r="R53" s="49" t="s">
        <v>36</v>
      </c>
      <c r="S53" s="54"/>
      <c r="T53" s="54"/>
      <c r="U53" s="54"/>
      <c r="V53" s="54"/>
      <c r="W53" s="80">
        <v>1</v>
      </c>
      <c r="X53" s="51">
        <f t="shared" si="0"/>
        <v>2.7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tr">
        <f t="shared" si="5"/>
        <v>PM05-A3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2570</v>
      </c>
      <c r="D54" s="46" t="s">
        <v>505</v>
      </c>
      <c r="E54" s="47" t="s">
        <v>275</v>
      </c>
      <c r="F54" s="48" t="s">
        <v>706</v>
      </c>
      <c r="G54" s="45" t="s">
        <v>447</v>
      </c>
      <c r="H54" s="101" t="s">
        <v>1147</v>
      </c>
      <c r="I54" s="102" t="s">
        <v>2498</v>
      </c>
      <c r="J54" s="100">
        <v>43273</v>
      </c>
      <c r="K54" s="102" t="s">
        <v>1149</v>
      </c>
      <c r="L54" s="102" t="s">
        <v>957</v>
      </c>
      <c r="M54" s="102" t="s">
        <v>48</v>
      </c>
      <c r="N54">
        <v>2</v>
      </c>
      <c r="O54" s="82">
        <v>8</v>
      </c>
      <c r="P54" s="49">
        <v>5.5</v>
      </c>
      <c r="Q54" s="49">
        <v>3</v>
      </c>
      <c r="R54" s="49" t="s">
        <v>36</v>
      </c>
      <c r="S54" s="54"/>
      <c r="T54" s="54"/>
      <c r="U54" s="54"/>
      <c r="V54" s="54"/>
      <c r="W54" s="80">
        <v>1</v>
      </c>
      <c r="X54" s="51">
        <f t="shared" si="0"/>
        <v>2.4</v>
      </c>
      <c r="Y54" s="52" t="str">
        <f t="shared" si="3"/>
        <v>F</v>
      </c>
      <c r="Z54" s="53" t="str">
        <f t="shared" si="1"/>
        <v>Kém</v>
      </c>
      <c r="AA54" s="41" t="str">
        <f t="shared" si="4"/>
        <v/>
      </c>
      <c r="AB54" s="41" t="str">
        <f t="shared" si="5"/>
        <v>PM05-A3</v>
      </c>
      <c r="AC54" s="71"/>
      <c r="AD54" s="4"/>
      <c r="AE54" s="43" t="str">
        <f t="shared" si="2"/>
        <v>Học lại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2571</v>
      </c>
      <c r="D55" s="46" t="s">
        <v>561</v>
      </c>
      <c r="E55" s="47" t="s">
        <v>278</v>
      </c>
      <c r="F55" s="48" t="s">
        <v>1803</v>
      </c>
      <c r="G55" s="45" t="s">
        <v>357</v>
      </c>
      <c r="H55" s="101" t="s">
        <v>1147</v>
      </c>
      <c r="I55" s="102" t="s">
        <v>2498</v>
      </c>
      <c r="J55" s="100">
        <v>43273</v>
      </c>
      <c r="K55" s="102" t="s">
        <v>1149</v>
      </c>
      <c r="L55" s="102" t="s">
        <v>957</v>
      </c>
      <c r="M55" s="102" t="s">
        <v>48</v>
      </c>
      <c r="N55">
        <v>2</v>
      </c>
      <c r="O55" s="82">
        <v>10</v>
      </c>
      <c r="P55" s="49">
        <v>4</v>
      </c>
      <c r="Q55" s="49">
        <v>4</v>
      </c>
      <c r="R55" s="49" t="s">
        <v>36</v>
      </c>
      <c r="S55" s="54"/>
      <c r="T55" s="54"/>
      <c r="U55" s="54"/>
      <c r="V55" s="54"/>
      <c r="W55" s="80">
        <v>1</v>
      </c>
      <c r="X55" s="51">
        <f t="shared" si="0"/>
        <v>2.5</v>
      </c>
      <c r="Y55" s="52" t="str">
        <f t="shared" si="3"/>
        <v>F</v>
      </c>
      <c r="Z55" s="53" t="str">
        <f t="shared" si="1"/>
        <v>Kém</v>
      </c>
      <c r="AA55" s="41" t="str">
        <f t="shared" si="4"/>
        <v/>
      </c>
      <c r="AB55" s="41" t="str">
        <f t="shared" si="5"/>
        <v>PM05-A3</v>
      </c>
      <c r="AC55" s="71"/>
      <c r="AD55" s="4"/>
      <c r="AE55" s="43" t="str">
        <f t="shared" si="2"/>
        <v>Học lại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2572</v>
      </c>
      <c r="D56" s="46" t="s">
        <v>207</v>
      </c>
      <c r="E56" s="47" t="s">
        <v>278</v>
      </c>
      <c r="F56" s="48" t="s">
        <v>2302</v>
      </c>
      <c r="G56" s="45" t="s">
        <v>406</v>
      </c>
      <c r="H56" s="101" t="s">
        <v>1147</v>
      </c>
      <c r="I56" s="102" t="s">
        <v>2498</v>
      </c>
      <c r="J56" s="100">
        <v>43273</v>
      </c>
      <c r="K56" s="102" t="s">
        <v>1149</v>
      </c>
      <c r="L56" s="102" t="s">
        <v>957</v>
      </c>
      <c r="M56" s="102" t="s">
        <v>48</v>
      </c>
      <c r="N56">
        <v>2</v>
      </c>
      <c r="O56" s="82">
        <v>10</v>
      </c>
      <c r="P56" s="49">
        <v>5</v>
      </c>
      <c r="Q56" s="49">
        <v>5</v>
      </c>
      <c r="R56" s="49" t="s">
        <v>36</v>
      </c>
      <c r="S56" s="54"/>
      <c r="T56" s="54"/>
      <c r="U56" s="54"/>
      <c r="V56" s="54"/>
      <c r="W56" s="80">
        <v>1</v>
      </c>
      <c r="X56" s="51">
        <f t="shared" si="0"/>
        <v>2.7</v>
      </c>
      <c r="Y56" s="52" t="str">
        <f t="shared" si="3"/>
        <v>F</v>
      </c>
      <c r="Z56" s="53" t="str">
        <f t="shared" si="1"/>
        <v>Kém</v>
      </c>
      <c r="AA56" s="41" t="str">
        <f t="shared" si="4"/>
        <v/>
      </c>
      <c r="AB56" s="41" t="str">
        <f t="shared" si="5"/>
        <v>PM05-A3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2573</v>
      </c>
      <c r="D57" s="46" t="s">
        <v>1071</v>
      </c>
      <c r="E57" s="47" t="s">
        <v>1413</v>
      </c>
      <c r="F57" s="48" t="s">
        <v>1082</v>
      </c>
      <c r="G57" s="45" t="s">
        <v>84</v>
      </c>
      <c r="H57" s="101" t="s">
        <v>1147</v>
      </c>
      <c r="I57" s="102" t="s">
        <v>2498</v>
      </c>
      <c r="J57" s="100">
        <v>43273</v>
      </c>
      <c r="K57" s="102" t="s">
        <v>1149</v>
      </c>
      <c r="L57" s="102" t="s">
        <v>957</v>
      </c>
      <c r="M57" s="102" t="s">
        <v>48</v>
      </c>
      <c r="N57">
        <v>2</v>
      </c>
      <c r="O57" s="82">
        <v>10</v>
      </c>
      <c r="P57" s="49">
        <v>10</v>
      </c>
      <c r="Q57" s="49">
        <v>10</v>
      </c>
      <c r="R57" s="49" t="s">
        <v>36</v>
      </c>
      <c r="S57" s="54"/>
      <c r="T57" s="54"/>
      <c r="U57" s="54"/>
      <c r="V57" s="54"/>
      <c r="W57" s="80">
        <v>0</v>
      </c>
      <c r="X57" s="51">
        <f t="shared" si="0"/>
        <v>3</v>
      </c>
      <c r="Y57" s="52" t="str">
        <f t="shared" si="3"/>
        <v>F</v>
      </c>
      <c r="Z57" s="53" t="str">
        <f t="shared" si="1"/>
        <v>Kém</v>
      </c>
      <c r="AA57" s="41" t="s">
        <v>3382</v>
      </c>
      <c r="AB57" s="41" t="str">
        <f t="shared" si="5"/>
        <v>PM05-A3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2574</v>
      </c>
      <c r="D58" s="46" t="s">
        <v>429</v>
      </c>
      <c r="E58" s="47" t="s">
        <v>904</v>
      </c>
      <c r="F58" s="48" t="s">
        <v>136</v>
      </c>
      <c r="G58" s="45" t="s">
        <v>128</v>
      </c>
      <c r="H58" s="101" t="s">
        <v>1147</v>
      </c>
      <c r="I58" s="102" t="s">
        <v>2498</v>
      </c>
      <c r="J58" s="100">
        <v>43273</v>
      </c>
      <c r="K58" s="102" t="s">
        <v>1149</v>
      </c>
      <c r="L58" s="102" t="s">
        <v>957</v>
      </c>
      <c r="M58" s="102" t="s">
        <v>48</v>
      </c>
      <c r="N58">
        <v>2</v>
      </c>
      <c r="O58" s="82">
        <v>10</v>
      </c>
      <c r="P58" s="49">
        <v>5.5</v>
      </c>
      <c r="Q58" s="49">
        <v>4</v>
      </c>
      <c r="R58" s="49" t="s">
        <v>36</v>
      </c>
      <c r="S58" s="54"/>
      <c r="T58" s="54"/>
      <c r="U58" s="54"/>
      <c r="V58" s="54"/>
      <c r="W58" s="80">
        <v>3</v>
      </c>
      <c r="X58" s="51">
        <f t="shared" si="0"/>
        <v>4.0999999999999996</v>
      </c>
      <c r="Y58" s="52" t="str">
        <f t="shared" si="3"/>
        <v>D</v>
      </c>
      <c r="Z58" s="53" t="str">
        <f t="shared" si="1"/>
        <v>Trung bình yếu</v>
      </c>
      <c r="AA58" s="41" t="str">
        <f t="shared" si="4"/>
        <v/>
      </c>
      <c r="AB58" s="41" t="str">
        <f t="shared" si="5"/>
        <v>PM05-A3</v>
      </c>
      <c r="AC58" s="71"/>
      <c r="AD58" s="4"/>
      <c r="AE58" s="43" t="str">
        <f t="shared" si="2"/>
        <v>Đạt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2575</v>
      </c>
      <c r="D59" s="46" t="s">
        <v>2576</v>
      </c>
      <c r="E59" s="47" t="s">
        <v>288</v>
      </c>
      <c r="F59" s="48" t="s">
        <v>2172</v>
      </c>
      <c r="G59" s="45" t="s">
        <v>179</v>
      </c>
      <c r="H59" s="101" t="s">
        <v>1147</v>
      </c>
      <c r="I59" s="102" t="s">
        <v>2498</v>
      </c>
      <c r="J59" s="100">
        <v>43273</v>
      </c>
      <c r="K59" s="102" t="s">
        <v>1149</v>
      </c>
      <c r="L59" s="102" t="s">
        <v>957</v>
      </c>
      <c r="M59" s="102" t="s">
        <v>48</v>
      </c>
      <c r="N59">
        <v>2</v>
      </c>
      <c r="O59" s="82">
        <v>10</v>
      </c>
      <c r="P59" s="49">
        <v>3</v>
      </c>
      <c r="Q59" s="49">
        <v>5</v>
      </c>
      <c r="R59" s="49" t="s">
        <v>36</v>
      </c>
      <c r="S59" s="54"/>
      <c r="T59" s="54"/>
      <c r="U59" s="54"/>
      <c r="V59" s="54"/>
      <c r="W59" s="80">
        <v>1</v>
      </c>
      <c r="X59" s="51">
        <f t="shared" si="0"/>
        <v>2.5</v>
      </c>
      <c r="Y59" s="52" t="str">
        <f t="shared" si="3"/>
        <v>F</v>
      </c>
      <c r="Z59" s="53" t="str">
        <f t="shared" si="1"/>
        <v>Kém</v>
      </c>
      <c r="AA59" s="41" t="str">
        <f t="shared" si="4"/>
        <v/>
      </c>
      <c r="AB59" s="41" t="str">
        <f t="shared" si="5"/>
        <v>PM05-A3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2577</v>
      </c>
      <c r="D60" s="46" t="s">
        <v>2578</v>
      </c>
      <c r="E60" s="47" t="s">
        <v>288</v>
      </c>
      <c r="F60" s="48" t="s">
        <v>314</v>
      </c>
      <c r="G60" s="45" t="s">
        <v>144</v>
      </c>
      <c r="H60" s="101" t="s">
        <v>1147</v>
      </c>
      <c r="I60" s="102" t="s">
        <v>2498</v>
      </c>
      <c r="J60" s="100">
        <v>43273</v>
      </c>
      <c r="K60" s="102" t="s">
        <v>1149</v>
      </c>
      <c r="L60" s="102" t="s">
        <v>957</v>
      </c>
      <c r="M60" s="102" t="s">
        <v>48</v>
      </c>
      <c r="N60">
        <v>2</v>
      </c>
      <c r="O60" s="82">
        <v>9</v>
      </c>
      <c r="P60" s="49">
        <v>3</v>
      </c>
      <c r="Q60" s="49">
        <v>3</v>
      </c>
      <c r="R60" s="49" t="s">
        <v>36</v>
      </c>
      <c r="S60" s="54"/>
      <c r="T60" s="54"/>
      <c r="U60" s="54"/>
      <c r="V60" s="54"/>
      <c r="W60" s="80">
        <v>1</v>
      </c>
      <c r="X60" s="51">
        <f t="shared" si="0"/>
        <v>2.2000000000000002</v>
      </c>
      <c r="Y60" s="52" t="str">
        <f t="shared" si="3"/>
        <v>F</v>
      </c>
      <c r="Z60" s="53" t="str">
        <f t="shared" si="1"/>
        <v>Kém</v>
      </c>
      <c r="AA60" s="41" t="str">
        <f t="shared" si="4"/>
        <v/>
      </c>
      <c r="AB60" s="41" t="str">
        <f t="shared" si="5"/>
        <v>PM05-A3</v>
      </c>
      <c r="AC60" s="71"/>
      <c r="AD60" s="4"/>
      <c r="AE60" s="43" t="str">
        <f t="shared" si="2"/>
        <v>Học lại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2579</v>
      </c>
      <c r="D61" s="46" t="s">
        <v>2580</v>
      </c>
      <c r="E61" s="47" t="s">
        <v>2581</v>
      </c>
      <c r="F61" s="48" t="s">
        <v>1935</v>
      </c>
      <c r="G61" s="45" t="s">
        <v>262</v>
      </c>
      <c r="H61" s="101" t="s">
        <v>1147</v>
      </c>
      <c r="I61" s="102" t="s">
        <v>2498</v>
      </c>
      <c r="J61" s="100">
        <v>43273</v>
      </c>
      <c r="K61" s="102" t="s">
        <v>1149</v>
      </c>
      <c r="L61" s="102" t="s">
        <v>957</v>
      </c>
      <c r="M61" s="102" t="s">
        <v>48</v>
      </c>
      <c r="N61">
        <v>2</v>
      </c>
      <c r="O61" s="82">
        <v>6</v>
      </c>
      <c r="P61" s="49">
        <v>3</v>
      </c>
      <c r="Q61" s="49">
        <v>3</v>
      </c>
      <c r="R61" s="49" t="s">
        <v>36</v>
      </c>
      <c r="S61" s="54"/>
      <c r="T61" s="54"/>
      <c r="U61" s="54"/>
      <c r="V61" s="54"/>
      <c r="W61" s="80">
        <v>1</v>
      </c>
      <c r="X61" s="51">
        <f t="shared" si="0"/>
        <v>1.9</v>
      </c>
      <c r="Y61" s="52" t="str">
        <f t="shared" si="3"/>
        <v>F</v>
      </c>
      <c r="Z61" s="53" t="str">
        <f t="shared" si="1"/>
        <v>Kém</v>
      </c>
      <c r="AA61" s="41" t="str">
        <f t="shared" si="4"/>
        <v/>
      </c>
      <c r="AB61" s="41" t="str">
        <f t="shared" si="5"/>
        <v>PM05-A3</v>
      </c>
      <c r="AC61" s="71"/>
      <c r="AD61" s="4"/>
      <c r="AE61" s="43" t="str">
        <f t="shared" si="2"/>
        <v>Học lại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2582</v>
      </c>
      <c r="D62" s="46" t="s">
        <v>449</v>
      </c>
      <c r="E62" s="47" t="s">
        <v>527</v>
      </c>
      <c r="F62" s="48" t="s">
        <v>1241</v>
      </c>
      <c r="G62" s="45" t="s">
        <v>283</v>
      </c>
      <c r="H62" s="101" t="s">
        <v>1147</v>
      </c>
      <c r="I62" s="102" t="s">
        <v>2498</v>
      </c>
      <c r="J62" s="100">
        <v>43273</v>
      </c>
      <c r="K62" s="102" t="s">
        <v>1149</v>
      </c>
      <c r="L62" s="102" t="s">
        <v>957</v>
      </c>
      <c r="M62" s="102" t="s">
        <v>48</v>
      </c>
      <c r="N62">
        <v>2</v>
      </c>
      <c r="O62" s="82">
        <v>9</v>
      </c>
      <c r="P62" s="49">
        <v>5.5</v>
      </c>
      <c r="Q62" s="49">
        <v>6</v>
      </c>
      <c r="R62" s="49" t="s">
        <v>36</v>
      </c>
      <c r="S62" s="54"/>
      <c r="T62" s="54"/>
      <c r="U62" s="54"/>
      <c r="V62" s="54"/>
      <c r="W62" s="80">
        <v>1</v>
      </c>
      <c r="X62" s="51">
        <f t="shared" si="0"/>
        <v>2.8</v>
      </c>
      <c r="Y62" s="52" t="str">
        <f t="shared" si="3"/>
        <v>F</v>
      </c>
      <c r="Z62" s="53" t="str">
        <f t="shared" si="1"/>
        <v>Kém</v>
      </c>
      <c r="AA62" s="41" t="str">
        <f t="shared" si="4"/>
        <v/>
      </c>
      <c r="AB62" s="41" t="str">
        <f t="shared" si="5"/>
        <v>PM05-A3</v>
      </c>
      <c r="AC62" s="71"/>
      <c r="AD62" s="4"/>
      <c r="AE62" s="43" t="str">
        <f t="shared" si="2"/>
        <v>Học lại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2583</v>
      </c>
      <c r="D63" s="46" t="s">
        <v>952</v>
      </c>
      <c r="E63" s="47" t="s">
        <v>721</v>
      </c>
      <c r="F63" s="48" t="s">
        <v>729</v>
      </c>
      <c r="G63" s="45" t="s">
        <v>184</v>
      </c>
      <c r="H63" s="101" t="s">
        <v>1147</v>
      </c>
      <c r="I63" s="102" t="s">
        <v>2498</v>
      </c>
      <c r="J63" s="100">
        <v>43273</v>
      </c>
      <c r="K63" s="102" t="s">
        <v>1149</v>
      </c>
      <c r="L63" s="102" t="s">
        <v>957</v>
      </c>
      <c r="M63" s="102" t="s">
        <v>48</v>
      </c>
      <c r="N63">
        <v>2</v>
      </c>
      <c r="O63" s="82">
        <v>9</v>
      </c>
      <c r="P63" s="49">
        <v>3</v>
      </c>
      <c r="Q63" s="49">
        <v>4</v>
      </c>
      <c r="R63" s="49" t="s">
        <v>36</v>
      </c>
      <c r="S63" s="54"/>
      <c r="T63" s="54"/>
      <c r="U63" s="54"/>
      <c r="V63" s="54"/>
      <c r="W63" s="80">
        <v>1</v>
      </c>
      <c r="X63" s="51">
        <f t="shared" si="0"/>
        <v>2.2999999999999998</v>
      </c>
      <c r="Y63" s="52" t="str">
        <f t="shared" si="3"/>
        <v>F</v>
      </c>
      <c r="Z63" s="53" t="str">
        <f t="shared" si="1"/>
        <v>Kém</v>
      </c>
      <c r="AA63" s="41" t="str">
        <f t="shared" si="4"/>
        <v/>
      </c>
      <c r="AB63" s="41" t="str">
        <f t="shared" si="5"/>
        <v>PM05-A3</v>
      </c>
      <c r="AC63" s="71"/>
      <c r="AD63" s="4"/>
      <c r="AE63" s="43" t="str">
        <f t="shared" si="2"/>
        <v>Học lại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2584</v>
      </c>
      <c r="D64" s="46" t="s">
        <v>376</v>
      </c>
      <c r="E64" s="47" t="s">
        <v>721</v>
      </c>
      <c r="F64" s="48" t="s">
        <v>289</v>
      </c>
      <c r="G64" s="45" t="s">
        <v>105</v>
      </c>
      <c r="H64" s="101" t="s">
        <v>1147</v>
      </c>
      <c r="I64" s="102" t="s">
        <v>2498</v>
      </c>
      <c r="J64" s="100">
        <v>43273</v>
      </c>
      <c r="K64" s="102" t="s">
        <v>1149</v>
      </c>
      <c r="L64" s="102" t="s">
        <v>957</v>
      </c>
      <c r="M64" s="102" t="s">
        <v>48</v>
      </c>
      <c r="N64">
        <v>2</v>
      </c>
      <c r="O64" s="82">
        <v>9</v>
      </c>
      <c r="P64" s="49">
        <v>6.5</v>
      </c>
      <c r="Q64" s="49">
        <v>8</v>
      </c>
      <c r="R64" s="49" t="s">
        <v>36</v>
      </c>
      <c r="S64" s="54"/>
      <c r="T64" s="54"/>
      <c r="U64" s="54"/>
      <c r="V64" s="54"/>
      <c r="W64" s="80">
        <v>1</v>
      </c>
      <c r="X64" s="51">
        <f t="shared" si="0"/>
        <v>3.1</v>
      </c>
      <c r="Y64" s="52" t="str">
        <f t="shared" si="3"/>
        <v>F</v>
      </c>
      <c r="Z64" s="53" t="str">
        <f t="shared" si="1"/>
        <v>Kém</v>
      </c>
      <c r="AA64" s="41" t="str">
        <f t="shared" si="4"/>
        <v/>
      </c>
      <c r="AB64" s="41" t="str">
        <f t="shared" si="5"/>
        <v>PM05-A3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2585</v>
      </c>
      <c r="D65" s="46" t="s">
        <v>2586</v>
      </c>
      <c r="E65" s="47" t="s">
        <v>2587</v>
      </c>
      <c r="F65" s="48" t="s">
        <v>1486</v>
      </c>
      <c r="G65" s="45" t="s">
        <v>105</v>
      </c>
      <c r="H65" s="101" t="s">
        <v>1147</v>
      </c>
      <c r="I65" s="102" t="s">
        <v>2498</v>
      </c>
      <c r="J65" s="100">
        <v>43273</v>
      </c>
      <c r="K65" s="102" t="s">
        <v>1149</v>
      </c>
      <c r="L65" s="102" t="s">
        <v>957</v>
      </c>
      <c r="M65" s="102" t="s">
        <v>48</v>
      </c>
      <c r="N65">
        <v>2</v>
      </c>
      <c r="O65" s="82">
        <v>8</v>
      </c>
      <c r="P65" s="49">
        <v>7</v>
      </c>
      <c r="Q65" s="49">
        <v>3</v>
      </c>
      <c r="R65" s="49" t="s">
        <v>36</v>
      </c>
      <c r="S65" s="54"/>
      <c r="T65" s="54"/>
      <c r="U65" s="54"/>
      <c r="V65" s="54"/>
      <c r="W65" s="80">
        <v>1</v>
      </c>
      <c r="X65" s="51">
        <f t="shared" si="0"/>
        <v>2.5</v>
      </c>
      <c r="Y65" s="52" t="str">
        <f t="shared" si="3"/>
        <v>F</v>
      </c>
      <c r="Z65" s="53" t="str">
        <f t="shared" si="1"/>
        <v>Kém</v>
      </c>
      <c r="AA65" s="41" t="str">
        <f t="shared" si="4"/>
        <v/>
      </c>
      <c r="AB65" s="41" t="str">
        <f t="shared" si="5"/>
        <v>PM05-A3</v>
      </c>
      <c r="AC65" s="71"/>
      <c r="AD65" s="4"/>
      <c r="AE65" s="43" t="str">
        <f t="shared" si="2"/>
        <v>Học lại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2588</v>
      </c>
      <c r="D66" s="46" t="s">
        <v>327</v>
      </c>
      <c r="E66" s="47" t="s">
        <v>2589</v>
      </c>
      <c r="F66" s="48" t="s">
        <v>780</v>
      </c>
      <c r="G66" s="45" t="s">
        <v>179</v>
      </c>
      <c r="H66" s="101" t="s">
        <v>1147</v>
      </c>
      <c r="I66" s="102" t="s">
        <v>2498</v>
      </c>
      <c r="J66" s="100">
        <v>43273</v>
      </c>
      <c r="K66" s="102" t="s">
        <v>1149</v>
      </c>
      <c r="L66" s="102" t="s">
        <v>957</v>
      </c>
      <c r="M66" s="102" t="s">
        <v>48</v>
      </c>
      <c r="N66">
        <v>2</v>
      </c>
      <c r="O66" s="82">
        <v>7</v>
      </c>
      <c r="P66" s="49">
        <v>3</v>
      </c>
      <c r="Q66" s="49">
        <v>8</v>
      </c>
      <c r="R66" s="49" t="s">
        <v>36</v>
      </c>
      <c r="S66" s="54"/>
      <c r="T66" s="54"/>
      <c r="U66" s="54"/>
      <c r="V66" s="54"/>
      <c r="W66" s="80">
        <v>1</v>
      </c>
      <c r="X66" s="51">
        <f t="shared" si="0"/>
        <v>2.5</v>
      </c>
      <c r="Y66" s="52" t="str">
        <f t="shared" si="3"/>
        <v>F</v>
      </c>
      <c r="Z66" s="53" t="str">
        <f t="shared" si="1"/>
        <v>Kém</v>
      </c>
      <c r="AA66" s="41" t="str">
        <f t="shared" si="4"/>
        <v/>
      </c>
      <c r="AB66" s="41" t="str">
        <f t="shared" si="5"/>
        <v>PM05-A3</v>
      </c>
      <c r="AC66" s="71"/>
      <c r="AD66" s="4"/>
      <c r="AE66" s="43" t="str">
        <f t="shared" si="2"/>
        <v>Học lại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2590</v>
      </c>
      <c r="D67" s="46" t="s">
        <v>1930</v>
      </c>
      <c r="E67" s="47" t="s">
        <v>2591</v>
      </c>
      <c r="F67" s="48" t="s">
        <v>393</v>
      </c>
      <c r="G67" s="45" t="s">
        <v>472</v>
      </c>
      <c r="H67" s="101" t="s">
        <v>1147</v>
      </c>
      <c r="I67" s="102" t="s">
        <v>2498</v>
      </c>
      <c r="J67" s="100">
        <v>43273</v>
      </c>
      <c r="K67" s="102" t="s">
        <v>1149</v>
      </c>
      <c r="L67" s="102" t="s">
        <v>957</v>
      </c>
      <c r="M67" s="102" t="s">
        <v>48</v>
      </c>
      <c r="N67">
        <v>2</v>
      </c>
      <c r="O67" s="82">
        <v>8</v>
      </c>
      <c r="P67" s="49">
        <v>3</v>
      </c>
      <c r="Q67" s="49">
        <v>4</v>
      </c>
      <c r="R67" s="49" t="s">
        <v>36</v>
      </c>
      <c r="S67" s="54"/>
      <c r="T67" s="54"/>
      <c r="U67" s="54"/>
      <c r="V67" s="54"/>
      <c r="W67" s="80">
        <v>1</v>
      </c>
      <c r="X67" s="51">
        <f t="shared" si="0"/>
        <v>2.2000000000000002</v>
      </c>
      <c r="Y67" s="52" t="str">
        <f t="shared" si="3"/>
        <v>F</v>
      </c>
      <c r="Z67" s="53" t="str">
        <f t="shared" si="1"/>
        <v>Kém</v>
      </c>
      <c r="AA67" s="41" t="str">
        <f t="shared" si="4"/>
        <v/>
      </c>
      <c r="AB67" s="41" t="str">
        <f t="shared" si="5"/>
        <v>PM05-A3</v>
      </c>
      <c r="AC67" s="71"/>
      <c r="AD67" s="4"/>
      <c r="AE67" s="43" t="str">
        <f t="shared" si="2"/>
        <v>Học lại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2592</v>
      </c>
      <c r="D68" s="46" t="s">
        <v>2593</v>
      </c>
      <c r="E68" s="47" t="s">
        <v>1273</v>
      </c>
      <c r="F68" s="48" t="s">
        <v>1286</v>
      </c>
      <c r="G68" s="45" t="s">
        <v>447</v>
      </c>
      <c r="H68" s="101" t="s">
        <v>1147</v>
      </c>
      <c r="I68" s="102" t="s">
        <v>2498</v>
      </c>
      <c r="J68" s="100">
        <v>43273</v>
      </c>
      <c r="K68" s="102" t="s">
        <v>1149</v>
      </c>
      <c r="L68" s="102" t="s">
        <v>957</v>
      </c>
      <c r="M68" s="102" t="s">
        <v>48</v>
      </c>
      <c r="N68">
        <v>2</v>
      </c>
      <c r="O68" s="82">
        <v>8</v>
      </c>
      <c r="P68" s="49">
        <v>5.5</v>
      </c>
      <c r="Q68" s="49">
        <v>4</v>
      </c>
      <c r="R68" s="49" t="s">
        <v>36</v>
      </c>
      <c r="S68" s="54"/>
      <c r="T68" s="54"/>
      <c r="U68" s="54"/>
      <c r="V68" s="54"/>
      <c r="W68" s="80">
        <v>1</v>
      </c>
      <c r="X68" s="51">
        <f t="shared" si="0"/>
        <v>2.5</v>
      </c>
      <c r="Y68" s="52" t="str">
        <f t="shared" si="3"/>
        <v>F</v>
      </c>
      <c r="Z68" s="53" t="str">
        <f t="shared" si="1"/>
        <v>Kém</v>
      </c>
      <c r="AA68" s="41" t="str">
        <f t="shared" si="4"/>
        <v/>
      </c>
      <c r="AB68" s="41" t="str">
        <f t="shared" si="5"/>
        <v>PM05-A3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2594</v>
      </c>
      <c r="D69" s="46" t="s">
        <v>2595</v>
      </c>
      <c r="E69" s="47" t="s">
        <v>1279</v>
      </c>
      <c r="F69" s="48" t="s">
        <v>1354</v>
      </c>
      <c r="G69" s="45" t="s">
        <v>65</v>
      </c>
      <c r="H69" s="101" t="s">
        <v>1147</v>
      </c>
      <c r="I69" s="102" t="s">
        <v>2498</v>
      </c>
      <c r="J69" s="100">
        <v>43273</v>
      </c>
      <c r="K69" s="102" t="s">
        <v>1149</v>
      </c>
      <c r="L69" s="102" t="s">
        <v>957</v>
      </c>
      <c r="M69" s="102" t="s">
        <v>48</v>
      </c>
      <c r="N69">
        <v>2</v>
      </c>
      <c r="O69" s="82">
        <v>9</v>
      </c>
      <c r="P69" s="49">
        <v>4</v>
      </c>
      <c r="Q69" s="49">
        <v>3</v>
      </c>
      <c r="R69" s="49" t="s">
        <v>36</v>
      </c>
      <c r="S69" s="54"/>
      <c r="T69" s="54"/>
      <c r="U69" s="54"/>
      <c r="V69" s="54"/>
      <c r="W69" s="80">
        <v>3.5</v>
      </c>
      <c r="X69" s="51">
        <f t="shared" si="0"/>
        <v>4.0999999999999996</v>
      </c>
      <c r="Y69" s="52" t="str">
        <f t="shared" si="3"/>
        <v>D</v>
      </c>
      <c r="Z69" s="53" t="str">
        <f t="shared" si="1"/>
        <v>Trung bình yếu</v>
      </c>
      <c r="AA69" s="41" t="str">
        <f t="shared" si="4"/>
        <v/>
      </c>
      <c r="AB69" s="41" t="str">
        <f t="shared" si="5"/>
        <v>PM05-A3</v>
      </c>
      <c r="AC69" s="71"/>
      <c r="AD69" s="4"/>
      <c r="AE69" s="43" t="str">
        <f t="shared" si="2"/>
        <v>Đạt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2596</v>
      </c>
      <c r="D70" s="46" t="s">
        <v>2597</v>
      </c>
      <c r="E70" s="47" t="s">
        <v>2348</v>
      </c>
      <c r="F70" s="48" t="s">
        <v>2598</v>
      </c>
      <c r="G70" s="45" t="s">
        <v>1101</v>
      </c>
      <c r="H70" s="101" t="s">
        <v>1147</v>
      </c>
      <c r="I70" s="102" t="s">
        <v>2498</v>
      </c>
      <c r="J70" s="100">
        <v>43273</v>
      </c>
      <c r="K70" s="102" t="s">
        <v>1149</v>
      </c>
      <c r="L70" s="102" t="s">
        <v>957</v>
      </c>
      <c r="M70" s="102" t="s">
        <v>48</v>
      </c>
      <c r="N70">
        <v>2</v>
      </c>
      <c r="O70" s="82">
        <v>7</v>
      </c>
      <c r="P70" s="49">
        <v>7</v>
      </c>
      <c r="Q70" s="49">
        <v>4</v>
      </c>
      <c r="R70" s="49" t="s">
        <v>36</v>
      </c>
      <c r="S70" s="54"/>
      <c r="T70" s="54"/>
      <c r="U70" s="54"/>
      <c r="V70" s="54"/>
      <c r="W70" s="80">
        <v>1</v>
      </c>
      <c r="X70" s="51">
        <f t="shared" si="0"/>
        <v>2.5</v>
      </c>
      <c r="Y70" s="52" t="str">
        <f t="shared" si="3"/>
        <v>F</v>
      </c>
      <c r="Z70" s="53" t="str">
        <f t="shared" si="1"/>
        <v>Kém</v>
      </c>
      <c r="AA70" s="41" t="str">
        <f t="shared" si="4"/>
        <v/>
      </c>
      <c r="AB70" s="41" t="str">
        <f t="shared" si="5"/>
        <v>PM05-A3</v>
      </c>
      <c r="AC70" s="71"/>
      <c r="AD70" s="4"/>
      <c r="AE70" s="43" t="str">
        <f t="shared" si="2"/>
        <v>Học lại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2599</v>
      </c>
      <c r="D71" s="46" t="s">
        <v>2600</v>
      </c>
      <c r="E71" s="47" t="s">
        <v>738</v>
      </c>
      <c r="F71" s="48" t="s">
        <v>318</v>
      </c>
      <c r="G71" s="45" t="s">
        <v>283</v>
      </c>
      <c r="H71" s="101" t="s">
        <v>1147</v>
      </c>
      <c r="I71" s="102" t="s">
        <v>2498</v>
      </c>
      <c r="J71" s="100">
        <v>43273</v>
      </c>
      <c r="K71" s="102" t="s">
        <v>1149</v>
      </c>
      <c r="L71" s="102" t="s">
        <v>957</v>
      </c>
      <c r="M71" s="102" t="s">
        <v>48</v>
      </c>
      <c r="N71">
        <v>2</v>
      </c>
      <c r="O71" s="82">
        <v>9</v>
      </c>
      <c r="P71" s="49">
        <v>7.5</v>
      </c>
      <c r="Q71" s="49">
        <v>4</v>
      </c>
      <c r="R71" s="49" t="s">
        <v>36</v>
      </c>
      <c r="S71" s="54"/>
      <c r="T71" s="54"/>
      <c r="U71" s="54"/>
      <c r="V71" s="54"/>
      <c r="W71" s="80">
        <v>3</v>
      </c>
      <c r="X71" s="51">
        <f t="shared" si="0"/>
        <v>4.2</v>
      </c>
      <c r="Y71" s="52" t="str">
        <f t="shared" si="3"/>
        <v>D</v>
      </c>
      <c r="Z71" s="53" t="str">
        <f t="shared" si="1"/>
        <v>Trung bình yếu</v>
      </c>
      <c r="AA71" s="41" t="str">
        <f t="shared" si="4"/>
        <v/>
      </c>
      <c r="AB71" s="41" t="str">
        <f t="shared" si="5"/>
        <v>PM05-A3</v>
      </c>
      <c r="AC71" s="71"/>
      <c r="AD71" s="4"/>
      <c r="AE71" s="43" t="str">
        <f t="shared" si="2"/>
        <v>Đạt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2601</v>
      </c>
      <c r="D72" s="46" t="s">
        <v>1104</v>
      </c>
      <c r="E72" s="47" t="s">
        <v>738</v>
      </c>
      <c r="F72" s="48" t="s">
        <v>349</v>
      </c>
      <c r="G72" s="45" t="s">
        <v>248</v>
      </c>
      <c r="H72" s="101" t="s">
        <v>1147</v>
      </c>
      <c r="I72" s="102" t="s">
        <v>2498</v>
      </c>
      <c r="J72" s="100">
        <v>43273</v>
      </c>
      <c r="K72" s="102" t="s">
        <v>1149</v>
      </c>
      <c r="L72" s="102" t="s">
        <v>957</v>
      </c>
      <c r="M72" s="102" t="s">
        <v>48</v>
      </c>
      <c r="N72">
        <v>2</v>
      </c>
      <c r="O72" s="82">
        <v>9</v>
      </c>
      <c r="P72" s="49">
        <v>4.5</v>
      </c>
      <c r="Q72" s="49">
        <v>4</v>
      </c>
      <c r="R72" s="49" t="s">
        <v>36</v>
      </c>
      <c r="S72" s="54"/>
      <c r="T72" s="54"/>
      <c r="U72" s="54"/>
      <c r="V72" s="54"/>
      <c r="W72" s="80">
        <v>1</v>
      </c>
      <c r="X72" s="51">
        <f t="shared" si="0"/>
        <v>2.5</v>
      </c>
      <c r="Y72" s="52" t="str">
        <f t="shared" si="3"/>
        <v>F</v>
      </c>
      <c r="Z72" s="53" t="str">
        <f t="shared" si="1"/>
        <v>Kém</v>
      </c>
      <c r="AA72" s="41" t="str">
        <f t="shared" si="4"/>
        <v/>
      </c>
      <c r="AB72" s="41" t="str">
        <f t="shared" si="5"/>
        <v>PM05-A3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2602</v>
      </c>
      <c r="D73" s="46" t="s">
        <v>1852</v>
      </c>
      <c r="E73" s="47" t="s">
        <v>2229</v>
      </c>
      <c r="F73" s="48" t="s">
        <v>1486</v>
      </c>
      <c r="G73" s="45" t="s">
        <v>65</v>
      </c>
      <c r="H73" s="101" t="s">
        <v>1147</v>
      </c>
      <c r="I73" s="102" t="s">
        <v>2498</v>
      </c>
      <c r="J73" s="100">
        <v>43273</v>
      </c>
      <c r="K73" s="102" t="s">
        <v>1149</v>
      </c>
      <c r="L73" s="102" t="s">
        <v>957</v>
      </c>
      <c r="M73" s="102" t="s">
        <v>48</v>
      </c>
      <c r="N73">
        <v>2</v>
      </c>
      <c r="O73" s="82">
        <v>10</v>
      </c>
      <c r="P73" s="49">
        <v>6</v>
      </c>
      <c r="Q73" s="49">
        <v>6</v>
      </c>
      <c r="R73" s="49" t="s">
        <v>36</v>
      </c>
      <c r="S73" s="54"/>
      <c r="T73" s="54"/>
      <c r="U73" s="54"/>
      <c r="V73" s="54"/>
      <c r="W73" s="80">
        <v>4</v>
      </c>
      <c r="X73" s="51">
        <f t="shared" ref="X73:X82" si="6">ROUND(SUMPRODUCT(O73:W73,$O$8:$W$8)/100,1)</f>
        <v>5</v>
      </c>
      <c r="Y73" s="52" t="str">
        <f t="shared" si="3"/>
        <v>D+</v>
      </c>
      <c r="Z73" s="53" t="str">
        <f t="shared" si="1"/>
        <v>Trung bình yếu</v>
      </c>
      <c r="AA73" s="41" t="str">
        <f t="shared" si="4"/>
        <v/>
      </c>
      <c r="AB73" s="41" t="str">
        <f t="shared" si="5"/>
        <v>PM05-A3</v>
      </c>
      <c r="AC73" s="71"/>
      <c r="AD73" s="4"/>
      <c r="AE73" s="43" t="str">
        <f t="shared" si="2"/>
        <v>Đạt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2603</v>
      </c>
      <c r="D74" s="46" t="s">
        <v>1588</v>
      </c>
      <c r="E74" s="47" t="s">
        <v>2604</v>
      </c>
      <c r="F74" s="48" t="s">
        <v>423</v>
      </c>
      <c r="G74" s="45" t="s">
        <v>283</v>
      </c>
      <c r="H74" s="101" t="s">
        <v>1147</v>
      </c>
      <c r="I74" s="102" t="s">
        <v>2498</v>
      </c>
      <c r="J74" s="100">
        <v>43273</v>
      </c>
      <c r="K74" s="102" t="s">
        <v>1149</v>
      </c>
      <c r="L74" s="102" t="s">
        <v>957</v>
      </c>
      <c r="M74" s="102" t="s">
        <v>48</v>
      </c>
      <c r="N74">
        <v>2</v>
      </c>
      <c r="O74" s="82">
        <v>10</v>
      </c>
      <c r="P74" s="49">
        <v>9.5</v>
      </c>
      <c r="Q74" s="49">
        <v>10</v>
      </c>
      <c r="R74" s="49" t="s">
        <v>36</v>
      </c>
      <c r="S74" s="54"/>
      <c r="T74" s="54"/>
      <c r="U74" s="54"/>
      <c r="V74" s="54"/>
      <c r="W74" s="80">
        <v>6</v>
      </c>
      <c r="X74" s="51">
        <f t="shared" si="6"/>
        <v>7.2</v>
      </c>
      <c r="Y74" s="52" t="str">
        <f t="shared" si="3"/>
        <v>B</v>
      </c>
      <c r="Z74" s="53" t="str">
        <f t="shared" si="1"/>
        <v>Khá</v>
      </c>
      <c r="AA74" s="41" t="str">
        <f t="shared" si="4"/>
        <v/>
      </c>
      <c r="AB74" s="41" t="str">
        <f t="shared" si="5"/>
        <v>PM05-A3</v>
      </c>
      <c r="AC74" s="71"/>
      <c r="AD74" s="4"/>
      <c r="AE74" s="43" t="str">
        <f t="shared" ref="AE74:AE82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Đạt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2605</v>
      </c>
      <c r="D75" s="46" t="s">
        <v>243</v>
      </c>
      <c r="E75" s="47" t="s">
        <v>551</v>
      </c>
      <c r="F75" s="48" t="s">
        <v>1825</v>
      </c>
      <c r="G75" s="45" t="s">
        <v>74</v>
      </c>
      <c r="H75" s="101" t="s">
        <v>1147</v>
      </c>
      <c r="I75" s="102" t="s">
        <v>2498</v>
      </c>
      <c r="J75" s="100">
        <v>43273</v>
      </c>
      <c r="K75" s="102" t="s">
        <v>1149</v>
      </c>
      <c r="L75" s="102" t="s">
        <v>957</v>
      </c>
      <c r="M75" s="102" t="s">
        <v>48</v>
      </c>
      <c r="N75">
        <v>2</v>
      </c>
      <c r="O75" s="82">
        <v>5</v>
      </c>
      <c r="P75" s="49">
        <v>0</v>
      </c>
      <c r="Q75" s="49">
        <v>0</v>
      </c>
      <c r="R75" s="49" t="s">
        <v>36</v>
      </c>
      <c r="S75" s="54"/>
      <c r="T75" s="54"/>
      <c r="U75" s="54"/>
      <c r="V75" s="54"/>
      <c r="W75" s="80" t="s">
        <v>36</v>
      </c>
      <c r="X75" s="51">
        <f t="shared" si="6"/>
        <v>0.5</v>
      </c>
      <c r="Y75" s="52" t="str">
        <f t="shared" si="3"/>
        <v>F</v>
      </c>
      <c r="Z75" s="53" t="str">
        <f t="shared" si="1"/>
        <v>Kém</v>
      </c>
      <c r="AA75" s="41" t="str">
        <f t="shared" ref="AA75:AA82" si="8">+IF(OR($O75=0,$P75=0,$Q75=0,$R75=0),"Không đủ ĐKDT",IF(AND(W75=0,X75&gt;=4),"Không đạt",""))</f>
        <v>Không đủ ĐKDT</v>
      </c>
      <c r="AB75" s="41" t="str">
        <f t="shared" ref="AB75:AB82" si="9">L75</f>
        <v>PM05-A3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2606</v>
      </c>
      <c r="D76" s="46" t="s">
        <v>76</v>
      </c>
      <c r="E76" s="47" t="s">
        <v>551</v>
      </c>
      <c r="F76" s="48" t="s">
        <v>1053</v>
      </c>
      <c r="G76" s="45" t="s">
        <v>164</v>
      </c>
      <c r="H76" s="101" t="s">
        <v>1147</v>
      </c>
      <c r="I76" s="102" t="s">
        <v>2498</v>
      </c>
      <c r="J76" s="100">
        <v>43273</v>
      </c>
      <c r="K76" s="102" t="s">
        <v>1149</v>
      </c>
      <c r="L76" s="102" t="s">
        <v>957</v>
      </c>
      <c r="M76" s="102" t="s">
        <v>48</v>
      </c>
      <c r="N76">
        <v>2</v>
      </c>
      <c r="O76" s="82">
        <v>9</v>
      </c>
      <c r="P76" s="49">
        <v>3.5</v>
      </c>
      <c r="Q76" s="49">
        <v>7</v>
      </c>
      <c r="R76" s="49" t="s">
        <v>36</v>
      </c>
      <c r="S76" s="54"/>
      <c r="T76" s="54"/>
      <c r="U76" s="54"/>
      <c r="V76" s="54"/>
      <c r="W76" s="80">
        <v>0</v>
      </c>
      <c r="X76" s="51">
        <f t="shared" si="6"/>
        <v>2</v>
      </c>
      <c r="Y76" s="52" t="str">
        <f t="shared" si="3"/>
        <v>F</v>
      </c>
      <c r="Z76" s="53" t="str">
        <f t="shared" si="1"/>
        <v>Kém</v>
      </c>
      <c r="AA76" s="41" t="s">
        <v>3382</v>
      </c>
      <c r="AB76" s="41" t="str">
        <f t="shared" si="9"/>
        <v>PM05-A3</v>
      </c>
      <c r="AC76" s="71"/>
      <c r="AD76" s="4"/>
      <c r="AE76" s="43" t="str">
        <f t="shared" si="7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2607</v>
      </c>
      <c r="D77" s="46" t="s">
        <v>316</v>
      </c>
      <c r="E77" s="47" t="s">
        <v>317</v>
      </c>
      <c r="F77" s="48" t="s">
        <v>112</v>
      </c>
      <c r="G77" s="45" t="s">
        <v>283</v>
      </c>
      <c r="H77" s="101" t="s">
        <v>1147</v>
      </c>
      <c r="I77" s="102" t="s">
        <v>2498</v>
      </c>
      <c r="J77" s="100">
        <v>43273</v>
      </c>
      <c r="K77" s="102" t="s">
        <v>1149</v>
      </c>
      <c r="L77" s="102" t="s">
        <v>957</v>
      </c>
      <c r="M77" s="102" t="s">
        <v>48</v>
      </c>
      <c r="N77">
        <v>2</v>
      </c>
      <c r="O77" s="82">
        <v>9</v>
      </c>
      <c r="P77" s="49">
        <v>6</v>
      </c>
      <c r="Q77" s="49">
        <v>5</v>
      </c>
      <c r="R77" s="49" t="s">
        <v>36</v>
      </c>
      <c r="S77" s="54"/>
      <c r="T77" s="54"/>
      <c r="U77" s="54"/>
      <c r="V77" s="54"/>
      <c r="W77" s="80">
        <v>1</v>
      </c>
      <c r="X77" s="51">
        <f t="shared" si="6"/>
        <v>2.7</v>
      </c>
      <c r="Y77" s="52" t="str">
        <f t="shared" si="3"/>
        <v>F</v>
      </c>
      <c r="Z77" s="53" t="str">
        <f t="shared" si="1"/>
        <v>Kém</v>
      </c>
      <c r="AA77" s="41" t="str">
        <f t="shared" si="8"/>
        <v/>
      </c>
      <c r="AB77" s="41" t="str">
        <f t="shared" si="9"/>
        <v>PM05-A3</v>
      </c>
      <c r="AC77" s="71"/>
      <c r="AD77" s="4"/>
      <c r="AE77" s="43" t="str">
        <f t="shared" si="7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2608</v>
      </c>
      <c r="D78" s="46" t="s">
        <v>2609</v>
      </c>
      <c r="E78" s="47" t="s">
        <v>320</v>
      </c>
      <c r="F78" s="48" t="s">
        <v>655</v>
      </c>
      <c r="G78" s="45" t="s">
        <v>214</v>
      </c>
      <c r="H78" s="101" t="s">
        <v>1147</v>
      </c>
      <c r="I78" s="102" t="s">
        <v>2498</v>
      </c>
      <c r="J78" s="100">
        <v>43273</v>
      </c>
      <c r="K78" s="102" t="s">
        <v>1149</v>
      </c>
      <c r="L78" s="102" t="s">
        <v>957</v>
      </c>
      <c r="M78" s="102" t="s">
        <v>48</v>
      </c>
      <c r="N78">
        <v>2</v>
      </c>
      <c r="O78" s="82">
        <v>9</v>
      </c>
      <c r="P78" s="49">
        <v>3.5</v>
      </c>
      <c r="Q78" s="49">
        <v>6</v>
      </c>
      <c r="R78" s="49" t="s">
        <v>36</v>
      </c>
      <c r="S78" s="54"/>
      <c r="T78" s="54"/>
      <c r="U78" s="54"/>
      <c r="V78" s="54"/>
      <c r="W78" s="80">
        <v>3</v>
      </c>
      <c r="X78" s="51">
        <f t="shared" si="6"/>
        <v>4</v>
      </c>
      <c r="Y78" s="52" t="str">
        <f t="shared" si="3"/>
        <v>D</v>
      </c>
      <c r="Z78" s="53" t="str">
        <f t="shared" si="1"/>
        <v>Trung bình yếu</v>
      </c>
      <c r="AA78" s="41" t="str">
        <f t="shared" si="8"/>
        <v/>
      </c>
      <c r="AB78" s="41" t="str">
        <f t="shared" si="9"/>
        <v>PM05-A3</v>
      </c>
      <c r="AC78" s="71"/>
      <c r="AD78" s="4"/>
      <c r="AE78" s="43" t="str">
        <f t="shared" si="7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2610</v>
      </c>
      <c r="D79" s="46" t="s">
        <v>2611</v>
      </c>
      <c r="E79" s="47" t="s">
        <v>320</v>
      </c>
      <c r="F79" s="48" t="s">
        <v>226</v>
      </c>
      <c r="G79" s="45" t="s">
        <v>120</v>
      </c>
      <c r="H79" s="101" t="s">
        <v>1147</v>
      </c>
      <c r="I79" s="102" t="s">
        <v>2498</v>
      </c>
      <c r="J79" s="100">
        <v>43273</v>
      </c>
      <c r="K79" s="102" t="s">
        <v>1149</v>
      </c>
      <c r="L79" s="102" t="s">
        <v>957</v>
      </c>
      <c r="M79" s="102" t="s">
        <v>48</v>
      </c>
      <c r="N79">
        <v>2</v>
      </c>
      <c r="O79" s="82">
        <v>9</v>
      </c>
      <c r="P79" s="49">
        <v>3</v>
      </c>
      <c r="Q79" s="49">
        <v>4</v>
      </c>
      <c r="R79" s="49" t="s">
        <v>36</v>
      </c>
      <c r="S79" s="54"/>
      <c r="T79" s="54"/>
      <c r="U79" s="54"/>
      <c r="V79" s="54"/>
      <c r="W79" s="80">
        <v>1</v>
      </c>
      <c r="X79" s="51">
        <f t="shared" si="6"/>
        <v>2.2999999999999998</v>
      </c>
      <c r="Y79" s="52" t="str">
        <f t="shared" si="3"/>
        <v>F</v>
      </c>
      <c r="Z79" s="53" t="str">
        <f t="shared" si="1"/>
        <v>Kém</v>
      </c>
      <c r="AA79" s="41" t="str">
        <f t="shared" si="8"/>
        <v/>
      </c>
      <c r="AB79" s="41" t="str">
        <f t="shared" si="9"/>
        <v>PM05-A3</v>
      </c>
      <c r="AC79" s="71"/>
      <c r="AD79" s="4"/>
      <c r="AE79" s="43" t="str">
        <f t="shared" si="7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2612</v>
      </c>
      <c r="D80" s="46" t="s">
        <v>516</v>
      </c>
      <c r="E80" s="47" t="s">
        <v>324</v>
      </c>
      <c r="F80" s="48" t="s">
        <v>576</v>
      </c>
      <c r="G80" s="45" t="s">
        <v>105</v>
      </c>
      <c r="H80" s="101" t="s">
        <v>1147</v>
      </c>
      <c r="I80" s="102" t="s">
        <v>2498</v>
      </c>
      <c r="J80" s="100">
        <v>43273</v>
      </c>
      <c r="K80" s="102" t="s">
        <v>1149</v>
      </c>
      <c r="L80" s="102" t="s">
        <v>957</v>
      </c>
      <c r="M80" s="102" t="s">
        <v>48</v>
      </c>
      <c r="N80">
        <v>2</v>
      </c>
      <c r="O80" s="82">
        <v>9</v>
      </c>
      <c r="P80" s="49">
        <v>3.5</v>
      </c>
      <c r="Q80" s="49">
        <v>3</v>
      </c>
      <c r="R80" s="49" t="s">
        <v>36</v>
      </c>
      <c r="S80" s="54"/>
      <c r="T80" s="54"/>
      <c r="U80" s="54"/>
      <c r="V80" s="54"/>
      <c r="W80" s="80">
        <v>1</v>
      </c>
      <c r="X80" s="51">
        <f t="shared" si="6"/>
        <v>2.2999999999999998</v>
      </c>
      <c r="Y80" s="52" t="str">
        <f t="shared" si="3"/>
        <v>F</v>
      </c>
      <c r="Z80" s="53" t="str">
        <f t="shared" si="1"/>
        <v>Kém</v>
      </c>
      <c r="AA80" s="41" t="str">
        <f t="shared" si="8"/>
        <v/>
      </c>
      <c r="AB80" s="41" t="str">
        <f t="shared" si="9"/>
        <v>PM05-A3</v>
      </c>
      <c r="AC80" s="71"/>
      <c r="AD80" s="4"/>
      <c r="AE80" s="43" t="str">
        <f t="shared" si="7"/>
        <v>Học lại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2613</v>
      </c>
      <c r="D81" s="46" t="s">
        <v>2614</v>
      </c>
      <c r="E81" s="47" t="s">
        <v>328</v>
      </c>
      <c r="F81" s="48" t="s">
        <v>2615</v>
      </c>
      <c r="G81" s="45" t="s">
        <v>248</v>
      </c>
      <c r="H81" s="101" t="s">
        <v>1147</v>
      </c>
      <c r="I81" s="102" t="s">
        <v>2498</v>
      </c>
      <c r="J81" s="100">
        <v>43273</v>
      </c>
      <c r="K81" s="102" t="s">
        <v>1149</v>
      </c>
      <c r="L81" s="102" t="s">
        <v>957</v>
      </c>
      <c r="M81" s="102" t="s">
        <v>48</v>
      </c>
      <c r="N81">
        <v>2</v>
      </c>
      <c r="O81" s="82">
        <v>8</v>
      </c>
      <c r="P81" s="49">
        <v>3</v>
      </c>
      <c r="Q81" s="49">
        <v>3</v>
      </c>
      <c r="R81" s="49" t="s">
        <v>36</v>
      </c>
      <c r="S81" s="54"/>
      <c r="T81" s="54"/>
      <c r="U81" s="54"/>
      <c r="V81" s="54"/>
      <c r="W81" s="80">
        <v>0</v>
      </c>
      <c r="X81" s="51">
        <f t="shared" si="6"/>
        <v>1.4</v>
      </c>
      <c r="Y81" s="52" t="str">
        <f t="shared" si="3"/>
        <v>F</v>
      </c>
      <c r="Z81" s="53" t="str">
        <f t="shared" si="1"/>
        <v>Kém</v>
      </c>
      <c r="AA81" s="41" t="s">
        <v>3382</v>
      </c>
      <c r="AB81" s="41" t="str">
        <f t="shared" si="9"/>
        <v>PM05-A3</v>
      </c>
      <c r="AC81" s="71"/>
      <c r="AD81" s="4"/>
      <c r="AE81" s="43" t="str">
        <f t="shared" si="7"/>
        <v>Học lại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18.75" customHeight="1" x14ac:dyDescent="0.25">
      <c r="B82" s="44">
        <v>74</v>
      </c>
      <c r="C82" s="45" t="s">
        <v>2616</v>
      </c>
      <c r="D82" s="46" t="s">
        <v>2617</v>
      </c>
      <c r="E82" s="47" t="s">
        <v>1443</v>
      </c>
      <c r="F82" s="48" t="s">
        <v>908</v>
      </c>
      <c r="G82" s="45" t="s">
        <v>283</v>
      </c>
      <c r="H82" s="101" t="s">
        <v>1147</v>
      </c>
      <c r="I82" s="102" t="s">
        <v>2498</v>
      </c>
      <c r="J82" s="100">
        <v>43273</v>
      </c>
      <c r="K82" s="102" t="s">
        <v>1149</v>
      </c>
      <c r="L82" s="102" t="s">
        <v>957</v>
      </c>
      <c r="M82" s="102" t="s">
        <v>48</v>
      </c>
      <c r="N82">
        <v>2</v>
      </c>
      <c r="O82" s="82">
        <v>7</v>
      </c>
      <c r="P82" s="49">
        <v>3</v>
      </c>
      <c r="Q82" s="49">
        <v>5</v>
      </c>
      <c r="R82" s="49" t="s">
        <v>36</v>
      </c>
      <c r="S82" s="54"/>
      <c r="T82" s="54"/>
      <c r="U82" s="54"/>
      <c r="V82" s="54"/>
      <c r="W82" s="80">
        <v>1</v>
      </c>
      <c r="X82" s="51">
        <f t="shared" si="6"/>
        <v>2.2000000000000002</v>
      </c>
      <c r="Y82" s="52" t="str">
        <f t="shared" si="3"/>
        <v>F</v>
      </c>
      <c r="Z82" s="53" t="str">
        <f t="shared" si="1"/>
        <v>Kém</v>
      </c>
      <c r="AA82" s="41" t="str">
        <f t="shared" si="8"/>
        <v/>
      </c>
      <c r="AB82" s="41" t="str">
        <f t="shared" si="9"/>
        <v>PM05-A3</v>
      </c>
      <c r="AC82" s="71"/>
      <c r="AD82" s="4"/>
      <c r="AE82" s="43" t="str">
        <f t="shared" si="7"/>
        <v>Học lại</v>
      </c>
      <c r="AF82" s="4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61"/>
    </row>
    <row r="83" spans="1:47" ht="7.5" customHeight="1" x14ac:dyDescent="0.25">
      <c r="A83" s="61"/>
      <c r="B83" s="62"/>
      <c r="C83" s="63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x14ac:dyDescent="0.25">
      <c r="A84" s="61"/>
      <c r="B84" s="130" t="s">
        <v>37</v>
      </c>
      <c r="C84" s="130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6"/>
      <c r="Q84" s="66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4"/>
    </row>
    <row r="85" spans="1:47" ht="16.5" customHeight="1" x14ac:dyDescent="0.25">
      <c r="A85" s="61"/>
      <c r="B85" s="68" t="s">
        <v>38</v>
      </c>
      <c r="C85" s="68"/>
      <c r="D85" s="69">
        <f>+$AH$7</f>
        <v>74</v>
      </c>
      <c r="E85" s="70" t="s">
        <v>39</v>
      </c>
      <c r="F85" s="70"/>
      <c r="G85" s="139" t="s">
        <v>40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1">
        <f>$AH$7 -COUNTIF($AA$8:$AA$228,"Vắng") -COUNTIF($AA$8:$AA$228,"Vắng có phép") - COUNTIF($AA$8:$AA$228,"Đình chỉ thi") - COUNTIF($AA$8:$AA$228,"Không đủ ĐKDT")</f>
        <v>68</v>
      </c>
      <c r="X85" s="71"/>
      <c r="Y85" s="72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41</v>
      </c>
      <c r="C86" s="68"/>
      <c r="D86" s="69">
        <f>+$AS$7</f>
        <v>18</v>
      </c>
      <c r="E86" s="70" t="s">
        <v>39</v>
      </c>
      <c r="F86" s="70"/>
      <c r="G86" s="139" t="s">
        <v>42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4">
        <f>COUNTIF($AA$8:$AA$104,"Vắng")</f>
        <v>4</v>
      </c>
      <c r="X86" s="74"/>
      <c r="Y86" s="75"/>
      <c r="Z86" s="73"/>
      <c r="AA86" s="73" t="s">
        <v>39</v>
      </c>
      <c r="AB86" s="73"/>
      <c r="AC86" s="73"/>
      <c r="AD86" s="4"/>
    </row>
    <row r="87" spans="1:47" ht="16.5" customHeight="1" x14ac:dyDescent="0.25">
      <c r="A87" s="61"/>
      <c r="B87" s="68" t="s">
        <v>43</v>
      </c>
      <c r="C87" s="68"/>
      <c r="D87" s="76">
        <f>COUNTIF(AE9:AE82,"Học lại")</f>
        <v>56</v>
      </c>
      <c r="E87" s="70" t="s">
        <v>39</v>
      </c>
      <c r="F87" s="70"/>
      <c r="G87" s="139" t="s">
        <v>44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71">
        <f>COUNTIF($AA$8:$AA$104,"Vắng có phép")</f>
        <v>0</v>
      </c>
      <c r="X87" s="71"/>
      <c r="Y87" s="72"/>
      <c r="Z87" s="73"/>
      <c r="AA87" s="73" t="s">
        <v>39</v>
      </c>
      <c r="AB87" s="73"/>
      <c r="AC87" s="73"/>
      <c r="AD87" s="4"/>
    </row>
    <row r="88" spans="1:47" ht="3" customHeight="1" x14ac:dyDescent="0.25">
      <c r="A88" s="61"/>
      <c r="B88" s="62"/>
      <c r="C88" s="63"/>
      <c r="D88" s="63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6"/>
      <c r="Q88" s="66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4"/>
    </row>
    <row r="89" spans="1:47" x14ac:dyDescent="0.25">
      <c r="B89" s="77" t="s">
        <v>45</v>
      </c>
      <c r="C89" s="77"/>
      <c r="D89" s="78">
        <f>COUNTIF(AE9:AE82,"Thi lại")</f>
        <v>0</v>
      </c>
      <c r="E89" s="79" t="s">
        <v>39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  <row r="90" spans="1:47" x14ac:dyDescent="0.25">
      <c r="B90" s="77"/>
      <c r="C90" s="77"/>
      <c r="D90" s="78"/>
      <c r="E90" s="7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40" t="s">
        <v>3383</v>
      </c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99"/>
      <c r="AC90" s="99"/>
      <c r="AD90" s="4"/>
    </row>
  </sheetData>
  <sheetProtection formatCells="0" formatColumns="0" formatRows="0" insertColumns="0" insertRows="0" insertHyperlinks="0" deleteColumns="0" deleteRows="0" sort="0" autoFilter="0" pivotTables="0"/>
  <autoFilter ref="A7:AU82">
    <filterColumn colId="3" showButton="0"/>
  </autoFilter>
  <mergeCells count="51">
    <mergeCell ref="G85:V85"/>
    <mergeCell ref="G86:V86"/>
    <mergeCell ref="G87:V87"/>
    <mergeCell ref="Q89:AA89"/>
    <mergeCell ref="Q90:AA90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4:C84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2">
    <cfRule type="cellIs" dxfId="95" priority="8" operator="greaterThan">
      <formula>10</formula>
    </cfRule>
  </conditionalFormatting>
  <conditionalFormatting sqref="C1:C1048576">
    <cfRule type="duplicateValues" dxfId="94" priority="7"/>
  </conditionalFormatting>
  <conditionalFormatting sqref="W9:W82">
    <cfRule type="cellIs" dxfId="93" priority="4" operator="greaterThan">
      <formula>10</formula>
    </cfRule>
    <cfRule type="cellIs" dxfId="92" priority="5" operator="greaterThan">
      <formula>10</formula>
    </cfRule>
    <cfRule type="cellIs" dxfId="91" priority="6" operator="greaterThan">
      <formula>10</formula>
    </cfRule>
  </conditionalFormatting>
  <conditionalFormatting sqref="O9:R82">
    <cfRule type="cellIs" dxfId="90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7 AF3:AT7 AG2:AT2 AG9 AE9:AF82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U89"/>
  <sheetViews>
    <sheetView topLeftCell="B1" workbookViewId="0">
      <pane ySplit="2" topLeftCell="A81" activePane="bottomLeft" state="frozen"/>
      <selection activeCell="S5" sqref="S1:S1048576"/>
      <selection pane="bottomLeft" activeCell="B90" sqref="A90:XFD123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D17-245_15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43273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D17-245_15</v>
      </c>
      <c r="AH7" s="20">
        <f>+$AQ$7+$AS$7+$AO$7</f>
        <v>73</v>
      </c>
      <c r="AI7" s="7">
        <f>COUNTIF($Z$8:$Z$96,"Khiển trách")</f>
        <v>0</v>
      </c>
      <c r="AJ7" s="7">
        <f>COUNTIF($Z$8:$Z$96,"Cảnh cáo")</f>
        <v>0</v>
      </c>
      <c r="AK7" s="7">
        <f>COUNTIF($Z$8:$Z$96,"Đình chỉ thi")</f>
        <v>0</v>
      </c>
      <c r="AL7" s="21">
        <f>+($AI$7+$AJ$7+$AK$7)/$AH$7*100%</f>
        <v>0</v>
      </c>
      <c r="AM7" s="7">
        <f>SUM(COUNTIF($Z$8:$Z$94,"Vắng"),COUNTIF($Z$8:$Z$94,"Vắng có phép"))</f>
        <v>0</v>
      </c>
      <c r="AN7" s="22">
        <f>+$AM$7/$AH$7</f>
        <v>0</v>
      </c>
      <c r="AO7" s="23">
        <f>COUNTIF($AE$8:$AE$94,"Thi lại")</f>
        <v>0</v>
      </c>
      <c r="AP7" s="22">
        <f>+$AO$7/$AH$7</f>
        <v>0</v>
      </c>
      <c r="AQ7" s="23">
        <f>COUNTIF($AE$8:$AE$95,"Học lại")</f>
        <v>39</v>
      </c>
      <c r="AR7" s="22">
        <f>+$AQ$7/$AH$7</f>
        <v>0.53424657534246578</v>
      </c>
      <c r="AS7" s="7">
        <f>COUNTIF($AE$9:$AE$95,"Đạt")</f>
        <v>34</v>
      </c>
      <c r="AT7" s="21">
        <f>+$AS$7/$AH$7</f>
        <v>0.46575342465753422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2370</v>
      </c>
      <c r="D9" s="33" t="s">
        <v>628</v>
      </c>
      <c r="E9" s="34" t="s">
        <v>1145</v>
      </c>
      <c r="F9" s="35" t="s">
        <v>1230</v>
      </c>
      <c r="G9" s="32" t="s">
        <v>57</v>
      </c>
      <c r="H9" s="101" t="s">
        <v>1147</v>
      </c>
      <c r="I9" s="102" t="s">
        <v>2371</v>
      </c>
      <c r="J9" s="100">
        <v>43273</v>
      </c>
      <c r="K9" s="102" t="s">
        <v>1149</v>
      </c>
      <c r="L9" s="102" t="s">
        <v>1296</v>
      </c>
      <c r="M9" s="102" t="s">
        <v>48</v>
      </c>
      <c r="N9">
        <v>2</v>
      </c>
      <c r="O9" s="81">
        <v>10</v>
      </c>
      <c r="P9" s="36">
        <v>9.5</v>
      </c>
      <c r="Q9" s="36">
        <v>6</v>
      </c>
      <c r="R9" s="36" t="s">
        <v>36</v>
      </c>
      <c r="S9" s="37"/>
      <c r="T9" s="37"/>
      <c r="U9" s="37"/>
      <c r="V9" s="37"/>
      <c r="W9" s="38">
        <v>10</v>
      </c>
      <c r="X9" s="39">
        <f t="shared" ref="X9:X72" si="0">ROUND(SUMPRODUCT(O9:W9,$O$8:$W$8)/100,1)</f>
        <v>9.6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A+</v>
      </c>
      <c r="Z9" s="40" t="str">
        <f t="shared" ref="Z9:Z81" si="1">IF($X9&lt;4,"Kém",IF(AND($X9&gt;=4,$X9&lt;=5.4),"Trung bình yếu",IF(AND($X9&gt;=5.5,$X9&lt;=6.9),"Trung bình",IF(AND($X9&gt;=7,$X9&lt;=8.4),"Khá",IF(AND($X9&gt;=8.5,$X9&lt;=10),"Giỏi","")))))</f>
        <v>Giỏi</v>
      </c>
      <c r="AA9" s="41" t="str">
        <f>+IF(OR($O9=0,$P9=0,$Q9=0,$R9=0),"Không đủ ĐKDT",IF(AND(W9=0,X9&gt;=4),"Không đạt",""))</f>
        <v/>
      </c>
      <c r="AB9" s="90" t="str">
        <f>L9</f>
        <v>PM14-A3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2372</v>
      </c>
      <c r="D10" s="46" t="s">
        <v>386</v>
      </c>
      <c r="E10" s="47" t="s">
        <v>51</v>
      </c>
      <c r="F10" s="48" t="s">
        <v>1107</v>
      </c>
      <c r="G10" s="45" t="s">
        <v>174</v>
      </c>
      <c r="H10" s="101" t="s">
        <v>1147</v>
      </c>
      <c r="I10" s="102" t="s">
        <v>2371</v>
      </c>
      <c r="J10" s="100">
        <v>43273</v>
      </c>
      <c r="K10" s="102" t="s">
        <v>1149</v>
      </c>
      <c r="L10" s="102" t="s">
        <v>1296</v>
      </c>
      <c r="M10" s="102" t="s">
        <v>48</v>
      </c>
      <c r="N10">
        <v>2</v>
      </c>
      <c r="O10" s="82">
        <v>8</v>
      </c>
      <c r="P10" s="49">
        <v>4.5</v>
      </c>
      <c r="Q10" s="49">
        <v>6</v>
      </c>
      <c r="R10" s="49" t="s">
        <v>36</v>
      </c>
      <c r="S10" s="50"/>
      <c r="T10" s="50"/>
      <c r="U10" s="50"/>
      <c r="V10" s="50"/>
      <c r="W10" s="80">
        <v>4</v>
      </c>
      <c r="X10" s="51">
        <f t="shared" si="0"/>
        <v>4.7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D</v>
      </c>
      <c r="Z10" s="53" t="str">
        <f t="shared" si="1"/>
        <v>Trung bình yếu</v>
      </c>
      <c r="AA10" s="41" t="str">
        <f>+IF(OR($O10=0,$P10=0,$Q10=0,$R10=0),"Không đủ ĐKDT",IF(AND(W10=0,X10&gt;=4),"Không đạt",""))</f>
        <v/>
      </c>
      <c r="AB10" s="41" t="str">
        <f>L10</f>
        <v>PM14-A3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Đạt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2373</v>
      </c>
      <c r="D11" s="46" t="s">
        <v>2374</v>
      </c>
      <c r="E11" s="47" t="s">
        <v>51</v>
      </c>
      <c r="F11" s="48" t="s">
        <v>1215</v>
      </c>
      <c r="G11" s="45" t="s">
        <v>357</v>
      </c>
      <c r="H11" s="101" t="s">
        <v>1147</v>
      </c>
      <c r="I11" s="102" t="s">
        <v>2371</v>
      </c>
      <c r="J11" s="100">
        <v>43273</v>
      </c>
      <c r="K11" s="102" t="s">
        <v>1149</v>
      </c>
      <c r="L11" s="102" t="s">
        <v>1296</v>
      </c>
      <c r="M11" s="102" t="s">
        <v>48</v>
      </c>
      <c r="N11">
        <v>2</v>
      </c>
      <c r="O11" s="82">
        <v>10</v>
      </c>
      <c r="P11" s="49">
        <v>9.5</v>
      </c>
      <c r="Q11" s="49">
        <v>9</v>
      </c>
      <c r="R11" s="49" t="s">
        <v>36</v>
      </c>
      <c r="S11" s="54"/>
      <c r="T11" s="54"/>
      <c r="U11" s="54"/>
      <c r="V11" s="54"/>
      <c r="W11" s="80">
        <v>7</v>
      </c>
      <c r="X11" s="51">
        <f t="shared" si="0"/>
        <v>7.8</v>
      </c>
      <c r="Y11" s="52" t="str">
        <f t="shared" ref="Y11:Y81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B</v>
      </c>
      <c r="Z11" s="53" t="str">
        <f t="shared" si="1"/>
        <v>Khá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PM14-A3</v>
      </c>
      <c r="AC11" s="71"/>
      <c r="AD11" s="4"/>
      <c r="AE11" s="43" t="str">
        <f t="shared" si="2"/>
        <v>Đạt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2375</v>
      </c>
      <c r="D12" s="46" t="s">
        <v>442</v>
      </c>
      <c r="E12" s="47" t="s">
        <v>51</v>
      </c>
      <c r="F12" s="48" t="s">
        <v>1871</v>
      </c>
      <c r="G12" s="45" t="s">
        <v>170</v>
      </c>
      <c r="H12" s="101" t="s">
        <v>1147</v>
      </c>
      <c r="I12" s="102" t="s">
        <v>2371</v>
      </c>
      <c r="J12" s="100">
        <v>43273</v>
      </c>
      <c r="K12" s="102" t="s">
        <v>1149</v>
      </c>
      <c r="L12" s="102" t="s">
        <v>1296</v>
      </c>
      <c r="M12" s="102" t="s">
        <v>48</v>
      </c>
      <c r="N12">
        <v>2</v>
      </c>
      <c r="O12" s="82">
        <v>7</v>
      </c>
      <c r="P12" s="49">
        <v>1</v>
      </c>
      <c r="Q12" s="49">
        <v>5</v>
      </c>
      <c r="R12" s="49" t="s">
        <v>36</v>
      </c>
      <c r="S12" s="54"/>
      <c r="T12" s="54"/>
      <c r="U12" s="54"/>
      <c r="V12" s="54"/>
      <c r="W12" s="80">
        <v>0</v>
      </c>
      <c r="X12" s="51">
        <f t="shared" si="0"/>
        <v>1.3</v>
      </c>
      <c r="Y12" s="52" t="str">
        <f t="shared" si="3"/>
        <v>F</v>
      </c>
      <c r="Z12" s="53" t="str">
        <f t="shared" si="1"/>
        <v>Kém</v>
      </c>
      <c r="AA12" s="41" t="s">
        <v>3382</v>
      </c>
      <c r="AB12" s="41" t="str">
        <f t="shared" si="5"/>
        <v>PM14-A3</v>
      </c>
      <c r="AC12" s="71"/>
      <c r="AD12" s="4"/>
      <c r="AE12" s="43" t="str">
        <f t="shared" si="2"/>
        <v>Học lại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2376</v>
      </c>
      <c r="D13" s="46" t="s">
        <v>1600</v>
      </c>
      <c r="E13" s="47" t="s">
        <v>51</v>
      </c>
      <c r="F13" s="48" t="s">
        <v>2377</v>
      </c>
      <c r="G13" s="45" t="s">
        <v>378</v>
      </c>
      <c r="H13" s="101" t="s">
        <v>1147</v>
      </c>
      <c r="I13" s="102" t="s">
        <v>2371</v>
      </c>
      <c r="J13" s="100">
        <v>43273</v>
      </c>
      <c r="K13" s="102" t="s">
        <v>1149</v>
      </c>
      <c r="L13" s="102" t="s">
        <v>1296</v>
      </c>
      <c r="M13" s="102" t="s">
        <v>48</v>
      </c>
      <c r="N13">
        <v>2</v>
      </c>
      <c r="O13" s="82">
        <v>10</v>
      </c>
      <c r="P13" s="49">
        <v>9.5</v>
      </c>
      <c r="Q13" s="49">
        <v>4</v>
      </c>
      <c r="R13" s="49" t="s">
        <v>36</v>
      </c>
      <c r="S13" s="54"/>
      <c r="T13" s="54"/>
      <c r="U13" s="54"/>
      <c r="V13" s="54"/>
      <c r="W13" s="80">
        <v>3</v>
      </c>
      <c r="X13" s="51">
        <f t="shared" si="0"/>
        <v>4.5</v>
      </c>
      <c r="Y13" s="52" t="str">
        <f t="shared" si="3"/>
        <v>D</v>
      </c>
      <c r="Z13" s="53" t="str">
        <f t="shared" si="1"/>
        <v>Trung bình yếu</v>
      </c>
      <c r="AA13" s="41" t="str">
        <f t="shared" si="4"/>
        <v/>
      </c>
      <c r="AB13" s="41" t="str">
        <f t="shared" si="5"/>
        <v>PM14-A3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2378</v>
      </c>
      <c r="D14" s="46" t="s">
        <v>2040</v>
      </c>
      <c r="E14" s="47" t="s">
        <v>51</v>
      </c>
      <c r="F14" s="48" t="s">
        <v>632</v>
      </c>
      <c r="G14" s="45" t="s">
        <v>61</v>
      </c>
      <c r="H14" s="101" t="s">
        <v>1147</v>
      </c>
      <c r="I14" s="102" t="s">
        <v>2371</v>
      </c>
      <c r="J14" s="100">
        <v>43273</v>
      </c>
      <c r="K14" s="102" t="s">
        <v>1149</v>
      </c>
      <c r="L14" s="102" t="s">
        <v>1296</v>
      </c>
      <c r="M14" s="102" t="s">
        <v>48</v>
      </c>
      <c r="N14">
        <v>2</v>
      </c>
      <c r="O14" s="82">
        <v>7</v>
      </c>
      <c r="P14" s="49">
        <v>4.5</v>
      </c>
      <c r="Q14" s="49">
        <v>6</v>
      </c>
      <c r="R14" s="49" t="s">
        <v>36</v>
      </c>
      <c r="S14" s="54"/>
      <c r="T14" s="54"/>
      <c r="U14" s="54"/>
      <c r="V14" s="54"/>
      <c r="W14" s="80">
        <v>1</v>
      </c>
      <c r="X14" s="51">
        <f t="shared" si="0"/>
        <v>2.5</v>
      </c>
      <c r="Y14" s="52" t="str">
        <f t="shared" si="3"/>
        <v>F</v>
      </c>
      <c r="Z14" s="53" t="str">
        <f t="shared" si="1"/>
        <v>Kém</v>
      </c>
      <c r="AA14" s="41" t="str">
        <f t="shared" si="4"/>
        <v/>
      </c>
      <c r="AB14" s="41" t="str">
        <f t="shared" si="5"/>
        <v>PM14-A3</v>
      </c>
      <c r="AC14" s="71"/>
      <c r="AD14" s="4"/>
      <c r="AE14" s="43" t="str">
        <f t="shared" si="2"/>
        <v>Học lại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2379</v>
      </c>
      <c r="D15" s="46" t="s">
        <v>2380</v>
      </c>
      <c r="E15" s="47" t="s">
        <v>51</v>
      </c>
      <c r="F15" s="48" t="s">
        <v>163</v>
      </c>
      <c r="G15" s="45" t="s">
        <v>357</v>
      </c>
      <c r="H15" s="101" t="s">
        <v>1147</v>
      </c>
      <c r="I15" s="102" t="s">
        <v>2371</v>
      </c>
      <c r="J15" s="100">
        <v>43273</v>
      </c>
      <c r="K15" s="102" t="s">
        <v>1149</v>
      </c>
      <c r="L15" s="102" t="s">
        <v>1296</v>
      </c>
      <c r="M15" s="102" t="s">
        <v>48</v>
      </c>
      <c r="N15">
        <v>2</v>
      </c>
      <c r="O15" s="82">
        <v>9</v>
      </c>
      <c r="P15" s="49">
        <v>7</v>
      </c>
      <c r="Q15" s="49">
        <v>6</v>
      </c>
      <c r="R15" s="49" t="s">
        <v>36</v>
      </c>
      <c r="S15" s="54"/>
      <c r="T15" s="54"/>
      <c r="U15" s="54"/>
      <c r="V15" s="54"/>
      <c r="W15" s="80">
        <v>1</v>
      </c>
      <c r="X15" s="51">
        <f t="shared" si="0"/>
        <v>2.9</v>
      </c>
      <c r="Y15" s="52" t="str">
        <f t="shared" si="3"/>
        <v>F</v>
      </c>
      <c r="Z15" s="53" t="str">
        <f t="shared" si="1"/>
        <v>Kém</v>
      </c>
      <c r="AA15" s="41" t="str">
        <f t="shared" si="4"/>
        <v/>
      </c>
      <c r="AB15" s="41" t="str">
        <f t="shared" si="5"/>
        <v>PM14-A3</v>
      </c>
      <c r="AC15" s="71"/>
      <c r="AD15" s="4"/>
      <c r="AE15" s="43" t="str">
        <f t="shared" si="2"/>
        <v>Học lại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2381</v>
      </c>
      <c r="D16" s="46" t="s">
        <v>1078</v>
      </c>
      <c r="E16" s="47" t="s">
        <v>1480</v>
      </c>
      <c r="F16" s="48" t="s">
        <v>414</v>
      </c>
      <c r="G16" s="45" t="s">
        <v>120</v>
      </c>
      <c r="H16" s="101" t="s">
        <v>1147</v>
      </c>
      <c r="I16" s="102" t="s">
        <v>2371</v>
      </c>
      <c r="J16" s="100">
        <v>43273</v>
      </c>
      <c r="K16" s="102" t="s">
        <v>1149</v>
      </c>
      <c r="L16" s="102" t="s">
        <v>1296</v>
      </c>
      <c r="M16" s="102" t="s">
        <v>48</v>
      </c>
      <c r="N16">
        <v>2</v>
      </c>
      <c r="O16" s="82">
        <v>6</v>
      </c>
      <c r="P16" s="49">
        <v>3</v>
      </c>
      <c r="Q16" s="49">
        <v>4</v>
      </c>
      <c r="R16" s="49" t="s">
        <v>36</v>
      </c>
      <c r="S16" s="54"/>
      <c r="T16" s="54"/>
      <c r="U16" s="54"/>
      <c r="V16" s="54"/>
      <c r="W16" s="80">
        <v>1</v>
      </c>
      <c r="X16" s="51">
        <f t="shared" si="0"/>
        <v>2</v>
      </c>
      <c r="Y16" s="52" t="str">
        <f t="shared" si="3"/>
        <v>F</v>
      </c>
      <c r="Z16" s="53" t="str">
        <f t="shared" si="1"/>
        <v>Kém</v>
      </c>
      <c r="AA16" s="41" t="str">
        <f t="shared" si="4"/>
        <v/>
      </c>
      <c r="AB16" s="41" t="str">
        <f t="shared" si="5"/>
        <v>PM14-A3</v>
      </c>
      <c r="AC16" s="71"/>
      <c r="AD16" s="4"/>
      <c r="AE16" s="43" t="str">
        <f t="shared" si="2"/>
        <v>Học lại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2382</v>
      </c>
      <c r="D17" s="46" t="s">
        <v>2383</v>
      </c>
      <c r="E17" s="47" t="s">
        <v>103</v>
      </c>
      <c r="F17" s="48" t="s">
        <v>700</v>
      </c>
      <c r="G17" s="45" t="s">
        <v>128</v>
      </c>
      <c r="H17" s="101" t="s">
        <v>1147</v>
      </c>
      <c r="I17" s="102" t="s">
        <v>2371</v>
      </c>
      <c r="J17" s="100">
        <v>43273</v>
      </c>
      <c r="K17" s="102" t="s">
        <v>1149</v>
      </c>
      <c r="L17" s="102" t="s">
        <v>1296</v>
      </c>
      <c r="M17" s="102" t="s">
        <v>48</v>
      </c>
      <c r="N17">
        <v>2</v>
      </c>
      <c r="O17" s="82">
        <v>10</v>
      </c>
      <c r="P17" s="49">
        <v>4</v>
      </c>
      <c r="Q17" s="49">
        <v>5</v>
      </c>
      <c r="R17" s="49" t="s">
        <v>36</v>
      </c>
      <c r="S17" s="54"/>
      <c r="T17" s="54"/>
      <c r="U17" s="54"/>
      <c r="V17" s="54"/>
      <c r="W17" s="80">
        <v>6</v>
      </c>
      <c r="X17" s="51">
        <f t="shared" si="0"/>
        <v>6.1</v>
      </c>
      <c r="Y17" s="52" t="str">
        <f t="shared" si="3"/>
        <v>C</v>
      </c>
      <c r="Z17" s="53" t="str">
        <f t="shared" si="1"/>
        <v>Trung bình</v>
      </c>
      <c r="AA17" s="41" t="str">
        <f t="shared" si="4"/>
        <v/>
      </c>
      <c r="AB17" s="41" t="str">
        <f t="shared" si="5"/>
        <v>PM14-A3</v>
      </c>
      <c r="AC17" s="71"/>
      <c r="AD17" s="4"/>
      <c r="AE17" s="43" t="str">
        <f t="shared" si="2"/>
        <v>Đạt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2384</v>
      </c>
      <c r="D18" s="46" t="s">
        <v>1323</v>
      </c>
      <c r="E18" s="47" t="s">
        <v>103</v>
      </c>
      <c r="F18" s="48" t="s">
        <v>581</v>
      </c>
      <c r="G18" s="45" t="s">
        <v>65</v>
      </c>
      <c r="H18" s="101" t="s">
        <v>1147</v>
      </c>
      <c r="I18" s="102" t="s">
        <v>2371</v>
      </c>
      <c r="J18" s="100">
        <v>43273</v>
      </c>
      <c r="K18" s="102" t="s">
        <v>1149</v>
      </c>
      <c r="L18" s="102" t="s">
        <v>1296</v>
      </c>
      <c r="M18" s="102" t="s">
        <v>48</v>
      </c>
      <c r="N18">
        <v>2</v>
      </c>
      <c r="O18" s="82">
        <v>8</v>
      </c>
      <c r="P18" s="49">
        <v>10</v>
      </c>
      <c r="Q18" s="49">
        <v>5</v>
      </c>
      <c r="R18" s="49" t="s">
        <v>36</v>
      </c>
      <c r="S18" s="54"/>
      <c r="T18" s="54"/>
      <c r="U18" s="54"/>
      <c r="V18" s="54"/>
      <c r="W18" s="80">
        <v>10</v>
      </c>
      <c r="X18" s="51">
        <f t="shared" si="0"/>
        <v>9.3000000000000007</v>
      </c>
      <c r="Y18" s="52" t="str">
        <f t="shared" si="3"/>
        <v>A+</v>
      </c>
      <c r="Z18" s="53" t="str">
        <f t="shared" si="1"/>
        <v>Giỏi</v>
      </c>
      <c r="AA18" s="41" t="str">
        <f t="shared" si="4"/>
        <v/>
      </c>
      <c r="AB18" s="41" t="str">
        <f t="shared" si="5"/>
        <v>PM14-A3</v>
      </c>
      <c r="AC18" s="71"/>
      <c r="AD18" s="4"/>
      <c r="AE18" s="43" t="str">
        <f t="shared" si="2"/>
        <v>Đạt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2385</v>
      </c>
      <c r="D19" s="46" t="s">
        <v>2386</v>
      </c>
      <c r="E19" s="47" t="s">
        <v>2387</v>
      </c>
      <c r="F19" s="48" t="s">
        <v>2388</v>
      </c>
      <c r="G19" s="45" t="s">
        <v>132</v>
      </c>
      <c r="H19" s="101" t="s">
        <v>1147</v>
      </c>
      <c r="I19" s="102" t="s">
        <v>2371</v>
      </c>
      <c r="J19" s="100">
        <v>43273</v>
      </c>
      <c r="K19" s="102" t="s">
        <v>1149</v>
      </c>
      <c r="L19" s="102" t="s">
        <v>1296</v>
      </c>
      <c r="M19" s="102" t="s">
        <v>48</v>
      </c>
      <c r="N19">
        <v>2</v>
      </c>
      <c r="O19" s="82">
        <v>8</v>
      </c>
      <c r="P19" s="49">
        <v>3</v>
      </c>
      <c r="Q19" s="49">
        <v>4</v>
      </c>
      <c r="R19" s="49" t="s">
        <v>36</v>
      </c>
      <c r="S19" s="54"/>
      <c r="T19" s="54"/>
      <c r="U19" s="54"/>
      <c r="V19" s="54"/>
      <c r="W19" s="80">
        <v>8</v>
      </c>
      <c r="X19" s="51">
        <f t="shared" si="0"/>
        <v>7.1</v>
      </c>
      <c r="Y19" s="52" t="str">
        <f t="shared" si="3"/>
        <v>B</v>
      </c>
      <c r="Z19" s="53" t="str">
        <f t="shared" si="1"/>
        <v>Khá</v>
      </c>
      <c r="AA19" s="41" t="str">
        <f t="shared" si="4"/>
        <v/>
      </c>
      <c r="AB19" s="41" t="str">
        <f t="shared" si="5"/>
        <v>PM14-A3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2389</v>
      </c>
      <c r="D20" s="46" t="s">
        <v>2390</v>
      </c>
      <c r="E20" s="47" t="s">
        <v>789</v>
      </c>
      <c r="F20" s="48" t="s">
        <v>1043</v>
      </c>
      <c r="G20" s="45" t="s">
        <v>84</v>
      </c>
      <c r="H20" s="101" t="s">
        <v>1147</v>
      </c>
      <c r="I20" s="102" t="s">
        <v>2371</v>
      </c>
      <c r="J20" s="100">
        <v>43273</v>
      </c>
      <c r="K20" s="102" t="s">
        <v>1149</v>
      </c>
      <c r="L20" s="102" t="s">
        <v>1296</v>
      </c>
      <c r="M20" s="102" t="s">
        <v>48</v>
      </c>
      <c r="N20">
        <v>2</v>
      </c>
      <c r="O20" s="82">
        <v>10</v>
      </c>
      <c r="P20" s="49">
        <v>8</v>
      </c>
      <c r="Q20" s="49">
        <v>8</v>
      </c>
      <c r="R20" s="49" t="s">
        <v>36</v>
      </c>
      <c r="S20" s="54"/>
      <c r="T20" s="54"/>
      <c r="U20" s="54"/>
      <c r="V20" s="54"/>
      <c r="W20" s="80">
        <v>3</v>
      </c>
      <c r="X20" s="51">
        <f t="shared" si="0"/>
        <v>4.7</v>
      </c>
      <c r="Y20" s="52" t="str">
        <f t="shared" si="3"/>
        <v>D</v>
      </c>
      <c r="Z20" s="53" t="str">
        <f t="shared" si="1"/>
        <v>Trung bình yếu</v>
      </c>
      <c r="AA20" s="41" t="str">
        <f t="shared" si="4"/>
        <v/>
      </c>
      <c r="AB20" s="41" t="str">
        <f t="shared" si="5"/>
        <v>PM14-A3</v>
      </c>
      <c r="AC20" s="71"/>
      <c r="AD20" s="4"/>
      <c r="AE20" s="43" t="str">
        <f t="shared" si="2"/>
        <v>Đạt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2391</v>
      </c>
      <c r="D21" s="46" t="s">
        <v>479</v>
      </c>
      <c r="E21" s="47" t="s">
        <v>2392</v>
      </c>
      <c r="F21" s="48" t="s">
        <v>2017</v>
      </c>
      <c r="G21" s="45" t="s">
        <v>144</v>
      </c>
      <c r="H21" s="101" t="s">
        <v>1147</v>
      </c>
      <c r="I21" s="102" t="s">
        <v>2371</v>
      </c>
      <c r="J21" s="100">
        <v>43273</v>
      </c>
      <c r="K21" s="102" t="s">
        <v>1149</v>
      </c>
      <c r="L21" s="102" t="s">
        <v>1296</v>
      </c>
      <c r="M21" s="102" t="s">
        <v>48</v>
      </c>
      <c r="N21">
        <v>2</v>
      </c>
      <c r="O21" s="82">
        <v>9</v>
      </c>
      <c r="P21" s="49">
        <v>3</v>
      </c>
      <c r="Q21" s="49">
        <v>5</v>
      </c>
      <c r="R21" s="49" t="s">
        <v>36</v>
      </c>
      <c r="S21" s="54"/>
      <c r="T21" s="54"/>
      <c r="U21" s="54"/>
      <c r="V21" s="54"/>
      <c r="W21" s="80">
        <v>1</v>
      </c>
      <c r="X21" s="51">
        <f t="shared" si="0"/>
        <v>2.4</v>
      </c>
      <c r="Y21" s="52" t="str">
        <f t="shared" si="3"/>
        <v>F</v>
      </c>
      <c r="Z21" s="53" t="str">
        <f t="shared" si="1"/>
        <v>Kém</v>
      </c>
      <c r="AA21" s="41" t="str">
        <f t="shared" si="4"/>
        <v/>
      </c>
      <c r="AB21" s="41" t="str">
        <f t="shared" si="5"/>
        <v>PM14-A3</v>
      </c>
      <c r="AC21" s="71"/>
      <c r="AD21" s="4"/>
      <c r="AE21" s="43" t="str">
        <f t="shared" si="2"/>
        <v>Học lại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2393</v>
      </c>
      <c r="D22" s="46" t="s">
        <v>2394</v>
      </c>
      <c r="E22" s="47" t="s">
        <v>123</v>
      </c>
      <c r="F22" s="48" t="s">
        <v>2395</v>
      </c>
      <c r="G22" s="45" t="s">
        <v>61</v>
      </c>
      <c r="H22" s="101" t="s">
        <v>1147</v>
      </c>
      <c r="I22" s="102" t="s">
        <v>2371</v>
      </c>
      <c r="J22" s="100">
        <v>43273</v>
      </c>
      <c r="K22" s="102" t="s">
        <v>1149</v>
      </c>
      <c r="L22" s="102" t="s">
        <v>1296</v>
      </c>
      <c r="M22" s="102" t="s">
        <v>48</v>
      </c>
      <c r="N22">
        <v>2</v>
      </c>
      <c r="O22" s="82">
        <v>10</v>
      </c>
      <c r="P22" s="49">
        <v>9.5</v>
      </c>
      <c r="Q22" s="49">
        <v>5</v>
      </c>
      <c r="R22" s="49" t="s">
        <v>36</v>
      </c>
      <c r="S22" s="54"/>
      <c r="T22" s="54"/>
      <c r="U22" s="54"/>
      <c r="V22" s="54"/>
      <c r="W22" s="80">
        <v>6</v>
      </c>
      <c r="X22" s="51">
        <f t="shared" si="0"/>
        <v>6.7</v>
      </c>
      <c r="Y22" s="52" t="str">
        <f t="shared" si="3"/>
        <v>C+</v>
      </c>
      <c r="Z22" s="53" t="str">
        <f t="shared" si="1"/>
        <v>Trung bình</v>
      </c>
      <c r="AA22" s="41" t="str">
        <f t="shared" si="4"/>
        <v/>
      </c>
      <c r="AB22" s="41" t="str">
        <f t="shared" si="5"/>
        <v>PM14-A3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2396</v>
      </c>
      <c r="D23" s="46" t="s">
        <v>1896</v>
      </c>
      <c r="E23" s="47" t="s">
        <v>126</v>
      </c>
      <c r="F23" s="48" t="s">
        <v>100</v>
      </c>
      <c r="G23" s="45" t="s">
        <v>472</v>
      </c>
      <c r="H23" s="101" t="s">
        <v>1147</v>
      </c>
      <c r="I23" s="102" t="s">
        <v>2371</v>
      </c>
      <c r="J23" s="100">
        <v>43273</v>
      </c>
      <c r="K23" s="102" t="s">
        <v>1149</v>
      </c>
      <c r="L23" s="102" t="s">
        <v>1296</v>
      </c>
      <c r="M23" s="102" t="s">
        <v>48</v>
      </c>
      <c r="N23">
        <v>2</v>
      </c>
      <c r="O23" s="82">
        <v>10</v>
      </c>
      <c r="P23" s="49">
        <v>5.5</v>
      </c>
      <c r="Q23" s="49">
        <v>3</v>
      </c>
      <c r="R23" s="49" t="s">
        <v>36</v>
      </c>
      <c r="S23" s="54"/>
      <c r="T23" s="54"/>
      <c r="U23" s="54"/>
      <c r="V23" s="54"/>
      <c r="W23" s="80">
        <v>3</v>
      </c>
      <c r="X23" s="51">
        <f t="shared" si="0"/>
        <v>4</v>
      </c>
      <c r="Y23" s="52" t="str">
        <f t="shared" si="3"/>
        <v>D</v>
      </c>
      <c r="Z23" s="53" t="str">
        <f t="shared" si="1"/>
        <v>Trung bình yếu</v>
      </c>
      <c r="AA23" s="41" t="str">
        <f t="shared" si="4"/>
        <v/>
      </c>
      <c r="AB23" s="41" t="str">
        <f t="shared" si="5"/>
        <v>PM14-A3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2397</v>
      </c>
      <c r="D24" s="46" t="s">
        <v>2398</v>
      </c>
      <c r="E24" s="47" t="s">
        <v>126</v>
      </c>
      <c r="F24" s="48" t="s">
        <v>864</v>
      </c>
      <c r="G24" s="45" t="s">
        <v>79</v>
      </c>
      <c r="H24" s="101" t="s">
        <v>1147</v>
      </c>
      <c r="I24" s="102" t="s">
        <v>2371</v>
      </c>
      <c r="J24" s="100">
        <v>43273</v>
      </c>
      <c r="K24" s="102" t="s">
        <v>1149</v>
      </c>
      <c r="L24" s="102" t="s">
        <v>1296</v>
      </c>
      <c r="M24" s="102" t="s">
        <v>48</v>
      </c>
      <c r="N24">
        <v>2</v>
      </c>
      <c r="O24" s="82">
        <v>9</v>
      </c>
      <c r="P24" s="49">
        <v>4</v>
      </c>
      <c r="Q24" s="49">
        <v>3</v>
      </c>
      <c r="R24" s="49" t="s">
        <v>36</v>
      </c>
      <c r="S24" s="54"/>
      <c r="T24" s="54"/>
      <c r="U24" s="54"/>
      <c r="V24" s="54"/>
      <c r="W24" s="80">
        <v>1</v>
      </c>
      <c r="X24" s="51">
        <f t="shared" si="0"/>
        <v>2.2999999999999998</v>
      </c>
      <c r="Y24" s="52" t="str">
        <f t="shared" si="3"/>
        <v>F</v>
      </c>
      <c r="Z24" s="53" t="str">
        <f t="shared" si="1"/>
        <v>Kém</v>
      </c>
      <c r="AA24" s="41" t="str">
        <f t="shared" si="4"/>
        <v/>
      </c>
      <c r="AB24" s="41" t="str">
        <f t="shared" si="5"/>
        <v>PM14-A3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2399</v>
      </c>
      <c r="D25" s="46" t="s">
        <v>2400</v>
      </c>
      <c r="E25" s="47" t="s">
        <v>126</v>
      </c>
      <c r="F25" s="48" t="s">
        <v>116</v>
      </c>
      <c r="G25" s="45" t="s">
        <v>378</v>
      </c>
      <c r="H25" s="101" t="s">
        <v>1147</v>
      </c>
      <c r="I25" s="102" t="s">
        <v>2371</v>
      </c>
      <c r="J25" s="100">
        <v>43273</v>
      </c>
      <c r="K25" s="102" t="s">
        <v>1149</v>
      </c>
      <c r="L25" s="102" t="s">
        <v>1296</v>
      </c>
      <c r="M25" s="102" t="s">
        <v>48</v>
      </c>
      <c r="N25">
        <v>2</v>
      </c>
      <c r="O25" s="82">
        <v>9</v>
      </c>
      <c r="P25" s="49">
        <v>3.5</v>
      </c>
      <c r="Q25" s="49">
        <v>4</v>
      </c>
      <c r="R25" s="49" t="s">
        <v>36</v>
      </c>
      <c r="S25" s="54"/>
      <c r="T25" s="54"/>
      <c r="U25" s="54"/>
      <c r="V25" s="54"/>
      <c r="W25" s="80">
        <v>1</v>
      </c>
      <c r="X25" s="51">
        <f t="shared" si="0"/>
        <v>2.4</v>
      </c>
      <c r="Y25" s="52" t="str">
        <f t="shared" si="3"/>
        <v>F</v>
      </c>
      <c r="Z25" s="53" t="str">
        <f t="shared" si="1"/>
        <v>Kém</v>
      </c>
      <c r="AA25" s="41" t="str">
        <f t="shared" si="4"/>
        <v/>
      </c>
      <c r="AB25" s="41" t="str">
        <f t="shared" si="5"/>
        <v>PM14-A3</v>
      </c>
      <c r="AC25" s="71"/>
      <c r="AD25" s="4"/>
      <c r="AE25" s="43" t="str">
        <f t="shared" si="2"/>
        <v>Học lại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2401</v>
      </c>
      <c r="D26" s="46" t="s">
        <v>102</v>
      </c>
      <c r="E26" s="47" t="s">
        <v>2402</v>
      </c>
      <c r="F26" s="48" t="s">
        <v>719</v>
      </c>
      <c r="G26" s="45" t="s">
        <v>61</v>
      </c>
      <c r="H26" s="101" t="s">
        <v>1147</v>
      </c>
      <c r="I26" s="102" t="s">
        <v>2371</v>
      </c>
      <c r="J26" s="100">
        <v>43273</v>
      </c>
      <c r="K26" s="102" t="s">
        <v>1149</v>
      </c>
      <c r="L26" s="102" t="s">
        <v>1296</v>
      </c>
      <c r="M26" s="102" t="s">
        <v>48</v>
      </c>
      <c r="N26">
        <v>2</v>
      </c>
      <c r="O26" s="82">
        <v>8</v>
      </c>
      <c r="P26" s="49">
        <v>4.5</v>
      </c>
      <c r="Q26" s="49">
        <v>6</v>
      </c>
      <c r="R26" s="49" t="s">
        <v>36</v>
      </c>
      <c r="S26" s="54"/>
      <c r="T26" s="54"/>
      <c r="U26" s="54"/>
      <c r="V26" s="54"/>
      <c r="W26" s="80">
        <v>3</v>
      </c>
      <c r="X26" s="51">
        <f t="shared" si="0"/>
        <v>4</v>
      </c>
      <c r="Y26" s="52" t="str">
        <f t="shared" si="3"/>
        <v>D</v>
      </c>
      <c r="Z26" s="53" t="str">
        <f t="shared" si="1"/>
        <v>Trung bình yếu</v>
      </c>
      <c r="AA26" s="41" t="str">
        <f t="shared" si="4"/>
        <v/>
      </c>
      <c r="AB26" s="41" t="str">
        <f t="shared" si="5"/>
        <v>PM14-A3</v>
      </c>
      <c r="AC26" s="71"/>
      <c r="AD26" s="4"/>
      <c r="AE26" s="43" t="str">
        <f t="shared" si="2"/>
        <v>Đạt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2403</v>
      </c>
      <c r="D27" s="46" t="s">
        <v>91</v>
      </c>
      <c r="E27" s="47" t="s">
        <v>615</v>
      </c>
      <c r="F27" s="48" t="s">
        <v>1037</v>
      </c>
      <c r="G27" s="45" t="s">
        <v>128</v>
      </c>
      <c r="H27" s="101" t="s">
        <v>1147</v>
      </c>
      <c r="I27" s="102" t="s">
        <v>2371</v>
      </c>
      <c r="J27" s="100">
        <v>43273</v>
      </c>
      <c r="K27" s="102" t="s">
        <v>1149</v>
      </c>
      <c r="L27" s="102" t="s">
        <v>1296</v>
      </c>
      <c r="M27" s="102" t="s">
        <v>48</v>
      </c>
      <c r="N27">
        <v>2</v>
      </c>
      <c r="O27" s="82">
        <v>10</v>
      </c>
      <c r="P27" s="49">
        <v>7</v>
      </c>
      <c r="Q27" s="49">
        <v>6</v>
      </c>
      <c r="R27" s="49" t="s">
        <v>36</v>
      </c>
      <c r="S27" s="54"/>
      <c r="T27" s="54"/>
      <c r="U27" s="54"/>
      <c r="V27" s="54"/>
      <c r="W27" s="80">
        <v>3</v>
      </c>
      <c r="X27" s="51">
        <f t="shared" si="0"/>
        <v>4.4000000000000004</v>
      </c>
      <c r="Y27" s="52" t="str">
        <f t="shared" si="3"/>
        <v>D</v>
      </c>
      <c r="Z27" s="53" t="str">
        <f t="shared" si="1"/>
        <v>Trung bình yếu</v>
      </c>
      <c r="AA27" s="41" t="str">
        <f t="shared" si="4"/>
        <v/>
      </c>
      <c r="AB27" s="41" t="str">
        <f t="shared" si="5"/>
        <v>PM14-A3</v>
      </c>
      <c r="AC27" s="71"/>
      <c r="AD27" s="4"/>
      <c r="AE27" s="43" t="str">
        <f t="shared" si="2"/>
        <v>Đạt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2404</v>
      </c>
      <c r="D28" s="46" t="s">
        <v>698</v>
      </c>
      <c r="E28" s="47" t="s">
        <v>396</v>
      </c>
      <c r="F28" s="48" t="s">
        <v>247</v>
      </c>
      <c r="G28" s="45" t="s">
        <v>65</v>
      </c>
      <c r="H28" s="101" t="s">
        <v>1147</v>
      </c>
      <c r="I28" s="102" t="s">
        <v>2371</v>
      </c>
      <c r="J28" s="100">
        <v>43273</v>
      </c>
      <c r="K28" s="102" t="s">
        <v>1149</v>
      </c>
      <c r="L28" s="102" t="s">
        <v>1296</v>
      </c>
      <c r="M28" s="102" t="s">
        <v>48</v>
      </c>
      <c r="N28">
        <v>2</v>
      </c>
      <c r="O28" s="82">
        <v>9</v>
      </c>
      <c r="P28" s="49">
        <v>5</v>
      </c>
      <c r="Q28" s="49">
        <v>3</v>
      </c>
      <c r="R28" s="49" t="s">
        <v>36</v>
      </c>
      <c r="S28" s="54"/>
      <c r="T28" s="54"/>
      <c r="U28" s="54"/>
      <c r="V28" s="54"/>
      <c r="W28" s="80">
        <v>8</v>
      </c>
      <c r="X28" s="51">
        <f t="shared" si="0"/>
        <v>7.3</v>
      </c>
      <c r="Y28" s="52" t="str">
        <f t="shared" si="3"/>
        <v>B</v>
      </c>
      <c r="Z28" s="53" t="str">
        <f t="shared" si="1"/>
        <v>Khá</v>
      </c>
      <c r="AA28" s="41" t="str">
        <f t="shared" si="4"/>
        <v/>
      </c>
      <c r="AB28" s="41" t="str">
        <f t="shared" si="5"/>
        <v>PM14-A3</v>
      </c>
      <c r="AC28" s="71"/>
      <c r="AD28" s="4"/>
      <c r="AE28" s="43" t="str">
        <f t="shared" si="2"/>
        <v>Đạt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2405</v>
      </c>
      <c r="D29" s="46" t="s">
        <v>2406</v>
      </c>
      <c r="E29" s="47" t="s">
        <v>139</v>
      </c>
      <c r="F29" s="48" t="s">
        <v>503</v>
      </c>
      <c r="G29" s="45" t="s">
        <v>89</v>
      </c>
      <c r="H29" s="101" t="s">
        <v>1147</v>
      </c>
      <c r="I29" s="102" t="s">
        <v>2371</v>
      </c>
      <c r="J29" s="100">
        <v>43273</v>
      </c>
      <c r="K29" s="102" t="s">
        <v>1149</v>
      </c>
      <c r="L29" s="102" t="s">
        <v>1296</v>
      </c>
      <c r="M29" s="102" t="s">
        <v>48</v>
      </c>
      <c r="N29">
        <v>2</v>
      </c>
      <c r="O29" s="82">
        <v>7</v>
      </c>
      <c r="P29" s="49">
        <v>3</v>
      </c>
      <c r="Q29" s="49">
        <v>3</v>
      </c>
      <c r="R29" s="49" t="s">
        <v>36</v>
      </c>
      <c r="S29" s="54"/>
      <c r="T29" s="54"/>
      <c r="U29" s="54"/>
      <c r="V29" s="54"/>
      <c r="W29" s="80">
        <v>4</v>
      </c>
      <c r="X29" s="51">
        <f t="shared" si="0"/>
        <v>4.0999999999999996</v>
      </c>
      <c r="Y29" s="52" t="str">
        <f t="shared" si="3"/>
        <v>D</v>
      </c>
      <c r="Z29" s="53" t="str">
        <f t="shared" si="1"/>
        <v>Trung bình yếu</v>
      </c>
      <c r="AA29" s="41" t="str">
        <f t="shared" si="4"/>
        <v/>
      </c>
      <c r="AB29" s="41" t="str">
        <f t="shared" si="5"/>
        <v>PM14-A3</v>
      </c>
      <c r="AC29" s="71"/>
      <c r="AD29" s="4"/>
      <c r="AE29" s="43" t="str">
        <f t="shared" si="2"/>
        <v>Đạt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2407</v>
      </c>
      <c r="D30" s="46" t="s">
        <v>2408</v>
      </c>
      <c r="E30" s="47" t="s">
        <v>2409</v>
      </c>
      <c r="F30" s="48" t="s">
        <v>2410</v>
      </c>
      <c r="G30" s="45" t="s">
        <v>84</v>
      </c>
      <c r="H30" s="101" t="s">
        <v>1147</v>
      </c>
      <c r="I30" s="102" t="s">
        <v>2371</v>
      </c>
      <c r="J30" s="100">
        <v>43273</v>
      </c>
      <c r="K30" s="102" t="s">
        <v>1149</v>
      </c>
      <c r="L30" s="102" t="s">
        <v>1296</v>
      </c>
      <c r="M30" s="102" t="s">
        <v>48</v>
      </c>
      <c r="N30">
        <v>2</v>
      </c>
      <c r="O30" s="82">
        <v>8</v>
      </c>
      <c r="P30" s="49">
        <v>3.5</v>
      </c>
      <c r="Q30" s="49">
        <v>6</v>
      </c>
      <c r="R30" s="49" t="s">
        <v>36</v>
      </c>
      <c r="S30" s="54"/>
      <c r="T30" s="54"/>
      <c r="U30" s="54"/>
      <c r="V30" s="54"/>
      <c r="W30" s="80">
        <v>1</v>
      </c>
      <c r="X30" s="51">
        <f t="shared" si="0"/>
        <v>2.5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tr">
        <f t="shared" si="5"/>
        <v>PM14-A3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2411</v>
      </c>
      <c r="D31" s="46" t="s">
        <v>176</v>
      </c>
      <c r="E31" s="47" t="s">
        <v>2409</v>
      </c>
      <c r="F31" s="48" t="s">
        <v>649</v>
      </c>
      <c r="G31" s="45" t="s">
        <v>132</v>
      </c>
      <c r="H31" s="101" t="s">
        <v>1147</v>
      </c>
      <c r="I31" s="102" t="s">
        <v>2371</v>
      </c>
      <c r="J31" s="100">
        <v>43273</v>
      </c>
      <c r="K31" s="102" t="s">
        <v>1149</v>
      </c>
      <c r="L31" s="102" t="s">
        <v>1296</v>
      </c>
      <c r="M31" s="102" t="s">
        <v>48</v>
      </c>
      <c r="N31">
        <v>2</v>
      </c>
      <c r="O31" s="82">
        <v>9</v>
      </c>
      <c r="P31" s="49">
        <v>3</v>
      </c>
      <c r="Q31" s="49">
        <v>5</v>
      </c>
      <c r="R31" s="49" t="s">
        <v>36</v>
      </c>
      <c r="S31" s="54"/>
      <c r="T31" s="54"/>
      <c r="U31" s="54"/>
      <c r="V31" s="54"/>
      <c r="W31" s="80">
        <v>1</v>
      </c>
      <c r="X31" s="51">
        <f t="shared" si="0"/>
        <v>2.4</v>
      </c>
      <c r="Y31" s="52" t="str">
        <f t="shared" si="3"/>
        <v>F</v>
      </c>
      <c r="Z31" s="53" t="str">
        <f t="shared" si="1"/>
        <v>Kém</v>
      </c>
      <c r="AA31" s="41" t="str">
        <f t="shared" si="4"/>
        <v/>
      </c>
      <c r="AB31" s="41" t="str">
        <f t="shared" si="5"/>
        <v>PM14-A3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2412</v>
      </c>
      <c r="D32" s="46" t="s">
        <v>1133</v>
      </c>
      <c r="E32" s="47" t="s">
        <v>155</v>
      </c>
      <c r="F32" s="48" t="s">
        <v>222</v>
      </c>
      <c r="G32" s="45" t="s">
        <v>61</v>
      </c>
      <c r="H32" s="101" t="s">
        <v>1147</v>
      </c>
      <c r="I32" s="102" t="s">
        <v>2371</v>
      </c>
      <c r="J32" s="100">
        <v>43273</v>
      </c>
      <c r="K32" s="102" t="s">
        <v>1149</v>
      </c>
      <c r="L32" s="102" t="s">
        <v>1296</v>
      </c>
      <c r="M32" s="102" t="s">
        <v>48</v>
      </c>
      <c r="N32">
        <v>2</v>
      </c>
      <c r="O32" s="82">
        <v>9</v>
      </c>
      <c r="P32" s="49">
        <v>6.5</v>
      </c>
      <c r="Q32" s="49">
        <v>6</v>
      </c>
      <c r="R32" s="49" t="s">
        <v>36</v>
      </c>
      <c r="S32" s="54"/>
      <c r="T32" s="54"/>
      <c r="U32" s="54"/>
      <c r="V32" s="54"/>
      <c r="W32" s="80">
        <v>3</v>
      </c>
      <c r="X32" s="51">
        <f t="shared" si="0"/>
        <v>4.3</v>
      </c>
      <c r="Y32" s="52" t="str">
        <f t="shared" si="3"/>
        <v>D</v>
      </c>
      <c r="Z32" s="53" t="str">
        <f t="shared" si="1"/>
        <v>Trung bình yếu</v>
      </c>
      <c r="AA32" s="41" t="str">
        <f t="shared" si="4"/>
        <v/>
      </c>
      <c r="AB32" s="41" t="str">
        <f t="shared" si="5"/>
        <v>PM14-A3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2413</v>
      </c>
      <c r="D33" s="46" t="s">
        <v>404</v>
      </c>
      <c r="E33" s="47" t="s">
        <v>162</v>
      </c>
      <c r="F33" s="48" t="s">
        <v>466</v>
      </c>
      <c r="G33" s="45" t="s">
        <v>174</v>
      </c>
      <c r="H33" s="101" t="s">
        <v>1147</v>
      </c>
      <c r="I33" s="102" t="s">
        <v>2371</v>
      </c>
      <c r="J33" s="100">
        <v>43273</v>
      </c>
      <c r="K33" s="102" t="s">
        <v>1149</v>
      </c>
      <c r="L33" s="102" t="s">
        <v>1296</v>
      </c>
      <c r="M33" s="102" t="s">
        <v>48</v>
      </c>
      <c r="N33">
        <v>2</v>
      </c>
      <c r="O33" s="82">
        <v>9</v>
      </c>
      <c r="P33" s="49">
        <v>8</v>
      </c>
      <c r="Q33" s="49">
        <v>7</v>
      </c>
      <c r="R33" s="49" t="s">
        <v>36</v>
      </c>
      <c r="S33" s="54"/>
      <c r="T33" s="54"/>
      <c r="U33" s="54"/>
      <c r="V33" s="54"/>
      <c r="W33" s="80">
        <v>1</v>
      </c>
      <c r="X33" s="51">
        <f t="shared" si="0"/>
        <v>3.1</v>
      </c>
      <c r="Y33" s="52" t="str">
        <f t="shared" si="3"/>
        <v>F</v>
      </c>
      <c r="Z33" s="53" t="str">
        <f t="shared" si="1"/>
        <v>Kém</v>
      </c>
      <c r="AA33" s="41" t="str">
        <f t="shared" si="4"/>
        <v/>
      </c>
      <c r="AB33" s="41" t="str">
        <f t="shared" si="5"/>
        <v>PM14-A3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2414</v>
      </c>
      <c r="D34" s="46" t="s">
        <v>306</v>
      </c>
      <c r="E34" s="47" t="s">
        <v>162</v>
      </c>
      <c r="F34" s="48" t="s">
        <v>2415</v>
      </c>
      <c r="G34" s="45" t="s">
        <v>61</v>
      </c>
      <c r="H34" s="101" t="s">
        <v>1147</v>
      </c>
      <c r="I34" s="102" t="s">
        <v>2371</v>
      </c>
      <c r="J34" s="100">
        <v>43273</v>
      </c>
      <c r="K34" s="102" t="s">
        <v>1149</v>
      </c>
      <c r="L34" s="102" t="s">
        <v>1296</v>
      </c>
      <c r="M34" s="102" t="s">
        <v>48</v>
      </c>
      <c r="N34">
        <v>2</v>
      </c>
      <c r="O34" s="82">
        <v>10</v>
      </c>
      <c r="P34" s="49">
        <v>3</v>
      </c>
      <c r="Q34" s="49">
        <v>5</v>
      </c>
      <c r="R34" s="49" t="s">
        <v>36</v>
      </c>
      <c r="S34" s="54"/>
      <c r="T34" s="54"/>
      <c r="U34" s="54"/>
      <c r="V34" s="54"/>
      <c r="W34" s="80">
        <v>1</v>
      </c>
      <c r="X34" s="51">
        <f t="shared" si="0"/>
        <v>2.5</v>
      </c>
      <c r="Y34" s="52" t="str">
        <f t="shared" si="3"/>
        <v>F</v>
      </c>
      <c r="Z34" s="53" t="str">
        <f t="shared" si="1"/>
        <v>Kém</v>
      </c>
      <c r="AA34" s="41" t="str">
        <f t="shared" si="4"/>
        <v/>
      </c>
      <c r="AB34" s="41" t="str">
        <f t="shared" si="5"/>
        <v>PM14-A3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2416</v>
      </c>
      <c r="D35" s="46" t="s">
        <v>2155</v>
      </c>
      <c r="E35" s="47" t="s">
        <v>432</v>
      </c>
      <c r="F35" s="48" t="s">
        <v>1941</v>
      </c>
      <c r="G35" s="45" t="s">
        <v>74</v>
      </c>
      <c r="H35" s="101" t="s">
        <v>1147</v>
      </c>
      <c r="I35" s="102" t="s">
        <v>2371</v>
      </c>
      <c r="J35" s="100">
        <v>43273</v>
      </c>
      <c r="K35" s="102" t="s">
        <v>1149</v>
      </c>
      <c r="L35" s="102" t="s">
        <v>1296</v>
      </c>
      <c r="M35" s="102" t="s">
        <v>48</v>
      </c>
      <c r="N35">
        <v>2</v>
      </c>
      <c r="O35" s="82">
        <v>9</v>
      </c>
      <c r="P35" s="49">
        <v>9.5</v>
      </c>
      <c r="Q35" s="49">
        <v>9</v>
      </c>
      <c r="R35" s="49" t="s">
        <v>36</v>
      </c>
      <c r="S35" s="54"/>
      <c r="T35" s="54"/>
      <c r="U35" s="54"/>
      <c r="V35" s="54"/>
      <c r="W35" s="80">
        <v>3</v>
      </c>
      <c r="X35" s="51">
        <f t="shared" si="0"/>
        <v>4.9000000000000004</v>
      </c>
      <c r="Y35" s="52" t="str">
        <f t="shared" si="3"/>
        <v>D</v>
      </c>
      <c r="Z35" s="53" t="str">
        <f t="shared" si="1"/>
        <v>Trung bình yếu</v>
      </c>
      <c r="AA35" s="41" t="str">
        <f t="shared" si="4"/>
        <v/>
      </c>
      <c r="AB35" s="41" t="str">
        <f t="shared" si="5"/>
        <v>PM14-A3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2417</v>
      </c>
      <c r="D36" s="46" t="s">
        <v>2418</v>
      </c>
      <c r="E36" s="47" t="s">
        <v>189</v>
      </c>
      <c r="F36" s="48" t="s">
        <v>1009</v>
      </c>
      <c r="G36" s="45" t="s">
        <v>89</v>
      </c>
      <c r="H36" s="101" t="s">
        <v>1147</v>
      </c>
      <c r="I36" s="102" t="s">
        <v>2371</v>
      </c>
      <c r="J36" s="100">
        <v>43273</v>
      </c>
      <c r="K36" s="102" t="s">
        <v>1149</v>
      </c>
      <c r="L36" s="102" t="s">
        <v>1296</v>
      </c>
      <c r="M36" s="102" t="s">
        <v>48</v>
      </c>
      <c r="N36">
        <v>2</v>
      </c>
      <c r="O36" s="82">
        <v>8</v>
      </c>
      <c r="P36" s="49">
        <v>6</v>
      </c>
      <c r="Q36" s="49">
        <v>8</v>
      </c>
      <c r="R36" s="49" t="s">
        <v>36</v>
      </c>
      <c r="S36" s="54"/>
      <c r="T36" s="54"/>
      <c r="U36" s="54"/>
      <c r="V36" s="54"/>
      <c r="W36" s="80">
        <v>1</v>
      </c>
      <c r="X36" s="51">
        <f t="shared" si="0"/>
        <v>2.9</v>
      </c>
      <c r="Y36" s="52" t="str">
        <f t="shared" si="3"/>
        <v>F</v>
      </c>
      <c r="Z36" s="53" t="str">
        <f t="shared" si="1"/>
        <v>Kém</v>
      </c>
      <c r="AA36" s="41" t="str">
        <f t="shared" si="4"/>
        <v/>
      </c>
      <c r="AB36" s="41" t="str">
        <f t="shared" si="5"/>
        <v>PM14-A3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2419</v>
      </c>
      <c r="D37" s="46" t="s">
        <v>1551</v>
      </c>
      <c r="E37" s="47" t="s">
        <v>189</v>
      </c>
      <c r="F37" s="48" t="s">
        <v>1215</v>
      </c>
      <c r="G37" s="45" t="s">
        <v>170</v>
      </c>
      <c r="H37" s="101" t="s">
        <v>1147</v>
      </c>
      <c r="I37" s="102" t="s">
        <v>2371</v>
      </c>
      <c r="J37" s="100">
        <v>43273</v>
      </c>
      <c r="K37" s="102" t="s">
        <v>1149</v>
      </c>
      <c r="L37" s="102" t="s">
        <v>1296</v>
      </c>
      <c r="M37" s="102" t="s">
        <v>48</v>
      </c>
      <c r="N37">
        <v>2</v>
      </c>
      <c r="O37" s="82">
        <v>6</v>
      </c>
      <c r="P37" s="49">
        <v>3.5</v>
      </c>
      <c r="Q37" s="49">
        <v>5</v>
      </c>
      <c r="R37" s="49" t="s">
        <v>36</v>
      </c>
      <c r="S37" s="54"/>
      <c r="T37" s="54"/>
      <c r="U37" s="54"/>
      <c r="V37" s="54"/>
      <c r="W37" s="80">
        <v>0</v>
      </c>
      <c r="X37" s="51">
        <f t="shared" si="0"/>
        <v>1.5</v>
      </c>
      <c r="Y37" s="52" t="str">
        <f t="shared" si="3"/>
        <v>F</v>
      </c>
      <c r="Z37" s="53" t="str">
        <f t="shared" si="1"/>
        <v>Kém</v>
      </c>
      <c r="AA37" s="41" t="s">
        <v>3382</v>
      </c>
      <c r="AB37" s="41" t="str">
        <f t="shared" si="5"/>
        <v>PM14-A3</v>
      </c>
      <c r="AC37" s="71"/>
      <c r="AD37" s="4"/>
      <c r="AE37" s="43" t="str">
        <f t="shared" si="2"/>
        <v>Học lại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2420</v>
      </c>
      <c r="D38" s="46" t="s">
        <v>316</v>
      </c>
      <c r="E38" s="47" t="s">
        <v>189</v>
      </c>
      <c r="F38" s="48" t="s">
        <v>159</v>
      </c>
      <c r="G38" s="45" t="s">
        <v>357</v>
      </c>
      <c r="H38" s="101" t="s">
        <v>1147</v>
      </c>
      <c r="I38" s="102" t="s">
        <v>2371</v>
      </c>
      <c r="J38" s="100">
        <v>43273</v>
      </c>
      <c r="K38" s="102" t="s">
        <v>1149</v>
      </c>
      <c r="L38" s="102" t="s">
        <v>1296</v>
      </c>
      <c r="M38" s="102" t="s">
        <v>48</v>
      </c>
      <c r="N38">
        <v>2</v>
      </c>
      <c r="O38" s="82">
        <v>5</v>
      </c>
      <c r="P38" s="49">
        <v>6.5</v>
      </c>
      <c r="Q38" s="49">
        <v>6</v>
      </c>
      <c r="R38" s="49" t="s">
        <v>36</v>
      </c>
      <c r="S38" s="54"/>
      <c r="T38" s="54"/>
      <c r="U38" s="54"/>
      <c r="V38" s="54"/>
      <c r="W38" s="80">
        <v>1</v>
      </c>
      <c r="X38" s="51">
        <f t="shared" si="0"/>
        <v>2.5</v>
      </c>
      <c r="Y38" s="52" t="str">
        <f t="shared" si="3"/>
        <v>F</v>
      </c>
      <c r="Z38" s="53" t="str">
        <f t="shared" si="1"/>
        <v>Kém</v>
      </c>
      <c r="AA38" s="41" t="str">
        <f t="shared" si="4"/>
        <v/>
      </c>
      <c r="AB38" s="41" t="str">
        <f t="shared" si="5"/>
        <v>PM14-A3</v>
      </c>
      <c r="AC38" s="71"/>
      <c r="AD38" s="4"/>
      <c r="AE38" s="43" t="str">
        <f t="shared" si="2"/>
        <v>Học lại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2421</v>
      </c>
      <c r="D39" s="46" t="s">
        <v>316</v>
      </c>
      <c r="E39" s="47" t="s">
        <v>189</v>
      </c>
      <c r="F39" s="48" t="s">
        <v>598</v>
      </c>
      <c r="G39" s="45" t="s">
        <v>214</v>
      </c>
      <c r="H39" s="101" t="s">
        <v>1147</v>
      </c>
      <c r="I39" s="102" t="s">
        <v>2371</v>
      </c>
      <c r="J39" s="100">
        <v>43273</v>
      </c>
      <c r="K39" s="102" t="s">
        <v>1149</v>
      </c>
      <c r="L39" s="102" t="s">
        <v>1296</v>
      </c>
      <c r="M39" s="102" t="s">
        <v>48</v>
      </c>
      <c r="N39">
        <v>2</v>
      </c>
      <c r="O39" s="82">
        <v>9</v>
      </c>
      <c r="P39" s="49">
        <v>4.5</v>
      </c>
      <c r="Q39" s="49">
        <v>4</v>
      </c>
      <c r="R39" s="49" t="s">
        <v>36</v>
      </c>
      <c r="S39" s="54"/>
      <c r="T39" s="54"/>
      <c r="U39" s="54"/>
      <c r="V39" s="54"/>
      <c r="W39" s="80">
        <v>1</v>
      </c>
      <c r="X39" s="51">
        <f t="shared" si="0"/>
        <v>2.5</v>
      </c>
      <c r="Y39" s="52" t="str">
        <f t="shared" si="3"/>
        <v>F</v>
      </c>
      <c r="Z39" s="53" t="str">
        <f t="shared" si="1"/>
        <v>Kém</v>
      </c>
      <c r="AA39" s="41" t="str">
        <f t="shared" si="4"/>
        <v/>
      </c>
      <c r="AB39" s="41" t="str">
        <f t="shared" si="5"/>
        <v>PM14-A3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2422</v>
      </c>
      <c r="D40" s="46" t="s">
        <v>952</v>
      </c>
      <c r="E40" s="47" t="s">
        <v>189</v>
      </c>
      <c r="F40" s="48" t="s">
        <v>2395</v>
      </c>
      <c r="G40" s="45" t="s">
        <v>218</v>
      </c>
      <c r="H40" s="101" t="s">
        <v>1147</v>
      </c>
      <c r="I40" s="102" t="s">
        <v>2371</v>
      </c>
      <c r="J40" s="100">
        <v>43273</v>
      </c>
      <c r="K40" s="102" t="s">
        <v>1149</v>
      </c>
      <c r="L40" s="102" t="s">
        <v>1296</v>
      </c>
      <c r="M40" s="102" t="s">
        <v>48</v>
      </c>
      <c r="N40">
        <v>2</v>
      </c>
      <c r="O40" s="82">
        <v>9</v>
      </c>
      <c r="P40" s="49">
        <v>4</v>
      </c>
      <c r="Q40" s="49">
        <v>5</v>
      </c>
      <c r="R40" s="49" t="s">
        <v>36</v>
      </c>
      <c r="S40" s="54"/>
      <c r="T40" s="54"/>
      <c r="U40" s="54"/>
      <c r="V40" s="54"/>
      <c r="W40" s="80">
        <v>1</v>
      </c>
      <c r="X40" s="51">
        <f t="shared" si="0"/>
        <v>2.5</v>
      </c>
      <c r="Y40" s="52" t="str">
        <f t="shared" si="3"/>
        <v>F</v>
      </c>
      <c r="Z40" s="53" t="str">
        <f t="shared" si="1"/>
        <v>Kém</v>
      </c>
      <c r="AA40" s="41" t="str">
        <f t="shared" si="4"/>
        <v/>
      </c>
      <c r="AB40" s="41" t="str">
        <f t="shared" si="5"/>
        <v>PM14-A3</v>
      </c>
      <c r="AC40" s="71"/>
      <c r="AD40" s="4"/>
      <c r="AE40" s="43" t="str">
        <f t="shared" si="2"/>
        <v>Học lại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2423</v>
      </c>
      <c r="D41" s="46" t="s">
        <v>1879</v>
      </c>
      <c r="E41" s="47" t="s">
        <v>189</v>
      </c>
      <c r="F41" s="48" t="s">
        <v>1268</v>
      </c>
      <c r="G41" s="45" t="s">
        <v>128</v>
      </c>
      <c r="H41" s="101" t="s">
        <v>1147</v>
      </c>
      <c r="I41" s="102" t="s">
        <v>2371</v>
      </c>
      <c r="J41" s="100">
        <v>43273</v>
      </c>
      <c r="K41" s="102" t="s">
        <v>1149</v>
      </c>
      <c r="L41" s="102" t="s">
        <v>1296</v>
      </c>
      <c r="M41" s="102" t="s">
        <v>48</v>
      </c>
      <c r="N41">
        <v>2</v>
      </c>
      <c r="O41" s="82">
        <v>9</v>
      </c>
      <c r="P41" s="49">
        <v>7.5</v>
      </c>
      <c r="Q41" s="49">
        <v>5</v>
      </c>
      <c r="R41" s="49" t="s">
        <v>36</v>
      </c>
      <c r="S41" s="54"/>
      <c r="T41" s="54"/>
      <c r="U41" s="54"/>
      <c r="V41" s="54"/>
      <c r="W41" s="80">
        <v>3</v>
      </c>
      <c r="X41" s="51">
        <f t="shared" si="0"/>
        <v>4.3</v>
      </c>
      <c r="Y41" s="52" t="str">
        <f t="shared" si="3"/>
        <v>D</v>
      </c>
      <c r="Z41" s="53" t="str">
        <f t="shared" si="1"/>
        <v>Trung bình yếu</v>
      </c>
      <c r="AA41" s="41" t="str">
        <f t="shared" si="4"/>
        <v/>
      </c>
      <c r="AB41" s="41" t="str">
        <f t="shared" si="5"/>
        <v>PM14-A3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2424</v>
      </c>
      <c r="D42" s="46" t="s">
        <v>2425</v>
      </c>
      <c r="E42" s="47" t="s">
        <v>667</v>
      </c>
      <c r="F42" s="48" t="s">
        <v>879</v>
      </c>
      <c r="G42" s="45" t="s">
        <v>214</v>
      </c>
      <c r="H42" s="101" t="s">
        <v>1147</v>
      </c>
      <c r="I42" s="102" t="s">
        <v>2371</v>
      </c>
      <c r="J42" s="100">
        <v>43273</v>
      </c>
      <c r="K42" s="102" t="s">
        <v>1149</v>
      </c>
      <c r="L42" s="102" t="s">
        <v>1296</v>
      </c>
      <c r="M42" s="102" t="s">
        <v>48</v>
      </c>
      <c r="N42">
        <v>2</v>
      </c>
      <c r="O42" s="82">
        <v>9</v>
      </c>
      <c r="P42" s="49">
        <v>3</v>
      </c>
      <c r="Q42" s="49">
        <v>6</v>
      </c>
      <c r="R42" s="49" t="s">
        <v>36</v>
      </c>
      <c r="S42" s="54"/>
      <c r="T42" s="54"/>
      <c r="U42" s="54"/>
      <c r="V42" s="54"/>
      <c r="W42" s="80">
        <v>1</v>
      </c>
      <c r="X42" s="51">
        <f t="shared" si="0"/>
        <v>2.5</v>
      </c>
      <c r="Y42" s="52" t="str">
        <f t="shared" si="3"/>
        <v>F</v>
      </c>
      <c r="Z42" s="53" t="str">
        <f t="shared" si="1"/>
        <v>Kém</v>
      </c>
      <c r="AA42" s="41" t="str">
        <f t="shared" si="4"/>
        <v/>
      </c>
      <c r="AB42" s="41" t="str">
        <f t="shared" si="5"/>
        <v>PM14-A3</v>
      </c>
      <c r="AC42" s="71"/>
      <c r="AD42" s="4"/>
      <c r="AE42" s="43" t="str">
        <f t="shared" si="2"/>
        <v>Học lại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2426</v>
      </c>
      <c r="D43" s="46" t="s">
        <v>176</v>
      </c>
      <c r="E43" s="47" t="s">
        <v>667</v>
      </c>
      <c r="F43" s="48" t="s">
        <v>335</v>
      </c>
      <c r="G43" s="45" t="s">
        <v>357</v>
      </c>
      <c r="H43" s="101" t="s">
        <v>1147</v>
      </c>
      <c r="I43" s="102" t="s">
        <v>2371</v>
      </c>
      <c r="J43" s="100">
        <v>43273</v>
      </c>
      <c r="K43" s="102" t="s">
        <v>1149</v>
      </c>
      <c r="L43" s="102" t="s">
        <v>1296</v>
      </c>
      <c r="M43" s="102" t="s">
        <v>48</v>
      </c>
      <c r="N43">
        <v>2</v>
      </c>
      <c r="O43" s="82">
        <v>10</v>
      </c>
      <c r="P43" s="49">
        <v>10</v>
      </c>
      <c r="Q43" s="49">
        <v>10</v>
      </c>
      <c r="R43" s="49" t="s">
        <v>36</v>
      </c>
      <c r="S43" s="54"/>
      <c r="T43" s="54"/>
      <c r="U43" s="54"/>
      <c r="V43" s="54"/>
      <c r="W43" s="80">
        <v>6</v>
      </c>
      <c r="X43" s="51">
        <f t="shared" si="0"/>
        <v>7.2</v>
      </c>
      <c r="Y43" s="52" t="str">
        <f t="shared" si="3"/>
        <v>B</v>
      </c>
      <c r="Z43" s="53" t="str">
        <f t="shared" si="1"/>
        <v>Khá</v>
      </c>
      <c r="AA43" s="41" t="str">
        <f t="shared" si="4"/>
        <v/>
      </c>
      <c r="AB43" s="41" t="str">
        <f t="shared" si="5"/>
        <v>PM14-A3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2427</v>
      </c>
      <c r="D44" s="46" t="s">
        <v>2428</v>
      </c>
      <c r="E44" s="47" t="s">
        <v>192</v>
      </c>
      <c r="F44" s="48" t="s">
        <v>1454</v>
      </c>
      <c r="G44" s="45" t="s">
        <v>454</v>
      </c>
      <c r="H44" s="101" t="s">
        <v>1147</v>
      </c>
      <c r="I44" s="102" t="s">
        <v>2371</v>
      </c>
      <c r="J44" s="100">
        <v>43273</v>
      </c>
      <c r="K44" s="102" t="s">
        <v>1149</v>
      </c>
      <c r="L44" s="102" t="s">
        <v>1296</v>
      </c>
      <c r="M44" s="102" t="s">
        <v>48</v>
      </c>
      <c r="N44">
        <v>2</v>
      </c>
      <c r="O44" s="82">
        <v>7</v>
      </c>
      <c r="P44" s="49">
        <v>0</v>
      </c>
      <c r="Q44" s="49">
        <v>0</v>
      </c>
      <c r="R44" s="49" t="s">
        <v>36</v>
      </c>
      <c r="S44" s="54"/>
      <c r="T44" s="54"/>
      <c r="U44" s="54"/>
      <c r="V44" s="54"/>
      <c r="W44" s="80" t="s">
        <v>36</v>
      </c>
      <c r="X44" s="51">
        <f t="shared" si="0"/>
        <v>0.7</v>
      </c>
      <c r="Y44" s="52" t="str">
        <f t="shared" si="3"/>
        <v>F</v>
      </c>
      <c r="Z44" s="53" t="str">
        <f t="shared" si="1"/>
        <v>Kém</v>
      </c>
      <c r="AA44" s="41" t="str">
        <f t="shared" si="4"/>
        <v>Không đủ ĐKDT</v>
      </c>
      <c r="AB44" s="41" t="str">
        <f t="shared" si="5"/>
        <v>PM14-A3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2429</v>
      </c>
      <c r="D45" s="46" t="s">
        <v>327</v>
      </c>
      <c r="E45" s="47" t="s">
        <v>192</v>
      </c>
      <c r="F45" s="48" t="s">
        <v>2017</v>
      </c>
      <c r="G45" s="45" t="s">
        <v>57</v>
      </c>
      <c r="H45" s="101" t="s">
        <v>1147</v>
      </c>
      <c r="I45" s="102" t="s">
        <v>2371</v>
      </c>
      <c r="J45" s="100">
        <v>43273</v>
      </c>
      <c r="K45" s="102" t="s">
        <v>1149</v>
      </c>
      <c r="L45" s="102" t="s">
        <v>1296</v>
      </c>
      <c r="M45" s="102" t="s">
        <v>48</v>
      </c>
      <c r="N45">
        <v>2</v>
      </c>
      <c r="O45" s="82">
        <v>8</v>
      </c>
      <c r="P45" s="49">
        <v>3</v>
      </c>
      <c r="Q45" s="49">
        <v>4</v>
      </c>
      <c r="R45" s="49" t="s">
        <v>36</v>
      </c>
      <c r="S45" s="54"/>
      <c r="T45" s="54"/>
      <c r="U45" s="54"/>
      <c r="V45" s="54"/>
      <c r="W45" s="80">
        <v>0</v>
      </c>
      <c r="X45" s="51">
        <f t="shared" si="0"/>
        <v>1.5</v>
      </c>
      <c r="Y45" s="52" t="str">
        <f t="shared" si="3"/>
        <v>F</v>
      </c>
      <c r="Z45" s="53" t="str">
        <f t="shared" si="1"/>
        <v>Kém</v>
      </c>
      <c r="AA45" s="41" t="s">
        <v>3382</v>
      </c>
      <c r="AB45" s="41" t="str">
        <f t="shared" si="5"/>
        <v>PM14-A3</v>
      </c>
      <c r="AC45" s="71"/>
      <c r="AD45" s="4"/>
      <c r="AE45" s="43" t="str">
        <f t="shared" si="2"/>
        <v>Học lại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2430</v>
      </c>
      <c r="D46" s="46" t="s">
        <v>2431</v>
      </c>
      <c r="E46" s="47" t="s">
        <v>201</v>
      </c>
      <c r="F46" s="48" t="s">
        <v>783</v>
      </c>
      <c r="G46" s="45" t="s">
        <v>152</v>
      </c>
      <c r="H46" s="101" t="s">
        <v>1147</v>
      </c>
      <c r="I46" s="102" t="s">
        <v>2371</v>
      </c>
      <c r="J46" s="100">
        <v>43273</v>
      </c>
      <c r="K46" s="102" t="s">
        <v>1149</v>
      </c>
      <c r="L46" s="102" t="s">
        <v>1296</v>
      </c>
      <c r="M46" s="102" t="s">
        <v>48</v>
      </c>
      <c r="N46">
        <v>2</v>
      </c>
      <c r="O46" s="82">
        <v>8</v>
      </c>
      <c r="P46" s="49">
        <v>4</v>
      </c>
      <c r="Q46" s="49">
        <v>4</v>
      </c>
      <c r="R46" s="49" t="s">
        <v>36</v>
      </c>
      <c r="S46" s="54"/>
      <c r="T46" s="54"/>
      <c r="U46" s="54"/>
      <c r="V46" s="54"/>
      <c r="W46" s="80">
        <v>1</v>
      </c>
      <c r="X46" s="51">
        <f t="shared" si="0"/>
        <v>2.2999999999999998</v>
      </c>
      <c r="Y46" s="52" t="str">
        <f t="shared" si="3"/>
        <v>F</v>
      </c>
      <c r="Z46" s="53" t="str">
        <f t="shared" si="1"/>
        <v>Kém</v>
      </c>
      <c r="AA46" s="41" t="str">
        <f t="shared" si="4"/>
        <v/>
      </c>
      <c r="AB46" s="41" t="str">
        <f t="shared" si="5"/>
        <v>PM14-A3</v>
      </c>
      <c r="AC46" s="71"/>
      <c r="AD46" s="4"/>
      <c r="AE46" s="43" t="str">
        <f t="shared" si="2"/>
        <v>Học lại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2432</v>
      </c>
      <c r="D47" s="46" t="s">
        <v>2433</v>
      </c>
      <c r="E47" s="47" t="s">
        <v>212</v>
      </c>
      <c r="F47" s="48" t="s">
        <v>639</v>
      </c>
      <c r="G47" s="45" t="s">
        <v>84</v>
      </c>
      <c r="H47" s="101" t="s">
        <v>1147</v>
      </c>
      <c r="I47" s="102" t="s">
        <v>2371</v>
      </c>
      <c r="J47" s="100">
        <v>43273</v>
      </c>
      <c r="K47" s="102" t="s">
        <v>1149</v>
      </c>
      <c r="L47" s="102" t="s">
        <v>1296</v>
      </c>
      <c r="M47" s="102" t="s">
        <v>48</v>
      </c>
      <c r="N47">
        <v>2</v>
      </c>
      <c r="O47" s="82">
        <v>10</v>
      </c>
      <c r="P47" s="49">
        <v>9.5</v>
      </c>
      <c r="Q47" s="49">
        <v>10</v>
      </c>
      <c r="R47" s="49" t="s">
        <v>36</v>
      </c>
      <c r="S47" s="54"/>
      <c r="T47" s="54"/>
      <c r="U47" s="54"/>
      <c r="V47" s="54"/>
      <c r="W47" s="80">
        <v>6</v>
      </c>
      <c r="X47" s="51">
        <f t="shared" si="0"/>
        <v>7.2</v>
      </c>
      <c r="Y47" s="52" t="str">
        <f t="shared" si="3"/>
        <v>B</v>
      </c>
      <c r="Z47" s="53" t="str">
        <f t="shared" si="1"/>
        <v>Khá</v>
      </c>
      <c r="AA47" s="41" t="str">
        <f t="shared" si="4"/>
        <v/>
      </c>
      <c r="AB47" s="41" t="str">
        <f t="shared" si="5"/>
        <v>PM14-A3</v>
      </c>
      <c r="AC47" s="71"/>
      <c r="AD47" s="4"/>
      <c r="AE47" s="43" t="str">
        <f t="shared" si="2"/>
        <v>Đạt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2434</v>
      </c>
      <c r="D48" s="46" t="s">
        <v>2435</v>
      </c>
      <c r="E48" s="47" t="s">
        <v>2436</v>
      </c>
      <c r="F48" s="48" t="s">
        <v>273</v>
      </c>
      <c r="G48" s="45" t="s">
        <v>132</v>
      </c>
      <c r="H48" s="101" t="s">
        <v>1147</v>
      </c>
      <c r="I48" s="102" t="s">
        <v>2371</v>
      </c>
      <c r="J48" s="100">
        <v>43273</v>
      </c>
      <c r="K48" s="102" t="s">
        <v>1149</v>
      </c>
      <c r="L48" s="102" t="s">
        <v>1296</v>
      </c>
      <c r="M48" s="102" t="s">
        <v>48</v>
      </c>
      <c r="N48">
        <v>2</v>
      </c>
      <c r="O48" s="82">
        <v>8</v>
      </c>
      <c r="P48" s="49">
        <v>5.5</v>
      </c>
      <c r="Q48" s="49">
        <v>3</v>
      </c>
      <c r="R48" s="49" t="s">
        <v>36</v>
      </c>
      <c r="S48" s="54"/>
      <c r="T48" s="54"/>
      <c r="U48" s="54"/>
      <c r="V48" s="54"/>
      <c r="W48" s="80">
        <v>8</v>
      </c>
      <c r="X48" s="51">
        <f t="shared" si="0"/>
        <v>7.3</v>
      </c>
      <c r="Y48" s="52" t="str">
        <f t="shared" si="3"/>
        <v>B</v>
      </c>
      <c r="Z48" s="53" t="str">
        <f t="shared" si="1"/>
        <v>Khá</v>
      </c>
      <c r="AA48" s="41" t="str">
        <f t="shared" si="4"/>
        <v/>
      </c>
      <c r="AB48" s="41" t="str">
        <f t="shared" si="5"/>
        <v>PM14-A3</v>
      </c>
      <c r="AC48" s="71"/>
      <c r="AD48" s="4"/>
      <c r="AE48" s="43" t="str">
        <f t="shared" si="2"/>
        <v>Đạt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2437</v>
      </c>
      <c r="D49" s="46" t="s">
        <v>2438</v>
      </c>
      <c r="E49" s="47" t="s">
        <v>1800</v>
      </c>
      <c r="F49" s="48" t="s">
        <v>2439</v>
      </c>
      <c r="G49" s="45" t="s">
        <v>218</v>
      </c>
      <c r="H49" s="101" t="s">
        <v>1147</v>
      </c>
      <c r="I49" s="102" t="s">
        <v>2371</v>
      </c>
      <c r="J49" s="100">
        <v>43273</v>
      </c>
      <c r="K49" s="102" t="s">
        <v>1149</v>
      </c>
      <c r="L49" s="102" t="s">
        <v>1296</v>
      </c>
      <c r="M49" s="102" t="s">
        <v>48</v>
      </c>
      <c r="N49">
        <v>2</v>
      </c>
      <c r="O49" s="82">
        <v>9</v>
      </c>
      <c r="P49" s="49">
        <v>3</v>
      </c>
      <c r="Q49" s="49">
        <v>6</v>
      </c>
      <c r="R49" s="49" t="s">
        <v>36</v>
      </c>
      <c r="S49" s="54"/>
      <c r="T49" s="54"/>
      <c r="U49" s="54"/>
      <c r="V49" s="54"/>
      <c r="W49" s="80">
        <v>1</v>
      </c>
      <c r="X49" s="51">
        <f t="shared" si="0"/>
        <v>2.5</v>
      </c>
      <c r="Y49" s="52" t="str">
        <f t="shared" si="3"/>
        <v>F</v>
      </c>
      <c r="Z49" s="53" t="str">
        <f t="shared" si="1"/>
        <v>Kém</v>
      </c>
      <c r="AA49" s="41" t="str">
        <f t="shared" si="4"/>
        <v/>
      </c>
      <c r="AB49" s="41" t="str">
        <f t="shared" si="5"/>
        <v>PM14-A3</v>
      </c>
      <c r="AC49" s="71"/>
      <c r="AD49" s="4"/>
      <c r="AE49" s="43" t="str">
        <f t="shared" si="2"/>
        <v>Học lại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2440</v>
      </c>
      <c r="D50" s="46" t="s">
        <v>910</v>
      </c>
      <c r="E50" s="47" t="s">
        <v>2441</v>
      </c>
      <c r="F50" s="48" t="s">
        <v>960</v>
      </c>
      <c r="G50" s="45" t="s">
        <v>248</v>
      </c>
      <c r="H50" s="101" t="s">
        <v>1147</v>
      </c>
      <c r="I50" s="102" t="s">
        <v>2371</v>
      </c>
      <c r="J50" s="100">
        <v>43273</v>
      </c>
      <c r="K50" s="102" t="s">
        <v>1149</v>
      </c>
      <c r="L50" s="102" t="s">
        <v>1296</v>
      </c>
      <c r="M50" s="102" t="s">
        <v>48</v>
      </c>
      <c r="N50">
        <v>2</v>
      </c>
      <c r="O50" s="82">
        <v>10</v>
      </c>
      <c r="P50" s="49">
        <v>8</v>
      </c>
      <c r="Q50" s="49">
        <v>7</v>
      </c>
      <c r="R50" s="49" t="s">
        <v>36</v>
      </c>
      <c r="S50" s="54"/>
      <c r="T50" s="54"/>
      <c r="U50" s="54"/>
      <c r="V50" s="54"/>
      <c r="W50" s="80">
        <v>4</v>
      </c>
      <c r="X50" s="51">
        <f t="shared" si="0"/>
        <v>5.3</v>
      </c>
      <c r="Y50" s="52" t="str">
        <f t="shared" si="3"/>
        <v>D+</v>
      </c>
      <c r="Z50" s="53" t="str">
        <f t="shared" si="1"/>
        <v>Trung bình yếu</v>
      </c>
      <c r="AA50" s="41" t="str">
        <f t="shared" si="4"/>
        <v/>
      </c>
      <c r="AB50" s="41" t="str">
        <f t="shared" si="5"/>
        <v>PM14-A3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2442</v>
      </c>
      <c r="D51" s="46" t="s">
        <v>389</v>
      </c>
      <c r="E51" s="47" t="s">
        <v>229</v>
      </c>
      <c r="F51" s="48" t="s">
        <v>856</v>
      </c>
      <c r="G51" s="45" t="s">
        <v>128</v>
      </c>
      <c r="H51" s="101" t="s">
        <v>1147</v>
      </c>
      <c r="I51" s="102" t="s">
        <v>2371</v>
      </c>
      <c r="J51" s="100">
        <v>43273</v>
      </c>
      <c r="K51" s="102" t="s">
        <v>1149</v>
      </c>
      <c r="L51" s="102" t="s">
        <v>1296</v>
      </c>
      <c r="M51" s="102" t="s">
        <v>48</v>
      </c>
      <c r="N51">
        <v>2</v>
      </c>
      <c r="O51" s="82">
        <v>3</v>
      </c>
      <c r="P51" s="49">
        <v>0</v>
      </c>
      <c r="Q51" s="49">
        <v>0</v>
      </c>
      <c r="R51" s="49" t="s">
        <v>36</v>
      </c>
      <c r="S51" s="54"/>
      <c r="T51" s="54"/>
      <c r="U51" s="54"/>
      <c r="V51" s="54"/>
      <c r="W51" s="80" t="s">
        <v>36</v>
      </c>
      <c r="X51" s="51">
        <f t="shared" si="0"/>
        <v>0.3</v>
      </c>
      <c r="Y51" s="52" t="str">
        <f t="shared" si="3"/>
        <v>F</v>
      </c>
      <c r="Z51" s="53" t="str">
        <f t="shared" si="1"/>
        <v>Kém</v>
      </c>
      <c r="AA51" s="41" t="str">
        <f t="shared" si="4"/>
        <v>Không đủ ĐKDT</v>
      </c>
      <c r="AB51" s="41" t="str">
        <f t="shared" si="5"/>
        <v>PM14-A3</v>
      </c>
      <c r="AC51" s="71"/>
      <c r="AD51" s="4"/>
      <c r="AE51" s="43" t="str">
        <f t="shared" si="2"/>
        <v>Học lại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2443</v>
      </c>
      <c r="D52" s="46" t="s">
        <v>376</v>
      </c>
      <c r="E52" s="47" t="s">
        <v>246</v>
      </c>
      <c r="F52" s="48" t="s">
        <v>897</v>
      </c>
      <c r="G52" s="45" t="s">
        <v>378</v>
      </c>
      <c r="H52" s="101" t="s">
        <v>1147</v>
      </c>
      <c r="I52" s="102" t="s">
        <v>2371</v>
      </c>
      <c r="J52" s="100">
        <v>43273</v>
      </c>
      <c r="K52" s="102" t="s">
        <v>1149</v>
      </c>
      <c r="L52" s="102" t="s">
        <v>1296</v>
      </c>
      <c r="M52" s="102" t="s">
        <v>48</v>
      </c>
      <c r="N52">
        <v>2</v>
      </c>
      <c r="O52" s="82">
        <v>9</v>
      </c>
      <c r="P52" s="49">
        <v>10</v>
      </c>
      <c r="Q52" s="49">
        <v>10</v>
      </c>
      <c r="R52" s="49" t="s">
        <v>36</v>
      </c>
      <c r="S52" s="54"/>
      <c r="T52" s="54"/>
      <c r="U52" s="54"/>
      <c r="V52" s="54"/>
      <c r="W52" s="80">
        <v>9</v>
      </c>
      <c r="X52" s="51">
        <f t="shared" si="0"/>
        <v>9.1999999999999993</v>
      </c>
      <c r="Y52" s="52" t="str">
        <f t="shared" si="3"/>
        <v>A+</v>
      </c>
      <c r="Z52" s="53" t="str">
        <f t="shared" si="1"/>
        <v>Giỏi</v>
      </c>
      <c r="AA52" s="41" t="str">
        <f t="shared" si="4"/>
        <v/>
      </c>
      <c r="AB52" s="41" t="str">
        <f t="shared" si="5"/>
        <v>PM14-A3</v>
      </c>
      <c r="AC52" s="71"/>
      <c r="AD52" s="4"/>
      <c r="AE52" s="43" t="str">
        <f t="shared" si="2"/>
        <v>Đạt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2444</v>
      </c>
      <c r="D53" s="46" t="s">
        <v>2400</v>
      </c>
      <c r="E53" s="47" t="s">
        <v>2445</v>
      </c>
      <c r="F53" s="48" t="s">
        <v>2446</v>
      </c>
      <c r="G53" s="45" t="s">
        <v>2447</v>
      </c>
      <c r="H53" s="101" t="s">
        <v>1147</v>
      </c>
      <c r="I53" s="102" t="s">
        <v>2371</v>
      </c>
      <c r="J53" s="100">
        <v>43273</v>
      </c>
      <c r="K53" s="102" t="s">
        <v>1149</v>
      </c>
      <c r="L53" s="102" t="s">
        <v>1296</v>
      </c>
      <c r="M53" s="102" t="s">
        <v>48</v>
      </c>
      <c r="N53">
        <v>2</v>
      </c>
      <c r="O53" s="82">
        <v>9</v>
      </c>
      <c r="P53" s="49">
        <v>3</v>
      </c>
      <c r="Q53" s="49">
        <v>5</v>
      </c>
      <c r="R53" s="49" t="s">
        <v>36</v>
      </c>
      <c r="S53" s="54"/>
      <c r="T53" s="54"/>
      <c r="U53" s="54"/>
      <c r="V53" s="54"/>
      <c r="W53" s="80">
        <v>1</v>
      </c>
      <c r="X53" s="51">
        <f t="shared" si="0"/>
        <v>2.4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tr">
        <f t="shared" si="5"/>
        <v>PM14-A3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2448</v>
      </c>
      <c r="D54" s="46" t="s">
        <v>698</v>
      </c>
      <c r="E54" s="47" t="s">
        <v>257</v>
      </c>
      <c r="F54" s="48" t="s">
        <v>604</v>
      </c>
      <c r="G54" s="45" t="s">
        <v>378</v>
      </c>
      <c r="H54" s="101" t="s">
        <v>1147</v>
      </c>
      <c r="I54" s="102" t="s">
        <v>2371</v>
      </c>
      <c r="J54" s="100">
        <v>43273</v>
      </c>
      <c r="K54" s="102" t="s">
        <v>1149</v>
      </c>
      <c r="L54" s="102" t="s">
        <v>1296</v>
      </c>
      <c r="M54" s="102" t="s">
        <v>48</v>
      </c>
      <c r="N54">
        <v>2</v>
      </c>
      <c r="O54" s="82">
        <v>8</v>
      </c>
      <c r="P54" s="49">
        <v>8</v>
      </c>
      <c r="Q54" s="49">
        <v>6</v>
      </c>
      <c r="R54" s="49" t="s">
        <v>36</v>
      </c>
      <c r="S54" s="54"/>
      <c r="T54" s="54"/>
      <c r="U54" s="54"/>
      <c r="V54" s="54"/>
      <c r="W54" s="80">
        <v>6</v>
      </c>
      <c r="X54" s="51">
        <f t="shared" si="0"/>
        <v>6.4</v>
      </c>
      <c r="Y54" s="52" t="str">
        <f t="shared" si="3"/>
        <v>C</v>
      </c>
      <c r="Z54" s="53" t="str">
        <f t="shared" si="1"/>
        <v>Trung bình</v>
      </c>
      <c r="AA54" s="41" t="str">
        <f t="shared" si="4"/>
        <v/>
      </c>
      <c r="AB54" s="41" t="str">
        <f t="shared" si="5"/>
        <v>PM14-A3</v>
      </c>
      <c r="AC54" s="71"/>
      <c r="AD54" s="4"/>
      <c r="AE54" s="43" t="str">
        <f t="shared" si="2"/>
        <v>Đạt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2449</v>
      </c>
      <c r="D55" s="46" t="s">
        <v>698</v>
      </c>
      <c r="E55" s="47" t="s">
        <v>257</v>
      </c>
      <c r="F55" s="48" t="s">
        <v>492</v>
      </c>
      <c r="G55" s="45" t="s">
        <v>53</v>
      </c>
      <c r="H55" s="101" t="s">
        <v>1147</v>
      </c>
      <c r="I55" s="102" t="s">
        <v>2371</v>
      </c>
      <c r="J55" s="100">
        <v>43273</v>
      </c>
      <c r="K55" s="102" t="s">
        <v>1149</v>
      </c>
      <c r="L55" s="102" t="s">
        <v>1296</v>
      </c>
      <c r="M55" s="102" t="s">
        <v>48</v>
      </c>
      <c r="N55">
        <v>2</v>
      </c>
      <c r="O55" s="82">
        <v>5</v>
      </c>
      <c r="P55" s="49">
        <v>3</v>
      </c>
      <c r="Q55" s="49">
        <v>3</v>
      </c>
      <c r="R55" s="49" t="s">
        <v>36</v>
      </c>
      <c r="S55" s="54"/>
      <c r="T55" s="54"/>
      <c r="U55" s="54"/>
      <c r="V55" s="54"/>
      <c r="W55" s="80">
        <v>0</v>
      </c>
      <c r="X55" s="51">
        <f t="shared" si="0"/>
        <v>1.1000000000000001</v>
      </c>
      <c r="Y55" s="52" t="str">
        <f t="shared" si="3"/>
        <v>F</v>
      </c>
      <c r="Z55" s="53" t="str">
        <f t="shared" si="1"/>
        <v>Kém</v>
      </c>
      <c r="AA55" s="41" t="s">
        <v>3382</v>
      </c>
      <c r="AB55" s="41" t="str">
        <f t="shared" si="5"/>
        <v>PM14-A3</v>
      </c>
      <c r="AC55" s="71"/>
      <c r="AD55" s="4"/>
      <c r="AE55" s="43" t="str">
        <f t="shared" si="2"/>
        <v>Học lại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2450</v>
      </c>
      <c r="D56" s="46" t="s">
        <v>2451</v>
      </c>
      <c r="E56" s="47" t="s">
        <v>491</v>
      </c>
      <c r="F56" s="48" t="s">
        <v>2452</v>
      </c>
      <c r="G56" s="45" t="s">
        <v>378</v>
      </c>
      <c r="H56" s="101" t="s">
        <v>1147</v>
      </c>
      <c r="I56" s="102" t="s">
        <v>2371</v>
      </c>
      <c r="J56" s="100">
        <v>43273</v>
      </c>
      <c r="K56" s="102" t="s">
        <v>1149</v>
      </c>
      <c r="L56" s="102" t="s">
        <v>1296</v>
      </c>
      <c r="M56" s="102" t="s">
        <v>48</v>
      </c>
      <c r="N56">
        <v>2</v>
      </c>
      <c r="O56" s="82">
        <v>10</v>
      </c>
      <c r="P56" s="49">
        <v>9.5</v>
      </c>
      <c r="Q56" s="49">
        <v>6</v>
      </c>
      <c r="R56" s="49" t="s">
        <v>36</v>
      </c>
      <c r="S56" s="54"/>
      <c r="T56" s="54"/>
      <c r="U56" s="54"/>
      <c r="V56" s="54"/>
      <c r="W56" s="80">
        <v>1</v>
      </c>
      <c r="X56" s="51">
        <f t="shared" si="0"/>
        <v>3.3</v>
      </c>
      <c r="Y56" s="52" t="str">
        <f t="shared" si="3"/>
        <v>F</v>
      </c>
      <c r="Z56" s="53" t="str">
        <f t="shared" si="1"/>
        <v>Kém</v>
      </c>
      <c r="AA56" s="41" t="str">
        <f t="shared" si="4"/>
        <v/>
      </c>
      <c r="AB56" s="41" t="str">
        <f t="shared" si="5"/>
        <v>PM14-A3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2453</v>
      </c>
      <c r="D57" s="46" t="s">
        <v>550</v>
      </c>
      <c r="E57" s="47" t="s">
        <v>2454</v>
      </c>
      <c r="F57" s="48" t="s">
        <v>418</v>
      </c>
      <c r="G57" s="45" t="s">
        <v>472</v>
      </c>
      <c r="H57" s="101" t="s">
        <v>1147</v>
      </c>
      <c r="I57" s="102" t="s">
        <v>2371</v>
      </c>
      <c r="J57" s="100">
        <v>43273</v>
      </c>
      <c r="K57" s="102" t="s">
        <v>1149</v>
      </c>
      <c r="L57" s="102" t="s">
        <v>1296</v>
      </c>
      <c r="M57" s="102" t="s">
        <v>48</v>
      </c>
      <c r="N57">
        <v>2</v>
      </c>
      <c r="O57" s="82">
        <v>9</v>
      </c>
      <c r="P57" s="49">
        <v>3</v>
      </c>
      <c r="Q57" s="49">
        <v>5</v>
      </c>
      <c r="R57" s="49" t="s">
        <v>36</v>
      </c>
      <c r="S57" s="54"/>
      <c r="T57" s="54"/>
      <c r="U57" s="54"/>
      <c r="V57" s="54"/>
      <c r="W57" s="80">
        <v>1</v>
      </c>
      <c r="X57" s="51">
        <f t="shared" si="0"/>
        <v>2.4</v>
      </c>
      <c r="Y57" s="52" t="str">
        <f t="shared" si="3"/>
        <v>F</v>
      </c>
      <c r="Z57" s="53" t="str">
        <f t="shared" si="1"/>
        <v>Kém</v>
      </c>
      <c r="AA57" s="41" t="str">
        <f t="shared" si="4"/>
        <v/>
      </c>
      <c r="AB57" s="41" t="str">
        <f t="shared" si="5"/>
        <v>PM14-A3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2455</v>
      </c>
      <c r="D58" s="46" t="s">
        <v>2456</v>
      </c>
      <c r="E58" s="47" t="s">
        <v>510</v>
      </c>
      <c r="F58" s="48" t="s">
        <v>131</v>
      </c>
      <c r="G58" s="45" t="s">
        <v>184</v>
      </c>
      <c r="H58" s="101" t="s">
        <v>1147</v>
      </c>
      <c r="I58" s="102" t="s">
        <v>2371</v>
      </c>
      <c r="J58" s="100">
        <v>43273</v>
      </c>
      <c r="K58" s="102" t="s">
        <v>1149</v>
      </c>
      <c r="L58" s="102" t="s">
        <v>1296</v>
      </c>
      <c r="M58" s="102" t="s">
        <v>48</v>
      </c>
      <c r="N58">
        <v>2</v>
      </c>
      <c r="O58" s="82">
        <v>6</v>
      </c>
      <c r="P58" s="49">
        <v>3</v>
      </c>
      <c r="Q58" s="49">
        <v>3</v>
      </c>
      <c r="R58" s="49" t="s">
        <v>36</v>
      </c>
      <c r="S58" s="54"/>
      <c r="T58" s="54"/>
      <c r="U58" s="54"/>
      <c r="V58" s="54"/>
      <c r="W58" s="80">
        <v>0</v>
      </c>
      <c r="X58" s="51">
        <f t="shared" si="0"/>
        <v>1.2</v>
      </c>
      <c r="Y58" s="52" t="str">
        <f t="shared" si="3"/>
        <v>F</v>
      </c>
      <c r="Z58" s="53" t="str">
        <f t="shared" si="1"/>
        <v>Kém</v>
      </c>
      <c r="AA58" s="41" t="s">
        <v>3382</v>
      </c>
      <c r="AB58" s="41" t="str">
        <f t="shared" si="5"/>
        <v>PM14-A3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2457</v>
      </c>
      <c r="D59" s="46" t="s">
        <v>102</v>
      </c>
      <c r="E59" s="47" t="s">
        <v>1224</v>
      </c>
      <c r="F59" s="48" t="s">
        <v>1393</v>
      </c>
      <c r="G59" s="45" t="s">
        <v>174</v>
      </c>
      <c r="H59" s="101" t="s">
        <v>1147</v>
      </c>
      <c r="I59" s="102" t="s">
        <v>2371</v>
      </c>
      <c r="J59" s="100">
        <v>43273</v>
      </c>
      <c r="K59" s="102" t="s">
        <v>1149</v>
      </c>
      <c r="L59" s="102" t="s">
        <v>1296</v>
      </c>
      <c r="M59" s="102" t="s">
        <v>48</v>
      </c>
      <c r="N59">
        <v>2</v>
      </c>
      <c r="O59" s="82">
        <v>10</v>
      </c>
      <c r="P59" s="49">
        <v>1</v>
      </c>
      <c r="Q59" s="49">
        <v>4</v>
      </c>
      <c r="R59" s="49" t="s">
        <v>36</v>
      </c>
      <c r="S59" s="54"/>
      <c r="T59" s="54"/>
      <c r="U59" s="54"/>
      <c r="V59" s="54"/>
      <c r="W59" s="80">
        <v>6</v>
      </c>
      <c r="X59" s="51">
        <f t="shared" si="0"/>
        <v>5.7</v>
      </c>
      <c r="Y59" s="52" t="str">
        <f t="shared" si="3"/>
        <v>C</v>
      </c>
      <c r="Z59" s="53" t="str">
        <f t="shared" si="1"/>
        <v>Trung bình</v>
      </c>
      <c r="AA59" s="41" t="str">
        <f t="shared" si="4"/>
        <v/>
      </c>
      <c r="AB59" s="41" t="str">
        <f t="shared" si="5"/>
        <v>PM14-A3</v>
      </c>
      <c r="AC59" s="71"/>
      <c r="AD59" s="4"/>
      <c r="AE59" s="43" t="str">
        <f t="shared" si="2"/>
        <v>Đạt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2458</v>
      </c>
      <c r="D60" s="46" t="s">
        <v>505</v>
      </c>
      <c r="E60" s="47" t="s">
        <v>1227</v>
      </c>
      <c r="F60" s="48" t="s">
        <v>511</v>
      </c>
      <c r="G60" s="45" t="s">
        <v>53</v>
      </c>
      <c r="H60" s="101" t="s">
        <v>1147</v>
      </c>
      <c r="I60" s="102" t="s">
        <v>2371</v>
      </c>
      <c r="J60" s="100">
        <v>43273</v>
      </c>
      <c r="K60" s="102" t="s">
        <v>1149</v>
      </c>
      <c r="L60" s="102" t="s">
        <v>1296</v>
      </c>
      <c r="M60" s="102" t="s">
        <v>48</v>
      </c>
      <c r="N60">
        <v>2</v>
      </c>
      <c r="O60" s="82">
        <v>5.5</v>
      </c>
      <c r="P60" s="49">
        <v>1</v>
      </c>
      <c r="Q60" s="49">
        <v>4</v>
      </c>
      <c r="R60" s="49" t="s">
        <v>36</v>
      </c>
      <c r="S60" s="54"/>
      <c r="T60" s="54"/>
      <c r="U60" s="54"/>
      <c r="V60" s="54"/>
      <c r="W60" s="80">
        <v>0</v>
      </c>
      <c r="X60" s="51">
        <f t="shared" si="0"/>
        <v>1.1000000000000001</v>
      </c>
      <c r="Y60" s="52" t="str">
        <f t="shared" si="3"/>
        <v>F</v>
      </c>
      <c r="Z60" s="53" t="str">
        <f t="shared" si="1"/>
        <v>Kém</v>
      </c>
      <c r="AA60" s="41" t="str">
        <f t="shared" si="4"/>
        <v/>
      </c>
      <c r="AB60" s="41" t="str">
        <f t="shared" si="5"/>
        <v>PM14-A3</v>
      </c>
      <c r="AC60" s="71"/>
      <c r="AD60" s="4"/>
      <c r="AE60" s="43" t="str">
        <f t="shared" si="2"/>
        <v>Học lại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2459</v>
      </c>
      <c r="D61" s="46" t="s">
        <v>2460</v>
      </c>
      <c r="E61" s="47" t="s">
        <v>275</v>
      </c>
      <c r="F61" s="48" t="s">
        <v>1674</v>
      </c>
      <c r="G61" s="45" t="s">
        <v>57</v>
      </c>
      <c r="H61" s="101" t="s">
        <v>1147</v>
      </c>
      <c r="I61" s="102" t="s">
        <v>2371</v>
      </c>
      <c r="J61" s="100">
        <v>43273</v>
      </c>
      <c r="K61" s="102" t="s">
        <v>1149</v>
      </c>
      <c r="L61" s="102" t="s">
        <v>1296</v>
      </c>
      <c r="M61" s="102" t="s">
        <v>48</v>
      </c>
      <c r="N61">
        <v>2</v>
      </c>
      <c r="O61" s="82">
        <v>9</v>
      </c>
      <c r="P61" s="49">
        <v>9.5</v>
      </c>
      <c r="Q61" s="49">
        <v>5</v>
      </c>
      <c r="R61" s="49" t="s">
        <v>36</v>
      </c>
      <c r="S61" s="54"/>
      <c r="T61" s="54"/>
      <c r="U61" s="54"/>
      <c r="V61" s="54"/>
      <c r="W61" s="80">
        <v>3</v>
      </c>
      <c r="X61" s="51">
        <f t="shared" si="0"/>
        <v>4.5</v>
      </c>
      <c r="Y61" s="52" t="str">
        <f t="shared" si="3"/>
        <v>D</v>
      </c>
      <c r="Z61" s="53" t="str">
        <f t="shared" si="1"/>
        <v>Trung bình yếu</v>
      </c>
      <c r="AA61" s="41" t="str">
        <f t="shared" si="4"/>
        <v/>
      </c>
      <c r="AB61" s="41" t="str">
        <f t="shared" si="5"/>
        <v>PM14-A3</v>
      </c>
      <c r="AC61" s="71"/>
      <c r="AD61" s="4"/>
      <c r="AE61" s="43" t="str">
        <f t="shared" si="2"/>
        <v>Đạt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2461</v>
      </c>
      <c r="D62" s="46" t="s">
        <v>2300</v>
      </c>
      <c r="E62" s="47" t="s">
        <v>278</v>
      </c>
      <c r="F62" s="48" t="s">
        <v>1601</v>
      </c>
      <c r="G62" s="45" t="s">
        <v>65</v>
      </c>
      <c r="H62" s="101" t="s">
        <v>1147</v>
      </c>
      <c r="I62" s="102" t="s">
        <v>2371</v>
      </c>
      <c r="J62" s="100">
        <v>43273</v>
      </c>
      <c r="K62" s="102" t="s">
        <v>1149</v>
      </c>
      <c r="L62" s="102" t="s">
        <v>1296</v>
      </c>
      <c r="M62" s="102" t="s">
        <v>48</v>
      </c>
      <c r="N62">
        <v>2</v>
      </c>
      <c r="O62" s="82">
        <v>9</v>
      </c>
      <c r="P62" s="49">
        <v>7.5</v>
      </c>
      <c r="Q62" s="49">
        <v>5</v>
      </c>
      <c r="R62" s="49" t="s">
        <v>36</v>
      </c>
      <c r="S62" s="54"/>
      <c r="T62" s="54"/>
      <c r="U62" s="54"/>
      <c r="V62" s="54"/>
      <c r="W62" s="80">
        <v>3</v>
      </c>
      <c r="X62" s="51">
        <f t="shared" si="0"/>
        <v>4.3</v>
      </c>
      <c r="Y62" s="52" t="str">
        <f t="shared" si="3"/>
        <v>D</v>
      </c>
      <c r="Z62" s="53" t="str">
        <f t="shared" si="1"/>
        <v>Trung bình yếu</v>
      </c>
      <c r="AA62" s="41" t="str">
        <f t="shared" si="4"/>
        <v/>
      </c>
      <c r="AB62" s="41" t="str">
        <f t="shared" si="5"/>
        <v>PM14-A3</v>
      </c>
      <c r="AC62" s="71"/>
      <c r="AD62" s="4"/>
      <c r="AE62" s="43" t="str">
        <f t="shared" si="2"/>
        <v>Đạt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2462</v>
      </c>
      <c r="D63" s="46" t="s">
        <v>114</v>
      </c>
      <c r="E63" s="47" t="s">
        <v>278</v>
      </c>
      <c r="F63" s="48" t="s">
        <v>1626</v>
      </c>
      <c r="G63" s="45" t="s">
        <v>61</v>
      </c>
      <c r="H63" s="101" t="s">
        <v>1147</v>
      </c>
      <c r="I63" s="102" t="s">
        <v>2371</v>
      </c>
      <c r="J63" s="100">
        <v>43273</v>
      </c>
      <c r="K63" s="102" t="s">
        <v>1149</v>
      </c>
      <c r="L63" s="102" t="s">
        <v>1296</v>
      </c>
      <c r="M63" s="102" t="s">
        <v>48</v>
      </c>
      <c r="N63">
        <v>2</v>
      </c>
      <c r="O63" s="82">
        <v>8</v>
      </c>
      <c r="P63" s="49">
        <v>4</v>
      </c>
      <c r="Q63" s="49">
        <v>5</v>
      </c>
      <c r="R63" s="49" t="s">
        <v>36</v>
      </c>
      <c r="S63" s="54"/>
      <c r="T63" s="54"/>
      <c r="U63" s="54"/>
      <c r="V63" s="54"/>
      <c r="W63" s="80">
        <v>3.5</v>
      </c>
      <c r="X63" s="51">
        <f t="shared" si="0"/>
        <v>4.2</v>
      </c>
      <c r="Y63" s="52" t="str">
        <f t="shared" si="3"/>
        <v>D</v>
      </c>
      <c r="Z63" s="53" t="str">
        <f t="shared" si="1"/>
        <v>Trung bình yếu</v>
      </c>
      <c r="AA63" s="41" t="str">
        <f t="shared" si="4"/>
        <v/>
      </c>
      <c r="AB63" s="41" t="str">
        <f t="shared" si="5"/>
        <v>PM14-A3</v>
      </c>
      <c r="AC63" s="71"/>
      <c r="AD63" s="4"/>
      <c r="AE63" s="43" t="str">
        <f t="shared" si="2"/>
        <v>Đạt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2463</v>
      </c>
      <c r="D64" s="46" t="s">
        <v>404</v>
      </c>
      <c r="E64" s="47" t="s">
        <v>1413</v>
      </c>
      <c r="F64" s="48" t="s">
        <v>73</v>
      </c>
      <c r="G64" s="45" t="s">
        <v>53</v>
      </c>
      <c r="H64" s="101" t="s">
        <v>1147</v>
      </c>
      <c r="I64" s="102" t="s">
        <v>2371</v>
      </c>
      <c r="J64" s="100">
        <v>43273</v>
      </c>
      <c r="K64" s="102" t="s">
        <v>1149</v>
      </c>
      <c r="L64" s="102" t="s">
        <v>1296</v>
      </c>
      <c r="M64" s="102" t="s">
        <v>48</v>
      </c>
      <c r="N64">
        <v>2</v>
      </c>
      <c r="O64" s="82">
        <v>8.5</v>
      </c>
      <c r="P64" s="49">
        <v>3</v>
      </c>
      <c r="Q64" s="49">
        <v>3</v>
      </c>
      <c r="R64" s="49" t="s">
        <v>36</v>
      </c>
      <c r="S64" s="54"/>
      <c r="T64" s="54"/>
      <c r="U64" s="54"/>
      <c r="V64" s="54"/>
      <c r="W64" s="80">
        <v>0</v>
      </c>
      <c r="X64" s="51">
        <f t="shared" si="0"/>
        <v>1.5</v>
      </c>
      <c r="Y64" s="52" t="str">
        <f t="shared" si="3"/>
        <v>F</v>
      </c>
      <c r="Z64" s="53" t="str">
        <f t="shared" si="1"/>
        <v>Kém</v>
      </c>
      <c r="AA64" s="41" t="s">
        <v>3382</v>
      </c>
      <c r="AB64" s="41" t="str">
        <f t="shared" si="5"/>
        <v>PM14-A3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2464</v>
      </c>
      <c r="D65" s="46" t="s">
        <v>1069</v>
      </c>
      <c r="E65" s="47" t="s">
        <v>911</v>
      </c>
      <c r="F65" s="48" t="s">
        <v>546</v>
      </c>
      <c r="G65" s="45" t="s">
        <v>518</v>
      </c>
      <c r="H65" s="101" t="s">
        <v>1147</v>
      </c>
      <c r="I65" s="102" t="s">
        <v>2371</v>
      </c>
      <c r="J65" s="100">
        <v>43273</v>
      </c>
      <c r="K65" s="102" t="s">
        <v>1149</v>
      </c>
      <c r="L65" s="102" t="s">
        <v>1296</v>
      </c>
      <c r="M65" s="102" t="s">
        <v>48</v>
      </c>
      <c r="N65">
        <v>2</v>
      </c>
      <c r="O65" s="82">
        <v>10</v>
      </c>
      <c r="P65" s="49">
        <v>9.5</v>
      </c>
      <c r="Q65" s="49">
        <v>7</v>
      </c>
      <c r="R65" s="49" t="s">
        <v>36</v>
      </c>
      <c r="S65" s="54"/>
      <c r="T65" s="54"/>
      <c r="U65" s="54"/>
      <c r="V65" s="54"/>
      <c r="W65" s="80">
        <v>1</v>
      </c>
      <c r="X65" s="51">
        <f t="shared" si="0"/>
        <v>3.4</v>
      </c>
      <c r="Y65" s="52" t="str">
        <f t="shared" si="3"/>
        <v>F</v>
      </c>
      <c r="Z65" s="53" t="str">
        <f t="shared" si="1"/>
        <v>Kém</v>
      </c>
      <c r="AA65" s="41" t="str">
        <f t="shared" si="4"/>
        <v/>
      </c>
      <c r="AB65" s="41" t="str">
        <f t="shared" si="5"/>
        <v>PM14-A3</v>
      </c>
      <c r="AC65" s="71"/>
      <c r="AD65" s="4"/>
      <c r="AE65" s="43" t="str">
        <f t="shared" si="2"/>
        <v>Học lại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2465</v>
      </c>
      <c r="D66" s="46" t="s">
        <v>2466</v>
      </c>
      <c r="E66" s="47" t="s">
        <v>2467</v>
      </c>
      <c r="F66" s="48" t="s">
        <v>2468</v>
      </c>
      <c r="G66" s="45" t="s">
        <v>132</v>
      </c>
      <c r="H66" s="101" t="s">
        <v>1147</v>
      </c>
      <c r="I66" s="102" t="s">
        <v>2371</v>
      </c>
      <c r="J66" s="100">
        <v>43273</v>
      </c>
      <c r="K66" s="102" t="s">
        <v>1149</v>
      </c>
      <c r="L66" s="102" t="s">
        <v>1296</v>
      </c>
      <c r="M66" s="102" t="s">
        <v>48</v>
      </c>
      <c r="N66">
        <v>2</v>
      </c>
      <c r="O66" s="82">
        <v>8</v>
      </c>
      <c r="P66" s="49">
        <v>3</v>
      </c>
      <c r="Q66" s="49">
        <v>3</v>
      </c>
      <c r="R66" s="49" t="s">
        <v>36</v>
      </c>
      <c r="S66" s="54"/>
      <c r="T66" s="54"/>
      <c r="U66" s="54"/>
      <c r="V66" s="54"/>
      <c r="W66" s="80">
        <v>8</v>
      </c>
      <c r="X66" s="51">
        <f t="shared" si="0"/>
        <v>7</v>
      </c>
      <c r="Y66" s="52" t="str">
        <f t="shared" si="3"/>
        <v>B</v>
      </c>
      <c r="Z66" s="53" t="str">
        <f t="shared" si="1"/>
        <v>Khá</v>
      </c>
      <c r="AA66" s="41" t="str">
        <f t="shared" si="4"/>
        <v/>
      </c>
      <c r="AB66" s="41" t="str">
        <f t="shared" si="5"/>
        <v>PM14-A3</v>
      </c>
      <c r="AC66" s="71"/>
      <c r="AD66" s="4"/>
      <c r="AE66" s="43" t="str">
        <f t="shared" si="2"/>
        <v>Đạt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2469</v>
      </c>
      <c r="D67" s="46" t="s">
        <v>2470</v>
      </c>
      <c r="E67" s="47" t="s">
        <v>2471</v>
      </c>
      <c r="F67" s="48" t="s">
        <v>643</v>
      </c>
      <c r="G67" s="45" t="s">
        <v>132</v>
      </c>
      <c r="H67" s="101" t="s">
        <v>1147</v>
      </c>
      <c r="I67" s="102" t="s">
        <v>2371</v>
      </c>
      <c r="J67" s="100">
        <v>43273</v>
      </c>
      <c r="K67" s="102" t="s">
        <v>1149</v>
      </c>
      <c r="L67" s="102" t="s">
        <v>1296</v>
      </c>
      <c r="M67" s="102" t="s">
        <v>48</v>
      </c>
      <c r="N67">
        <v>2</v>
      </c>
      <c r="O67" s="82">
        <v>7</v>
      </c>
      <c r="P67" s="49">
        <v>3</v>
      </c>
      <c r="Q67" s="49">
        <v>4</v>
      </c>
      <c r="R67" s="49" t="s">
        <v>36</v>
      </c>
      <c r="S67" s="54"/>
      <c r="T67" s="54"/>
      <c r="U67" s="54"/>
      <c r="V67" s="54"/>
      <c r="W67" s="80">
        <v>8</v>
      </c>
      <c r="X67" s="51">
        <f t="shared" si="0"/>
        <v>7</v>
      </c>
      <c r="Y67" s="52" t="str">
        <f t="shared" si="3"/>
        <v>B</v>
      </c>
      <c r="Z67" s="53" t="str">
        <f t="shared" si="1"/>
        <v>Khá</v>
      </c>
      <c r="AA67" s="41" t="str">
        <f t="shared" si="4"/>
        <v/>
      </c>
      <c r="AB67" s="41" t="str">
        <f t="shared" si="5"/>
        <v>PM14-A3</v>
      </c>
      <c r="AC67" s="71"/>
      <c r="AD67" s="4"/>
      <c r="AE67" s="43" t="str">
        <f t="shared" si="2"/>
        <v>Đạt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2472</v>
      </c>
      <c r="D68" s="46" t="s">
        <v>2473</v>
      </c>
      <c r="E68" s="47" t="s">
        <v>296</v>
      </c>
      <c r="F68" s="48" t="s">
        <v>1402</v>
      </c>
      <c r="G68" s="45" t="s">
        <v>454</v>
      </c>
      <c r="H68" s="101" t="s">
        <v>1147</v>
      </c>
      <c r="I68" s="102" t="s">
        <v>2371</v>
      </c>
      <c r="J68" s="100">
        <v>43273</v>
      </c>
      <c r="K68" s="102" t="s">
        <v>1149</v>
      </c>
      <c r="L68" s="102" t="s">
        <v>1296</v>
      </c>
      <c r="M68" s="102" t="s">
        <v>48</v>
      </c>
      <c r="N68">
        <v>2</v>
      </c>
      <c r="O68" s="82">
        <v>8.5</v>
      </c>
      <c r="P68" s="49">
        <v>3</v>
      </c>
      <c r="Q68" s="49">
        <v>3</v>
      </c>
      <c r="R68" s="49" t="s">
        <v>36</v>
      </c>
      <c r="S68" s="54"/>
      <c r="T68" s="54"/>
      <c r="U68" s="54"/>
      <c r="V68" s="54"/>
      <c r="W68" s="80">
        <v>1</v>
      </c>
      <c r="X68" s="51">
        <f t="shared" si="0"/>
        <v>2.2000000000000002</v>
      </c>
      <c r="Y68" s="52" t="str">
        <f t="shared" si="3"/>
        <v>F</v>
      </c>
      <c r="Z68" s="53" t="str">
        <f t="shared" si="1"/>
        <v>Kém</v>
      </c>
      <c r="AA68" s="41" t="str">
        <f t="shared" si="4"/>
        <v/>
      </c>
      <c r="AB68" s="41" t="str">
        <f t="shared" si="5"/>
        <v>PM14-A3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2474</v>
      </c>
      <c r="D69" s="46" t="s">
        <v>114</v>
      </c>
      <c r="E69" s="47" t="s">
        <v>921</v>
      </c>
      <c r="F69" s="48" t="s">
        <v>202</v>
      </c>
      <c r="G69" s="45" t="s">
        <v>174</v>
      </c>
      <c r="H69" s="101" t="s">
        <v>1147</v>
      </c>
      <c r="I69" s="102" t="s">
        <v>2371</v>
      </c>
      <c r="J69" s="100">
        <v>43273</v>
      </c>
      <c r="K69" s="102" t="s">
        <v>1149</v>
      </c>
      <c r="L69" s="102" t="s">
        <v>1296</v>
      </c>
      <c r="M69" s="102" t="s">
        <v>48</v>
      </c>
      <c r="N69">
        <v>2</v>
      </c>
      <c r="O69" s="82">
        <v>10</v>
      </c>
      <c r="P69" s="49">
        <v>9.5</v>
      </c>
      <c r="Q69" s="49">
        <v>5</v>
      </c>
      <c r="R69" s="49" t="s">
        <v>36</v>
      </c>
      <c r="S69" s="54"/>
      <c r="T69" s="54"/>
      <c r="U69" s="54"/>
      <c r="V69" s="54"/>
      <c r="W69" s="80">
        <v>8</v>
      </c>
      <c r="X69" s="51">
        <f t="shared" si="0"/>
        <v>8.1</v>
      </c>
      <c r="Y69" s="52" t="str">
        <f t="shared" si="3"/>
        <v>B+</v>
      </c>
      <c r="Z69" s="53" t="str">
        <f t="shared" si="1"/>
        <v>Khá</v>
      </c>
      <c r="AA69" s="41" t="str">
        <f t="shared" si="4"/>
        <v/>
      </c>
      <c r="AB69" s="41" t="str">
        <f t="shared" si="5"/>
        <v>PM14-A3</v>
      </c>
      <c r="AC69" s="71"/>
      <c r="AD69" s="4"/>
      <c r="AE69" s="43" t="str">
        <f t="shared" si="2"/>
        <v>Đạt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2475</v>
      </c>
      <c r="D70" s="46" t="s">
        <v>114</v>
      </c>
      <c r="E70" s="47" t="s">
        <v>721</v>
      </c>
      <c r="F70" s="48" t="s">
        <v>2395</v>
      </c>
      <c r="G70" s="45" t="s">
        <v>262</v>
      </c>
      <c r="H70" s="101" t="s">
        <v>1147</v>
      </c>
      <c r="I70" s="102" t="s">
        <v>2371</v>
      </c>
      <c r="J70" s="100">
        <v>43273</v>
      </c>
      <c r="K70" s="102" t="s">
        <v>1149</v>
      </c>
      <c r="L70" s="102" t="s">
        <v>1296</v>
      </c>
      <c r="M70" s="102" t="s">
        <v>48</v>
      </c>
      <c r="N70">
        <v>2</v>
      </c>
      <c r="O70" s="82">
        <v>8</v>
      </c>
      <c r="P70" s="49">
        <v>5</v>
      </c>
      <c r="Q70" s="49">
        <v>3</v>
      </c>
      <c r="R70" s="49" t="s">
        <v>36</v>
      </c>
      <c r="S70" s="54"/>
      <c r="T70" s="54"/>
      <c r="U70" s="54"/>
      <c r="V70" s="54"/>
      <c r="W70" s="80">
        <v>0</v>
      </c>
      <c r="X70" s="51">
        <f t="shared" si="0"/>
        <v>1.6</v>
      </c>
      <c r="Y70" s="52" t="str">
        <f t="shared" si="3"/>
        <v>F</v>
      </c>
      <c r="Z70" s="53" t="str">
        <f t="shared" si="1"/>
        <v>Kém</v>
      </c>
      <c r="AA70" s="41" t="s">
        <v>3382</v>
      </c>
      <c r="AB70" s="41" t="str">
        <f t="shared" si="5"/>
        <v>PM14-A3</v>
      </c>
      <c r="AC70" s="71"/>
      <c r="AD70" s="4"/>
      <c r="AE70" s="43" t="str">
        <f t="shared" si="2"/>
        <v>Học lại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2476</v>
      </c>
      <c r="D71" s="46" t="s">
        <v>553</v>
      </c>
      <c r="E71" s="47" t="s">
        <v>2477</v>
      </c>
      <c r="F71" s="48" t="s">
        <v>1677</v>
      </c>
      <c r="G71" s="45" t="s">
        <v>184</v>
      </c>
      <c r="H71" s="101" t="s">
        <v>1147</v>
      </c>
      <c r="I71" s="102" t="s">
        <v>2371</v>
      </c>
      <c r="J71" s="100">
        <v>43273</v>
      </c>
      <c r="K71" s="102" t="s">
        <v>1149</v>
      </c>
      <c r="L71" s="102" t="s">
        <v>1296</v>
      </c>
      <c r="M71" s="102" t="s">
        <v>48</v>
      </c>
      <c r="N71">
        <v>2</v>
      </c>
      <c r="O71" s="82">
        <v>6</v>
      </c>
      <c r="P71" s="49">
        <v>6</v>
      </c>
      <c r="Q71" s="49">
        <v>5</v>
      </c>
      <c r="R71" s="49" t="s">
        <v>36</v>
      </c>
      <c r="S71" s="54"/>
      <c r="T71" s="54"/>
      <c r="U71" s="54"/>
      <c r="V71" s="54"/>
      <c r="W71" s="80">
        <v>0</v>
      </c>
      <c r="X71" s="51">
        <f t="shared" si="0"/>
        <v>1.7</v>
      </c>
      <c r="Y71" s="52" t="str">
        <f t="shared" si="3"/>
        <v>F</v>
      </c>
      <c r="Z71" s="53" t="str">
        <f t="shared" si="1"/>
        <v>Kém</v>
      </c>
      <c r="AA71" s="41" t="s">
        <v>3382</v>
      </c>
      <c r="AB71" s="41" t="str">
        <f t="shared" si="5"/>
        <v>PM14-A3</v>
      </c>
      <c r="AC71" s="71"/>
      <c r="AD71" s="4"/>
      <c r="AE71" s="43" t="str">
        <f t="shared" si="2"/>
        <v>Học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2478</v>
      </c>
      <c r="D72" s="46" t="s">
        <v>2479</v>
      </c>
      <c r="E72" s="47" t="s">
        <v>1982</v>
      </c>
      <c r="F72" s="48" t="s">
        <v>864</v>
      </c>
      <c r="G72" s="45" t="s">
        <v>84</v>
      </c>
      <c r="H72" s="101" t="s">
        <v>1147</v>
      </c>
      <c r="I72" s="102" t="s">
        <v>2371</v>
      </c>
      <c r="J72" s="100">
        <v>43273</v>
      </c>
      <c r="K72" s="102" t="s">
        <v>1149</v>
      </c>
      <c r="L72" s="102" t="s">
        <v>1296</v>
      </c>
      <c r="M72" s="102" t="s">
        <v>48</v>
      </c>
      <c r="N72">
        <v>2</v>
      </c>
      <c r="O72" s="82">
        <v>9.5</v>
      </c>
      <c r="P72" s="49">
        <v>7.5</v>
      </c>
      <c r="Q72" s="49">
        <v>9</v>
      </c>
      <c r="R72" s="49" t="s">
        <v>36</v>
      </c>
      <c r="S72" s="54"/>
      <c r="T72" s="54"/>
      <c r="U72" s="54"/>
      <c r="V72" s="54"/>
      <c r="W72" s="80">
        <v>6</v>
      </c>
      <c r="X72" s="51">
        <f t="shared" si="0"/>
        <v>6.8</v>
      </c>
      <c r="Y72" s="52" t="str">
        <f t="shared" si="3"/>
        <v>C+</v>
      </c>
      <c r="Z72" s="53" t="str">
        <f t="shared" si="1"/>
        <v>Trung bình</v>
      </c>
      <c r="AA72" s="41" t="str">
        <f t="shared" si="4"/>
        <v/>
      </c>
      <c r="AB72" s="41" t="str">
        <f t="shared" si="5"/>
        <v>PM14-A3</v>
      </c>
      <c r="AC72" s="71"/>
      <c r="AD72" s="4"/>
      <c r="AE72" s="43" t="str">
        <f t="shared" si="2"/>
        <v>Đạt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2480</v>
      </c>
      <c r="D73" s="46" t="s">
        <v>2481</v>
      </c>
      <c r="E73" s="47" t="s">
        <v>2482</v>
      </c>
      <c r="F73" s="48" t="s">
        <v>481</v>
      </c>
      <c r="G73" s="45" t="s">
        <v>105</v>
      </c>
      <c r="H73" s="101" t="s">
        <v>1147</v>
      </c>
      <c r="I73" s="102" t="s">
        <v>2371</v>
      </c>
      <c r="J73" s="100">
        <v>43273</v>
      </c>
      <c r="K73" s="102" t="s">
        <v>1149</v>
      </c>
      <c r="L73" s="102" t="s">
        <v>1296</v>
      </c>
      <c r="M73" s="102" t="s">
        <v>48</v>
      </c>
      <c r="N73">
        <v>2</v>
      </c>
      <c r="O73" s="82">
        <v>9</v>
      </c>
      <c r="P73" s="49">
        <v>3</v>
      </c>
      <c r="Q73" s="49">
        <v>6</v>
      </c>
      <c r="R73" s="49" t="s">
        <v>36</v>
      </c>
      <c r="S73" s="54"/>
      <c r="T73" s="54"/>
      <c r="U73" s="54"/>
      <c r="V73" s="54"/>
      <c r="W73" s="80">
        <v>1</v>
      </c>
      <c r="X73" s="51">
        <f t="shared" ref="X73:X81" si="6">ROUND(SUMPRODUCT(O73:W73,$O$8:$W$8)/100,1)</f>
        <v>2.5</v>
      </c>
      <c r="Y73" s="52" t="str">
        <f t="shared" si="3"/>
        <v>F</v>
      </c>
      <c r="Z73" s="53" t="str">
        <f t="shared" si="1"/>
        <v>Kém</v>
      </c>
      <c r="AA73" s="41" t="str">
        <f t="shared" si="4"/>
        <v/>
      </c>
      <c r="AB73" s="41" t="str">
        <f t="shared" si="5"/>
        <v>PM14-A3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2483</v>
      </c>
      <c r="D74" s="46" t="s">
        <v>98</v>
      </c>
      <c r="E74" s="47" t="s">
        <v>317</v>
      </c>
      <c r="F74" s="48" t="s">
        <v>606</v>
      </c>
      <c r="G74" s="45" t="s">
        <v>170</v>
      </c>
      <c r="H74" s="101" t="s">
        <v>1147</v>
      </c>
      <c r="I74" s="102" t="s">
        <v>2371</v>
      </c>
      <c r="J74" s="100">
        <v>43273</v>
      </c>
      <c r="K74" s="102" t="s">
        <v>1149</v>
      </c>
      <c r="L74" s="102" t="s">
        <v>1296</v>
      </c>
      <c r="M74" s="102" t="s">
        <v>48</v>
      </c>
      <c r="N74">
        <v>2</v>
      </c>
      <c r="O74" s="82">
        <v>10</v>
      </c>
      <c r="P74" s="49">
        <v>6.5</v>
      </c>
      <c r="Q74" s="49">
        <v>7</v>
      </c>
      <c r="R74" s="49" t="s">
        <v>36</v>
      </c>
      <c r="S74" s="54"/>
      <c r="T74" s="54"/>
      <c r="U74" s="54"/>
      <c r="V74" s="54"/>
      <c r="W74" s="80">
        <v>3</v>
      </c>
      <c r="X74" s="51">
        <f t="shared" si="6"/>
        <v>4.5</v>
      </c>
      <c r="Y74" s="52" t="str">
        <f t="shared" si="3"/>
        <v>D</v>
      </c>
      <c r="Z74" s="53" t="str">
        <f t="shared" si="1"/>
        <v>Trung bình yếu</v>
      </c>
      <c r="AA74" s="41" t="str">
        <f t="shared" si="4"/>
        <v/>
      </c>
      <c r="AB74" s="41" t="str">
        <f t="shared" si="5"/>
        <v>PM14-A3</v>
      </c>
      <c r="AC74" s="71"/>
      <c r="AD74" s="4"/>
      <c r="AE74" s="43" t="str">
        <f t="shared" ref="AE74:AE81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Đạt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2484</v>
      </c>
      <c r="D75" s="46" t="s">
        <v>404</v>
      </c>
      <c r="E75" s="47" t="s">
        <v>324</v>
      </c>
      <c r="F75" s="48" t="s">
        <v>301</v>
      </c>
      <c r="G75" s="45" t="s">
        <v>378</v>
      </c>
      <c r="H75" s="101" t="s">
        <v>1147</v>
      </c>
      <c r="I75" s="102" t="s">
        <v>2371</v>
      </c>
      <c r="J75" s="100">
        <v>43273</v>
      </c>
      <c r="K75" s="102" t="s">
        <v>1149</v>
      </c>
      <c r="L75" s="102" t="s">
        <v>1296</v>
      </c>
      <c r="M75" s="102" t="s">
        <v>48</v>
      </c>
      <c r="N75">
        <v>2</v>
      </c>
      <c r="O75" s="82">
        <v>10</v>
      </c>
      <c r="P75" s="49">
        <v>10</v>
      </c>
      <c r="Q75" s="49">
        <v>10</v>
      </c>
      <c r="R75" s="49" t="s">
        <v>36</v>
      </c>
      <c r="S75" s="54"/>
      <c r="T75" s="54"/>
      <c r="U75" s="54"/>
      <c r="V75" s="54"/>
      <c r="W75" s="80">
        <v>9</v>
      </c>
      <c r="X75" s="51">
        <f t="shared" si="6"/>
        <v>9.3000000000000007</v>
      </c>
      <c r="Y75" s="52" t="str">
        <f t="shared" si="3"/>
        <v>A+</v>
      </c>
      <c r="Z75" s="53" t="str">
        <f t="shared" si="1"/>
        <v>Giỏi</v>
      </c>
      <c r="AA75" s="41" t="str">
        <f t="shared" ref="AA75:AA81" si="8">+IF(OR($O75=0,$P75=0,$Q75=0,$R75=0),"Không đủ ĐKDT",IF(AND(W75=0,X75&gt;=4),"Không đạt",""))</f>
        <v/>
      </c>
      <c r="AB75" s="41" t="str">
        <f t="shared" ref="AB75:AB81" si="9">L75</f>
        <v>PM14-A3</v>
      </c>
      <c r="AC75" s="71"/>
      <c r="AD75" s="4"/>
      <c r="AE75" s="43" t="str">
        <f t="shared" si="7"/>
        <v>Đạt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2485</v>
      </c>
      <c r="D76" s="46" t="s">
        <v>98</v>
      </c>
      <c r="E76" s="47" t="s">
        <v>328</v>
      </c>
      <c r="F76" s="48" t="s">
        <v>879</v>
      </c>
      <c r="G76" s="45" t="s">
        <v>218</v>
      </c>
      <c r="H76" s="101" t="s">
        <v>1147</v>
      </c>
      <c r="I76" s="102" t="s">
        <v>2371</v>
      </c>
      <c r="J76" s="100">
        <v>43273</v>
      </c>
      <c r="K76" s="102" t="s">
        <v>1149</v>
      </c>
      <c r="L76" s="102" t="s">
        <v>1296</v>
      </c>
      <c r="M76" s="102" t="s">
        <v>48</v>
      </c>
      <c r="N76">
        <v>2</v>
      </c>
      <c r="O76" s="82">
        <v>9</v>
      </c>
      <c r="P76" s="49">
        <v>4</v>
      </c>
      <c r="Q76" s="49">
        <v>6</v>
      </c>
      <c r="R76" s="49" t="s">
        <v>36</v>
      </c>
      <c r="S76" s="54"/>
      <c r="T76" s="54"/>
      <c r="U76" s="54"/>
      <c r="V76" s="54"/>
      <c r="W76" s="80">
        <v>1</v>
      </c>
      <c r="X76" s="51">
        <f t="shared" si="6"/>
        <v>2.6</v>
      </c>
      <c r="Y76" s="52" t="str">
        <f t="shared" si="3"/>
        <v>F</v>
      </c>
      <c r="Z76" s="53" t="str">
        <f t="shared" si="1"/>
        <v>Kém</v>
      </c>
      <c r="AA76" s="41" t="str">
        <f t="shared" si="8"/>
        <v/>
      </c>
      <c r="AB76" s="41" t="str">
        <f t="shared" si="9"/>
        <v>PM14-A3</v>
      </c>
      <c r="AC76" s="71"/>
      <c r="AD76" s="4"/>
      <c r="AE76" s="43" t="str">
        <f t="shared" si="7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2486</v>
      </c>
      <c r="D77" s="46" t="s">
        <v>2208</v>
      </c>
      <c r="E77" s="47" t="s">
        <v>328</v>
      </c>
      <c r="F77" s="48" t="s">
        <v>596</v>
      </c>
      <c r="G77" s="45" t="s">
        <v>218</v>
      </c>
      <c r="H77" s="101" t="s">
        <v>1147</v>
      </c>
      <c r="I77" s="102" t="s">
        <v>2371</v>
      </c>
      <c r="J77" s="100">
        <v>43273</v>
      </c>
      <c r="K77" s="102" t="s">
        <v>1149</v>
      </c>
      <c r="L77" s="102" t="s">
        <v>1296</v>
      </c>
      <c r="M77" s="102" t="s">
        <v>48</v>
      </c>
      <c r="N77">
        <v>2</v>
      </c>
      <c r="O77" s="82">
        <v>8</v>
      </c>
      <c r="P77" s="49">
        <v>5</v>
      </c>
      <c r="Q77" s="49">
        <v>7</v>
      </c>
      <c r="R77" s="49" t="s">
        <v>36</v>
      </c>
      <c r="S77" s="54"/>
      <c r="T77" s="54"/>
      <c r="U77" s="54"/>
      <c r="V77" s="54"/>
      <c r="W77" s="80">
        <v>1</v>
      </c>
      <c r="X77" s="51">
        <f t="shared" si="6"/>
        <v>2.7</v>
      </c>
      <c r="Y77" s="52" t="str">
        <f t="shared" si="3"/>
        <v>F</v>
      </c>
      <c r="Z77" s="53" t="str">
        <f t="shared" si="1"/>
        <v>Kém</v>
      </c>
      <c r="AA77" s="41" t="str">
        <f t="shared" si="8"/>
        <v/>
      </c>
      <c r="AB77" s="41" t="str">
        <f t="shared" si="9"/>
        <v>PM14-A3</v>
      </c>
      <c r="AC77" s="71"/>
      <c r="AD77" s="4"/>
      <c r="AE77" s="43" t="str">
        <f t="shared" si="7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2487</v>
      </c>
      <c r="D78" s="46" t="s">
        <v>2488</v>
      </c>
      <c r="E78" s="47" t="s">
        <v>1730</v>
      </c>
      <c r="F78" s="48" t="s">
        <v>706</v>
      </c>
      <c r="G78" s="45" t="s">
        <v>69</v>
      </c>
      <c r="H78" s="101" t="s">
        <v>1147</v>
      </c>
      <c r="I78" s="102" t="s">
        <v>2371</v>
      </c>
      <c r="J78" s="100">
        <v>43273</v>
      </c>
      <c r="K78" s="102" t="s">
        <v>1149</v>
      </c>
      <c r="L78" s="102" t="s">
        <v>1296</v>
      </c>
      <c r="M78" s="102" t="s">
        <v>48</v>
      </c>
      <c r="N78">
        <v>2</v>
      </c>
      <c r="O78" s="82">
        <v>7</v>
      </c>
      <c r="P78" s="49">
        <v>3</v>
      </c>
      <c r="Q78" s="49">
        <v>8</v>
      </c>
      <c r="R78" s="49" t="s">
        <v>36</v>
      </c>
      <c r="S78" s="54"/>
      <c r="T78" s="54"/>
      <c r="U78" s="54"/>
      <c r="V78" s="54"/>
      <c r="W78" s="80">
        <v>1</v>
      </c>
      <c r="X78" s="51">
        <f t="shared" si="6"/>
        <v>2.5</v>
      </c>
      <c r="Y78" s="52" t="str">
        <f t="shared" si="3"/>
        <v>F</v>
      </c>
      <c r="Z78" s="53" t="str">
        <f t="shared" si="1"/>
        <v>Kém</v>
      </c>
      <c r="AA78" s="41" t="str">
        <f t="shared" si="8"/>
        <v/>
      </c>
      <c r="AB78" s="41" t="str">
        <f t="shared" si="9"/>
        <v>PM14-A3</v>
      </c>
      <c r="AC78" s="71"/>
      <c r="AD78" s="4"/>
      <c r="AE78" s="43" t="str">
        <f t="shared" si="7"/>
        <v>Học lại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2489</v>
      </c>
      <c r="D79" s="46" t="s">
        <v>420</v>
      </c>
      <c r="E79" s="47" t="s">
        <v>338</v>
      </c>
      <c r="F79" s="48" t="s">
        <v>2490</v>
      </c>
      <c r="G79" s="45" t="s">
        <v>214</v>
      </c>
      <c r="H79" s="101" t="s">
        <v>1147</v>
      </c>
      <c r="I79" s="102" t="s">
        <v>2371</v>
      </c>
      <c r="J79" s="100">
        <v>43273</v>
      </c>
      <c r="K79" s="102" t="s">
        <v>1149</v>
      </c>
      <c r="L79" s="102" t="s">
        <v>1296</v>
      </c>
      <c r="M79" s="102" t="s">
        <v>48</v>
      </c>
      <c r="N79">
        <v>2</v>
      </c>
      <c r="O79" s="82">
        <v>9</v>
      </c>
      <c r="P79" s="49">
        <v>3.5</v>
      </c>
      <c r="Q79" s="49">
        <v>8</v>
      </c>
      <c r="R79" s="49" t="s">
        <v>36</v>
      </c>
      <c r="S79" s="54"/>
      <c r="T79" s="54"/>
      <c r="U79" s="54"/>
      <c r="V79" s="54"/>
      <c r="W79" s="80">
        <v>1</v>
      </c>
      <c r="X79" s="51">
        <f t="shared" si="6"/>
        <v>2.8</v>
      </c>
      <c r="Y79" s="52" t="str">
        <f t="shared" si="3"/>
        <v>F</v>
      </c>
      <c r="Z79" s="53" t="str">
        <f t="shared" si="1"/>
        <v>Kém</v>
      </c>
      <c r="AA79" s="41" t="str">
        <f t="shared" si="8"/>
        <v/>
      </c>
      <c r="AB79" s="41" t="str">
        <f t="shared" si="9"/>
        <v>PM14-A3</v>
      </c>
      <c r="AC79" s="71"/>
      <c r="AD79" s="4"/>
      <c r="AE79" s="43" t="str">
        <f t="shared" si="7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2491</v>
      </c>
      <c r="D80" s="46" t="s">
        <v>550</v>
      </c>
      <c r="E80" s="47" t="s">
        <v>567</v>
      </c>
      <c r="F80" s="48" t="s">
        <v>2492</v>
      </c>
      <c r="G80" s="45" t="s">
        <v>378</v>
      </c>
      <c r="H80" s="101" t="s">
        <v>1147</v>
      </c>
      <c r="I80" s="102" t="s">
        <v>2371</v>
      </c>
      <c r="J80" s="100">
        <v>43273</v>
      </c>
      <c r="K80" s="102" t="s">
        <v>1149</v>
      </c>
      <c r="L80" s="102" t="s">
        <v>1296</v>
      </c>
      <c r="M80" s="102" t="s">
        <v>48</v>
      </c>
      <c r="N80">
        <v>2</v>
      </c>
      <c r="O80" s="82">
        <v>10</v>
      </c>
      <c r="P80" s="49">
        <v>10</v>
      </c>
      <c r="Q80" s="49">
        <v>7</v>
      </c>
      <c r="R80" s="49" t="s">
        <v>36</v>
      </c>
      <c r="S80" s="54"/>
      <c r="T80" s="54"/>
      <c r="U80" s="54"/>
      <c r="V80" s="54"/>
      <c r="W80" s="80">
        <v>8</v>
      </c>
      <c r="X80" s="51">
        <f t="shared" si="6"/>
        <v>8.3000000000000007</v>
      </c>
      <c r="Y80" s="52" t="str">
        <f t="shared" si="3"/>
        <v>B+</v>
      </c>
      <c r="Z80" s="53" t="str">
        <f t="shared" si="1"/>
        <v>Khá</v>
      </c>
      <c r="AA80" s="41" t="str">
        <f t="shared" si="8"/>
        <v/>
      </c>
      <c r="AB80" s="41" t="str">
        <f t="shared" si="9"/>
        <v>PM14-A3</v>
      </c>
      <c r="AC80" s="71"/>
      <c r="AD80" s="4"/>
      <c r="AE80" s="43" t="str">
        <f t="shared" si="7"/>
        <v>Đạt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2493</v>
      </c>
      <c r="D81" s="46" t="s">
        <v>102</v>
      </c>
      <c r="E81" s="47" t="s">
        <v>2494</v>
      </c>
      <c r="F81" s="48" t="s">
        <v>304</v>
      </c>
      <c r="G81" s="45" t="s">
        <v>218</v>
      </c>
      <c r="H81" s="101" t="s">
        <v>1147</v>
      </c>
      <c r="I81" s="102" t="s">
        <v>2371</v>
      </c>
      <c r="J81" s="100">
        <v>43273</v>
      </c>
      <c r="K81" s="102" t="s">
        <v>1149</v>
      </c>
      <c r="L81" s="102" t="s">
        <v>1296</v>
      </c>
      <c r="M81" s="102" t="s">
        <v>48</v>
      </c>
      <c r="N81">
        <v>2</v>
      </c>
      <c r="O81" s="82">
        <v>9</v>
      </c>
      <c r="P81" s="49">
        <v>4</v>
      </c>
      <c r="Q81" s="49">
        <v>5</v>
      </c>
      <c r="R81" s="49" t="s">
        <v>36</v>
      </c>
      <c r="S81" s="54"/>
      <c r="T81" s="54"/>
      <c r="U81" s="54"/>
      <c r="V81" s="54"/>
      <c r="W81" s="80">
        <v>1</v>
      </c>
      <c r="X81" s="51">
        <f t="shared" si="6"/>
        <v>2.5</v>
      </c>
      <c r="Y81" s="52" t="str">
        <f t="shared" si="3"/>
        <v>F</v>
      </c>
      <c r="Z81" s="53" t="str">
        <f t="shared" si="1"/>
        <v>Kém</v>
      </c>
      <c r="AA81" s="41" t="str">
        <f t="shared" si="8"/>
        <v/>
      </c>
      <c r="AB81" s="41" t="str">
        <f t="shared" si="9"/>
        <v>PM14-A3</v>
      </c>
      <c r="AC81" s="71"/>
      <c r="AD81" s="4"/>
      <c r="AE81" s="43" t="str">
        <f t="shared" si="7"/>
        <v>Học lại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7.5" customHeight="1" x14ac:dyDescent="0.25">
      <c r="A82" s="61"/>
      <c r="B82" s="62"/>
      <c r="C82" s="63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6"/>
      <c r="Q82" s="66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4"/>
    </row>
    <row r="83" spans="1:47" ht="16.5" x14ac:dyDescent="0.25">
      <c r="A83" s="61"/>
      <c r="B83" s="130" t="s">
        <v>37</v>
      </c>
      <c r="C83" s="130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customHeight="1" x14ac:dyDescent="0.25">
      <c r="A84" s="61"/>
      <c r="B84" s="68" t="s">
        <v>38</v>
      </c>
      <c r="C84" s="68"/>
      <c r="D84" s="69">
        <f>+$AH$7</f>
        <v>73</v>
      </c>
      <c r="E84" s="70" t="s">
        <v>39</v>
      </c>
      <c r="F84" s="70"/>
      <c r="G84" s="139" t="s">
        <v>40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71">
        <f>$AH$7 -COUNTIF($AA$8:$AA$226,"Vắng") -COUNTIF($AA$8:$AA$226,"Vắng có phép") - COUNTIF($AA$8:$AA$226,"Đình chỉ thi") - COUNTIF($AA$8:$AA$226,"Không đủ ĐKDT")</f>
        <v>63</v>
      </c>
      <c r="X84" s="71"/>
      <c r="Y84" s="72"/>
      <c r="Z84" s="73"/>
      <c r="AA84" s="73" t="s">
        <v>39</v>
      </c>
      <c r="AB84" s="73"/>
      <c r="AC84" s="73"/>
      <c r="AD84" s="4"/>
    </row>
    <row r="85" spans="1:47" ht="16.5" customHeight="1" x14ac:dyDescent="0.25">
      <c r="A85" s="61"/>
      <c r="B85" s="68" t="s">
        <v>41</v>
      </c>
      <c r="C85" s="68"/>
      <c r="D85" s="69">
        <f>+$AS$7</f>
        <v>34</v>
      </c>
      <c r="E85" s="70" t="s">
        <v>39</v>
      </c>
      <c r="F85" s="70"/>
      <c r="G85" s="139" t="s">
        <v>42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4">
        <f>COUNTIF($AA$8:$AA$102,"Vắng")</f>
        <v>8</v>
      </c>
      <c r="X85" s="74"/>
      <c r="Y85" s="75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43</v>
      </c>
      <c r="C86" s="68"/>
      <c r="D86" s="76">
        <f>COUNTIF(AE9:AE81,"Học lại")</f>
        <v>39</v>
      </c>
      <c r="E86" s="70" t="s">
        <v>39</v>
      </c>
      <c r="F86" s="70"/>
      <c r="G86" s="139" t="s">
        <v>44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COUNTIF($AA$8:$AA$102,"Vắng có phép")</f>
        <v>0</v>
      </c>
      <c r="X86" s="71"/>
      <c r="Y86" s="72"/>
      <c r="Z86" s="73"/>
      <c r="AA86" s="73" t="s">
        <v>39</v>
      </c>
      <c r="AB86" s="73"/>
      <c r="AC86" s="73"/>
      <c r="AD86" s="4"/>
    </row>
    <row r="87" spans="1:47" ht="3" customHeight="1" x14ac:dyDescent="0.25">
      <c r="A87" s="61"/>
      <c r="B87" s="62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/>
      <c r="P87" s="66"/>
      <c r="Q87" s="66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4"/>
    </row>
    <row r="88" spans="1:47" x14ac:dyDescent="0.25">
      <c r="B88" s="77" t="s">
        <v>45</v>
      </c>
      <c r="C88" s="77"/>
      <c r="D88" s="78">
        <f>COUNTIF(AE9:AE81,"Thi lại")</f>
        <v>0</v>
      </c>
      <c r="E88" s="79" t="s">
        <v>39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99"/>
      <c r="AC88" s="99"/>
      <c r="AD88" s="4"/>
    </row>
    <row r="89" spans="1:47" x14ac:dyDescent="0.25">
      <c r="B89" s="77"/>
      <c r="C89" s="77"/>
      <c r="D89" s="78"/>
      <c r="E89" s="7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 t="s">
        <v>3383</v>
      </c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</sheetData>
  <sheetProtection formatCells="0" formatColumns="0" formatRows="0" insertColumns="0" insertRows="0" insertHyperlinks="0" deleteColumns="0" deleteRows="0" sort="0" autoFilter="0" pivotTables="0"/>
  <autoFilter ref="A7:AU81">
    <filterColumn colId="3" showButton="0"/>
  </autoFilter>
  <mergeCells count="51">
    <mergeCell ref="G84:V84"/>
    <mergeCell ref="G85:V85"/>
    <mergeCell ref="G86:V86"/>
    <mergeCell ref="Q88:AA88"/>
    <mergeCell ref="Q89:AA89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3:C83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1">
    <cfRule type="cellIs" dxfId="89" priority="8" operator="greaterThan">
      <formula>10</formula>
    </cfRule>
  </conditionalFormatting>
  <conditionalFormatting sqref="C1:C1048576">
    <cfRule type="duplicateValues" dxfId="88" priority="7"/>
  </conditionalFormatting>
  <conditionalFormatting sqref="W9:W81">
    <cfRule type="cellIs" dxfId="87" priority="4" operator="greaterThan">
      <formula>10</formula>
    </cfRule>
    <cfRule type="cellIs" dxfId="86" priority="5" operator="greaterThan">
      <formula>10</formula>
    </cfRule>
    <cfRule type="cellIs" dxfId="85" priority="6" operator="greaterThan">
      <formula>10</formula>
    </cfRule>
  </conditionalFormatting>
  <conditionalFormatting sqref="O9:R81">
    <cfRule type="cellIs" dxfId="84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AF3:AT7 AG2:AT2 AG9 AE9:AF81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U89"/>
  <sheetViews>
    <sheetView topLeftCell="B1" workbookViewId="0">
      <pane ySplit="2" topLeftCell="A81" activePane="bottomLeft" state="frozen"/>
      <selection activeCell="S5" sqref="S1:S1048576"/>
      <selection pane="bottomLeft" activeCell="B90" sqref="A90:XFD120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D17-244_14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43272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D17-244_14</v>
      </c>
      <c r="AH7" s="20">
        <f>+$AQ$7+$AS$7+$AO$7</f>
        <v>73</v>
      </c>
      <c r="AI7" s="7">
        <f>COUNTIF($Z$8:$Z$100,"Khiển trách")</f>
        <v>0</v>
      </c>
      <c r="AJ7" s="7">
        <f>COUNTIF($Z$8:$Z$100,"Cảnh cáo")</f>
        <v>0</v>
      </c>
      <c r="AK7" s="7">
        <f>COUNTIF($Z$8:$Z$100,"Đình chỉ thi")</f>
        <v>0</v>
      </c>
      <c r="AL7" s="21">
        <f>+($AI$7+$AJ$7+$AK$7)/$AH$7*100%</f>
        <v>0</v>
      </c>
      <c r="AM7" s="7">
        <f>SUM(COUNTIF($Z$8:$Z$98,"Vắng"),COUNTIF($Z$8:$Z$98,"Vắng có phép"))</f>
        <v>0</v>
      </c>
      <c r="AN7" s="22">
        <f>+$AM$7/$AH$7</f>
        <v>0</v>
      </c>
      <c r="AO7" s="23">
        <f>COUNTIF($AE$8:$AE$98,"Thi lại")</f>
        <v>0</v>
      </c>
      <c r="AP7" s="22">
        <f>+$AO$7/$AH$7</f>
        <v>0</v>
      </c>
      <c r="AQ7" s="23">
        <f>COUNTIF($AE$8:$AE$99,"Học lại")</f>
        <v>48</v>
      </c>
      <c r="AR7" s="22">
        <f>+$AQ$7/$AH$7</f>
        <v>0.65753424657534243</v>
      </c>
      <c r="AS7" s="7">
        <f>COUNTIF($AE$9:$AE$99,"Đạt")</f>
        <v>25</v>
      </c>
      <c r="AT7" s="21">
        <f>+$AS$7/$AH$7</f>
        <v>0.34246575342465752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2246</v>
      </c>
      <c r="D9" s="33" t="s">
        <v>55</v>
      </c>
      <c r="E9" s="34" t="s">
        <v>51</v>
      </c>
      <c r="F9" s="35" t="s">
        <v>100</v>
      </c>
      <c r="G9" s="32" t="s">
        <v>454</v>
      </c>
      <c r="H9" s="101" t="s">
        <v>1147</v>
      </c>
      <c r="I9" s="102" t="s">
        <v>2247</v>
      </c>
      <c r="J9" s="100">
        <v>43272</v>
      </c>
      <c r="K9" s="102" t="s">
        <v>1149</v>
      </c>
      <c r="L9" s="102" t="s">
        <v>1448</v>
      </c>
      <c r="M9" s="102" t="s">
        <v>48</v>
      </c>
      <c r="N9">
        <v>2</v>
      </c>
      <c r="O9" s="81">
        <v>8</v>
      </c>
      <c r="P9" s="36">
        <v>3</v>
      </c>
      <c r="Q9" s="36">
        <v>4</v>
      </c>
      <c r="R9" s="36" t="s">
        <v>36</v>
      </c>
      <c r="S9" s="37"/>
      <c r="T9" s="37"/>
      <c r="U9" s="37"/>
      <c r="V9" s="37"/>
      <c r="W9" s="38">
        <v>0</v>
      </c>
      <c r="X9" s="39">
        <f t="shared" ref="X9:X72" si="0">ROUND(SUMPRODUCT(O9:W9,$O$8:$W$8)/100,1)</f>
        <v>1.5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F</v>
      </c>
      <c r="Z9" s="40" t="str">
        <f t="shared" ref="Z9:Z81" si="1">IF($X9&lt;4,"Kém",IF(AND($X9&gt;=4,$X9&lt;=5.4),"Trung bình yếu",IF(AND($X9&gt;=5.5,$X9&lt;=6.9),"Trung bình",IF(AND($X9&gt;=7,$X9&lt;=8.4),"Khá",IF(AND($X9&gt;=8.5,$X9&lt;=10),"Giỏi","")))))</f>
        <v>Kém</v>
      </c>
      <c r="AA9" s="41" t="s">
        <v>3382</v>
      </c>
      <c r="AB9" s="90" t="str">
        <f>L9</f>
        <v>PM15-A3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Học lại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2248</v>
      </c>
      <c r="D10" s="46" t="s">
        <v>186</v>
      </c>
      <c r="E10" s="47" t="s">
        <v>51</v>
      </c>
      <c r="F10" s="48" t="s">
        <v>616</v>
      </c>
      <c r="G10" s="45" t="s">
        <v>84</v>
      </c>
      <c r="H10" s="101" t="s">
        <v>1147</v>
      </c>
      <c r="I10" s="102" t="s">
        <v>2247</v>
      </c>
      <c r="J10" s="100">
        <v>43272</v>
      </c>
      <c r="K10" s="102" t="s">
        <v>1149</v>
      </c>
      <c r="L10" s="102" t="s">
        <v>1448</v>
      </c>
      <c r="M10" s="102" t="s">
        <v>48</v>
      </c>
      <c r="N10">
        <v>2</v>
      </c>
      <c r="O10" s="82">
        <v>9</v>
      </c>
      <c r="P10" s="49">
        <v>3</v>
      </c>
      <c r="Q10" s="49">
        <v>5</v>
      </c>
      <c r="R10" s="49" t="s">
        <v>36</v>
      </c>
      <c r="S10" s="50"/>
      <c r="T10" s="50"/>
      <c r="U10" s="50"/>
      <c r="V10" s="50"/>
      <c r="W10" s="80">
        <v>0</v>
      </c>
      <c r="X10" s="51">
        <f t="shared" si="0"/>
        <v>1.7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F</v>
      </c>
      <c r="Z10" s="53" t="str">
        <f t="shared" si="1"/>
        <v>Kém</v>
      </c>
      <c r="AA10" s="41" t="str">
        <f>+IF(OR($O10=0,$P10=0,$Q10=0,$R10=0),"Không đủ ĐKDT",IF(AND(W10=0,X10&gt;=4),"Không đạt",""))</f>
        <v/>
      </c>
      <c r="AB10" s="41" t="str">
        <f>L10</f>
        <v>PM15-A3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Học lại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2249</v>
      </c>
      <c r="D11" s="46" t="s">
        <v>1064</v>
      </c>
      <c r="E11" s="47" t="s">
        <v>51</v>
      </c>
      <c r="F11" s="48" t="s">
        <v>2223</v>
      </c>
      <c r="G11" s="45" t="s">
        <v>518</v>
      </c>
      <c r="H11" s="101" t="s">
        <v>1147</v>
      </c>
      <c r="I11" s="102" t="s">
        <v>2247</v>
      </c>
      <c r="J11" s="100">
        <v>43272</v>
      </c>
      <c r="K11" s="102" t="s">
        <v>1149</v>
      </c>
      <c r="L11" s="102" t="s">
        <v>1448</v>
      </c>
      <c r="M11" s="102" t="s">
        <v>48</v>
      </c>
      <c r="N11">
        <v>2</v>
      </c>
      <c r="O11" s="82">
        <v>10</v>
      </c>
      <c r="P11" s="49">
        <v>7.5</v>
      </c>
      <c r="Q11" s="49">
        <v>6</v>
      </c>
      <c r="R11" s="49" t="s">
        <v>36</v>
      </c>
      <c r="S11" s="54"/>
      <c r="T11" s="54"/>
      <c r="U11" s="54"/>
      <c r="V11" s="54"/>
      <c r="W11" s="80">
        <v>3</v>
      </c>
      <c r="X11" s="51">
        <f t="shared" si="0"/>
        <v>4.5</v>
      </c>
      <c r="Y11" s="52" t="str">
        <f t="shared" ref="Y11:Y81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D</v>
      </c>
      <c r="Z11" s="53" t="str">
        <f t="shared" si="1"/>
        <v>Trung bình yếu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PM15-A3</v>
      </c>
      <c r="AC11" s="71"/>
      <c r="AD11" s="4"/>
      <c r="AE11" s="43" t="str">
        <f t="shared" si="2"/>
        <v>Đạt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2250</v>
      </c>
      <c r="D12" s="46" t="s">
        <v>2251</v>
      </c>
      <c r="E12" s="47" t="s">
        <v>1316</v>
      </c>
      <c r="F12" s="48" t="s">
        <v>1165</v>
      </c>
      <c r="G12" s="45" t="s">
        <v>69</v>
      </c>
      <c r="H12" s="101" t="s">
        <v>1147</v>
      </c>
      <c r="I12" s="102" t="s">
        <v>2247</v>
      </c>
      <c r="J12" s="100">
        <v>43272</v>
      </c>
      <c r="K12" s="102" t="s">
        <v>1149</v>
      </c>
      <c r="L12" s="102" t="s">
        <v>1448</v>
      </c>
      <c r="M12" s="102" t="s">
        <v>48</v>
      </c>
      <c r="N12">
        <v>2</v>
      </c>
      <c r="O12" s="82">
        <v>9</v>
      </c>
      <c r="P12" s="49">
        <v>3</v>
      </c>
      <c r="Q12" s="49">
        <v>7</v>
      </c>
      <c r="R12" s="49" t="s">
        <v>36</v>
      </c>
      <c r="S12" s="54"/>
      <c r="T12" s="54"/>
      <c r="U12" s="54"/>
      <c r="V12" s="54"/>
      <c r="W12" s="80">
        <v>1</v>
      </c>
      <c r="X12" s="51">
        <f t="shared" si="0"/>
        <v>2.6</v>
      </c>
      <c r="Y12" s="52" t="str">
        <f t="shared" si="3"/>
        <v>F</v>
      </c>
      <c r="Z12" s="53" t="str">
        <f t="shared" si="1"/>
        <v>Kém</v>
      </c>
      <c r="AA12" s="41" t="str">
        <f t="shared" si="4"/>
        <v/>
      </c>
      <c r="AB12" s="41" t="str">
        <f t="shared" si="5"/>
        <v>PM15-A3</v>
      </c>
      <c r="AC12" s="71"/>
      <c r="AD12" s="4"/>
      <c r="AE12" s="43" t="str">
        <f t="shared" si="2"/>
        <v>Học lại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2252</v>
      </c>
      <c r="D13" s="46" t="s">
        <v>176</v>
      </c>
      <c r="E13" s="47" t="s">
        <v>789</v>
      </c>
      <c r="F13" s="48" t="s">
        <v>2253</v>
      </c>
      <c r="G13" s="45" t="s">
        <v>518</v>
      </c>
      <c r="H13" s="101" t="s">
        <v>1147</v>
      </c>
      <c r="I13" s="102" t="s">
        <v>2247</v>
      </c>
      <c r="J13" s="100">
        <v>43272</v>
      </c>
      <c r="K13" s="102" t="s">
        <v>1149</v>
      </c>
      <c r="L13" s="102" t="s">
        <v>1448</v>
      </c>
      <c r="M13" s="102" t="s">
        <v>48</v>
      </c>
      <c r="N13">
        <v>2</v>
      </c>
      <c r="O13" s="82">
        <v>9.5</v>
      </c>
      <c r="P13" s="49">
        <v>7.5</v>
      </c>
      <c r="Q13" s="49">
        <v>9</v>
      </c>
      <c r="R13" s="49" t="s">
        <v>36</v>
      </c>
      <c r="S13" s="54"/>
      <c r="T13" s="54"/>
      <c r="U13" s="54"/>
      <c r="V13" s="54"/>
      <c r="W13" s="80">
        <v>1</v>
      </c>
      <c r="X13" s="51">
        <f t="shared" si="0"/>
        <v>3.3</v>
      </c>
      <c r="Y13" s="52" t="str">
        <f t="shared" si="3"/>
        <v>F</v>
      </c>
      <c r="Z13" s="53" t="str">
        <f t="shared" si="1"/>
        <v>Kém</v>
      </c>
      <c r="AA13" s="41" t="str">
        <f t="shared" si="4"/>
        <v/>
      </c>
      <c r="AB13" s="41" t="str">
        <f t="shared" si="5"/>
        <v>PM15-A3</v>
      </c>
      <c r="AC13" s="71"/>
      <c r="AD13" s="4"/>
      <c r="AE13" s="43" t="str">
        <f t="shared" si="2"/>
        <v>Học lại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2254</v>
      </c>
      <c r="D14" s="46" t="s">
        <v>1144</v>
      </c>
      <c r="E14" s="47" t="s">
        <v>381</v>
      </c>
      <c r="F14" s="48" t="s">
        <v>1615</v>
      </c>
      <c r="G14" s="45" t="s">
        <v>53</v>
      </c>
      <c r="H14" s="101" t="s">
        <v>1147</v>
      </c>
      <c r="I14" s="102" t="s">
        <v>2247</v>
      </c>
      <c r="J14" s="100">
        <v>43272</v>
      </c>
      <c r="K14" s="102" t="s">
        <v>1149</v>
      </c>
      <c r="L14" s="102" t="s">
        <v>1448</v>
      </c>
      <c r="M14" s="102" t="s">
        <v>48</v>
      </c>
      <c r="N14">
        <v>2</v>
      </c>
      <c r="O14" s="82">
        <v>10</v>
      </c>
      <c r="P14" s="49">
        <v>5</v>
      </c>
      <c r="Q14" s="49">
        <v>6</v>
      </c>
      <c r="R14" s="49" t="s">
        <v>36</v>
      </c>
      <c r="S14" s="54"/>
      <c r="T14" s="54"/>
      <c r="U14" s="54"/>
      <c r="V14" s="54"/>
      <c r="W14" s="80">
        <v>4</v>
      </c>
      <c r="X14" s="51">
        <f t="shared" si="0"/>
        <v>4.9000000000000004</v>
      </c>
      <c r="Y14" s="52" t="str">
        <f t="shared" si="3"/>
        <v>D</v>
      </c>
      <c r="Z14" s="53" t="str">
        <f t="shared" si="1"/>
        <v>Trung bình yếu</v>
      </c>
      <c r="AA14" s="41" t="str">
        <f t="shared" si="4"/>
        <v/>
      </c>
      <c r="AB14" s="41" t="str">
        <f t="shared" si="5"/>
        <v>PM15-A3</v>
      </c>
      <c r="AC14" s="71"/>
      <c r="AD14" s="4"/>
      <c r="AE14" s="43" t="str">
        <f t="shared" si="2"/>
        <v>Đạt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2255</v>
      </c>
      <c r="D15" s="46" t="s">
        <v>2256</v>
      </c>
      <c r="E15" s="47" t="s">
        <v>123</v>
      </c>
      <c r="F15" s="48" t="s">
        <v>1270</v>
      </c>
      <c r="G15" s="45" t="s">
        <v>53</v>
      </c>
      <c r="H15" s="101" t="s">
        <v>1147</v>
      </c>
      <c r="I15" s="102" t="s">
        <v>2247</v>
      </c>
      <c r="J15" s="100">
        <v>43272</v>
      </c>
      <c r="K15" s="102" t="s">
        <v>1149</v>
      </c>
      <c r="L15" s="102" t="s">
        <v>1448</v>
      </c>
      <c r="M15" s="102" t="s">
        <v>48</v>
      </c>
      <c r="N15">
        <v>2</v>
      </c>
      <c r="O15" s="82">
        <v>9</v>
      </c>
      <c r="P15" s="49">
        <v>3.5</v>
      </c>
      <c r="Q15" s="49">
        <v>5</v>
      </c>
      <c r="R15" s="49" t="s">
        <v>36</v>
      </c>
      <c r="S15" s="54"/>
      <c r="T15" s="54"/>
      <c r="U15" s="54"/>
      <c r="V15" s="54"/>
      <c r="W15" s="80">
        <v>1</v>
      </c>
      <c r="X15" s="51">
        <f t="shared" si="0"/>
        <v>2.5</v>
      </c>
      <c r="Y15" s="52" t="str">
        <f t="shared" si="3"/>
        <v>F</v>
      </c>
      <c r="Z15" s="53" t="str">
        <f t="shared" si="1"/>
        <v>Kém</v>
      </c>
      <c r="AA15" s="41" t="str">
        <f t="shared" si="4"/>
        <v/>
      </c>
      <c r="AB15" s="41" t="str">
        <f t="shared" si="5"/>
        <v>PM15-A3</v>
      </c>
      <c r="AC15" s="71"/>
      <c r="AD15" s="4"/>
      <c r="AE15" s="43" t="str">
        <f t="shared" si="2"/>
        <v>Học lại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2257</v>
      </c>
      <c r="D16" s="46" t="s">
        <v>2258</v>
      </c>
      <c r="E16" s="47" t="s">
        <v>126</v>
      </c>
      <c r="F16" s="48" t="s">
        <v>1784</v>
      </c>
      <c r="G16" s="45" t="s">
        <v>518</v>
      </c>
      <c r="H16" s="101" t="s">
        <v>1147</v>
      </c>
      <c r="I16" s="102" t="s">
        <v>2247</v>
      </c>
      <c r="J16" s="100">
        <v>43272</v>
      </c>
      <c r="K16" s="102" t="s">
        <v>1149</v>
      </c>
      <c r="L16" s="102" t="s">
        <v>1448</v>
      </c>
      <c r="M16" s="102" t="s">
        <v>48</v>
      </c>
      <c r="N16">
        <v>2</v>
      </c>
      <c r="O16" s="82">
        <v>8.5</v>
      </c>
      <c r="P16" s="49">
        <v>8</v>
      </c>
      <c r="Q16" s="49">
        <v>4</v>
      </c>
      <c r="R16" s="49" t="s">
        <v>36</v>
      </c>
      <c r="S16" s="54"/>
      <c r="T16" s="54"/>
      <c r="U16" s="54"/>
      <c r="V16" s="54"/>
      <c r="W16" s="80">
        <v>4</v>
      </c>
      <c r="X16" s="51">
        <f t="shared" si="0"/>
        <v>4.9000000000000004</v>
      </c>
      <c r="Y16" s="52" t="str">
        <f t="shared" si="3"/>
        <v>D</v>
      </c>
      <c r="Z16" s="53" t="str">
        <f t="shared" si="1"/>
        <v>Trung bình yếu</v>
      </c>
      <c r="AA16" s="41" t="str">
        <f t="shared" si="4"/>
        <v/>
      </c>
      <c r="AB16" s="41" t="str">
        <f t="shared" si="5"/>
        <v>PM15-A3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2259</v>
      </c>
      <c r="D17" s="46" t="s">
        <v>200</v>
      </c>
      <c r="E17" s="47" t="s">
        <v>126</v>
      </c>
      <c r="F17" s="48" t="s">
        <v>390</v>
      </c>
      <c r="G17" s="45" t="s">
        <v>65</v>
      </c>
      <c r="H17" s="101" t="s">
        <v>1147</v>
      </c>
      <c r="I17" s="102" t="s">
        <v>2247</v>
      </c>
      <c r="J17" s="100">
        <v>43272</v>
      </c>
      <c r="K17" s="102" t="s">
        <v>1149</v>
      </c>
      <c r="L17" s="102" t="s">
        <v>1448</v>
      </c>
      <c r="M17" s="102" t="s">
        <v>48</v>
      </c>
      <c r="N17">
        <v>2</v>
      </c>
      <c r="O17" s="82">
        <v>10</v>
      </c>
      <c r="P17" s="49">
        <v>9.5</v>
      </c>
      <c r="Q17" s="49">
        <v>7</v>
      </c>
      <c r="R17" s="49" t="s">
        <v>36</v>
      </c>
      <c r="S17" s="54"/>
      <c r="T17" s="54"/>
      <c r="U17" s="54"/>
      <c r="V17" s="54"/>
      <c r="W17" s="80">
        <v>9</v>
      </c>
      <c r="X17" s="51">
        <f t="shared" si="0"/>
        <v>9</v>
      </c>
      <c r="Y17" s="52" t="str">
        <f t="shared" si="3"/>
        <v>A+</v>
      </c>
      <c r="Z17" s="53" t="str">
        <f t="shared" si="1"/>
        <v>Giỏi</v>
      </c>
      <c r="AA17" s="41" t="str">
        <f t="shared" si="4"/>
        <v/>
      </c>
      <c r="AB17" s="41" t="str">
        <f t="shared" si="5"/>
        <v>PM15-A3</v>
      </c>
      <c r="AC17" s="71"/>
      <c r="AD17" s="4"/>
      <c r="AE17" s="43" t="str">
        <f t="shared" si="2"/>
        <v>Đạt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2260</v>
      </c>
      <c r="D18" s="46" t="s">
        <v>2261</v>
      </c>
      <c r="E18" s="47" t="s">
        <v>126</v>
      </c>
      <c r="F18" s="48" t="s">
        <v>56</v>
      </c>
      <c r="G18" s="45" t="s">
        <v>518</v>
      </c>
      <c r="H18" s="101" t="s">
        <v>1147</v>
      </c>
      <c r="I18" s="102" t="s">
        <v>2247</v>
      </c>
      <c r="J18" s="100">
        <v>43272</v>
      </c>
      <c r="K18" s="102" t="s">
        <v>1149</v>
      </c>
      <c r="L18" s="102" t="s">
        <v>1448</v>
      </c>
      <c r="M18" s="102" t="s">
        <v>48</v>
      </c>
      <c r="N18">
        <v>2</v>
      </c>
      <c r="O18" s="82">
        <v>9</v>
      </c>
      <c r="P18" s="49">
        <v>8</v>
      </c>
      <c r="Q18" s="49">
        <v>5</v>
      </c>
      <c r="R18" s="49" t="s">
        <v>36</v>
      </c>
      <c r="S18" s="54"/>
      <c r="T18" s="54"/>
      <c r="U18" s="54"/>
      <c r="V18" s="54"/>
      <c r="W18" s="80">
        <v>1</v>
      </c>
      <c r="X18" s="51">
        <f t="shared" si="0"/>
        <v>2.9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tr">
        <f t="shared" si="5"/>
        <v>PM15-A3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2262</v>
      </c>
      <c r="D19" s="46" t="s">
        <v>114</v>
      </c>
      <c r="E19" s="47" t="s">
        <v>615</v>
      </c>
      <c r="F19" s="48" t="s">
        <v>2263</v>
      </c>
      <c r="G19" s="45" t="s">
        <v>2264</v>
      </c>
      <c r="H19" s="101" t="s">
        <v>1147</v>
      </c>
      <c r="I19" s="102" t="s">
        <v>2247</v>
      </c>
      <c r="J19" s="100">
        <v>43272</v>
      </c>
      <c r="K19" s="102" t="s">
        <v>1149</v>
      </c>
      <c r="L19" s="102" t="s">
        <v>1448</v>
      </c>
      <c r="M19" s="102" t="s">
        <v>48</v>
      </c>
      <c r="N19">
        <v>2</v>
      </c>
      <c r="O19" s="82">
        <v>0</v>
      </c>
      <c r="P19" s="49">
        <v>0</v>
      </c>
      <c r="Q19" s="49">
        <v>0</v>
      </c>
      <c r="R19" s="49" t="s">
        <v>36</v>
      </c>
      <c r="S19" s="54"/>
      <c r="T19" s="54"/>
      <c r="U19" s="54"/>
      <c r="V19" s="54"/>
      <c r="W19" s="80" t="s">
        <v>36</v>
      </c>
      <c r="X19" s="51">
        <f t="shared" si="0"/>
        <v>0</v>
      </c>
      <c r="Y19" s="52" t="str">
        <f t="shared" si="3"/>
        <v>F</v>
      </c>
      <c r="Z19" s="53" t="str">
        <f t="shared" si="1"/>
        <v>Kém</v>
      </c>
      <c r="AA19" s="41" t="str">
        <f t="shared" si="4"/>
        <v>Không đủ ĐKDT</v>
      </c>
      <c r="AB19" s="41" t="str">
        <f t="shared" si="5"/>
        <v>PM15-A3</v>
      </c>
      <c r="AC19" s="71"/>
      <c r="AD19" s="4"/>
      <c r="AE19" s="43" t="str">
        <f t="shared" si="2"/>
        <v>Học lại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2265</v>
      </c>
      <c r="D20" s="46" t="s">
        <v>2266</v>
      </c>
      <c r="E20" s="47" t="s">
        <v>615</v>
      </c>
      <c r="F20" s="48" t="s">
        <v>670</v>
      </c>
      <c r="G20" s="45" t="s">
        <v>144</v>
      </c>
      <c r="H20" s="101" t="s">
        <v>1147</v>
      </c>
      <c r="I20" s="102" t="s">
        <v>2247</v>
      </c>
      <c r="J20" s="100">
        <v>43272</v>
      </c>
      <c r="K20" s="102" t="s">
        <v>1149</v>
      </c>
      <c r="L20" s="102" t="s">
        <v>1448</v>
      </c>
      <c r="M20" s="102" t="s">
        <v>48</v>
      </c>
      <c r="N20">
        <v>2</v>
      </c>
      <c r="O20" s="82">
        <v>10</v>
      </c>
      <c r="P20" s="49">
        <v>3.5</v>
      </c>
      <c r="Q20" s="49">
        <v>4</v>
      </c>
      <c r="R20" s="49" t="s">
        <v>36</v>
      </c>
      <c r="S20" s="54"/>
      <c r="T20" s="54"/>
      <c r="U20" s="54"/>
      <c r="V20" s="54"/>
      <c r="W20" s="80">
        <v>1</v>
      </c>
      <c r="X20" s="51">
        <f t="shared" si="0"/>
        <v>2.5</v>
      </c>
      <c r="Y20" s="52" t="str">
        <f t="shared" si="3"/>
        <v>F</v>
      </c>
      <c r="Z20" s="53" t="str">
        <f t="shared" si="1"/>
        <v>Kém</v>
      </c>
      <c r="AA20" s="41" t="str">
        <f t="shared" si="4"/>
        <v/>
      </c>
      <c r="AB20" s="41" t="str">
        <f t="shared" si="5"/>
        <v>PM15-A3</v>
      </c>
      <c r="AC20" s="71"/>
      <c r="AD20" s="4"/>
      <c r="AE20" s="43" t="str">
        <f t="shared" si="2"/>
        <v>Học lại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2267</v>
      </c>
      <c r="D21" s="46" t="s">
        <v>553</v>
      </c>
      <c r="E21" s="47" t="s">
        <v>615</v>
      </c>
      <c r="F21" s="48" t="s">
        <v>1037</v>
      </c>
      <c r="G21" s="45" t="s">
        <v>518</v>
      </c>
      <c r="H21" s="101" t="s">
        <v>1147</v>
      </c>
      <c r="I21" s="102" t="s">
        <v>2247</v>
      </c>
      <c r="J21" s="100">
        <v>43272</v>
      </c>
      <c r="K21" s="102" t="s">
        <v>1149</v>
      </c>
      <c r="L21" s="102" t="s">
        <v>1448</v>
      </c>
      <c r="M21" s="102" t="s">
        <v>48</v>
      </c>
      <c r="N21">
        <v>2</v>
      </c>
      <c r="O21" s="82">
        <v>10</v>
      </c>
      <c r="P21" s="49">
        <v>3</v>
      </c>
      <c r="Q21" s="49">
        <v>7</v>
      </c>
      <c r="R21" s="49" t="s">
        <v>36</v>
      </c>
      <c r="S21" s="54"/>
      <c r="T21" s="54"/>
      <c r="U21" s="54"/>
      <c r="V21" s="54"/>
      <c r="W21" s="80">
        <v>3</v>
      </c>
      <c r="X21" s="51">
        <f t="shared" si="0"/>
        <v>4.0999999999999996</v>
      </c>
      <c r="Y21" s="52" t="str">
        <f t="shared" si="3"/>
        <v>D</v>
      </c>
      <c r="Z21" s="53" t="str">
        <f t="shared" si="1"/>
        <v>Trung bình yếu</v>
      </c>
      <c r="AA21" s="41" t="str">
        <f t="shared" si="4"/>
        <v/>
      </c>
      <c r="AB21" s="41" t="str">
        <f t="shared" si="5"/>
        <v>PM15-A3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2268</v>
      </c>
      <c r="D22" s="46" t="s">
        <v>55</v>
      </c>
      <c r="E22" s="47" t="s">
        <v>139</v>
      </c>
      <c r="F22" s="48" t="s">
        <v>2269</v>
      </c>
      <c r="G22" s="45" t="s">
        <v>120</v>
      </c>
      <c r="H22" s="101" t="s">
        <v>1147</v>
      </c>
      <c r="I22" s="102" t="s">
        <v>2247</v>
      </c>
      <c r="J22" s="100">
        <v>43272</v>
      </c>
      <c r="K22" s="102" t="s">
        <v>1149</v>
      </c>
      <c r="L22" s="102" t="s">
        <v>1448</v>
      </c>
      <c r="M22" s="102" t="s">
        <v>48</v>
      </c>
      <c r="N22">
        <v>2</v>
      </c>
      <c r="O22" s="82">
        <v>7</v>
      </c>
      <c r="P22" s="49">
        <v>0</v>
      </c>
      <c r="Q22" s="49">
        <v>0</v>
      </c>
      <c r="R22" s="49" t="s">
        <v>36</v>
      </c>
      <c r="S22" s="54"/>
      <c r="T22" s="54"/>
      <c r="U22" s="54"/>
      <c r="V22" s="54"/>
      <c r="W22" s="80" t="s">
        <v>36</v>
      </c>
      <c r="X22" s="51">
        <f t="shared" si="0"/>
        <v>0.7</v>
      </c>
      <c r="Y22" s="52" t="str">
        <f t="shared" si="3"/>
        <v>F</v>
      </c>
      <c r="Z22" s="53" t="str">
        <f t="shared" si="1"/>
        <v>Kém</v>
      </c>
      <c r="AA22" s="41" t="str">
        <f t="shared" si="4"/>
        <v>Không đủ ĐKDT</v>
      </c>
      <c r="AB22" s="41" t="str">
        <f t="shared" si="5"/>
        <v>PM15-A3</v>
      </c>
      <c r="AC22" s="71"/>
      <c r="AD22" s="4"/>
      <c r="AE22" s="43" t="str">
        <f t="shared" si="2"/>
        <v>Học lại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2270</v>
      </c>
      <c r="D23" s="46" t="s">
        <v>2271</v>
      </c>
      <c r="E23" s="47" t="s">
        <v>413</v>
      </c>
      <c r="F23" s="48" t="s">
        <v>873</v>
      </c>
      <c r="G23" s="45" t="s">
        <v>378</v>
      </c>
      <c r="H23" s="101" t="s">
        <v>1147</v>
      </c>
      <c r="I23" s="102" t="s">
        <v>2247</v>
      </c>
      <c r="J23" s="100">
        <v>43272</v>
      </c>
      <c r="K23" s="102" t="s">
        <v>1149</v>
      </c>
      <c r="L23" s="102" t="s">
        <v>1448</v>
      </c>
      <c r="M23" s="102" t="s">
        <v>48</v>
      </c>
      <c r="N23">
        <v>2</v>
      </c>
      <c r="O23" s="82">
        <v>9</v>
      </c>
      <c r="P23" s="49">
        <v>4</v>
      </c>
      <c r="Q23" s="49">
        <v>6</v>
      </c>
      <c r="R23" s="49" t="s">
        <v>36</v>
      </c>
      <c r="S23" s="54"/>
      <c r="T23" s="54"/>
      <c r="U23" s="54"/>
      <c r="V23" s="54"/>
      <c r="W23" s="80">
        <v>1</v>
      </c>
      <c r="X23" s="51">
        <f t="shared" si="0"/>
        <v>2.6</v>
      </c>
      <c r="Y23" s="52" t="str">
        <f t="shared" si="3"/>
        <v>F</v>
      </c>
      <c r="Z23" s="53" t="str">
        <f t="shared" si="1"/>
        <v>Kém</v>
      </c>
      <c r="AA23" s="41" t="str">
        <f t="shared" si="4"/>
        <v/>
      </c>
      <c r="AB23" s="41" t="str">
        <f t="shared" si="5"/>
        <v>PM15-A3</v>
      </c>
      <c r="AC23" s="71"/>
      <c r="AD23" s="4"/>
      <c r="AE23" s="43" t="str">
        <f t="shared" si="2"/>
        <v>Học lại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2272</v>
      </c>
      <c r="D24" s="46" t="s">
        <v>2273</v>
      </c>
      <c r="E24" s="47" t="s">
        <v>413</v>
      </c>
      <c r="F24" s="48" t="s">
        <v>1286</v>
      </c>
      <c r="G24" s="45" t="s">
        <v>357</v>
      </c>
      <c r="H24" s="101" t="s">
        <v>1147</v>
      </c>
      <c r="I24" s="102" t="s">
        <v>2247</v>
      </c>
      <c r="J24" s="100">
        <v>43272</v>
      </c>
      <c r="K24" s="102" t="s">
        <v>1149</v>
      </c>
      <c r="L24" s="102" t="s">
        <v>1448</v>
      </c>
      <c r="M24" s="102" t="s">
        <v>48</v>
      </c>
      <c r="N24">
        <v>2</v>
      </c>
      <c r="O24" s="82">
        <v>10</v>
      </c>
      <c r="P24" s="49">
        <v>8</v>
      </c>
      <c r="Q24" s="49">
        <v>5</v>
      </c>
      <c r="R24" s="49" t="s">
        <v>36</v>
      </c>
      <c r="S24" s="54"/>
      <c r="T24" s="54"/>
      <c r="U24" s="54"/>
      <c r="V24" s="54"/>
      <c r="W24" s="80">
        <v>1</v>
      </c>
      <c r="X24" s="51">
        <f t="shared" si="0"/>
        <v>3</v>
      </c>
      <c r="Y24" s="52" t="str">
        <f t="shared" si="3"/>
        <v>F</v>
      </c>
      <c r="Z24" s="53" t="str">
        <f t="shared" si="1"/>
        <v>Kém</v>
      </c>
      <c r="AA24" s="41" t="str">
        <f t="shared" si="4"/>
        <v/>
      </c>
      <c r="AB24" s="41" t="str">
        <f t="shared" si="5"/>
        <v>PM15-A3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2274</v>
      </c>
      <c r="D25" s="46" t="s">
        <v>2275</v>
      </c>
      <c r="E25" s="47" t="s">
        <v>417</v>
      </c>
      <c r="F25" s="48" t="s">
        <v>1752</v>
      </c>
      <c r="G25" s="45" t="s">
        <v>61</v>
      </c>
      <c r="H25" s="101" t="s">
        <v>1147</v>
      </c>
      <c r="I25" s="102" t="s">
        <v>2247</v>
      </c>
      <c r="J25" s="100">
        <v>43272</v>
      </c>
      <c r="K25" s="102" t="s">
        <v>1149</v>
      </c>
      <c r="L25" s="102" t="s">
        <v>1448</v>
      </c>
      <c r="M25" s="102" t="s">
        <v>48</v>
      </c>
      <c r="N25">
        <v>2</v>
      </c>
      <c r="O25" s="82">
        <v>10</v>
      </c>
      <c r="P25" s="49">
        <v>8.5</v>
      </c>
      <c r="Q25" s="49">
        <v>3</v>
      </c>
      <c r="R25" s="49" t="s">
        <v>36</v>
      </c>
      <c r="S25" s="54"/>
      <c r="T25" s="54"/>
      <c r="U25" s="54"/>
      <c r="V25" s="54"/>
      <c r="W25" s="80">
        <v>8</v>
      </c>
      <c r="X25" s="51">
        <f t="shared" si="0"/>
        <v>7.8</v>
      </c>
      <c r="Y25" s="52" t="str">
        <f t="shared" si="3"/>
        <v>B</v>
      </c>
      <c r="Z25" s="53" t="str">
        <f t="shared" si="1"/>
        <v>Khá</v>
      </c>
      <c r="AA25" s="41" t="str">
        <f t="shared" si="4"/>
        <v/>
      </c>
      <c r="AB25" s="41" t="str">
        <f t="shared" si="5"/>
        <v>PM15-A3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2276</v>
      </c>
      <c r="D26" s="46" t="s">
        <v>750</v>
      </c>
      <c r="E26" s="47" t="s">
        <v>1773</v>
      </c>
      <c r="F26" s="48" t="s">
        <v>2277</v>
      </c>
      <c r="G26" s="45" t="s">
        <v>518</v>
      </c>
      <c r="H26" s="101" t="s">
        <v>1147</v>
      </c>
      <c r="I26" s="102" t="s">
        <v>2247</v>
      </c>
      <c r="J26" s="100">
        <v>43272</v>
      </c>
      <c r="K26" s="102" t="s">
        <v>1149</v>
      </c>
      <c r="L26" s="102" t="s">
        <v>1448</v>
      </c>
      <c r="M26" s="102" t="s">
        <v>48</v>
      </c>
      <c r="N26">
        <v>2</v>
      </c>
      <c r="O26" s="82">
        <v>10</v>
      </c>
      <c r="P26" s="49">
        <v>9.5</v>
      </c>
      <c r="Q26" s="49">
        <v>6</v>
      </c>
      <c r="R26" s="49" t="s">
        <v>36</v>
      </c>
      <c r="S26" s="54"/>
      <c r="T26" s="54"/>
      <c r="U26" s="54"/>
      <c r="V26" s="54"/>
      <c r="W26" s="80">
        <v>6</v>
      </c>
      <c r="X26" s="51">
        <f t="shared" si="0"/>
        <v>6.8</v>
      </c>
      <c r="Y26" s="52" t="str">
        <f t="shared" si="3"/>
        <v>C+</v>
      </c>
      <c r="Z26" s="53" t="str">
        <f t="shared" si="1"/>
        <v>Trung bình</v>
      </c>
      <c r="AA26" s="41" t="str">
        <f t="shared" si="4"/>
        <v/>
      </c>
      <c r="AB26" s="41" t="str">
        <f t="shared" si="5"/>
        <v>PM15-A3</v>
      </c>
      <c r="AC26" s="71"/>
      <c r="AD26" s="4"/>
      <c r="AE26" s="43" t="str">
        <f t="shared" si="2"/>
        <v>Đạt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2278</v>
      </c>
      <c r="D27" s="46" t="s">
        <v>2279</v>
      </c>
      <c r="E27" s="47" t="s">
        <v>182</v>
      </c>
      <c r="F27" s="48" t="s">
        <v>879</v>
      </c>
      <c r="G27" s="45" t="s">
        <v>93</v>
      </c>
      <c r="H27" s="101" t="s">
        <v>1147</v>
      </c>
      <c r="I27" s="102" t="s">
        <v>2247</v>
      </c>
      <c r="J27" s="100">
        <v>43272</v>
      </c>
      <c r="K27" s="102" t="s">
        <v>1149</v>
      </c>
      <c r="L27" s="102" t="s">
        <v>1448</v>
      </c>
      <c r="M27" s="102" t="s">
        <v>48</v>
      </c>
      <c r="N27">
        <v>2</v>
      </c>
      <c r="O27" s="82">
        <v>7</v>
      </c>
      <c r="P27" s="49">
        <v>0</v>
      </c>
      <c r="Q27" s="49">
        <v>3</v>
      </c>
      <c r="R27" s="49" t="s">
        <v>36</v>
      </c>
      <c r="S27" s="54"/>
      <c r="T27" s="54"/>
      <c r="U27" s="54"/>
      <c r="V27" s="54"/>
      <c r="W27" s="80" t="s">
        <v>36</v>
      </c>
      <c r="X27" s="51">
        <f t="shared" si="0"/>
        <v>1</v>
      </c>
      <c r="Y27" s="52" t="str">
        <f t="shared" si="3"/>
        <v>F</v>
      </c>
      <c r="Z27" s="53" t="str">
        <f t="shared" si="1"/>
        <v>Kém</v>
      </c>
      <c r="AA27" s="41" t="str">
        <f t="shared" si="4"/>
        <v>Không đủ ĐKDT</v>
      </c>
      <c r="AB27" s="41" t="str">
        <f t="shared" si="5"/>
        <v>PM15-A3</v>
      </c>
      <c r="AC27" s="71"/>
      <c r="AD27" s="4"/>
      <c r="AE27" s="43" t="str">
        <f t="shared" si="2"/>
        <v>Học lại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2280</v>
      </c>
      <c r="D28" s="46" t="s">
        <v>2281</v>
      </c>
      <c r="E28" s="47" t="s">
        <v>182</v>
      </c>
      <c r="F28" s="48" t="s">
        <v>1677</v>
      </c>
      <c r="G28" s="45" t="s">
        <v>132</v>
      </c>
      <c r="H28" s="101" t="s">
        <v>1147</v>
      </c>
      <c r="I28" s="102" t="s">
        <v>2247</v>
      </c>
      <c r="J28" s="100">
        <v>43272</v>
      </c>
      <c r="K28" s="102" t="s">
        <v>1149</v>
      </c>
      <c r="L28" s="102" t="s">
        <v>1448</v>
      </c>
      <c r="M28" s="102" t="s">
        <v>48</v>
      </c>
      <c r="N28">
        <v>2</v>
      </c>
      <c r="O28" s="82">
        <v>7.5</v>
      </c>
      <c r="P28" s="49">
        <v>1</v>
      </c>
      <c r="Q28" s="49">
        <v>3</v>
      </c>
      <c r="R28" s="49" t="s">
        <v>36</v>
      </c>
      <c r="S28" s="54"/>
      <c r="T28" s="54"/>
      <c r="U28" s="54"/>
      <c r="V28" s="54"/>
      <c r="W28" s="80">
        <v>1</v>
      </c>
      <c r="X28" s="51">
        <f t="shared" si="0"/>
        <v>1.9</v>
      </c>
      <c r="Y28" s="52" t="str">
        <f t="shared" si="3"/>
        <v>F</v>
      </c>
      <c r="Z28" s="53" t="str">
        <f t="shared" si="1"/>
        <v>Kém</v>
      </c>
      <c r="AA28" s="41" t="str">
        <f t="shared" si="4"/>
        <v/>
      </c>
      <c r="AB28" s="41" t="str">
        <f t="shared" si="5"/>
        <v>PM15-A3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2282</v>
      </c>
      <c r="D29" s="46" t="s">
        <v>1754</v>
      </c>
      <c r="E29" s="47" t="s">
        <v>182</v>
      </c>
      <c r="F29" s="48" t="s">
        <v>559</v>
      </c>
      <c r="G29" s="45" t="s">
        <v>406</v>
      </c>
      <c r="H29" s="101" t="s">
        <v>1147</v>
      </c>
      <c r="I29" s="102" t="s">
        <v>2247</v>
      </c>
      <c r="J29" s="100">
        <v>43272</v>
      </c>
      <c r="K29" s="102" t="s">
        <v>1149</v>
      </c>
      <c r="L29" s="102" t="s">
        <v>1448</v>
      </c>
      <c r="M29" s="102" t="s">
        <v>48</v>
      </c>
      <c r="N29">
        <v>2</v>
      </c>
      <c r="O29" s="82">
        <v>9</v>
      </c>
      <c r="P29" s="49">
        <v>6</v>
      </c>
      <c r="Q29" s="49">
        <v>5</v>
      </c>
      <c r="R29" s="49" t="s">
        <v>36</v>
      </c>
      <c r="S29" s="54"/>
      <c r="T29" s="54"/>
      <c r="U29" s="54"/>
      <c r="V29" s="54"/>
      <c r="W29" s="80">
        <v>3</v>
      </c>
      <c r="X29" s="51">
        <f t="shared" si="0"/>
        <v>4.0999999999999996</v>
      </c>
      <c r="Y29" s="52" t="str">
        <f t="shared" si="3"/>
        <v>D</v>
      </c>
      <c r="Z29" s="53" t="str">
        <f t="shared" si="1"/>
        <v>Trung bình yếu</v>
      </c>
      <c r="AA29" s="41" t="str">
        <f t="shared" si="4"/>
        <v/>
      </c>
      <c r="AB29" s="41" t="str">
        <f t="shared" si="5"/>
        <v>PM15-A3</v>
      </c>
      <c r="AC29" s="71"/>
      <c r="AD29" s="4"/>
      <c r="AE29" s="43" t="str">
        <f t="shared" si="2"/>
        <v>Đạt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2283</v>
      </c>
      <c r="D30" s="46" t="s">
        <v>2024</v>
      </c>
      <c r="E30" s="47" t="s">
        <v>182</v>
      </c>
      <c r="F30" s="48" t="s">
        <v>2284</v>
      </c>
      <c r="G30" s="45" t="s">
        <v>53</v>
      </c>
      <c r="H30" s="101" t="s">
        <v>1147</v>
      </c>
      <c r="I30" s="102" t="s">
        <v>2247</v>
      </c>
      <c r="J30" s="100">
        <v>43272</v>
      </c>
      <c r="K30" s="102" t="s">
        <v>1149</v>
      </c>
      <c r="L30" s="102" t="s">
        <v>1448</v>
      </c>
      <c r="M30" s="102" t="s">
        <v>48</v>
      </c>
      <c r="N30">
        <v>2</v>
      </c>
      <c r="O30" s="82">
        <v>9</v>
      </c>
      <c r="P30" s="49">
        <v>3.5</v>
      </c>
      <c r="Q30" s="49">
        <v>5</v>
      </c>
      <c r="R30" s="49" t="s">
        <v>36</v>
      </c>
      <c r="S30" s="54"/>
      <c r="T30" s="54"/>
      <c r="U30" s="54"/>
      <c r="V30" s="54"/>
      <c r="W30" s="80">
        <v>1</v>
      </c>
      <c r="X30" s="51">
        <f t="shared" si="0"/>
        <v>2.5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tr">
        <f t="shared" si="5"/>
        <v>PM15-A3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2285</v>
      </c>
      <c r="D31" s="46" t="s">
        <v>526</v>
      </c>
      <c r="E31" s="47" t="s">
        <v>652</v>
      </c>
      <c r="F31" s="48" t="s">
        <v>593</v>
      </c>
      <c r="G31" s="45" t="s">
        <v>218</v>
      </c>
      <c r="H31" s="101" t="s">
        <v>1147</v>
      </c>
      <c r="I31" s="102" t="s">
        <v>2247</v>
      </c>
      <c r="J31" s="100">
        <v>43272</v>
      </c>
      <c r="K31" s="102" t="s">
        <v>1149</v>
      </c>
      <c r="L31" s="102" t="s">
        <v>1448</v>
      </c>
      <c r="M31" s="102" t="s">
        <v>48</v>
      </c>
      <c r="N31">
        <v>2</v>
      </c>
      <c r="O31" s="82">
        <v>9</v>
      </c>
      <c r="P31" s="49">
        <v>6.5</v>
      </c>
      <c r="Q31" s="49">
        <v>5</v>
      </c>
      <c r="R31" s="49" t="s">
        <v>36</v>
      </c>
      <c r="S31" s="54"/>
      <c r="T31" s="54"/>
      <c r="U31" s="54"/>
      <c r="V31" s="54"/>
      <c r="W31" s="80">
        <v>1</v>
      </c>
      <c r="X31" s="51">
        <f t="shared" si="0"/>
        <v>2.8</v>
      </c>
      <c r="Y31" s="52" t="str">
        <f t="shared" si="3"/>
        <v>F</v>
      </c>
      <c r="Z31" s="53" t="str">
        <f t="shared" si="1"/>
        <v>Kém</v>
      </c>
      <c r="AA31" s="41" t="str">
        <f t="shared" si="4"/>
        <v/>
      </c>
      <c r="AB31" s="41" t="str">
        <f t="shared" si="5"/>
        <v>PM15-A3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2286</v>
      </c>
      <c r="D32" s="46" t="s">
        <v>553</v>
      </c>
      <c r="E32" s="47" t="s">
        <v>432</v>
      </c>
      <c r="F32" s="48" t="s">
        <v>446</v>
      </c>
      <c r="G32" s="45" t="s">
        <v>357</v>
      </c>
      <c r="H32" s="101" t="s">
        <v>1147</v>
      </c>
      <c r="I32" s="102" t="s">
        <v>2247</v>
      </c>
      <c r="J32" s="100">
        <v>43272</v>
      </c>
      <c r="K32" s="102" t="s">
        <v>1149</v>
      </c>
      <c r="L32" s="102" t="s">
        <v>1448</v>
      </c>
      <c r="M32" s="102" t="s">
        <v>48</v>
      </c>
      <c r="N32">
        <v>2</v>
      </c>
      <c r="O32" s="82">
        <v>7</v>
      </c>
      <c r="P32" s="49">
        <v>6.5</v>
      </c>
      <c r="Q32" s="49">
        <v>7</v>
      </c>
      <c r="R32" s="49" t="s">
        <v>36</v>
      </c>
      <c r="S32" s="54"/>
      <c r="T32" s="54"/>
      <c r="U32" s="54"/>
      <c r="V32" s="54"/>
      <c r="W32" s="80">
        <v>3</v>
      </c>
      <c r="X32" s="51">
        <f t="shared" si="0"/>
        <v>4.2</v>
      </c>
      <c r="Y32" s="52" t="str">
        <f t="shared" si="3"/>
        <v>D</v>
      </c>
      <c r="Z32" s="53" t="str">
        <f t="shared" si="1"/>
        <v>Trung bình yếu</v>
      </c>
      <c r="AA32" s="41" t="str">
        <f t="shared" si="4"/>
        <v/>
      </c>
      <c r="AB32" s="41" t="str">
        <f t="shared" si="5"/>
        <v>PM15-A3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2287</v>
      </c>
      <c r="D33" s="46" t="s">
        <v>420</v>
      </c>
      <c r="E33" s="47" t="s">
        <v>189</v>
      </c>
      <c r="F33" s="48" t="s">
        <v>1444</v>
      </c>
      <c r="G33" s="45" t="s">
        <v>472</v>
      </c>
      <c r="H33" s="101" t="s">
        <v>1147</v>
      </c>
      <c r="I33" s="102" t="s">
        <v>2247</v>
      </c>
      <c r="J33" s="100">
        <v>43272</v>
      </c>
      <c r="K33" s="102" t="s">
        <v>1149</v>
      </c>
      <c r="L33" s="102" t="s">
        <v>1448</v>
      </c>
      <c r="M33" s="102" t="s">
        <v>48</v>
      </c>
      <c r="N33">
        <v>2</v>
      </c>
      <c r="O33" s="82">
        <v>9</v>
      </c>
      <c r="P33" s="49">
        <v>3.5</v>
      </c>
      <c r="Q33" s="49">
        <v>4</v>
      </c>
      <c r="R33" s="49" t="s">
        <v>36</v>
      </c>
      <c r="S33" s="54"/>
      <c r="T33" s="54"/>
      <c r="U33" s="54"/>
      <c r="V33" s="54"/>
      <c r="W33" s="80">
        <v>1</v>
      </c>
      <c r="X33" s="51">
        <f t="shared" si="0"/>
        <v>2.4</v>
      </c>
      <c r="Y33" s="52" t="str">
        <f t="shared" si="3"/>
        <v>F</v>
      </c>
      <c r="Z33" s="53" t="str">
        <f t="shared" si="1"/>
        <v>Kém</v>
      </c>
      <c r="AA33" s="41" t="str">
        <f t="shared" si="4"/>
        <v/>
      </c>
      <c r="AB33" s="41" t="str">
        <f t="shared" si="5"/>
        <v>PM15-A3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2288</v>
      </c>
      <c r="D34" s="46" t="s">
        <v>1014</v>
      </c>
      <c r="E34" s="47" t="s">
        <v>189</v>
      </c>
      <c r="F34" s="48" t="s">
        <v>261</v>
      </c>
      <c r="G34" s="45" t="s">
        <v>61</v>
      </c>
      <c r="H34" s="101" t="s">
        <v>1147</v>
      </c>
      <c r="I34" s="102" t="s">
        <v>2247</v>
      </c>
      <c r="J34" s="100">
        <v>43272</v>
      </c>
      <c r="K34" s="102" t="s">
        <v>1149</v>
      </c>
      <c r="L34" s="102" t="s">
        <v>1448</v>
      </c>
      <c r="M34" s="102" t="s">
        <v>48</v>
      </c>
      <c r="N34">
        <v>2</v>
      </c>
      <c r="O34" s="82">
        <v>6</v>
      </c>
      <c r="P34" s="49">
        <v>0</v>
      </c>
      <c r="Q34" s="49">
        <v>3</v>
      </c>
      <c r="R34" s="49" t="s">
        <v>36</v>
      </c>
      <c r="S34" s="54"/>
      <c r="T34" s="54"/>
      <c r="U34" s="54"/>
      <c r="V34" s="54"/>
      <c r="W34" s="80" t="s">
        <v>36</v>
      </c>
      <c r="X34" s="51">
        <f t="shared" si="0"/>
        <v>0.9</v>
      </c>
      <c r="Y34" s="52" t="str">
        <f t="shared" si="3"/>
        <v>F</v>
      </c>
      <c r="Z34" s="53" t="str">
        <f t="shared" si="1"/>
        <v>Kém</v>
      </c>
      <c r="AA34" s="41" t="str">
        <f t="shared" si="4"/>
        <v>Không đủ ĐKDT</v>
      </c>
      <c r="AB34" s="41" t="str">
        <f t="shared" si="5"/>
        <v>PM15-A3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2289</v>
      </c>
      <c r="D35" s="46" t="s">
        <v>2290</v>
      </c>
      <c r="E35" s="47" t="s">
        <v>667</v>
      </c>
      <c r="F35" s="48" t="s">
        <v>2172</v>
      </c>
      <c r="G35" s="45" t="s">
        <v>61</v>
      </c>
      <c r="H35" s="101" t="s">
        <v>1147</v>
      </c>
      <c r="I35" s="102" t="s">
        <v>2247</v>
      </c>
      <c r="J35" s="100">
        <v>43272</v>
      </c>
      <c r="K35" s="102" t="s">
        <v>1149</v>
      </c>
      <c r="L35" s="102" t="s">
        <v>1448</v>
      </c>
      <c r="M35" s="102" t="s">
        <v>48</v>
      </c>
      <c r="N35">
        <v>2</v>
      </c>
      <c r="O35" s="82">
        <v>9</v>
      </c>
      <c r="P35" s="49">
        <v>3</v>
      </c>
      <c r="Q35" s="49">
        <v>3</v>
      </c>
      <c r="R35" s="49" t="s">
        <v>36</v>
      </c>
      <c r="S35" s="54"/>
      <c r="T35" s="54"/>
      <c r="U35" s="54"/>
      <c r="V35" s="54"/>
      <c r="W35" s="80">
        <v>1</v>
      </c>
      <c r="X35" s="51">
        <f t="shared" si="0"/>
        <v>2.2000000000000002</v>
      </c>
      <c r="Y35" s="52" t="str">
        <f t="shared" si="3"/>
        <v>F</v>
      </c>
      <c r="Z35" s="53" t="str">
        <f t="shared" si="1"/>
        <v>Kém</v>
      </c>
      <c r="AA35" s="41" t="str">
        <f t="shared" si="4"/>
        <v/>
      </c>
      <c r="AB35" s="41" t="str">
        <f t="shared" si="5"/>
        <v>PM15-A3</v>
      </c>
      <c r="AC35" s="71"/>
      <c r="AD35" s="4"/>
      <c r="AE35" s="43" t="str">
        <f t="shared" si="2"/>
        <v>Học lại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2291</v>
      </c>
      <c r="D36" s="46" t="s">
        <v>2292</v>
      </c>
      <c r="E36" s="47" t="s">
        <v>197</v>
      </c>
      <c r="F36" s="48" t="s">
        <v>662</v>
      </c>
      <c r="G36" s="45" t="s">
        <v>89</v>
      </c>
      <c r="H36" s="101" t="s">
        <v>1147</v>
      </c>
      <c r="I36" s="102" t="s">
        <v>2247</v>
      </c>
      <c r="J36" s="100">
        <v>43272</v>
      </c>
      <c r="K36" s="102" t="s">
        <v>1149</v>
      </c>
      <c r="L36" s="102" t="s">
        <v>1448</v>
      </c>
      <c r="M36" s="102" t="s">
        <v>48</v>
      </c>
      <c r="N36">
        <v>2</v>
      </c>
      <c r="O36" s="82">
        <v>10</v>
      </c>
      <c r="P36" s="49">
        <v>9.5</v>
      </c>
      <c r="Q36" s="49">
        <v>10</v>
      </c>
      <c r="R36" s="49" t="s">
        <v>36</v>
      </c>
      <c r="S36" s="54"/>
      <c r="T36" s="54"/>
      <c r="U36" s="54"/>
      <c r="V36" s="54"/>
      <c r="W36" s="80">
        <v>8</v>
      </c>
      <c r="X36" s="51">
        <f t="shared" si="0"/>
        <v>8.6</v>
      </c>
      <c r="Y36" s="52" t="str">
        <f t="shared" si="3"/>
        <v>A</v>
      </c>
      <c r="Z36" s="53" t="str">
        <f t="shared" si="1"/>
        <v>Giỏi</v>
      </c>
      <c r="AA36" s="41" t="str">
        <f t="shared" si="4"/>
        <v/>
      </c>
      <c r="AB36" s="41" t="str">
        <f t="shared" si="5"/>
        <v>PM15-A3</v>
      </c>
      <c r="AC36" s="71"/>
      <c r="AD36" s="4"/>
      <c r="AE36" s="43" t="str">
        <f t="shared" si="2"/>
        <v>Đạt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2293</v>
      </c>
      <c r="D37" s="46" t="s">
        <v>2294</v>
      </c>
      <c r="E37" s="47" t="s">
        <v>197</v>
      </c>
      <c r="F37" s="48" t="s">
        <v>310</v>
      </c>
      <c r="G37" s="45" t="s">
        <v>357</v>
      </c>
      <c r="H37" s="101" t="s">
        <v>1147</v>
      </c>
      <c r="I37" s="102" t="s">
        <v>2247</v>
      </c>
      <c r="J37" s="100">
        <v>43272</v>
      </c>
      <c r="K37" s="102" t="s">
        <v>1149</v>
      </c>
      <c r="L37" s="102" t="s">
        <v>1448</v>
      </c>
      <c r="M37" s="102" t="s">
        <v>48</v>
      </c>
      <c r="N37">
        <v>2</v>
      </c>
      <c r="O37" s="82">
        <v>10</v>
      </c>
      <c r="P37" s="49">
        <v>9</v>
      </c>
      <c r="Q37" s="49">
        <v>10</v>
      </c>
      <c r="R37" s="49" t="s">
        <v>36</v>
      </c>
      <c r="S37" s="54"/>
      <c r="T37" s="54"/>
      <c r="U37" s="54"/>
      <c r="V37" s="54"/>
      <c r="W37" s="80">
        <v>7</v>
      </c>
      <c r="X37" s="51">
        <f t="shared" si="0"/>
        <v>7.8</v>
      </c>
      <c r="Y37" s="52" t="str">
        <f t="shared" si="3"/>
        <v>B</v>
      </c>
      <c r="Z37" s="53" t="str">
        <f t="shared" si="1"/>
        <v>Khá</v>
      </c>
      <c r="AA37" s="41" t="str">
        <f t="shared" si="4"/>
        <v/>
      </c>
      <c r="AB37" s="41" t="str">
        <f t="shared" si="5"/>
        <v>PM15-A3</v>
      </c>
      <c r="AC37" s="71"/>
      <c r="AD37" s="4"/>
      <c r="AE37" s="43" t="str">
        <f t="shared" si="2"/>
        <v>Đạt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2295</v>
      </c>
      <c r="D38" s="46" t="s">
        <v>1121</v>
      </c>
      <c r="E38" s="47" t="s">
        <v>2296</v>
      </c>
      <c r="F38" s="48" t="s">
        <v>310</v>
      </c>
      <c r="G38" s="45" t="s">
        <v>283</v>
      </c>
      <c r="H38" s="101" t="s">
        <v>1147</v>
      </c>
      <c r="I38" s="102" t="s">
        <v>2247</v>
      </c>
      <c r="J38" s="100">
        <v>43272</v>
      </c>
      <c r="K38" s="102" t="s">
        <v>1149</v>
      </c>
      <c r="L38" s="102" t="s">
        <v>1448</v>
      </c>
      <c r="M38" s="102" t="s">
        <v>48</v>
      </c>
      <c r="N38">
        <v>2</v>
      </c>
      <c r="O38" s="82">
        <v>7</v>
      </c>
      <c r="P38" s="49">
        <v>3</v>
      </c>
      <c r="Q38" s="49">
        <v>3</v>
      </c>
      <c r="R38" s="49" t="s">
        <v>36</v>
      </c>
      <c r="S38" s="54"/>
      <c r="T38" s="54"/>
      <c r="U38" s="54"/>
      <c r="V38" s="54"/>
      <c r="W38" s="80">
        <v>0</v>
      </c>
      <c r="X38" s="51">
        <f t="shared" si="0"/>
        <v>1.3</v>
      </c>
      <c r="Y38" s="52" t="str">
        <f t="shared" si="3"/>
        <v>F</v>
      </c>
      <c r="Z38" s="53" t="str">
        <f t="shared" si="1"/>
        <v>Kém</v>
      </c>
      <c r="AA38" s="41" t="s">
        <v>3382</v>
      </c>
      <c r="AB38" s="41" t="str">
        <f t="shared" si="5"/>
        <v>PM15-A3</v>
      </c>
      <c r="AC38" s="71"/>
      <c r="AD38" s="4"/>
      <c r="AE38" s="43" t="str">
        <f t="shared" si="2"/>
        <v>Học lại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2297</v>
      </c>
      <c r="D39" s="46" t="s">
        <v>1326</v>
      </c>
      <c r="E39" s="47" t="s">
        <v>225</v>
      </c>
      <c r="F39" s="48" t="s">
        <v>2298</v>
      </c>
      <c r="G39" s="45" t="s">
        <v>65</v>
      </c>
      <c r="H39" s="101" t="s">
        <v>1147</v>
      </c>
      <c r="I39" s="102" t="s">
        <v>2247</v>
      </c>
      <c r="J39" s="100">
        <v>43272</v>
      </c>
      <c r="K39" s="102" t="s">
        <v>1149</v>
      </c>
      <c r="L39" s="102" t="s">
        <v>1448</v>
      </c>
      <c r="M39" s="102" t="s">
        <v>48</v>
      </c>
      <c r="N39">
        <v>2</v>
      </c>
      <c r="O39" s="82">
        <v>10</v>
      </c>
      <c r="P39" s="49">
        <v>10</v>
      </c>
      <c r="Q39" s="49">
        <v>6</v>
      </c>
      <c r="R39" s="49" t="s">
        <v>36</v>
      </c>
      <c r="S39" s="54"/>
      <c r="T39" s="54"/>
      <c r="U39" s="54"/>
      <c r="V39" s="54"/>
      <c r="W39" s="80">
        <v>8</v>
      </c>
      <c r="X39" s="51">
        <f t="shared" si="0"/>
        <v>8.1999999999999993</v>
      </c>
      <c r="Y39" s="52" t="str">
        <f t="shared" si="3"/>
        <v>B+</v>
      </c>
      <c r="Z39" s="53" t="str">
        <f t="shared" si="1"/>
        <v>Khá</v>
      </c>
      <c r="AA39" s="41" t="str">
        <f t="shared" si="4"/>
        <v/>
      </c>
      <c r="AB39" s="41" t="str">
        <f t="shared" si="5"/>
        <v>PM15-A3</v>
      </c>
      <c r="AC39" s="71"/>
      <c r="AD39" s="4"/>
      <c r="AE39" s="43" t="str">
        <f t="shared" si="2"/>
        <v>Đạt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2299</v>
      </c>
      <c r="D40" s="46" t="s">
        <v>2300</v>
      </c>
      <c r="E40" s="47" t="s">
        <v>225</v>
      </c>
      <c r="F40" s="48" t="s">
        <v>477</v>
      </c>
      <c r="G40" s="45" t="s">
        <v>74</v>
      </c>
      <c r="H40" s="101" t="s">
        <v>1147</v>
      </c>
      <c r="I40" s="102" t="s">
        <v>2247</v>
      </c>
      <c r="J40" s="100">
        <v>43272</v>
      </c>
      <c r="K40" s="102" t="s">
        <v>1149</v>
      </c>
      <c r="L40" s="102" t="s">
        <v>1448</v>
      </c>
      <c r="M40" s="102" t="s">
        <v>48</v>
      </c>
      <c r="N40">
        <v>2</v>
      </c>
      <c r="O40" s="82">
        <v>5</v>
      </c>
      <c r="P40" s="49">
        <v>0</v>
      </c>
      <c r="Q40" s="49">
        <v>3</v>
      </c>
      <c r="R40" s="49" t="s">
        <v>36</v>
      </c>
      <c r="S40" s="54"/>
      <c r="T40" s="54"/>
      <c r="U40" s="54"/>
      <c r="V40" s="54"/>
      <c r="W40" s="80" t="s">
        <v>36</v>
      </c>
      <c r="X40" s="51">
        <f t="shared" si="0"/>
        <v>0.8</v>
      </c>
      <c r="Y40" s="52" t="str">
        <f t="shared" si="3"/>
        <v>F</v>
      </c>
      <c r="Z40" s="53" t="str">
        <f t="shared" si="1"/>
        <v>Kém</v>
      </c>
      <c r="AA40" s="41" t="str">
        <f t="shared" si="4"/>
        <v>Không đủ ĐKDT</v>
      </c>
      <c r="AB40" s="41" t="str">
        <f t="shared" si="5"/>
        <v>PM15-A3</v>
      </c>
      <c r="AC40" s="71"/>
      <c r="AD40" s="4"/>
      <c r="AE40" s="43" t="str">
        <f t="shared" si="2"/>
        <v>Học lại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2301</v>
      </c>
      <c r="D41" s="46" t="s">
        <v>550</v>
      </c>
      <c r="E41" s="47" t="s">
        <v>229</v>
      </c>
      <c r="F41" s="48" t="s">
        <v>2302</v>
      </c>
      <c r="G41" s="45" t="s">
        <v>84</v>
      </c>
      <c r="H41" s="101" t="s">
        <v>1147</v>
      </c>
      <c r="I41" s="102" t="s">
        <v>2247</v>
      </c>
      <c r="J41" s="100">
        <v>43272</v>
      </c>
      <c r="K41" s="102" t="s">
        <v>1149</v>
      </c>
      <c r="L41" s="102" t="s">
        <v>1448</v>
      </c>
      <c r="M41" s="102" t="s">
        <v>48</v>
      </c>
      <c r="N41">
        <v>2</v>
      </c>
      <c r="O41" s="82">
        <v>8</v>
      </c>
      <c r="P41" s="49">
        <v>6.5</v>
      </c>
      <c r="Q41" s="49">
        <v>8</v>
      </c>
      <c r="R41" s="49" t="s">
        <v>36</v>
      </c>
      <c r="S41" s="54"/>
      <c r="T41" s="54"/>
      <c r="U41" s="54"/>
      <c r="V41" s="54"/>
      <c r="W41" s="80">
        <v>1</v>
      </c>
      <c r="X41" s="51">
        <f t="shared" si="0"/>
        <v>3</v>
      </c>
      <c r="Y41" s="52" t="str">
        <f t="shared" si="3"/>
        <v>F</v>
      </c>
      <c r="Z41" s="53" t="str">
        <f t="shared" si="1"/>
        <v>Kém</v>
      </c>
      <c r="AA41" s="41" t="str">
        <f t="shared" si="4"/>
        <v/>
      </c>
      <c r="AB41" s="41" t="str">
        <f t="shared" si="5"/>
        <v>PM15-A3</v>
      </c>
      <c r="AC41" s="71"/>
      <c r="AD41" s="4"/>
      <c r="AE41" s="43" t="str">
        <f t="shared" si="2"/>
        <v>Học lại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2303</v>
      </c>
      <c r="D42" s="46" t="s">
        <v>114</v>
      </c>
      <c r="E42" s="47" t="s">
        <v>229</v>
      </c>
      <c r="F42" s="48" t="s">
        <v>387</v>
      </c>
      <c r="G42" s="45" t="s">
        <v>472</v>
      </c>
      <c r="H42" s="101" t="s">
        <v>1147</v>
      </c>
      <c r="I42" s="102" t="s">
        <v>2247</v>
      </c>
      <c r="J42" s="100">
        <v>43272</v>
      </c>
      <c r="K42" s="102" t="s">
        <v>1149</v>
      </c>
      <c r="L42" s="102" t="s">
        <v>1448</v>
      </c>
      <c r="M42" s="102" t="s">
        <v>48</v>
      </c>
      <c r="N42">
        <v>2</v>
      </c>
      <c r="O42" s="82">
        <v>8.5</v>
      </c>
      <c r="P42" s="49">
        <v>3</v>
      </c>
      <c r="Q42" s="49">
        <v>3</v>
      </c>
      <c r="R42" s="49" t="s">
        <v>36</v>
      </c>
      <c r="S42" s="54"/>
      <c r="T42" s="54"/>
      <c r="U42" s="54"/>
      <c r="V42" s="54"/>
      <c r="W42" s="80">
        <v>1</v>
      </c>
      <c r="X42" s="51">
        <f t="shared" si="0"/>
        <v>2.2000000000000002</v>
      </c>
      <c r="Y42" s="52" t="str">
        <f t="shared" si="3"/>
        <v>F</v>
      </c>
      <c r="Z42" s="53" t="str">
        <f t="shared" si="1"/>
        <v>Kém</v>
      </c>
      <c r="AA42" s="41" t="str">
        <f t="shared" si="4"/>
        <v/>
      </c>
      <c r="AB42" s="41" t="str">
        <f t="shared" si="5"/>
        <v>PM15-A3</v>
      </c>
      <c r="AC42" s="71"/>
      <c r="AD42" s="4"/>
      <c r="AE42" s="43" t="str">
        <f t="shared" si="2"/>
        <v>Học lại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2304</v>
      </c>
      <c r="D43" s="46" t="s">
        <v>442</v>
      </c>
      <c r="E43" s="47" t="s">
        <v>244</v>
      </c>
      <c r="F43" s="48" t="s">
        <v>2110</v>
      </c>
      <c r="G43" s="45" t="s">
        <v>283</v>
      </c>
      <c r="H43" s="101" t="s">
        <v>1147</v>
      </c>
      <c r="I43" s="102" t="s">
        <v>2247</v>
      </c>
      <c r="J43" s="100">
        <v>43272</v>
      </c>
      <c r="K43" s="102" t="s">
        <v>1149</v>
      </c>
      <c r="L43" s="102" t="s">
        <v>1448</v>
      </c>
      <c r="M43" s="102" t="s">
        <v>48</v>
      </c>
      <c r="N43">
        <v>2</v>
      </c>
      <c r="O43" s="82">
        <v>10</v>
      </c>
      <c r="P43" s="49">
        <v>9</v>
      </c>
      <c r="Q43" s="49">
        <v>6</v>
      </c>
      <c r="R43" s="49" t="s">
        <v>36</v>
      </c>
      <c r="S43" s="54"/>
      <c r="T43" s="54"/>
      <c r="U43" s="54"/>
      <c r="V43" s="54"/>
      <c r="W43" s="80">
        <v>3</v>
      </c>
      <c r="X43" s="51">
        <f t="shared" si="0"/>
        <v>4.5999999999999996</v>
      </c>
      <c r="Y43" s="52" t="str">
        <f t="shared" si="3"/>
        <v>D</v>
      </c>
      <c r="Z43" s="53" t="str">
        <f t="shared" si="1"/>
        <v>Trung bình yếu</v>
      </c>
      <c r="AA43" s="41" t="str">
        <f t="shared" si="4"/>
        <v/>
      </c>
      <c r="AB43" s="41" t="str">
        <f t="shared" si="5"/>
        <v>PM15-A3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2305</v>
      </c>
      <c r="D44" s="46" t="s">
        <v>114</v>
      </c>
      <c r="E44" s="47" t="s">
        <v>244</v>
      </c>
      <c r="F44" s="48" t="s">
        <v>598</v>
      </c>
      <c r="G44" s="45" t="s">
        <v>184</v>
      </c>
      <c r="H44" s="101" t="s">
        <v>1147</v>
      </c>
      <c r="I44" s="102" t="s">
        <v>2247</v>
      </c>
      <c r="J44" s="100">
        <v>43272</v>
      </c>
      <c r="K44" s="102" t="s">
        <v>1149</v>
      </c>
      <c r="L44" s="102" t="s">
        <v>1448</v>
      </c>
      <c r="M44" s="102" t="s">
        <v>48</v>
      </c>
      <c r="N44">
        <v>2</v>
      </c>
      <c r="O44" s="82">
        <v>9</v>
      </c>
      <c r="P44" s="49">
        <v>3</v>
      </c>
      <c r="Q44" s="49">
        <v>3</v>
      </c>
      <c r="R44" s="49" t="s">
        <v>36</v>
      </c>
      <c r="S44" s="54"/>
      <c r="T44" s="54"/>
      <c r="U44" s="54"/>
      <c r="V44" s="54"/>
      <c r="W44" s="80">
        <v>3.5</v>
      </c>
      <c r="X44" s="51">
        <f t="shared" si="0"/>
        <v>4</v>
      </c>
      <c r="Y44" s="52" t="str">
        <f t="shared" si="3"/>
        <v>D</v>
      </c>
      <c r="Z44" s="53" t="str">
        <f t="shared" si="1"/>
        <v>Trung bình yếu</v>
      </c>
      <c r="AA44" s="41" t="str">
        <f t="shared" si="4"/>
        <v/>
      </c>
      <c r="AB44" s="41" t="str">
        <f t="shared" si="5"/>
        <v>PM15-A3</v>
      </c>
      <c r="AC44" s="71"/>
      <c r="AD44" s="4"/>
      <c r="AE44" s="43" t="str">
        <f t="shared" si="2"/>
        <v>Đạt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2306</v>
      </c>
      <c r="D45" s="46" t="s">
        <v>327</v>
      </c>
      <c r="E45" s="47" t="s">
        <v>2307</v>
      </c>
      <c r="F45" s="48" t="s">
        <v>726</v>
      </c>
      <c r="G45" s="45" t="s">
        <v>472</v>
      </c>
      <c r="H45" s="101" t="s">
        <v>1147</v>
      </c>
      <c r="I45" s="102" t="s">
        <v>2247</v>
      </c>
      <c r="J45" s="100">
        <v>43272</v>
      </c>
      <c r="K45" s="102" t="s">
        <v>1149</v>
      </c>
      <c r="L45" s="102" t="s">
        <v>1448</v>
      </c>
      <c r="M45" s="102" t="s">
        <v>48</v>
      </c>
      <c r="N45">
        <v>2</v>
      </c>
      <c r="O45" s="82">
        <v>8</v>
      </c>
      <c r="P45" s="49">
        <v>3.5</v>
      </c>
      <c r="Q45" s="49">
        <v>6</v>
      </c>
      <c r="R45" s="49" t="s">
        <v>36</v>
      </c>
      <c r="S45" s="54"/>
      <c r="T45" s="54"/>
      <c r="U45" s="54"/>
      <c r="V45" s="54"/>
      <c r="W45" s="80">
        <v>1</v>
      </c>
      <c r="X45" s="51">
        <f t="shared" si="0"/>
        <v>2.5</v>
      </c>
      <c r="Y45" s="52" t="str">
        <f t="shared" si="3"/>
        <v>F</v>
      </c>
      <c r="Z45" s="53" t="str">
        <f t="shared" si="1"/>
        <v>Kém</v>
      </c>
      <c r="AA45" s="41" t="str">
        <f t="shared" si="4"/>
        <v/>
      </c>
      <c r="AB45" s="41" t="str">
        <f t="shared" si="5"/>
        <v>PM15-A3</v>
      </c>
      <c r="AC45" s="71"/>
      <c r="AD45" s="4"/>
      <c r="AE45" s="43" t="str">
        <f t="shared" si="2"/>
        <v>Học lại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2308</v>
      </c>
      <c r="D46" s="46" t="s">
        <v>91</v>
      </c>
      <c r="E46" s="47" t="s">
        <v>246</v>
      </c>
      <c r="F46" s="48" t="s">
        <v>943</v>
      </c>
      <c r="G46" s="45" t="s">
        <v>89</v>
      </c>
      <c r="H46" s="101" t="s">
        <v>1147</v>
      </c>
      <c r="I46" s="102" t="s">
        <v>2247</v>
      </c>
      <c r="J46" s="100">
        <v>43272</v>
      </c>
      <c r="K46" s="102" t="s">
        <v>1149</v>
      </c>
      <c r="L46" s="102" t="s">
        <v>1448</v>
      </c>
      <c r="M46" s="102" t="s">
        <v>48</v>
      </c>
      <c r="N46">
        <v>2</v>
      </c>
      <c r="O46" s="82">
        <v>9</v>
      </c>
      <c r="P46" s="49">
        <v>9.5</v>
      </c>
      <c r="Q46" s="49">
        <v>5</v>
      </c>
      <c r="R46" s="49" t="s">
        <v>36</v>
      </c>
      <c r="S46" s="54"/>
      <c r="T46" s="54"/>
      <c r="U46" s="54"/>
      <c r="V46" s="54"/>
      <c r="W46" s="80">
        <v>1</v>
      </c>
      <c r="X46" s="51">
        <f t="shared" si="0"/>
        <v>3.1</v>
      </c>
      <c r="Y46" s="52" t="str">
        <f t="shared" si="3"/>
        <v>F</v>
      </c>
      <c r="Z46" s="53" t="str">
        <f t="shared" si="1"/>
        <v>Kém</v>
      </c>
      <c r="AA46" s="41" t="str">
        <f t="shared" si="4"/>
        <v/>
      </c>
      <c r="AB46" s="41" t="str">
        <f t="shared" si="5"/>
        <v>PM15-A3</v>
      </c>
      <c r="AC46" s="71"/>
      <c r="AD46" s="4"/>
      <c r="AE46" s="43" t="str">
        <f t="shared" si="2"/>
        <v>Học lại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2309</v>
      </c>
      <c r="D47" s="46" t="s">
        <v>2310</v>
      </c>
      <c r="E47" s="47" t="s">
        <v>257</v>
      </c>
      <c r="F47" s="48" t="s">
        <v>632</v>
      </c>
      <c r="G47" s="45" t="s">
        <v>406</v>
      </c>
      <c r="H47" s="101" t="s">
        <v>1147</v>
      </c>
      <c r="I47" s="102" t="s">
        <v>2247</v>
      </c>
      <c r="J47" s="100">
        <v>43272</v>
      </c>
      <c r="K47" s="102" t="s">
        <v>1149</v>
      </c>
      <c r="L47" s="102" t="s">
        <v>1448</v>
      </c>
      <c r="M47" s="102" t="s">
        <v>48</v>
      </c>
      <c r="N47">
        <v>2</v>
      </c>
      <c r="O47" s="82">
        <v>9</v>
      </c>
      <c r="P47" s="49">
        <v>5</v>
      </c>
      <c r="Q47" s="49">
        <v>5</v>
      </c>
      <c r="R47" s="49" t="s">
        <v>36</v>
      </c>
      <c r="S47" s="54"/>
      <c r="T47" s="54"/>
      <c r="U47" s="54"/>
      <c r="V47" s="54"/>
      <c r="W47" s="80">
        <v>1</v>
      </c>
      <c r="X47" s="51">
        <f t="shared" si="0"/>
        <v>2.6</v>
      </c>
      <c r="Y47" s="52" t="str">
        <f t="shared" si="3"/>
        <v>F</v>
      </c>
      <c r="Z47" s="53" t="str">
        <f t="shared" si="1"/>
        <v>Kém</v>
      </c>
      <c r="AA47" s="41" t="str">
        <f t="shared" si="4"/>
        <v/>
      </c>
      <c r="AB47" s="41" t="str">
        <f t="shared" si="5"/>
        <v>PM15-A3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2311</v>
      </c>
      <c r="D48" s="46" t="s">
        <v>1901</v>
      </c>
      <c r="E48" s="47" t="s">
        <v>257</v>
      </c>
      <c r="F48" s="48" t="s">
        <v>626</v>
      </c>
      <c r="G48" s="45" t="s">
        <v>218</v>
      </c>
      <c r="H48" s="101" t="s">
        <v>1147</v>
      </c>
      <c r="I48" s="102" t="s">
        <v>2247</v>
      </c>
      <c r="J48" s="100">
        <v>43272</v>
      </c>
      <c r="K48" s="102" t="s">
        <v>1149</v>
      </c>
      <c r="L48" s="102" t="s">
        <v>1448</v>
      </c>
      <c r="M48" s="102" t="s">
        <v>48</v>
      </c>
      <c r="N48">
        <v>2</v>
      </c>
      <c r="O48" s="82">
        <v>8</v>
      </c>
      <c r="P48" s="49">
        <v>3</v>
      </c>
      <c r="Q48" s="49">
        <v>5</v>
      </c>
      <c r="R48" s="49" t="s">
        <v>36</v>
      </c>
      <c r="S48" s="54"/>
      <c r="T48" s="54"/>
      <c r="U48" s="54"/>
      <c r="V48" s="54"/>
      <c r="W48" s="80">
        <v>3.5</v>
      </c>
      <c r="X48" s="51">
        <f t="shared" si="0"/>
        <v>4.0999999999999996</v>
      </c>
      <c r="Y48" s="52" t="str">
        <f t="shared" si="3"/>
        <v>D</v>
      </c>
      <c r="Z48" s="53" t="str">
        <f t="shared" si="1"/>
        <v>Trung bình yếu</v>
      </c>
      <c r="AA48" s="41" t="str">
        <f t="shared" si="4"/>
        <v/>
      </c>
      <c r="AB48" s="41" t="str">
        <f t="shared" si="5"/>
        <v>PM15-A3</v>
      </c>
      <c r="AC48" s="71"/>
      <c r="AD48" s="4"/>
      <c r="AE48" s="43" t="str">
        <f t="shared" si="2"/>
        <v>Đạt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2312</v>
      </c>
      <c r="D49" s="46" t="s">
        <v>2058</v>
      </c>
      <c r="E49" s="47" t="s">
        <v>257</v>
      </c>
      <c r="F49" s="48" t="s">
        <v>1406</v>
      </c>
      <c r="G49" s="45" t="s">
        <v>120</v>
      </c>
      <c r="H49" s="101" t="s">
        <v>1147</v>
      </c>
      <c r="I49" s="102" t="s">
        <v>2247</v>
      </c>
      <c r="J49" s="100">
        <v>43272</v>
      </c>
      <c r="K49" s="102" t="s">
        <v>1149</v>
      </c>
      <c r="L49" s="102" t="s">
        <v>1448</v>
      </c>
      <c r="M49" s="102" t="s">
        <v>48</v>
      </c>
      <c r="N49">
        <v>2</v>
      </c>
      <c r="O49" s="82">
        <v>8</v>
      </c>
      <c r="P49" s="49">
        <v>3</v>
      </c>
      <c r="Q49" s="49">
        <v>5</v>
      </c>
      <c r="R49" s="49" t="s">
        <v>36</v>
      </c>
      <c r="S49" s="54"/>
      <c r="T49" s="54"/>
      <c r="U49" s="54"/>
      <c r="V49" s="54"/>
      <c r="W49" s="80">
        <v>1</v>
      </c>
      <c r="X49" s="51">
        <f t="shared" si="0"/>
        <v>2.2999999999999998</v>
      </c>
      <c r="Y49" s="52" t="str">
        <f t="shared" si="3"/>
        <v>F</v>
      </c>
      <c r="Z49" s="53" t="str">
        <f t="shared" si="1"/>
        <v>Kém</v>
      </c>
      <c r="AA49" s="41" t="str">
        <f t="shared" si="4"/>
        <v/>
      </c>
      <c r="AB49" s="41" t="str">
        <f t="shared" si="5"/>
        <v>PM15-A3</v>
      </c>
      <c r="AC49" s="71"/>
      <c r="AD49" s="4"/>
      <c r="AE49" s="43" t="str">
        <f t="shared" si="2"/>
        <v>Học lại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2313</v>
      </c>
      <c r="D50" s="46" t="s">
        <v>76</v>
      </c>
      <c r="E50" s="47" t="s">
        <v>1542</v>
      </c>
      <c r="F50" s="48" t="s">
        <v>1396</v>
      </c>
      <c r="G50" s="45" t="s">
        <v>357</v>
      </c>
      <c r="H50" s="101" t="s">
        <v>1147</v>
      </c>
      <c r="I50" s="102" t="s">
        <v>2247</v>
      </c>
      <c r="J50" s="100">
        <v>43272</v>
      </c>
      <c r="K50" s="102" t="s">
        <v>1149</v>
      </c>
      <c r="L50" s="102" t="s">
        <v>1448</v>
      </c>
      <c r="M50" s="102" t="s">
        <v>48</v>
      </c>
      <c r="N50">
        <v>2</v>
      </c>
      <c r="O50" s="82">
        <v>10</v>
      </c>
      <c r="P50" s="49">
        <v>8</v>
      </c>
      <c r="Q50" s="49">
        <v>5</v>
      </c>
      <c r="R50" s="49" t="s">
        <v>36</v>
      </c>
      <c r="S50" s="54"/>
      <c r="T50" s="54"/>
      <c r="U50" s="54"/>
      <c r="V50" s="54"/>
      <c r="W50" s="80">
        <v>3</v>
      </c>
      <c r="X50" s="51">
        <f t="shared" si="0"/>
        <v>4.4000000000000004</v>
      </c>
      <c r="Y50" s="52" t="str">
        <f t="shared" si="3"/>
        <v>D</v>
      </c>
      <c r="Z50" s="53" t="str">
        <f t="shared" si="1"/>
        <v>Trung bình yếu</v>
      </c>
      <c r="AA50" s="41" t="str">
        <f t="shared" si="4"/>
        <v/>
      </c>
      <c r="AB50" s="41" t="str">
        <f t="shared" si="5"/>
        <v>PM15-A3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2314</v>
      </c>
      <c r="D51" s="46" t="s">
        <v>2315</v>
      </c>
      <c r="E51" s="47" t="s">
        <v>2316</v>
      </c>
      <c r="F51" s="48" t="s">
        <v>2317</v>
      </c>
      <c r="G51" s="45" t="s">
        <v>65</v>
      </c>
      <c r="H51" s="101" t="s">
        <v>1147</v>
      </c>
      <c r="I51" s="102" t="s">
        <v>2247</v>
      </c>
      <c r="J51" s="100">
        <v>43272</v>
      </c>
      <c r="K51" s="102" t="s">
        <v>1149</v>
      </c>
      <c r="L51" s="102" t="s">
        <v>1448</v>
      </c>
      <c r="M51" s="102" t="s">
        <v>48</v>
      </c>
      <c r="N51">
        <v>2</v>
      </c>
      <c r="O51" s="82">
        <v>10</v>
      </c>
      <c r="P51" s="49">
        <v>9.5</v>
      </c>
      <c r="Q51" s="49">
        <v>3</v>
      </c>
      <c r="R51" s="49" t="s">
        <v>36</v>
      </c>
      <c r="S51" s="54"/>
      <c r="T51" s="54"/>
      <c r="U51" s="54"/>
      <c r="V51" s="54"/>
      <c r="W51" s="80">
        <v>6</v>
      </c>
      <c r="X51" s="51">
        <f t="shared" si="0"/>
        <v>6.5</v>
      </c>
      <c r="Y51" s="52" t="str">
        <f t="shared" si="3"/>
        <v>C+</v>
      </c>
      <c r="Z51" s="53" t="str">
        <f t="shared" si="1"/>
        <v>Trung bình</v>
      </c>
      <c r="AA51" s="41" t="str">
        <f t="shared" si="4"/>
        <v/>
      </c>
      <c r="AB51" s="41" t="str">
        <f t="shared" si="5"/>
        <v>PM15-A3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2318</v>
      </c>
      <c r="D52" s="46" t="s">
        <v>2319</v>
      </c>
      <c r="E52" s="47" t="s">
        <v>275</v>
      </c>
      <c r="F52" s="48" t="s">
        <v>1911</v>
      </c>
      <c r="G52" s="45" t="s">
        <v>93</v>
      </c>
      <c r="H52" s="101" t="s">
        <v>1147</v>
      </c>
      <c r="I52" s="102" t="s">
        <v>2247</v>
      </c>
      <c r="J52" s="100">
        <v>43272</v>
      </c>
      <c r="K52" s="102" t="s">
        <v>1149</v>
      </c>
      <c r="L52" s="102" t="s">
        <v>1448</v>
      </c>
      <c r="M52" s="102" t="s">
        <v>48</v>
      </c>
      <c r="N52">
        <v>2</v>
      </c>
      <c r="O52" s="82">
        <v>9</v>
      </c>
      <c r="P52" s="49">
        <v>3.5</v>
      </c>
      <c r="Q52" s="49">
        <v>7</v>
      </c>
      <c r="R52" s="49" t="s">
        <v>36</v>
      </c>
      <c r="S52" s="54"/>
      <c r="T52" s="54"/>
      <c r="U52" s="54"/>
      <c r="V52" s="54"/>
      <c r="W52" s="80">
        <v>1</v>
      </c>
      <c r="X52" s="51">
        <f t="shared" si="0"/>
        <v>2.7</v>
      </c>
      <c r="Y52" s="52" t="str">
        <f t="shared" si="3"/>
        <v>F</v>
      </c>
      <c r="Z52" s="53" t="str">
        <f t="shared" si="1"/>
        <v>Kém</v>
      </c>
      <c r="AA52" s="41" t="str">
        <f t="shared" si="4"/>
        <v/>
      </c>
      <c r="AB52" s="41" t="str">
        <f t="shared" si="5"/>
        <v>PM15-A3</v>
      </c>
      <c r="AC52" s="71"/>
      <c r="AD52" s="4"/>
      <c r="AE52" s="43" t="str">
        <f t="shared" si="2"/>
        <v>Học lại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2320</v>
      </c>
      <c r="D53" s="46" t="s">
        <v>114</v>
      </c>
      <c r="E53" s="47" t="s">
        <v>278</v>
      </c>
      <c r="F53" s="48" t="s">
        <v>934</v>
      </c>
      <c r="G53" s="45" t="s">
        <v>518</v>
      </c>
      <c r="H53" s="101" t="s">
        <v>1147</v>
      </c>
      <c r="I53" s="102" t="s">
        <v>2247</v>
      </c>
      <c r="J53" s="100">
        <v>43272</v>
      </c>
      <c r="K53" s="102" t="s">
        <v>1149</v>
      </c>
      <c r="L53" s="102" t="s">
        <v>1448</v>
      </c>
      <c r="M53" s="102" t="s">
        <v>48</v>
      </c>
      <c r="N53">
        <v>2</v>
      </c>
      <c r="O53" s="82">
        <v>10</v>
      </c>
      <c r="P53" s="49">
        <v>7.5</v>
      </c>
      <c r="Q53" s="49">
        <v>8</v>
      </c>
      <c r="R53" s="49" t="s">
        <v>36</v>
      </c>
      <c r="S53" s="54"/>
      <c r="T53" s="54"/>
      <c r="U53" s="54"/>
      <c r="V53" s="54"/>
      <c r="W53" s="80">
        <v>3</v>
      </c>
      <c r="X53" s="51">
        <f t="shared" si="0"/>
        <v>4.7</v>
      </c>
      <c r="Y53" s="52" t="str">
        <f t="shared" si="3"/>
        <v>D</v>
      </c>
      <c r="Z53" s="53" t="str">
        <f t="shared" si="1"/>
        <v>Trung bình yếu</v>
      </c>
      <c r="AA53" s="41" t="str">
        <f t="shared" si="4"/>
        <v/>
      </c>
      <c r="AB53" s="41" t="str">
        <f t="shared" si="5"/>
        <v>PM15-A3</v>
      </c>
      <c r="AC53" s="71"/>
      <c r="AD53" s="4"/>
      <c r="AE53" s="43" t="str">
        <f t="shared" si="2"/>
        <v>Đạt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2321</v>
      </c>
      <c r="D54" s="46" t="s">
        <v>2322</v>
      </c>
      <c r="E54" s="47" t="s">
        <v>278</v>
      </c>
      <c r="F54" s="48" t="s">
        <v>1056</v>
      </c>
      <c r="G54" s="45" t="s">
        <v>152</v>
      </c>
      <c r="H54" s="101" t="s">
        <v>1147</v>
      </c>
      <c r="I54" s="102" t="s">
        <v>2247</v>
      </c>
      <c r="J54" s="100">
        <v>43272</v>
      </c>
      <c r="K54" s="102" t="s">
        <v>1149</v>
      </c>
      <c r="L54" s="102" t="s">
        <v>1448</v>
      </c>
      <c r="M54" s="102" t="s">
        <v>48</v>
      </c>
      <c r="N54">
        <v>2</v>
      </c>
      <c r="O54" s="82">
        <v>6</v>
      </c>
      <c r="P54" s="49">
        <v>3</v>
      </c>
      <c r="Q54" s="49">
        <v>7</v>
      </c>
      <c r="R54" s="49" t="s">
        <v>36</v>
      </c>
      <c r="S54" s="54"/>
      <c r="T54" s="54"/>
      <c r="U54" s="54"/>
      <c r="V54" s="54"/>
      <c r="W54" s="80">
        <v>0</v>
      </c>
      <c r="X54" s="51">
        <f t="shared" si="0"/>
        <v>1.6</v>
      </c>
      <c r="Y54" s="52" t="str">
        <f t="shared" si="3"/>
        <v>F</v>
      </c>
      <c r="Z54" s="53" t="str">
        <f t="shared" si="1"/>
        <v>Kém</v>
      </c>
      <c r="AA54" s="41" t="str">
        <f t="shared" si="4"/>
        <v/>
      </c>
      <c r="AB54" s="41" t="str">
        <f t="shared" si="5"/>
        <v>PM15-A3</v>
      </c>
      <c r="AC54" s="71"/>
      <c r="AD54" s="4"/>
      <c r="AE54" s="43" t="str">
        <f t="shared" si="2"/>
        <v>Học lại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2323</v>
      </c>
      <c r="D55" s="46" t="s">
        <v>161</v>
      </c>
      <c r="E55" s="47" t="s">
        <v>1413</v>
      </c>
      <c r="F55" s="48" t="s">
        <v>1091</v>
      </c>
      <c r="G55" s="45" t="s">
        <v>357</v>
      </c>
      <c r="H55" s="101" t="s">
        <v>1147</v>
      </c>
      <c r="I55" s="102" t="s">
        <v>2247</v>
      </c>
      <c r="J55" s="100">
        <v>43272</v>
      </c>
      <c r="K55" s="102" t="s">
        <v>1149</v>
      </c>
      <c r="L55" s="102" t="s">
        <v>1448</v>
      </c>
      <c r="M55" s="102" t="s">
        <v>48</v>
      </c>
      <c r="N55">
        <v>2</v>
      </c>
      <c r="O55" s="82">
        <v>9</v>
      </c>
      <c r="P55" s="49">
        <v>3.5</v>
      </c>
      <c r="Q55" s="49">
        <v>3</v>
      </c>
      <c r="R55" s="49" t="s">
        <v>36</v>
      </c>
      <c r="S55" s="54"/>
      <c r="T55" s="54"/>
      <c r="U55" s="54"/>
      <c r="V55" s="54"/>
      <c r="W55" s="80">
        <v>1</v>
      </c>
      <c r="X55" s="51">
        <f t="shared" si="0"/>
        <v>2.2999999999999998</v>
      </c>
      <c r="Y55" s="52" t="str">
        <f t="shared" si="3"/>
        <v>F</v>
      </c>
      <c r="Z55" s="53" t="str">
        <f t="shared" si="1"/>
        <v>Kém</v>
      </c>
      <c r="AA55" s="41" t="str">
        <f t="shared" si="4"/>
        <v/>
      </c>
      <c r="AB55" s="41" t="str">
        <f t="shared" si="5"/>
        <v>PM15-A3</v>
      </c>
      <c r="AC55" s="71"/>
      <c r="AD55" s="4"/>
      <c r="AE55" s="43" t="str">
        <f t="shared" si="2"/>
        <v>Học lại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2324</v>
      </c>
      <c r="D56" s="46" t="s">
        <v>1071</v>
      </c>
      <c r="E56" s="47" t="s">
        <v>1413</v>
      </c>
      <c r="F56" s="48" t="s">
        <v>879</v>
      </c>
      <c r="G56" s="45" t="s">
        <v>184</v>
      </c>
      <c r="H56" s="101" t="s">
        <v>1147</v>
      </c>
      <c r="I56" s="102" t="s">
        <v>2247</v>
      </c>
      <c r="J56" s="100">
        <v>43272</v>
      </c>
      <c r="K56" s="102" t="s">
        <v>1149</v>
      </c>
      <c r="L56" s="102" t="s">
        <v>1448</v>
      </c>
      <c r="M56" s="102" t="s">
        <v>48</v>
      </c>
      <c r="N56">
        <v>2</v>
      </c>
      <c r="O56" s="82">
        <v>8</v>
      </c>
      <c r="P56" s="49">
        <v>6.5</v>
      </c>
      <c r="Q56" s="49">
        <v>7</v>
      </c>
      <c r="R56" s="49" t="s">
        <v>36</v>
      </c>
      <c r="S56" s="54"/>
      <c r="T56" s="54"/>
      <c r="U56" s="54"/>
      <c r="V56" s="54"/>
      <c r="W56" s="80">
        <v>1</v>
      </c>
      <c r="X56" s="51">
        <f t="shared" si="0"/>
        <v>2.9</v>
      </c>
      <c r="Y56" s="52" t="str">
        <f t="shared" si="3"/>
        <v>F</v>
      </c>
      <c r="Z56" s="53" t="str">
        <f t="shared" si="1"/>
        <v>Kém</v>
      </c>
      <c r="AA56" s="41" t="str">
        <f t="shared" si="4"/>
        <v/>
      </c>
      <c r="AB56" s="41" t="str">
        <f t="shared" si="5"/>
        <v>PM15-A3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2325</v>
      </c>
      <c r="D57" s="46" t="s">
        <v>1551</v>
      </c>
      <c r="E57" s="47" t="s">
        <v>282</v>
      </c>
      <c r="F57" s="48" t="s">
        <v>934</v>
      </c>
      <c r="G57" s="45" t="s">
        <v>89</v>
      </c>
      <c r="H57" s="101" t="s">
        <v>1147</v>
      </c>
      <c r="I57" s="102" t="s">
        <v>2247</v>
      </c>
      <c r="J57" s="100">
        <v>43272</v>
      </c>
      <c r="K57" s="102" t="s">
        <v>1149</v>
      </c>
      <c r="L57" s="102" t="s">
        <v>1448</v>
      </c>
      <c r="M57" s="102" t="s">
        <v>48</v>
      </c>
      <c r="N57">
        <v>2</v>
      </c>
      <c r="O57" s="82">
        <v>10</v>
      </c>
      <c r="P57" s="49">
        <v>7</v>
      </c>
      <c r="Q57" s="49">
        <v>10</v>
      </c>
      <c r="R57" s="49" t="s">
        <v>36</v>
      </c>
      <c r="S57" s="54"/>
      <c r="T57" s="54"/>
      <c r="U57" s="54"/>
      <c r="V57" s="54"/>
      <c r="W57" s="80">
        <v>3</v>
      </c>
      <c r="X57" s="51">
        <f t="shared" si="0"/>
        <v>4.8</v>
      </c>
      <c r="Y57" s="52" t="str">
        <f t="shared" si="3"/>
        <v>D</v>
      </c>
      <c r="Z57" s="53" t="str">
        <f t="shared" si="1"/>
        <v>Trung bình yếu</v>
      </c>
      <c r="AA57" s="41" t="str">
        <f t="shared" si="4"/>
        <v/>
      </c>
      <c r="AB57" s="41" t="str">
        <f t="shared" si="5"/>
        <v>PM15-A3</v>
      </c>
      <c r="AC57" s="71"/>
      <c r="AD57" s="4"/>
      <c r="AE57" s="43" t="str">
        <f t="shared" si="2"/>
        <v>Đạt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2326</v>
      </c>
      <c r="D58" s="46" t="s">
        <v>2327</v>
      </c>
      <c r="E58" s="47" t="s">
        <v>911</v>
      </c>
      <c r="F58" s="48" t="s">
        <v>562</v>
      </c>
      <c r="G58" s="45" t="s">
        <v>447</v>
      </c>
      <c r="H58" s="101" t="s">
        <v>1147</v>
      </c>
      <c r="I58" s="102" t="s">
        <v>2247</v>
      </c>
      <c r="J58" s="100">
        <v>43272</v>
      </c>
      <c r="K58" s="102" t="s">
        <v>1149</v>
      </c>
      <c r="L58" s="102" t="s">
        <v>1448</v>
      </c>
      <c r="M58" s="102" t="s">
        <v>48</v>
      </c>
      <c r="N58">
        <v>2</v>
      </c>
      <c r="O58" s="82">
        <v>10</v>
      </c>
      <c r="P58" s="49">
        <v>8.5</v>
      </c>
      <c r="Q58" s="49">
        <v>6</v>
      </c>
      <c r="R58" s="49" t="s">
        <v>36</v>
      </c>
      <c r="S58" s="54"/>
      <c r="T58" s="54"/>
      <c r="U58" s="54"/>
      <c r="V58" s="54"/>
      <c r="W58" s="80">
        <v>8</v>
      </c>
      <c r="X58" s="51">
        <f t="shared" si="0"/>
        <v>8.1</v>
      </c>
      <c r="Y58" s="52" t="str">
        <f t="shared" si="3"/>
        <v>B+</v>
      </c>
      <c r="Z58" s="53" t="str">
        <f t="shared" si="1"/>
        <v>Khá</v>
      </c>
      <c r="AA58" s="41" t="str">
        <f t="shared" si="4"/>
        <v/>
      </c>
      <c r="AB58" s="41" t="str">
        <f t="shared" si="5"/>
        <v>PM15-A3</v>
      </c>
      <c r="AC58" s="71"/>
      <c r="AD58" s="4"/>
      <c r="AE58" s="43" t="str">
        <f t="shared" si="2"/>
        <v>Đạt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2328</v>
      </c>
      <c r="D59" s="46" t="s">
        <v>945</v>
      </c>
      <c r="E59" s="47" t="s">
        <v>288</v>
      </c>
      <c r="F59" s="48" t="s">
        <v>1626</v>
      </c>
      <c r="G59" s="45" t="s">
        <v>262</v>
      </c>
      <c r="H59" s="101" t="s">
        <v>1147</v>
      </c>
      <c r="I59" s="102" t="s">
        <v>2247</v>
      </c>
      <c r="J59" s="100">
        <v>43272</v>
      </c>
      <c r="K59" s="102" t="s">
        <v>1149</v>
      </c>
      <c r="L59" s="102" t="s">
        <v>1448</v>
      </c>
      <c r="M59" s="102" t="s">
        <v>48</v>
      </c>
      <c r="N59">
        <v>2</v>
      </c>
      <c r="O59" s="82">
        <v>9</v>
      </c>
      <c r="P59" s="49">
        <v>6</v>
      </c>
      <c r="Q59" s="49">
        <v>5</v>
      </c>
      <c r="R59" s="49" t="s">
        <v>36</v>
      </c>
      <c r="S59" s="54"/>
      <c r="T59" s="54"/>
      <c r="U59" s="54"/>
      <c r="V59" s="54"/>
      <c r="W59" s="80">
        <v>3</v>
      </c>
      <c r="X59" s="51">
        <f t="shared" si="0"/>
        <v>4.0999999999999996</v>
      </c>
      <c r="Y59" s="52" t="str">
        <f t="shared" si="3"/>
        <v>D</v>
      </c>
      <c r="Z59" s="53" t="str">
        <f t="shared" si="1"/>
        <v>Trung bình yếu</v>
      </c>
      <c r="AA59" s="41" t="str">
        <f t="shared" si="4"/>
        <v/>
      </c>
      <c r="AB59" s="41" t="str">
        <f t="shared" si="5"/>
        <v>PM15-A3</v>
      </c>
      <c r="AC59" s="71"/>
      <c r="AD59" s="4"/>
      <c r="AE59" s="43" t="str">
        <f t="shared" si="2"/>
        <v>Đạt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2329</v>
      </c>
      <c r="D60" s="46" t="s">
        <v>1735</v>
      </c>
      <c r="E60" s="47" t="s">
        <v>288</v>
      </c>
      <c r="F60" s="48" t="s">
        <v>372</v>
      </c>
      <c r="G60" s="45" t="s">
        <v>472</v>
      </c>
      <c r="H60" s="101" t="s">
        <v>1147</v>
      </c>
      <c r="I60" s="102" t="s">
        <v>2247</v>
      </c>
      <c r="J60" s="100">
        <v>43272</v>
      </c>
      <c r="K60" s="102" t="s">
        <v>1149</v>
      </c>
      <c r="L60" s="102" t="s">
        <v>1448</v>
      </c>
      <c r="M60" s="102" t="s">
        <v>48</v>
      </c>
      <c r="N60">
        <v>2</v>
      </c>
      <c r="O60" s="82">
        <v>9</v>
      </c>
      <c r="P60" s="49">
        <v>3.5</v>
      </c>
      <c r="Q60" s="49">
        <v>4</v>
      </c>
      <c r="R60" s="49" t="s">
        <v>36</v>
      </c>
      <c r="S60" s="54"/>
      <c r="T60" s="54"/>
      <c r="U60" s="54"/>
      <c r="V60" s="54"/>
      <c r="W60" s="80">
        <v>1</v>
      </c>
      <c r="X60" s="51">
        <f t="shared" si="0"/>
        <v>2.4</v>
      </c>
      <c r="Y60" s="52" t="str">
        <f t="shared" si="3"/>
        <v>F</v>
      </c>
      <c r="Z60" s="53" t="str">
        <f t="shared" si="1"/>
        <v>Kém</v>
      </c>
      <c r="AA60" s="41" t="str">
        <f t="shared" si="4"/>
        <v/>
      </c>
      <c r="AB60" s="41" t="str">
        <f t="shared" si="5"/>
        <v>PM15-A3</v>
      </c>
      <c r="AC60" s="71"/>
      <c r="AD60" s="4"/>
      <c r="AE60" s="43" t="str">
        <f t="shared" si="2"/>
        <v>Học lại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2330</v>
      </c>
      <c r="D61" s="46" t="s">
        <v>2331</v>
      </c>
      <c r="E61" s="47" t="s">
        <v>2332</v>
      </c>
      <c r="F61" s="48" t="s">
        <v>1991</v>
      </c>
      <c r="G61" s="45" t="s">
        <v>447</v>
      </c>
      <c r="H61" s="101" t="s">
        <v>1147</v>
      </c>
      <c r="I61" s="102" t="s">
        <v>2247</v>
      </c>
      <c r="J61" s="100">
        <v>43272</v>
      </c>
      <c r="K61" s="102" t="s">
        <v>1149</v>
      </c>
      <c r="L61" s="102" t="s">
        <v>1448</v>
      </c>
      <c r="M61" s="102" t="s">
        <v>48</v>
      </c>
      <c r="N61">
        <v>2</v>
      </c>
      <c r="O61" s="82">
        <v>9</v>
      </c>
      <c r="P61" s="49">
        <v>5</v>
      </c>
      <c r="Q61" s="49">
        <v>7</v>
      </c>
      <c r="R61" s="49" t="s">
        <v>36</v>
      </c>
      <c r="S61" s="54"/>
      <c r="T61" s="54"/>
      <c r="U61" s="54"/>
      <c r="V61" s="54"/>
      <c r="W61" s="80">
        <v>3</v>
      </c>
      <c r="X61" s="51">
        <f t="shared" si="0"/>
        <v>4.2</v>
      </c>
      <c r="Y61" s="52" t="str">
        <f t="shared" si="3"/>
        <v>D</v>
      </c>
      <c r="Z61" s="53" t="str">
        <f t="shared" si="1"/>
        <v>Trung bình yếu</v>
      </c>
      <c r="AA61" s="41" t="str">
        <f t="shared" si="4"/>
        <v/>
      </c>
      <c r="AB61" s="41" t="str">
        <f t="shared" si="5"/>
        <v>PM15-A3</v>
      </c>
      <c r="AC61" s="71"/>
      <c r="AD61" s="4"/>
      <c r="AE61" s="43" t="str">
        <f t="shared" si="2"/>
        <v>Đạt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2333</v>
      </c>
      <c r="D62" s="46" t="s">
        <v>2215</v>
      </c>
      <c r="E62" s="47" t="s">
        <v>721</v>
      </c>
      <c r="F62" s="48" t="s">
        <v>88</v>
      </c>
      <c r="G62" s="45" t="s">
        <v>194</v>
      </c>
      <c r="H62" s="101" t="s">
        <v>1147</v>
      </c>
      <c r="I62" s="102" t="s">
        <v>2247</v>
      </c>
      <c r="J62" s="100">
        <v>43272</v>
      </c>
      <c r="K62" s="102" t="s">
        <v>1149</v>
      </c>
      <c r="L62" s="102" t="s">
        <v>1448</v>
      </c>
      <c r="M62" s="102" t="s">
        <v>48</v>
      </c>
      <c r="N62">
        <v>2</v>
      </c>
      <c r="O62" s="82">
        <v>10</v>
      </c>
      <c r="P62" s="49">
        <v>9.5</v>
      </c>
      <c r="Q62" s="49">
        <v>5</v>
      </c>
      <c r="R62" s="49" t="s">
        <v>36</v>
      </c>
      <c r="S62" s="54"/>
      <c r="T62" s="54"/>
      <c r="U62" s="54"/>
      <c r="V62" s="54"/>
      <c r="W62" s="80">
        <v>1</v>
      </c>
      <c r="X62" s="51">
        <f t="shared" si="0"/>
        <v>3.2</v>
      </c>
      <c r="Y62" s="52" t="str">
        <f t="shared" si="3"/>
        <v>F</v>
      </c>
      <c r="Z62" s="53" t="str">
        <f t="shared" si="1"/>
        <v>Kém</v>
      </c>
      <c r="AA62" s="41" t="str">
        <f t="shared" si="4"/>
        <v/>
      </c>
      <c r="AB62" s="41" t="str">
        <f t="shared" si="5"/>
        <v>PM15-A3</v>
      </c>
      <c r="AC62" s="71"/>
      <c r="AD62" s="4"/>
      <c r="AE62" s="43" t="str">
        <f t="shared" si="2"/>
        <v>Học lại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2334</v>
      </c>
      <c r="D63" s="46" t="s">
        <v>2335</v>
      </c>
      <c r="E63" s="47" t="s">
        <v>534</v>
      </c>
      <c r="F63" s="48" t="s">
        <v>2336</v>
      </c>
      <c r="G63" s="45" t="s">
        <v>53</v>
      </c>
      <c r="H63" s="101" t="s">
        <v>1147</v>
      </c>
      <c r="I63" s="102" t="s">
        <v>2247</v>
      </c>
      <c r="J63" s="100">
        <v>43272</v>
      </c>
      <c r="K63" s="102" t="s">
        <v>1149</v>
      </c>
      <c r="L63" s="102" t="s">
        <v>1448</v>
      </c>
      <c r="M63" s="102" t="s">
        <v>48</v>
      </c>
      <c r="N63">
        <v>2</v>
      </c>
      <c r="O63" s="82">
        <v>9</v>
      </c>
      <c r="P63" s="49">
        <v>3</v>
      </c>
      <c r="Q63" s="49">
        <v>3</v>
      </c>
      <c r="R63" s="49" t="s">
        <v>36</v>
      </c>
      <c r="S63" s="54"/>
      <c r="T63" s="54"/>
      <c r="U63" s="54"/>
      <c r="V63" s="54"/>
      <c r="W63" s="80">
        <v>1</v>
      </c>
      <c r="X63" s="51">
        <f t="shared" si="0"/>
        <v>2.2000000000000002</v>
      </c>
      <c r="Y63" s="52" t="str">
        <f t="shared" si="3"/>
        <v>F</v>
      </c>
      <c r="Z63" s="53" t="str">
        <f t="shared" si="1"/>
        <v>Kém</v>
      </c>
      <c r="AA63" s="41" t="str">
        <f t="shared" si="4"/>
        <v/>
      </c>
      <c r="AB63" s="41" t="str">
        <f t="shared" si="5"/>
        <v>PM15-A3</v>
      </c>
      <c r="AC63" s="71"/>
      <c r="AD63" s="4"/>
      <c r="AE63" s="43" t="str">
        <f t="shared" si="2"/>
        <v>Học lại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2337</v>
      </c>
      <c r="D64" s="46" t="s">
        <v>2338</v>
      </c>
      <c r="E64" s="47" t="s">
        <v>534</v>
      </c>
      <c r="F64" s="48" t="s">
        <v>2339</v>
      </c>
      <c r="G64" s="45" t="s">
        <v>132</v>
      </c>
      <c r="H64" s="101" t="s">
        <v>1147</v>
      </c>
      <c r="I64" s="102" t="s">
        <v>2247</v>
      </c>
      <c r="J64" s="100">
        <v>43272</v>
      </c>
      <c r="K64" s="102" t="s">
        <v>1149</v>
      </c>
      <c r="L64" s="102" t="s">
        <v>1448</v>
      </c>
      <c r="M64" s="102" t="s">
        <v>48</v>
      </c>
      <c r="N64">
        <v>2</v>
      </c>
      <c r="O64" s="82">
        <v>10</v>
      </c>
      <c r="P64" s="49">
        <v>8</v>
      </c>
      <c r="Q64" s="49">
        <v>4</v>
      </c>
      <c r="R64" s="49" t="s">
        <v>36</v>
      </c>
      <c r="S64" s="54"/>
      <c r="T64" s="54"/>
      <c r="U64" s="54"/>
      <c r="V64" s="54"/>
      <c r="W64" s="80">
        <v>1</v>
      </c>
      <c r="X64" s="51">
        <f t="shared" si="0"/>
        <v>2.9</v>
      </c>
      <c r="Y64" s="52" t="str">
        <f t="shared" si="3"/>
        <v>F</v>
      </c>
      <c r="Z64" s="53" t="str">
        <f t="shared" si="1"/>
        <v>Kém</v>
      </c>
      <c r="AA64" s="41" t="str">
        <f t="shared" si="4"/>
        <v/>
      </c>
      <c r="AB64" s="41" t="str">
        <f t="shared" si="5"/>
        <v>PM15-A3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2340</v>
      </c>
      <c r="D65" s="46" t="s">
        <v>611</v>
      </c>
      <c r="E65" s="47" t="s">
        <v>534</v>
      </c>
      <c r="F65" s="48" t="s">
        <v>233</v>
      </c>
      <c r="G65" s="45" t="s">
        <v>447</v>
      </c>
      <c r="H65" s="101" t="s">
        <v>1147</v>
      </c>
      <c r="I65" s="102" t="s">
        <v>2247</v>
      </c>
      <c r="J65" s="100">
        <v>43272</v>
      </c>
      <c r="K65" s="102" t="s">
        <v>1149</v>
      </c>
      <c r="L65" s="102" t="s">
        <v>1448</v>
      </c>
      <c r="M65" s="102" t="s">
        <v>48</v>
      </c>
      <c r="N65">
        <v>2</v>
      </c>
      <c r="O65" s="82">
        <v>9</v>
      </c>
      <c r="P65" s="49">
        <v>4</v>
      </c>
      <c r="Q65" s="49">
        <v>8</v>
      </c>
      <c r="R65" s="49" t="s">
        <v>36</v>
      </c>
      <c r="S65" s="54"/>
      <c r="T65" s="54"/>
      <c r="U65" s="54"/>
      <c r="V65" s="54"/>
      <c r="W65" s="80">
        <v>1</v>
      </c>
      <c r="X65" s="51">
        <f t="shared" si="0"/>
        <v>2.8</v>
      </c>
      <c r="Y65" s="52" t="str">
        <f t="shared" si="3"/>
        <v>F</v>
      </c>
      <c r="Z65" s="53" t="str">
        <f t="shared" si="1"/>
        <v>Kém</v>
      </c>
      <c r="AA65" s="41" t="str">
        <f t="shared" si="4"/>
        <v/>
      </c>
      <c r="AB65" s="41" t="str">
        <f t="shared" si="5"/>
        <v>PM15-A3</v>
      </c>
      <c r="AC65" s="71"/>
      <c r="AD65" s="4"/>
      <c r="AE65" s="43" t="str">
        <f t="shared" si="2"/>
        <v>Học lại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2341</v>
      </c>
      <c r="D66" s="46" t="s">
        <v>2342</v>
      </c>
      <c r="E66" s="47" t="s">
        <v>728</v>
      </c>
      <c r="F66" s="48" t="s">
        <v>2343</v>
      </c>
      <c r="G66" s="45" t="s">
        <v>120</v>
      </c>
      <c r="H66" s="101" t="s">
        <v>1147</v>
      </c>
      <c r="I66" s="102" t="s">
        <v>2247</v>
      </c>
      <c r="J66" s="100">
        <v>43272</v>
      </c>
      <c r="K66" s="102" t="s">
        <v>1149</v>
      </c>
      <c r="L66" s="102" t="s">
        <v>1448</v>
      </c>
      <c r="M66" s="102" t="s">
        <v>48</v>
      </c>
      <c r="N66">
        <v>2</v>
      </c>
      <c r="O66" s="82">
        <v>7.5</v>
      </c>
      <c r="P66" s="49">
        <v>3</v>
      </c>
      <c r="Q66" s="49">
        <v>7</v>
      </c>
      <c r="R66" s="49" t="s">
        <v>36</v>
      </c>
      <c r="S66" s="54"/>
      <c r="T66" s="54"/>
      <c r="U66" s="54"/>
      <c r="V66" s="54"/>
      <c r="W66" s="80">
        <v>0</v>
      </c>
      <c r="X66" s="51">
        <f t="shared" si="0"/>
        <v>1.8</v>
      </c>
      <c r="Y66" s="52" t="str">
        <f t="shared" si="3"/>
        <v>F</v>
      </c>
      <c r="Z66" s="53" t="str">
        <f t="shared" si="1"/>
        <v>Kém</v>
      </c>
      <c r="AA66" s="41" t="str">
        <f t="shared" si="4"/>
        <v/>
      </c>
      <c r="AB66" s="41" t="str">
        <f t="shared" si="5"/>
        <v>PM15-A3</v>
      </c>
      <c r="AC66" s="71"/>
      <c r="AD66" s="4"/>
      <c r="AE66" s="43" t="str">
        <f t="shared" si="2"/>
        <v>Học lại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2344</v>
      </c>
      <c r="D67" s="46" t="s">
        <v>59</v>
      </c>
      <c r="E67" s="47" t="s">
        <v>1425</v>
      </c>
      <c r="F67" s="48" t="s">
        <v>2345</v>
      </c>
      <c r="G67" s="45" t="s">
        <v>132</v>
      </c>
      <c r="H67" s="101" t="s">
        <v>1147</v>
      </c>
      <c r="I67" s="102" t="s">
        <v>2247</v>
      </c>
      <c r="J67" s="100">
        <v>43272</v>
      </c>
      <c r="K67" s="102" t="s">
        <v>1149</v>
      </c>
      <c r="L67" s="102" t="s">
        <v>1448</v>
      </c>
      <c r="M67" s="102" t="s">
        <v>48</v>
      </c>
      <c r="N67">
        <v>2</v>
      </c>
      <c r="O67" s="82">
        <v>8</v>
      </c>
      <c r="P67" s="49">
        <v>8.5</v>
      </c>
      <c r="Q67" s="49">
        <v>7</v>
      </c>
      <c r="R67" s="49" t="s">
        <v>36</v>
      </c>
      <c r="S67" s="54"/>
      <c r="T67" s="54"/>
      <c r="U67" s="54"/>
      <c r="V67" s="54"/>
      <c r="W67" s="80">
        <v>1</v>
      </c>
      <c r="X67" s="51">
        <f t="shared" si="0"/>
        <v>3.1</v>
      </c>
      <c r="Y67" s="52" t="str">
        <f t="shared" si="3"/>
        <v>F</v>
      </c>
      <c r="Z67" s="53" t="str">
        <f t="shared" si="1"/>
        <v>Kém</v>
      </c>
      <c r="AA67" s="41" t="str">
        <f t="shared" si="4"/>
        <v/>
      </c>
      <c r="AB67" s="41" t="str">
        <f t="shared" si="5"/>
        <v>PM15-A3</v>
      </c>
      <c r="AC67" s="71"/>
      <c r="AD67" s="4"/>
      <c r="AE67" s="43" t="str">
        <f t="shared" si="2"/>
        <v>Học lại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2346</v>
      </c>
      <c r="D68" s="46" t="s">
        <v>836</v>
      </c>
      <c r="E68" s="47" t="s">
        <v>2220</v>
      </c>
      <c r="F68" s="48" t="s">
        <v>321</v>
      </c>
      <c r="G68" s="45" t="s">
        <v>518</v>
      </c>
      <c r="H68" s="101" t="s">
        <v>1147</v>
      </c>
      <c r="I68" s="102" t="s">
        <v>2247</v>
      </c>
      <c r="J68" s="100">
        <v>43272</v>
      </c>
      <c r="K68" s="102" t="s">
        <v>1149</v>
      </c>
      <c r="L68" s="102" t="s">
        <v>1448</v>
      </c>
      <c r="M68" s="102" t="s">
        <v>48</v>
      </c>
      <c r="N68">
        <v>2</v>
      </c>
      <c r="O68" s="82">
        <v>9</v>
      </c>
      <c r="P68" s="49">
        <v>3.5</v>
      </c>
      <c r="Q68" s="49">
        <v>4</v>
      </c>
      <c r="R68" s="49" t="s">
        <v>36</v>
      </c>
      <c r="S68" s="54"/>
      <c r="T68" s="54"/>
      <c r="U68" s="54"/>
      <c r="V68" s="54"/>
      <c r="W68" s="80">
        <v>1</v>
      </c>
      <c r="X68" s="51">
        <f t="shared" si="0"/>
        <v>2.4</v>
      </c>
      <c r="Y68" s="52" t="str">
        <f t="shared" si="3"/>
        <v>F</v>
      </c>
      <c r="Z68" s="53" t="str">
        <f t="shared" si="1"/>
        <v>Kém</v>
      </c>
      <c r="AA68" s="41" t="str">
        <f t="shared" si="4"/>
        <v/>
      </c>
      <c r="AB68" s="41" t="str">
        <f t="shared" si="5"/>
        <v>PM15-A3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2347</v>
      </c>
      <c r="D69" s="46" t="s">
        <v>376</v>
      </c>
      <c r="E69" s="47" t="s">
        <v>2348</v>
      </c>
      <c r="F69" s="48" t="s">
        <v>716</v>
      </c>
      <c r="G69" s="45" t="s">
        <v>357</v>
      </c>
      <c r="H69" s="101" t="s">
        <v>1147</v>
      </c>
      <c r="I69" s="102" t="s">
        <v>2247</v>
      </c>
      <c r="J69" s="100">
        <v>43272</v>
      </c>
      <c r="K69" s="102" t="s">
        <v>1149</v>
      </c>
      <c r="L69" s="102" t="s">
        <v>1448</v>
      </c>
      <c r="M69" s="102" t="s">
        <v>48</v>
      </c>
      <c r="N69">
        <v>2</v>
      </c>
      <c r="O69" s="82">
        <v>9</v>
      </c>
      <c r="P69" s="49">
        <v>7</v>
      </c>
      <c r="Q69" s="49">
        <v>8</v>
      </c>
      <c r="R69" s="49" t="s">
        <v>36</v>
      </c>
      <c r="S69" s="54"/>
      <c r="T69" s="54"/>
      <c r="U69" s="54"/>
      <c r="V69" s="54"/>
      <c r="W69" s="80">
        <v>3</v>
      </c>
      <c r="X69" s="51">
        <f t="shared" si="0"/>
        <v>4.5</v>
      </c>
      <c r="Y69" s="52" t="str">
        <f t="shared" si="3"/>
        <v>D</v>
      </c>
      <c r="Z69" s="53" t="str">
        <f t="shared" si="1"/>
        <v>Trung bình yếu</v>
      </c>
      <c r="AA69" s="41" t="str">
        <f t="shared" si="4"/>
        <v/>
      </c>
      <c r="AB69" s="41" t="str">
        <f t="shared" si="5"/>
        <v>PM15-A3</v>
      </c>
      <c r="AC69" s="71"/>
      <c r="AD69" s="4"/>
      <c r="AE69" s="43" t="str">
        <f t="shared" si="2"/>
        <v>Đạt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2349</v>
      </c>
      <c r="D70" s="46" t="s">
        <v>1547</v>
      </c>
      <c r="E70" s="47" t="s">
        <v>303</v>
      </c>
      <c r="F70" s="48" t="s">
        <v>756</v>
      </c>
      <c r="G70" s="45" t="s">
        <v>214</v>
      </c>
      <c r="H70" s="101" t="s">
        <v>1147</v>
      </c>
      <c r="I70" s="102" t="s">
        <v>2247</v>
      </c>
      <c r="J70" s="100">
        <v>43272</v>
      </c>
      <c r="K70" s="102" t="s">
        <v>1149</v>
      </c>
      <c r="L70" s="102" t="s">
        <v>1448</v>
      </c>
      <c r="M70" s="102" t="s">
        <v>48</v>
      </c>
      <c r="N70">
        <v>2</v>
      </c>
      <c r="O70" s="82">
        <v>7.5</v>
      </c>
      <c r="P70" s="49">
        <v>3</v>
      </c>
      <c r="Q70" s="49">
        <v>5</v>
      </c>
      <c r="R70" s="49" t="s">
        <v>36</v>
      </c>
      <c r="S70" s="54"/>
      <c r="T70" s="54"/>
      <c r="U70" s="54"/>
      <c r="V70" s="54"/>
      <c r="W70" s="80">
        <v>1</v>
      </c>
      <c r="X70" s="51">
        <f t="shared" si="0"/>
        <v>2.2999999999999998</v>
      </c>
      <c r="Y70" s="52" t="str">
        <f t="shared" si="3"/>
        <v>F</v>
      </c>
      <c r="Z70" s="53" t="str">
        <f t="shared" si="1"/>
        <v>Kém</v>
      </c>
      <c r="AA70" s="41" t="str">
        <f t="shared" si="4"/>
        <v/>
      </c>
      <c r="AB70" s="41" t="str">
        <f t="shared" si="5"/>
        <v>PM15-A3</v>
      </c>
      <c r="AC70" s="71"/>
      <c r="AD70" s="4"/>
      <c r="AE70" s="43" t="str">
        <f t="shared" si="2"/>
        <v>Học lại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2350</v>
      </c>
      <c r="D71" s="46" t="s">
        <v>114</v>
      </c>
      <c r="E71" s="47" t="s">
        <v>303</v>
      </c>
      <c r="F71" s="48" t="s">
        <v>2351</v>
      </c>
      <c r="G71" s="45" t="s">
        <v>89</v>
      </c>
      <c r="H71" s="101" t="s">
        <v>1147</v>
      </c>
      <c r="I71" s="102" t="s">
        <v>2247</v>
      </c>
      <c r="J71" s="100">
        <v>43272</v>
      </c>
      <c r="K71" s="102" t="s">
        <v>1149</v>
      </c>
      <c r="L71" s="102" t="s">
        <v>1448</v>
      </c>
      <c r="M71" s="102" t="s">
        <v>48</v>
      </c>
      <c r="N71">
        <v>2</v>
      </c>
      <c r="O71" s="82">
        <v>9</v>
      </c>
      <c r="P71" s="49">
        <v>6.5</v>
      </c>
      <c r="Q71" s="49">
        <v>6</v>
      </c>
      <c r="R71" s="49" t="s">
        <v>36</v>
      </c>
      <c r="S71" s="54"/>
      <c r="T71" s="54"/>
      <c r="U71" s="54"/>
      <c r="V71" s="54"/>
      <c r="W71" s="80">
        <v>1</v>
      </c>
      <c r="X71" s="51">
        <f t="shared" si="0"/>
        <v>2.9</v>
      </c>
      <c r="Y71" s="52" t="str">
        <f t="shared" si="3"/>
        <v>F</v>
      </c>
      <c r="Z71" s="53" t="str">
        <f t="shared" si="1"/>
        <v>Kém</v>
      </c>
      <c r="AA71" s="41" t="str">
        <f t="shared" si="4"/>
        <v/>
      </c>
      <c r="AB71" s="41" t="str">
        <f t="shared" si="5"/>
        <v>PM15-A3</v>
      </c>
      <c r="AC71" s="71"/>
      <c r="AD71" s="4"/>
      <c r="AE71" s="43" t="str">
        <f t="shared" si="2"/>
        <v>Học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2352</v>
      </c>
      <c r="D72" s="46" t="s">
        <v>2353</v>
      </c>
      <c r="E72" s="47" t="s">
        <v>303</v>
      </c>
      <c r="F72" s="48" t="s">
        <v>393</v>
      </c>
      <c r="G72" s="45" t="s">
        <v>174</v>
      </c>
      <c r="H72" s="101" t="s">
        <v>1147</v>
      </c>
      <c r="I72" s="102" t="s">
        <v>2247</v>
      </c>
      <c r="J72" s="100">
        <v>43272</v>
      </c>
      <c r="K72" s="102" t="s">
        <v>1149</v>
      </c>
      <c r="L72" s="102" t="s">
        <v>1448</v>
      </c>
      <c r="M72" s="102" t="s">
        <v>48</v>
      </c>
      <c r="N72">
        <v>2</v>
      </c>
      <c r="O72" s="82">
        <v>10</v>
      </c>
      <c r="P72" s="49">
        <v>3</v>
      </c>
      <c r="Q72" s="49">
        <v>5</v>
      </c>
      <c r="R72" s="49" t="s">
        <v>36</v>
      </c>
      <c r="S72" s="54"/>
      <c r="T72" s="54"/>
      <c r="U72" s="54"/>
      <c r="V72" s="54"/>
      <c r="W72" s="80">
        <v>1</v>
      </c>
      <c r="X72" s="51">
        <f t="shared" si="0"/>
        <v>2.5</v>
      </c>
      <c r="Y72" s="52" t="str">
        <f t="shared" si="3"/>
        <v>F</v>
      </c>
      <c r="Z72" s="53" t="str">
        <f t="shared" si="1"/>
        <v>Kém</v>
      </c>
      <c r="AA72" s="41" t="str">
        <f t="shared" si="4"/>
        <v/>
      </c>
      <c r="AB72" s="41" t="str">
        <f t="shared" si="5"/>
        <v>PM15-A3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2354</v>
      </c>
      <c r="D73" s="46" t="s">
        <v>2186</v>
      </c>
      <c r="E73" s="47" t="s">
        <v>309</v>
      </c>
      <c r="F73" s="48" t="s">
        <v>2355</v>
      </c>
      <c r="G73" s="45" t="s">
        <v>89</v>
      </c>
      <c r="H73" s="101" t="s">
        <v>1147</v>
      </c>
      <c r="I73" s="102" t="s">
        <v>2247</v>
      </c>
      <c r="J73" s="100">
        <v>43272</v>
      </c>
      <c r="K73" s="102" t="s">
        <v>1149</v>
      </c>
      <c r="L73" s="102" t="s">
        <v>1448</v>
      </c>
      <c r="M73" s="102" t="s">
        <v>48</v>
      </c>
      <c r="N73">
        <v>2</v>
      </c>
      <c r="O73" s="82">
        <v>9</v>
      </c>
      <c r="P73" s="49">
        <v>4</v>
      </c>
      <c r="Q73" s="49">
        <v>3</v>
      </c>
      <c r="R73" s="49" t="s">
        <v>36</v>
      </c>
      <c r="S73" s="54"/>
      <c r="T73" s="54"/>
      <c r="U73" s="54"/>
      <c r="V73" s="54"/>
      <c r="W73" s="80">
        <v>1</v>
      </c>
      <c r="X73" s="51">
        <f t="shared" ref="X73:X81" si="6">ROUND(SUMPRODUCT(O73:W73,$O$8:$W$8)/100,1)</f>
        <v>2.2999999999999998</v>
      </c>
      <c r="Y73" s="52" t="str">
        <f t="shared" si="3"/>
        <v>F</v>
      </c>
      <c r="Z73" s="53" t="str">
        <f t="shared" si="1"/>
        <v>Kém</v>
      </c>
      <c r="AA73" s="41" t="str">
        <f t="shared" si="4"/>
        <v/>
      </c>
      <c r="AB73" s="41" t="str">
        <f t="shared" si="5"/>
        <v>PM15-A3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2356</v>
      </c>
      <c r="D74" s="46" t="s">
        <v>327</v>
      </c>
      <c r="E74" s="47" t="s">
        <v>309</v>
      </c>
      <c r="F74" s="48" t="s">
        <v>1504</v>
      </c>
      <c r="G74" s="45" t="s">
        <v>447</v>
      </c>
      <c r="H74" s="101" t="s">
        <v>1147</v>
      </c>
      <c r="I74" s="102" t="s">
        <v>2247</v>
      </c>
      <c r="J74" s="100">
        <v>43272</v>
      </c>
      <c r="K74" s="102" t="s">
        <v>1149</v>
      </c>
      <c r="L74" s="102" t="s">
        <v>1448</v>
      </c>
      <c r="M74" s="102" t="s">
        <v>48</v>
      </c>
      <c r="N74">
        <v>2</v>
      </c>
      <c r="O74" s="82">
        <v>9</v>
      </c>
      <c r="P74" s="49">
        <v>5</v>
      </c>
      <c r="Q74" s="49">
        <v>4</v>
      </c>
      <c r="R74" s="49" t="s">
        <v>36</v>
      </c>
      <c r="S74" s="54"/>
      <c r="T74" s="54"/>
      <c r="U74" s="54"/>
      <c r="V74" s="54"/>
      <c r="W74" s="80">
        <v>1</v>
      </c>
      <c r="X74" s="51">
        <f t="shared" si="6"/>
        <v>2.5</v>
      </c>
      <c r="Y74" s="52" t="str">
        <f t="shared" si="3"/>
        <v>F</v>
      </c>
      <c r="Z74" s="53" t="str">
        <f t="shared" si="1"/>
        <v>Kém</v>
      </c>
      <c r="AA74" s="41" t="str">
        <f t="shared" si="4"/>
        <v/>
      </c>
      <c r="AB74" s="41" t="str">
        <f t="shared" si="5"/>
        <v>PM15-A3</v>
      </c>
      <c r="AC74" s="71"/>
      <c r="AD74" s="4"/>
      <c r="AE74" s="43" t="str">
        <f t="shared" ref="AE74:AE81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Học lại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2357</v>
      </c>
      <c r="D75" s="46" t="s">
        <v>91</v>
      </c>
      <c r="E75" s="47" t="s">
        <v>738</v>
      </c>
      <c r="F75" s="48" t="s">
        <v>481</v>
      </c>
      <c r="G75" s="45" t="s">
        <v>447</v>
      </c>
      <c r="H75" s="101" t="s">
        <v>1147</v>
      </c>
      <c r="I75" s="102" t="s">
        <v>2247</v>
      </c>
      <c r="J75" s="100">
        <v>43272</v>
      </c>
      <c r="K75" s="102" t="s">
        <v>1149</v>
      </c>
      <c r="L75" s="102" t="s">
        <v>1448</v>
      </c>
      <c r="M75" s="102" t="s">
        <v>48</v>
      </c>
      <c r="N75">
        <v>2</v>
      </c>
      <c r="O75" s="82">
        <v>8</v>
      </c>
      <c r="P75" s="49">
        <v>3</v>
      </c>
      <c r="Q75" s="49">
        <v>5</v>
      </c>
      <c r="R75" s="49" t="s">
        <v>36</v>
      </c>
      <c r="S75" s="54"/>
      <c r="T75" s="54"/>
      <c r="U75" s="54"/>
      <c r="V75" s="54"/>
      <c r="W75" s="80">
        <v>1</v>
      </c>
      <c r="X75" s="51">
        <f t="shared" si="6"/>
        <v>2.2999999999999998</v>
      </c>
      <c r="Y75" s="52" t="str">
        <f t="shared" si="3"/>
        <v>F</v>
      </c>
      <c r="Z75" s="53" t="str">
        <f t="shared" si="1"/>
        <v>Kém</v>
      </c>
      <c r="AA75" s="41" t="str">
        <f t="shared" ref="AA75:AA81" si="8">+IF(OR($O75=0,$P75=0,$Q75=0,$R75=0),"Không đủ ĐKDT",IF(AND(W75=0,X75&gt;=4),"Không đạt",""))</f>
        <v/>
      </c>
      <c r="AB75" s="41" t="str">
        <f t="shared" ref="AB75:AB81" si="9">L75</f>
        <v>PM15-A3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2358</v>
      </c>
      <c r="D76" s="46" t="s">
        <v>628</v>
      </c>
      <c r="E76" s="47" t="s">
        <v>738</v>
      </c>
      <c r="F76" s="48" t="s">
        <v>2359</v>
      </c>
      <c r="G76" s="45" t="s">
        <v>128</v>
      </c>
      <c r="H76" s="101" t="s">
        <v>1147</v>
      </c>
      <c r="I76" s="102" t="s">
        <v>2247</v>
      </c>
      <c r="J76" s="100">
        <v>43272</v>
      </c>
      <c r="K76" s="102" t="s">
        <v>1149</v>
      </c>
      <c r="L76" s="102" t="s">
        <v>1448</v>
      </c>
      <c r="M76" s="102" t="s">
        <v>48</v>
      </c>
      <c r="N76">
        <v>2</v>
      </c>
      <c r="O76" s="82">
        <v>9</v>
      </c>
      <c r="P76" s="49">
        <v>3</v>
      </c>
      <c r="Q76" s="49">
        <v>4</v>
      </c>
      <c r="R76" s="49" t="s">
        <v>36</v>
      </c>
      <c r="S76" s="54"/>
      <c r="T76" s="54"/>
      <c r="U76" s="54"/>
      <c r="V76" s="54"/>
      <c r="W76" s="80">
        <v>1</v>
      </c>
      <c r="X76" s="51">
        <f t="shared" si="6"/>
        <v>2.2999999999999998</v>
      </c>
      <c r="Y76" s="52" t="str">
        <f t="shared" si="3"/>
        <v>F</v>
      </c>
      <c r="Z76" s="53" t="str">
        <f t="shared" si="1"/>
        <v>Kém</v>
      </c>
      <c r="AA76" s="41" t="str">
        <f t="shared" si="8"/>
        <v/>
      </c>
      <c r="AB76" s="41" t="str">
        <f t="shared" si="9"/>
        <v>PM15-A3</v>
      </c>
      <c r="AC76" s="71"/>
      <c r="AD76" s="4"/>
      <c r="AE76" s="43" t="str">
        <f t="shared" si="7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2360</v>
      </c>
      <c r="D77" s="46" t="s">
        <v>134</v>
      </c>
      <c r="E77" s="47" t="s">
        <v>324</v>
      </c>
      <c r="F77" s="48" t="s">
        <v>116</v>
      </c>
      <c r="G77" s="45" t="s">
        <v>447</v>
      </c>
      <c r="H77" s="101" t="s">
        <v>1147</v>
      </c>
      <c r="I77" s="102" t="s">
        <v>2247</v>
      </c>
      <c r="J77" s="100">
        <v>43272</v>
      </c>
      <c r="K77" s="102" t="s">
        <v>1149</v>
      </c>
      <c r="L77" s="102" t="s">
        <v>1448</v>
      </c>
      <c r="M77" s="102" t="s">
        <v>48</v>
      </c>
      <c r="N77">
        <v>2</v>
      </c>
      <c r="O77" s="82">
        <v>9</v>
      </c>
      <c r="P77" s="49">
        <v>3</v>
      </c>
      <c r="Q77" s="49">
        <v>3</v>
      </c>
      <c r="R77" s="49" t="s">
        <v>36</v>
      </c>
      <c r="S77" s="54"/>
      <c r="T77" s="54"/>
      <c r="U77" s="54"/>
      <c r="V77" s="54"/>
      <c r="W77" s="80">
        <v>1</v>
      </c>
      <c r="X77" s="51">
        <f t="shared" si="6"/>
        <v>2.2000000000000002</v>
      </c>
      <c r="Y77" s="52" t="str">
        <f t="shared" si="3"/>
        <v>F</v>
      </c>
      <c r="Z77" s="53" t="str">
        <f t="shared" si="1"/>
        <v>Kém</v>
      </c>
      <c r="AA77" s="41" t="str">
        <f t="shared" si="8"/>
        <v/>
      </c>
      <c r="AB77" s="41" t="str">
        <f t="shared" si="9"/>
        <v>PM15-A3</v>
      </c>
      <c r="AC77" s="71"/>
      <c r="AD77" s="4"/>
      <c r="AE77" s="43" t="str">
        <f t="shared" si="7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2361</v>
      </c>
      <c r="D78" s="46" t="s">
        <v>110</v>
      </c>
      <c r="E78" s="47" t="s">
        <v>324</v>
      </c>
      <c r="F78" s="48" t="s">
        <v>1825</v>
      </c>
      <c r="G78" s="45" t="s">
        <v>84</v>
      </c>
      <c r="H78" s="101" t="s">
        <v>1147</v>
      </c>
      <c r="I78" s="102" t="s">
        <v>2247</v>
      </c>
      <c r="J78" s="100">
        <v>43272</v>
      </c>
      <c r="K78" s="102" t="s">
        <v>1149</v>
      </c>
      <c r="L78" s="102" t="s">
        <v>1448</v>
      </c>
      <c r="M78" s="102" t="s">
        <v>48</v>
      </c>
      <c r="N78">
        <v>2</v>
      </c>
      <c r="O78" s="82">
        <v>9</v>
      </c>
      <c r="P78" s="49">
        <v>4</v>
      </c>
      <c r="Q78" s="49">
        <v>3</v>
      </c>
      <c r="R78" s="49" t="s">
        <v>36</v>
      </c>
      <c r="S78" s="54"/>
      <c r="T78" s="54"/>
      <c r="U78" s="54"/>
      <c r="V78" s="54"/>
      <c r="W78" s="80">
        <v>1</v>
      </c>
      <c r="X78" s="51">
        <f t="shared" si="6"/>
        <v>2.2999999999999998</v>
      </c>
      <c r="Y78" s="52" t="str">
        <f t="shared" si="3"/>
        <v>F</v>
      </c>
      <c r="Z78" s="53" t="str">
        <f t="shared" si="1"/>
        <v>Kém</v>
      </c>
      <c r="AA78" s="41" t="str">
        <f t="shared" si="8"/>
        <v/>
      </c>
      <c r="AB78" s="41" t="str">
        <f t="shared" si="9"/>
        <v>PM15-A3</v>
      </c>
      <c r="AC78" s="71"/>
      <c r="AD78" s="4"/>
      <c r="AE78" s="43" t="str">
        <f t="shared" si="7"/>
        <v>Học lại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2362</v>
      </c>
      <c r="D79" s="46" t="s">
        <v>337</v>
      </c>
      <c r="E79" s="47" t="s">
        <v>338</v>
      </c>
      <c r="F79" s="48" t="s">
        <v>205</v>
      </c>
      <c r="G79" s="45" t="s">
        <v>164</v>
      </c>
      <c r="H79" s="101" t="s">
        <v>1147</v>
      </c>
      <c r="I79" s="102" t="s">
        <v>2247</v>
      </c>
      <c r="J79" s="100">
        <v>43272</v>
      </c>
      <c r="K79" s="102" t="s">
        <v>1149</v>
      </c>
      <c r="L79" s="102" t="s">
        <v>1448</v>
      </c>
      <c r="M79" s="102" t="s">
        <v>48</v>
      </c>
      <c r="N79">
        <v>2</v>
      </c>
      <c r="O79" s="82">
        <v>10</v>
      </c>
      <c r="P79" s="49">
        <v>2</v>
      </c>
      <c r="Q79" s="49">
        <v>3</v>
      </c>
      <c r="R79" s="49" t="s">
        <v>36</v>
      </c>
      <c r="S79" s="54"/>
      <c r="T79" s="54"/>
      <c r="U79" s="54"/>
      <c r="V79" s="54"/>
      <c r="W79" s="80">
        <v>1</v>
      </c>
      <c r="X79" s="51">
        <f t="shared" si="6"/>
        <v>2.2000000000000002</v>
      </c>
      <c r="Y79" s="52" t="str">
        <f t="shared" si="3"/>
        <v>F</v>
      </c>
      <c r="Z79" s="53" t="str">
        <f t="shared" si="1"/>
        <v>Kém</v>
      </c>
      <c r="AA79" s="41" t="str">
        <f t="shared" si="8"/>
        <v/>
      </c>
      <c r="AB79" s="41" t="str">
        <f t="shared" si="9"/>
        <v>PM15-A3</v>
      </c>
      <c r="AC79" s="71"/>
      <c r="AD79" s="4"/>
      <c r="AE79" s="43" t="str">
        <f t="shared" si="7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2363</v>
      </c>
      <c r="D80" s="46" t="s">
        <v>2364</v>
      </c>
      <c r="E80" s="47" t="s">
        <v>2365</v>
      </c>
      <c r="F80" s="48" t="s">
        <v>2366</v>
      </c>
      <c r="G80" s="45" t="s">
        <v>132</v>
      </c>
      <c r="H80" s="101" t="s">
        <v>1147</v>
      </c>
      <c r="I80" s="102" t="s">
        <v>2247</v>
      </c>
      <c r="J80" s="100">
        <v>43272</v>
      </c>
      <c r="K80" s="102" t="s">
        <v>1149</v>
      </c>
      <c r="L80" s="102" t="s">
        <v>1448</v>
      </c>
      <c r="M80" s="102" t="s">
        <v>48</v>
      </c>
      <c r="N80">
        <v>2</v>
      </c>
      <c r="O80" s="82">
        <v>10</v>
      </c>
      <c r="P80" s="49">
        <v>3</v>
      </c>
      <c r="Q80" s="49">
        <v>5</v>
      </c>
      <c r="R80" s="49" t="s">
        <v>36</v>
      </c>
      <c r="S80" s="54"/>
      <c r="T80" s="54"/>
      <c r="U80" s="54"/>
      <c r="V80" s="54"/>
      <c r="W80" s="80">
        <v>8</v>
      </c>
      <c r="X80" s="51">
        <f t="shared" si="6"/>
        <v>7.4</v>
      </c>
      <c r="Y80" s="52" t="str">
        <f t="shared" si="3"/>
        <v>B</v>
      </c>
      <c r="Z80" s="53" t="str">
        <f t="shared" si="1"/>
        <v>Khá</v>
      </c>
      <c r="AA80" s="41" t="str">
        <f t="shared" si="8"/>
        <v/>
      </c>
      <c r="AB80" s="41" t="str">
        <f t="shared" si="9"/>
        <v>PM15-A3</v>
      </c>
      <c r="AC80" s="71"/>
      <c r="AD80" s="4"/>
      <c r="AE80" s="43" t="str">
        <f t="shared" si="7"/>
        <v>Đạt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2367</v>
      </c>
      <c r="D81" s="46" t="s">
        <v>2368</v>
      </c>
      <c r="E81" s="47" t="s">
        <v>2369</v>
      </c>
      <c r="F81" s="48" t="s">
        <v>565</v>
      </c>
      <c r="G81" s="45" t="s">
        <v>79</v>
      </c>
      <c r="H81" s="101" t="s">
        <v>1147</v>
      </c>
      <c r="I81" s="102" t="s">
        <v>2247</v>
      </c>
      <c r="J81" s="100">
        <v>43272</v>
      </c>
      <c r="K81" s="102" t="s">
        <v>1149</v>
      </c>
      <c r="L81" s="102" t="s">
        <v>1448</v>
      </c>
      <c r="M81" s="102" t="s">
        <v>48</v>
      </c>
      <c r="N81">
        <v>2</v>
      </c>
      <c r="O81" s="82">
        <v>10</v>
      </c>
      <c r="P81" s="49">
        <v>9.5</v>
      </c>
      <c r="Q81" s="49">
        <v>5</v>
      </c>
      <c r="R81" s="49" t="s">
        <v>36</v>
      </c>
      <c r="S81" s="54"/>
      <c r="T81" s="54"/>
      <c r="U81" s="54"/>
      <c r="V81" s="54"/>
      <c r="W81" s="80">
        <v>6</v>
      </c>
      <c r="X81" s="51">
        <f t="shared" si="6"/>
        <v>6.7</v>
      </c>
      <c r="Y81" s="52" t="str">
        <f t="shared" si="3"/>
        <v>C+</v>
      </c>
      <c r="Z81" s="53" t="str">
        <f t="shared" si="1"/>
        <v>Trung bình</v>
      </c>
      <c r="AA81" s="41" t="str">
        <f t="shared" si="8"/>
        <v/>
      </c>
      <c r="AB81" s="41" t="str">
        <f t="shared" si="9"/>
        <v>PM15-A3</v>
      </c>
      <c r="AC81" s="71"/>
      <c r="AD81" s="4"/>
      <c r="AE81" s="43" t="str">
        <f t="shared" si="7"/>
        <v>Đạt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7.5" customHeight="1" x14ac:dyDescent="0.25">
      <c r="A82" s="61"/>
      <c r="B82" s="62"/>
      <c r="C82" s="63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6"/>
      <c r="Q82" s="66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4"/>
    </row>
    <row r="83" spans="1:47" ht="16.5" x14ac:dyDescent="0.25">
      <c r="A83" s="61"/>
      <c r="B83" s="130" t="s">
        <v>37</v>
      </c>
      <c r="C83" s="130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customHeight="1" x14ac:dyDescent="0.25">
      <c r="A84" s="61"/>
      <c r="B84" s="68" t="s">
        <v>38</v>
      </c>
      <c r="C84" s="68"/>
      <c r="D84" s="69">
        <f>+$AH$7</f>
        <v>73</v>
      </c>
      <c r="E84" s="70" t="s">
        <v>39</v>
      </c>
      <c r="F84" s="70"/>
      <c r="G84" s="139" t="s">
        <v>40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71">
        <f>$AH$7 -COUNTIF($AA$8:$AA$230,"Vắng") -COUNTIF($AA$8:$AA$230,"Vắng có phép") - COUNTIF($AA$8:$AA$230,"Đình chỉ thi") - COUNTIF($AA$8:$AA$230,"Không đủ ĐKDT")</f>
        <v>66</v>
      </c>
      <c r="X84" s="71"/>
      <c r="Y84" s="72"/>
      <c r="Z84" s="73"/>
      <c r="AA84" s="73" t="s">
        <v>39</v>
      </c>
      <c r="AB84" s="73"/>
      <c r="AC84" s="73"/>
      <c r="AD84" s="4"/>
    </row>
    <row r="85" spans="1:47" ht="16.5" customHeight="1" x14ac:dyDescent="0.25">
      <c r="A85" s="61"/>
      <c r="B85" s="68" t="s">
        <v>41</v>
      </c>
      <c r="C85" s="68"/>
      <c r="D85" s="69">
        <f>+$AS$7</f>
        <v>25</v>
      </c>
      <c r="E85" s="70" t="s">
        <v>39</v>
      </c>
      <c r="F85" s="70"/>
      <c r="G85" s="139" t="s">
        <v>42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4">
        <f>COUNTIF($AA$8:$AA$106,"Vắng")</f>
        <v>2</v>
      </c>
      <c r="X85" s="74"/>
      <c r="Y85" s="75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43</v>
      </c>
      <c r="C86" s="68"/>
      <c r="D86" s="76">
        <f>COUNTIF(AE9:AE81,"Học lại")</f>
        <v>48</v>
      </c>
      <c r="E86" s="70" t="s">
        <v>39</v>
      </c>
      <c r="F86" s="70"/>
      <c r="G86" s="139" t="s">
        <v>44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COUNTIF($AA$8:$AA$106,"Vắng có phép")</f>
        <v>0</v>
      </c>
      <c r="X86" s="71"/>
      <c r="Y86" s="72"/>
      <c r="Z86" s="73"/>
      <c r="AA86" s="73" t="s">
        <v>39</v>
      </c>
      <c r="AB86" s="73"/>
      <c r="AC86" s="73"/>
      <c r="AD86" s="4"/>
    </row>
    <row r="87" spans="1:47" ht="3" customHeight="1" x14ac:dyDescent="0.25">
      <c r="A87" s="61"/>
      <c r="B87" s="62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/>
      <c r="P87" s="66"/>
      <c r="Q87" s="66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4"/>
    </row>
    <row r="88" spans="1:47" x14ac:dyDescent="0.25">
      <c r="B88" s="77" t="s">
        <v>45</v>
      </c>
      <c r="C88" s="77"/>
      <c r="D88" s="78">
        <f>COUNTIF(AE9:AE81,"Thi lại")</f>
        <v>0</v>
      </c>
      <c r="E88" s="79" t="s">
        <v>39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99"/>
      <c r="AC88" s="99"/>
      <c r="AD88" s="4"/>
    </row>
    <row r="89" spans="1:47" x14ac:dyDescent="0.25">
      <c r="B89" s="77"/>
      <c r="C89" s="77"/>
      <c r="D89" s="78"/>
      <c r="E89" s="7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 t="s">
        <v>3383</v>
      </c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</sheetData>
  <sheetProtection formatCells="0" formatColumns="0" formatRows="0" insertColumns="0" insertRows="0" insertHyperlinks="0" deleteColumns="0" deleteRows="0" sort="0" autoFilter="0" pivotTables="0"/>
  <autoFilter ref="A7:AU81">
    <filterColumn colId="3" showButton="0"/>
  </autoFilter>
  <mergeCells count="51">
    <mergeCell ref="G84:V84"/>
    <mergeCell ref="G85:V85"/>
    <mergeCell ref="G86:V86"/>
    <mergeCell ref="Q88:AA88"/>
    <mergeCell ref="Q89:AA89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3:C83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1">
    <cfRule type="cellIs" dxfId="83" priority="8" operator="greaterThan">
      <formula>10</formula>
    </cfRule>
  </conditionalFormatting>
  <conditionalFormatting sqref="C1:C1048576">
    <cfRule type="duplicateValues" dxfId="82" priority="7"/>
  </conditionalFormatting>
  <conditionalFormatting sqref="W9:W81">
    <cfRule type="cellIs" dxfId="81" priority="4" operator="greaterThan">
      <formula>10</formula>
    </cfRule>
    <cfRule type="cellIs" dxfId="80" priority="5" operator="greaterThan">
      <formula>10</formula>
    </cfRule>
    <cfRule type="cellIs" dxfId="79" priority="6" operator="greaterThan">
      <formula>10</formula>
    </cfRule>
  </conditionalFormatting>
  <conditionalFormatting sqref="O9:R81">
    <cfRule type="cellIs" dxfId="78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AF3:AT7 AG2:AT2 AG9 AE9:AF81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U89"/>
  <sheetViews>
    <sheetView topLeftCell="B1" workbookViewId="0">
      <pane ySplit="2" topLeftCell="A81" activePane="bottomLeft" state="frozen"/>
      <selection activeCell="S5" sqref="S1:S1048576"/>
      <selection pane="bottomLeft" activeCell="B90" sqref="A90:XFD121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D17-243_13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43272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D17-243_13</v>
      </c>
      <c r="AH7" s="20">
        <f>+$AQ$7+$AS$7+$AO$7</f>
        <v>73</v>
      </c>
      <c r="AI7" s="7">
        <f>COUNTIF($Z$8:$Z$97,"Khiển trách")</f>
        <v>0</v>
      </c>
      <c r="AJ7" s="7">
        <f>COUNTIF($Z$8:$Z$97,"Cảnh cáo")</f>
        <v>0</v>
      </c>
      <c r="AK7" s="7">
        <f>COUNTIF($Z$8:$Z$97,"Đình chỉ thi")</f>
        <v>0</v>
      </c>
      <c r="AL7" s="21">
        <f>+($AI$7+$AJ$7+$AK$7)/$AH$7*100%</f>
        <v>0</v>
      </c>
      <c r="AM7" s="7">
        <f>SUM(COUNTIF($Z$8:$Z$95,"Vắng"),COUNTIF($Z$8:$Z$95,"Vắng có phép"))</f>
        <v>0</v>
      </c>
      <c r="AN7" s="22">
        <f>+$AM$7/$AH$7</f>
        <v>0</v>
      </c>
      <c r="AO7" s="23">
        <f>COUNTIF($AE$8:$AE$95,"Thi lại")</f>
        <v>0</v>
      </c>
      <c r="AP7" s="22">
        <f>+$AO$7/$AH$7</f>
        <v>0</v>
      </c>
      <c r="AQ7" s="23">
        <f>COUNTIF($AE$8:$AE$96,"Học lại")</f>
        <v>39</v>
      </c>
      <c r="AR7" s="22">
        <f>+$AQ$7/$AH$7</f>
        <v>0.53424657534246578</v>
      </c>
      <c r="AS7" s="7">
        <f>COUNTIF($AE$9:$AE$96,"Đạt")</f>
        <v>34</v>
      </c>
      <c r="AT7" s="21">
        <f>+$AS$7/$AH$7</f>
        <v>0.46575342465753422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2131</v>
      </c>
      <c r="D9" s="33" t="s">
        <v>479</v>
      </c>
      <c r="E9" s="34" t="s">
        <v>51</v>
      </c>
      <c r="F9" s="35" t="s">
        <v>876</v>
      </c>
      <c r="G9" s="32" t="s">
        <v>128</v>
      </c>
      <c r="H9" s="101" t="s">
        <v>1147</v>
      </c>
      <c r="I9" s="102" t="s">
        <v>2132</v>
      </c>
      <c r="J9" s="100">
        <v>43272</v>
      </c>
      <c r="K9" s="102" t="s">
        <v>1149</v>
      </c>
      <c r="L9" s="102" t="s">
        <v>343</v>
      </c>
      <c r="M9" s="102" t="s">
        <v>48</v>
      </c>
      <c r="N9">
        <v>2</v>
      </c>
      <c r="O9" s="81">
        <v>7</v>
      </c>
      <c r="P9" s="36">
        <v>0</v>
      </c>
      <c r="Q9" s="36">
        <v>0</v>
      </c>
      <c r="R9" s="36" t="s">
        <v>36</v>
      </c>
      <c r="S9" s="37"/>
      <c r="T9" s="37"/>
      <c r="U9" s="37"/>
      <c r="V9" s="37"/>
      <c r="W9" s="38" t="s">
        <v>36</v>
      </c>
      <c r="X9" s="39">
        <f t="shared" ref="X9:X72" si="0">ROUND(SUMPRODUCT(O9:W9,$O$8:$W$8)/100,1)</f>
        <v>0.7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F</v>
      </c>
      <c r="Z9" s="40" t="str">
        <f t="shared" ref="Z9:Z81" si="1">IF($X9&lt;4,"Kém",IF(AND($X9&gt;=4,$X9&lt;=5.4),"Trung bình yếu",IF(AND($X9&gt;=5.5,$X9&lt;=6.9),"Trung bình",IF(AND($X9&gt;=7,$X9&lt;=8.4),"Khá",IF(AND($X9&gt;=8.5,$X9&lt;=10),"Giỏi","")))))</f>
        <v>Kém</v>
      </c>
      <c r="AA9" s="41" t="str">
        <f>+IF(OR($O9=0,$P9=0,$Q9=0,$R9=0),"Không đủ ĐKDT",IF(AND(W9=0,X9&gt;=4),"Không đạt",""))</f>
        <v>Không đủ ĐKDT</v>
      </c>
      <c r="AB9" s="90" t="str">
        <f>L9</f>
        <v>PM07-A3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Học lại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2133</v>
      </c>
      <c r="D10" s="46" t="s">
        <v>91</v>
      </c>
      <c r="E10" s="47" t="s">
        <v>72</v>
      </c>
      <c r="F10" s="48" t="s">
        <v>1700</v>
      </c>
      <c r="G10" s="45" t="s">
        <v>184</v>
      </c>
      <c r="H10" s="101" t="s">
        <v>1147</v>
      </c>
      <c r="I10" s="102" t="s">
        <v>2132</v>
      </c>
      <c r="J10" s="100">
        <v>43272</v>
      </c>
      <c r="K10" s="102" t="s">
        <v>1149</v>
      </c>
      <c r="L10" s="102" t="s">
        <v>343</v>
      </c>
      <c r="M10" s="102" t="s">
        <v>48</v>
      </c>
      <c r="N10">
        <v>2</v>
      </c>
      <c r="O10" s="82">
        <v>10</v>
      </c>
      <c r="P10" s="49">
        <v>3</v>
      </c>
      <c r="Q10" s="49">
        <v>4</v>
      </c>
      <c r="R10" s="49" t="s">
        <v>36</v>
      </c>
      <c r="S10" s="50"/>
      <c r="T10" s="50"/>
      <c r="U10" s="50"/>
      <c r="V10" s="50"/>
      <c r="W10" s="80">
        <v>3.5</v>
      </c>
      <c r="X10" s="51">
        <f t="shared" si="0"/>
        <v>4.2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D</v>
      </c>
      <c r="Z10" s="53" t="str">
        <f t="shared" si="1"/>
        <v>Trung bình yếu</v>
      </c>
      <c r="AA10" s="41" t="str">
        <f>+IF(OR($O10=0,$P10=0,$Q10=0,$R10=0),"Không đủ ĐKDT",IF(AND(W10=0,X10&gt;=4),"Không đạt",""))</f>
        <v/>
      </c>
      <c r="AB10" s="41" t="str">
        <f>L10</f>
        <v>PM07-A3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Đạt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2134</v>
      </c>
      <c r="D11" s="46" t="s">
        <v>323</v>
      </c>
      <c r="E11" s="47" t="s">
        <v>1607</v>
      </c>
      <c r="F11" s="48" t="s">
        <v>459</v>
      </c>
      <c r="G11" s="45" t="s">
        <v>89</v>
      </c>
      <c r="H11" s="101" t="s">
        <v>1147</v>
      </c>
      <c r="I11" s="102" t="s">
        <v>2132</v>
      </c>
      <c r="J11" s="100">
        <v>43272</v>
      </c>
      <c r="K11" s="102" t="s">
        <v>1149</v>
      </c>
      <c r="L11" s="102" t="s">
        <v>343</v>
      </c>
      <c r="M11" s="102" t="s">
        <v>48</v>
      </c>
      <c r="N11">
        <v>2</v>
      </c>
      <c r="O11" s="82">
        <v>7</v>
      </c>
      <c r="P11" s="49">
        <v>3</v>
      </c>
      <c r="Q11" s="49">
        <v>3</v>
      </c>
      <c r="R11" s="49" t="s">
        <v>36</v>
      </c>
      <c r="S11" s="54"/>
      <c r="T11" s="54"/>
      <c r="U11" s="54"/>
      <c r="V11" s="54"/>
      <c r="W11" s="80">
        <v>0</v>
      </c>
      <c r="X11" s="51">
        <f t="shared" si="0"/>
        <v>1.3</v>
      </c>
      <c r="Y11" s="52" t="str">
        <f t="shared" ref="Y11:Y81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">
        <v>3382</v>
      </c>
      <c r="AB11" s="41" t="str">
        <f t="shared" ref="AB11:AB74" si="4">L11</f>
        <v>PM07-A3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2135</v>
      </c>
      <c r="D12" s="46" t="s">
        <v>464</v>
      </c>
      <c r="E12" s="47" t="s">
        <v>782</v>
      </c>
      <c r="F12" s="48" t="s">
        <v>524</v>
      </c>
      <c r="G12" s="45" t="s">
        <v>174</v>
      </c>
      <c r="H12" s="101" t="s">
        <v>1147</v>
      </c>
      <c r="I12" s="102" t="s">
        <v>2132</v>
      </c>
      <c r="J12" s="100">
        <v>43272</v>
      </c>
      <c r="K12" s="102" t="s">
        <v>1149</v>
      </c>
      <c r="L12" s="102" t="s">
        <v>343</v>
      </c>
      <c r="M12" s="102" t="s">
        <v>48</v>
      </c>
      <c r="N12">
        <v>2</v>
      </c>
      <c r="O12" s="82">
        <v>8.5</v>
      </c>
      <c r="P12" s="49">
        <v>3</v>
      </c>
      <c r="Q12" s="49">
        <v>5</v>
      </c>
      <c r="R12" s="49" t="s">
        <v>36</v>
      </c>
      <c r="S12" s="54"/>
      <c r="T12" s="54"/>
      <c r="U12" s="54"/>
      <c r="V12" s="54"/>
      <c r="W12" s="80">
        <v>1</v>
      </c>
      <c r="X12" s="51">
        <f t="shared" si="0"/>
        <v>2.4</v>
      </c>
      <c r="Y12" s="52" t="str">
        <f t="shared" si="3"/>
        <v>F</v>
      </c>
      <c r="Z12" s="53" t="str">
        <f t="shared" si="1"/>
        <v>Kém</v>
      </c>
      <c r="AA12" s="41" t="str">
        <f t="shared" ref="AA12:AA74" si="5">+IF(OR($O12=0,$P12=0,$Q12=0,$R12=0),"Không đủ ĐKDT",IF(AND(W12=0,X12&gt;=4),"Không đạt",""))</f>
        <v/>
      </c>
      <c r="AB12" s="41" t="str">
        <f t="shared" si="4"/>
        <v>PM07-A3</v>
      </c>
      <c r="AC12" s="71"/>
      <c r="AD12" s="4"/>
      <c r="AE12" s="43" t="str">
        <f t="shared" si="2"/>
        <v>Học lại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2136</v>
      </c>
      <c r="D13" s="46" t="s">
        <v>2137</v>
      </c>
      <c r="E13" s="47" t="s">
        <v>592</v>
      </c>
      <c r="F13" s="48" t="s">
        <v>352</v>
      </c>
      <c r="G13" s="45" t="s">
        <v>518</v>
      </c>
      <c r="H13" s="101" t="s">
        <v>1147</v>
      </c>
      <c r="I13" s="102" t="s">
        <v>2132</v>
      </c>
      <c r="J13" s="100">
        <v>43272</v>
      </c>
      <c r="K13" s="102" t="s">
        <v>1149</v>
      </c>
      <c r="L13" s="102" t="s">
        <v>343</v>
      </c>
      <c r="M13" s="102" t="s">
        <v>48</v>
      </c>
      <c r="N13">
        <v>2</v>
      </c>
      <c r="O13" s="82">
        <v>8</v>
      </c>
      <c r="P13" s="49">
        <v>0</v>
      </c>
      <c r="Q13" s="49">
        <v>0</v>
      </c>
      <c r="R13" s="49" t="s">
        <v>36</v>
      </c>
      <c r="S13" s="54"/>
      <c r="T13" s="54"/>
      <c r="U13" s="54"/>
      <c r="V13" s="54"/>
      <c r="W13" s="80" t="s">
        <v>36</v>
      </c>
      <c r="X13" s="51">
        <f t="shared" si="0"/>
        <v>0.8</v>
      </c>
      <c r="Y13" s="52" t="str">
        <f t="shared" si="3"/>
        <v>F</v>
      </c>
      <c r="Z13" s="53" t="str">
        <f t="shared" si="1"/>
        <v>Kém</v>
      </c>
      <c r="AA13" s="41" t="str">
        <f t="shared" si="5"/>
        <v>Không đủ ĐKDT</v>
      </c>
      <c r="AB13" s="41" t="str">
        <f t="shared" si="4"/>
        <v>PM07-A3</v>
      </c>
      <c r="AC13" s="71"/>
      <c r="AD13" s="4"/>
      <c r="AE13" s="43" t="str">
        <f t="shared" si="2"/>
        <v>Học lại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2138</v>
      </c>
      <c r="D14" s="46" t="s">
        <v>114</v>
      </c>
      <c r="E14" s="47" t="s">
        <v>99</v>
      </c>
      <c r="F14" s="48" t="s">
        <v>773</v>
      </c>
      <c r="G14" s="45" t="s">
        <v>406</v>
      </c>
      <c r="H14" s="101" t="s">
        <v>1147</v>
      </c>
      <c r="I14" s="102" t="s">
        <v>2132</v>
      </c>
      <c r="J14" s="100">
        <v>43272</v>
      </c>
      <c r="K14" s="102" t="s">
        <v>1149</v>
      </c>
      <c r="L14" s="102" t="s">
        <v>343</v>
      </c>
      <c r="M14" s="102" t="s">
        <v>48</v>
      </c>
      <c r="N14">
        <v>2</v>
      </c>
      <c r="O14" s="82">
        <v>8</v>
      </c>
      <c r="P14" s="49">
        <v>3</v>
      </c>
      <c r="Q14" s="49">
        <v>3</v>
      </c>
      <c r="R14" s="49" t="s">
        <v>36</v>
      </c>
      <c r="S14" s="54"/>
      <c r="T14" s="54"/>
      <c r="U14" s="54"/>
      <c r="V14" s="54"/>
      <c r="W14" s="80">
        <v>0</v>
      </c>
      <c r="X14" s="51">
        <f t="shared" si="0"/>
        <v>1.4</v>
      </c>
      <c r="Y14" s="52" t="str">
        <f t="shared" si="3"/>
        <v>F</v>
      </c>
      <c r="Z14" s="53" t="str">
        <f t="shared" si="1"/>
        <v>Kém</v>
      </c>
      <c r="AA14" s="41" t="str">
        <f t="shared" si="5"/>
        <v/>
      </c>
      <c r="AB14" s="41" t="str">
        <f t="shared" si="4"/>
        <v>PM07-A3</v>
      </c>
      <c r="AC14" s="71"/>
      <c r="AD14" s="4"/>
      <c r="AE14" s="43" t="str">
        <f t="shared" si="2"/>
        <v>Học lại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2139</v>
      </c>
      <c r="D15" s="46" t="s">
        <v>2140</v>
      </c>
      <c r="E15" s="47" t="s">
        <v>115</v>
      </c>
      <c r="F15" s="48" t="s">
        <v>423</v>
      </c>
      <c r="G15" s="45" t="s">
        <v>248</v>
      </c>
      <c r="H15" s="101" t="s">
        <v>1147</v>
      </c>
      <c r="I15" s="102" t="s">
        <v>2132</v>
      </c>
      <c r="J15" s="100">
        <v>43272</v>
      </c>
      <c r="K15" s="102" t="s">
        <v>1149</v>
      </c>
      <c r="L15" s="102" t="s">
        <v>343</v>
      </c>
      <c r="M15" s="102" t="s">
        <v>48</v>
      </c>
      <c r="N15">
        <v>2</v>
      </c>
      <c r="O15" s="82">
        <v>9</v>
      </c>
      <c r="P15" s="49">
        <v>3</v>
      </c>
      <c r="Q15" s="49">
        <v>7</v>
      </c>
      <c r="R15" s="49" t="s">
        <v>36</v>
      </c>
      <c r="S15" s="54"/>
      <c r="T15" s="54"/>
      <c r="U15" s="54"/>
      <c r="V15" s="54"/>
      <c r="W15" s="80">
        <v>0</v>
      </c>
      <c r="X15" s="51">
        <f t="shared" si="0"/>
        <v>1.9</v>
      </c>
      <c r="Y15" s="52" t="str">
        <f t="shared" si="3"/>
        <v>F</v>
      </c>
      <c r="Z15" s="53" t="str">
        <f t="shared" si="1"/>
        <v>Kém</v>
      </c>
      <c r="AA15" s="41" t="str">
        <f t="shared" si="5"/>
        <v/>
      </c>
      <c r="AB15" s="41" t="str">
        <f t="shared" si="4"/>
        <v>PM07-A3</v>
      </c>
      <c r="AC15" s="71"/>
      <c r="AD15" s="4"/>
      <c r="AE15" s="43" t="str">
        <f t="shared" si="2"/>
        <v>Học lại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2141</v>
      </c>
      <c r="D16" s="46" t="s">
        <v>1205</v>
      </c>
      <c r="E16" s="47" t="s">
        <v>115</v>
      </c>
      <c r="F16" s="48" t="s">
        <v>1107</v>
      </c>
      <c r="G16" s="45" t="s">
        <v>84</v>
      </c>
      <c r="H16" s="101" t="s">
        <v>1147</v>
      </c>
      <c r="I16" s="102" t="s">
        <v>2132</v>
      </c>
      <c r="J16" s="100">
        <v>43272</v>
      </c>
      <c r="K16" s="102" t="s">
        <v>1149</v>
      </c>
      <c r="L16" s="102" t="s">
        <v>343</v>
      </c>
      <c r="M16" s="102" t="s">
        <v>48</v>
      </c>
      <c r="N16">
        <v>2</v>
      </c>
      <c r="O16" s="82">
        <v>9</v>
      </c>
      <c r="P16" s="49">
        <v>7.5</v>
      </c>
      <c r="Q16" s="49">
        <v>8</v>
      </c>
      <c r="R16" s="49" t="s">
        <v>36</v>
      </c>
      <c r="S16" s="54"/>
      <c r="T16" s="54"/>
      <c r="U16" s="54"/>
      <c r="V16" s="54"/>
      <c r="W16" s="80">
        <v>3</v>
      </c>
      <c r="X16" s="51">
        <f t="shared" si="0"/>
        <v>4.5999999999999996</v>
      </c>
      <c r="Y16" s="52" t="str">
        <f t="shared" si="3"/>
        <v>D</v>
      </c>
      <c r="Z16" s="53" t="str">
        <f t="shared" si="1"/>
        <v>Trung bình yếu</v>
      </c>
      <c r="AA16" s="41" t="str">
        <f t="shared" si="5"/>
        <v/>
      </c>
      <c r="AB16" s="41" t="str">
        <f t="shared" si="4"/>
        <v>PM07-A3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2142</v>
      </c>
      <c r="D17" s="46" t="s">
        <v>1331</v>
      </c>
      <c r="E17" s="47" t="s">
        <v>1614</v>
      </c>
      <c r="F17" s="48" t="s">
        <v>2059</v>
      </c>
      <c r="G17" s="45" t="s">
        <v>128</v>
      </c>
      <c r="H17" s="101" t="s">
        <v>1147</v>
      </c>
      <c r="I17" s="102" t="s">
        <v>2132</v>
      </c>
      <c r="J17" s="100">
        <v>43272</v>
      </c>
      <c r="K17" s="102" t="s">
        <v>1149</v>
      </c>
      <c r="L17" s="102" t="s">
        <v>343</v>
      </c>
      <c r="M17" s="102" t="s">
        <v>48</v>
      </c>
      <c r="N17">
        <v>2</v>
      </c>
      <c r="O17" s="82">
        <v>8.5</v>
      </c>
      <c r="P17" s="49">
        <v>3.5</v>
      </c>
      <c r="Q17" s="49">
        <v>5</v>
      </c>
      <c r="R17" s="49" t="s">
        <v>36</v>
      </c>
      <c r="S17" s="54"/>
      <c r="T17" s="54"/>
      <c r="U17" s="54"/>
      <c r="V17" s="54"/>
      <c r="W17" s="80">
        <v>1</v>
      </c>
      <c r="X17" s="51">
        <f t="shared" si="0"/>
        <v>2.4</v>
      </c>
      <c r="Y17" s="52" t="str">
        <f t="shared" si="3"/>
        <v>F</v>
      </c>
      <c r="Z17" s="53" t="str">
        <f t="shared" si="1"/>
        <v>Kém</v>
      </c>
      <c r="AA17" s="41" t="str">
        <f t="shared" si="5"/>
        <v/>
      </c>
      <c r="AB17" s="41" t="str">
        <f t="shared" si="4"/>
        <v>PM07-A3</v>
      </c>
      <c r="AC17" s="71"/>
      <c r="AD17" s="4"/>
      <c r="AE17" s="43" t="str">
        <f t="shared" si="2"/>
        <v>Học lại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2143</v>
      </c>
      <c r="D18" s="46" t="s">
        <v>327</v>
      </c>
      <c r="E18" s="47" t="s">
        <v>126</v>
      </c>
      <c r="F18" s="48" t="s">
        <v>1203</v>
      </c>
      <c r="G18" s="45" t="s">
        <v>248</v>
      </c>
      <c r="H18" s="101" t="s">
        <v>1147</v>
      </c>
      <c r="I18" s="102" t="s">
        <v>2132</v>
      </c>
      <c r="J18" s="100">
        <v>43272</v>
      </c>
      <c r="K18" s="102" t="s">
        <v>1149</v>
      </c>
      <c r="L18" s="102" t="s">
        <v>343</v>
      </c>
      <c r="M18" s="102" t="s">
        <v>48</v>
      </c>
      <c r="N18">
        <v>2</v>
      </c>
      <c r="O18" s="82">
        <v>10</v>
      </c>
      <c r="P18" s="49">
        <v>6.5</v>
      </c>
      <c r="Q18" s="49">
        <v>9</v>
      </c>
      <c r="R18" s="49" t="s">
        <v>36</v>
      </c>
      <c r="S18" s="54"/>
      <c r="T18" s="54"/>
      <c r="U18" s="54"/>
      <c r="V18" s="54"/>
      <c r="W18" s="80">
        <v>1</v>
      </c>
      <c r="X18" s="51">
        <f t="shared" si="0"/>
        <v>3.3</v>
      </c>
      <c r="Y18" s="52" t="str">
        <f t="shared" si="3"/>
        <v>F</v>
      </c>
      <c r="Z18" s="53" t="str">
        <f t="shared" si="1"/>
        <v>Kém</v>
      </c>
      <c r="AA18" s="41" t="str">
        <f t="shared" si="5"/>
        <v/>
      </c>
      <c r="AB18" s="41" t="str">
        <f t="shared" si="4"/>
        <v>PM07-A3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2144</v>
      </c>
      <c r="D19" s="46" t="s">
        <v>2145</v>
      </c>
      <c r="E19" s="47" t="s">
        <v>139</v>
      </c>
      <c r="F19" s="48" t="s">
        <v>372</v>
      </c>
      <c r="G19" s="45" t="s">
        <v>262</v>
      </c>
      <c r="H19" s="101" t="s">
        <v>1147</v>
      </c>
      <c r="I19" s="102" t="s">
        <v>2132</v>
      </c>
      <c r="J19" s="100">
        <v>43272</v>
      </c>
      <c r="K19" s="102" t="s">
        <v>1149</v>
      </c>
      <c r="L19" s="102" t="s">
        <v>343</v>
      </c>
      <c r="M19" s="102" t="s">
        <v>48</v>
      </c>
      <c r="N19">
        <v>2</v>
      </c>
      <c r="O19" s="82">
        <v>7</v>
      </c>
      <c r="P19" s="49">
        <v>6</v>
      </c>
      <c r="Q19" s="49">
        <v>7</v>
      </c>
      <c r="R19" s="49" t="s">
        <v>36</v>
      </c>
      <c r="S19" s="54"/>
      <c r="T19" s="54"/>
      <c r="U19" s="54"/>
      <c r="V19" s="54"/>
      <c r="W19" s="80">
        <v>3</v>
      </c>
      <c r="X19" s="51">
        <f t="shared" si="0"/>
        <v>4.0999999999999996</v>
      </c>
      <c r="Y19" s="52" t="str">
        <f t="shared" si="3"/>
        <v>D</v>
      </c>
      <c r="Z19" s="53" t="str">
        <f t="shared" si="1"/>
        <v>Trung bình yếu</v>
      </c>
      <c r="AA19" s="41" t="str">
        <f t="shared" si="5"/>
        <v/>
      </c>
      <c r="AB19" s="41" t="str">
        <f t="shared" si="4"/>
        <v>PM07-A3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2146</v>
      </c>
      <c r="D20" s="46" t="s">
        <v>2147</v>
      </c>
      <c r="E20" s="47" t="s">
        <v>139</v>
      </c>
      <c r="F20" s="48" t="s">
        <v>104</v>
      </c>
      <c r="G20" s="45" t="s">
        <v>184</v>
      </c>
      <c r="H20" s="101" t="s">
        <v>1147</v>
      </c>
      <c r="I20" s="102" t="s">
        <v>2132</v>
      </c>
      <c r="J20" s="100">
        <v>43272</v>
      </c>
      <c r="K20" s="102" t="s">
        <v>1149</v>
      </c>
      <c r="L20" s="102" t="s">
        <v>343</v>
      </c>
      <c r="M20" s="102" t="s">
        <v>48</v>
      </c>
      <c r="N20">
        <v>2</v>
      </c>
      <c r="O20" s="82">
        <v>10</v>
      </c>
      <c r="P20" s="49">
        <v>4</v>
      </c>
      <c r="Q20" s="49">
        <v>4</v>
      </c>
      <c r="R20" s="49" t="s">
        <v>36</v>
      </c>
      <c r="S20" s="54"/>
      <c r="T20" s="54"/>
      <c r="U20" s="54"/>
      <c r="V20" s="54"/>
      <c r="W20" s="80">
        <v>8</v>
      </c>
      <c r="X20" s="51">
        <f t="shared" si="0"/>
        <v>7.4</v>
      </c>
      <c r="Y20" s="52" t="str">
        <f t="shared" si="3"/>
        <v>B</v>
      </c>
      <c r="Z20" s="53" t="str">
        <f t="shared" si="1"/>
        <v>Khá</v>
      </c>
      <c r="AA20" s="41" t="str">
        <f t="shared" si="5"/>
        <v/>
      </c>
      <c r="AB20" s="41" t="str">
        <f t="shared" si="4"/>
        <v>PM07-A3</v>
      </c>
      <c r="AC20" s="71"/>
      <c r="AD20" s="4"/>
      <c r="AE20" s="43" t="str">
        <f t="shared" si="2"/>
        <v>Đạt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2148</v>
      </c>
      <c r="D21" s="46" t="s">
        <v>2149</v>
      </c>
      <c r="E21" s="47" t="s">
        <v>409</v>
      </c>
      <c r="F21" s="48" t="s">
        <v>1012</v>
      </c>
      <c r="G21" s="45" t="s">
        <v>57</v>
      </c>
      <c r="H21" s="101" t="s">
        <v>1147</v>
      </c>
      <c r="I21" s="102" t="s">
        <v>2132</v>
      </c>
      <c r="J21" s="100">
        <v>43272</v>
      </c>
      <c r="K21" s="102" t="s">
        <v>1149</v>
      </c>
      <c r="L21" s="102" t="s">
        <v>343</v>
      </c>
      <c r="M21" s="102" t="s">
        <v>48</v>
      </c>
      <c r="N21">
        <v>2</v>
      </c>
      <c r="O21" s="82">
        <v>9</v>
      </c>
      <c r="P21" s="49">
        <v>10</v>
      </c>
      <c r="Q21" s="49">
        <v>4</v>
      </c>
      <c r="R21" s="49" t="s">
        <v>36</v>
      </c>
      <c r="S21" s="54"/>
      <c r="T21" s="54"/>
      <c r="U21" s="54"/>
      <c r="V21" s="54"/>
      <c r="W21" s="80">
        <v>8</v>
      </c>
      <c r="X21" s="51">
        <f t="shared" si="0"/>
        <v>7.9</v>
      </c>
      <c r="Y21" s="52" t="str">
        <f t="shared" si="3"/>
        <v>B</v>
      </c>
      <c r="Z21" s="53" t="str">
        <f t="shared" si="1"/>
        <v>Khá</v>
      </c>
      <c r="AA21" s="41" t="str">
        <f t="shared" si="5"/>
        <v/>
      </c>
      <c r="AB21" s="41" t="str">
        <f t="shared" si="4"/>
        <v>PM07-A3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2150</v>
      </c>
      <c r="D22" s="46" t="s">
        <v>1006</v>
      </c>
      <c r="E22" s="47" t="s">
        <v>409</v>
      </c>
      <c r="F22" s="48" t="s">
        <v>960</v>
      </c>
      <c r="G22" s="45" t="s">
        <v>61</v>
      </c>
      <c r="H22" s="101" t="s">
        <v>1147</v>
      </c>
      <c r="I22" s="102" t="s">
        <v>2132</v>
      </c>
      <c r="J22" s="100">
        <v>43272</v>
      </c>
      <c r="K22" s="102" t="s">
        <v>1149</v>
      </c>
      <c r="L22" s="102" t="s">
        <v>343</v>
      </c>
      <c r="M22" s="102" t="s">
        <v>48</v>
      </c>
      <c r="N22">
        <v>2</v>
      </c>
      <c r="O22" s="82">
        <v>10</v>
      </c>
      <c r="P22" s="49">
        <v>5</v>
      </c>
      <c r="Q22" s="49">
        <v>7</v>
      </c>
      <c r="R22" s="49" t="s">
        <v>36</v>
      </c>
      <c r="S22" s="54"/>
      <c r="T22" s="54"/>
      <c r="U22" s="54"/>
      <c r="V22" s="54"/>
      <c r="W22" s="80">
        <v>3</v>
      </c>
      <c r="X22" s="51">
        <f t="shared" si="0"/>
        <v>4.3</v>
      </c>
      <c r="Y22" s="52" t="str">
        <f t="shared" si="3"/>
        <v>D</v>
      </c>
      <c r="Z22" s="53" t="str">
        <f t="shared" si="1"/>
        <v>Trung bình yếu</v>
      </c>
      <c r="AA22" s="41" t="str">
        <f t="shared" si="5"/>
        <v/>
      </c>
      <c r="AB22" s="41" t="str">
        <f t="shared" si="4"/>
        <v>PM07-A3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2151</v>
      </c>
      <c r="D23" s="46" t="s">
        <v>150</v>
      </c>
      <c r="E23" s="47" t="s">
        <v>413</v>
      </c>
      <c r="F23" s="48" t="s">
        <v>159</v>
      </c>
      <c r="G23" s="45" t="s">
        <v>57</v>
      </c>
      <c r="H23" s="101" t="s">
        <v>1147</v>
      </c>
      <c r="I23" s="102" t="s">
        <v>2132</v>
      </c>
      <c r="J23" s="100">
        <v>43272</v>
      </c>
      <c r="K23" s="102" t="s">
        <v>1149</v>
      </c>
      <c r="L23" s="102" t="s">
        <v>343</v>
      </c>
      <c r="M23" s="102" t="s">
        <v>48</v>
      </c>
      <c r="N23">
        <v>2</v>
      </c>
      <c r="O23" s="82">
        <v>9</v>
      </c>
      <c r="P23" s="49">
        <v>7.5</v>
      </c>
      <c r="Q23" s="49">
        <v>8</v>
      </c>
      <c r="R23" s="49" t="s">
        <v>36</v>
      </c>
      <c r="S23" s="54"/>
      <c r="T23" s="54"/>
      <c r="U23" s="54"/>
      <c r="V23" s="54"/>
      <c r="W23" s="80">
        <v>3</v>
      </c>
      <c r="X23" s="51">
        <f t="shared" si="0"/>
        <v>4.5999999999999996</v>
      </c>
      <c r="Y23" s="52" t="str">
        <f t="shared" si="3"/>
        <v>D</v>
      </c>
      <c r="Z23" s="53" t="str">
        <f t="shared" si="1"/>
        <v>Trung bình yếu</v>
      </c>
      <c r="AA23" s="41" t="str">
        <f t="shared" si="5"/>
        <v/>
      </c>
      <c r="AB23" s="41" t="str">
        <f t="shared" si="4"/>
        <v>PM07-A3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2152</v>
      </c>
      <c r="D24" s="46" t="s">
        <v>2153</v>
      </c>
      <c r="E24" s="47" t="s">
        <v>417</v>
      </c>
      <c r="F24" s="48" t="s">
        <v>647</v>
      </c>
      <c r="G24" s="45" t="s">
        <v>262</v>
      </c>
      <c r="H24" s="101" t="s">
        <v>1147</v>
      </c>
      <c r="I24" s="102" t="s">
        <v>2132</v>
      </c>
      <c r="J24" s="100">
        <v>43272</v>
      </c>
      <c r="K24" s="102" t="s">
        <v>1149</v>
      </c>
      <c r="L24" s="102" t="s">
        <v>343</v>
      </c>
      <c r="M24" s="102" t="s">
        <v>48</v>
      </c>
      <c r="N24">
        <v>2</v>
      </c>
      <c r="O24" s="82">
        <v>8.5</v>
      </c>
      <c r="P24" s="49">
        <v>8</v>
      </c>
      <c r="Q24" s="49">
        <v>7</v>
      </c>
      <c r="R24" s="49" t="s">
        <v>36</v>
      </c>
      <c r="S24" s="54"/>
      <c r="T24" s="54"/>
      <c r="U24" s="54"/>
      <c r="V24" s="54"/>
      <c r="W24" s="80">
        <v>1</v>
      </c>
      <c r="X24" s="51">
        <f t="shared" si="0"/>
        <v>3.1</v>
      </c>
      <c r="Y24" s="52" t="str">
        <f t="shared" si="3"/>
        <v>F</v>
      </c>
      <c r="Z24" s="53" t="str">
        <f t="shared" si="1"/>
        <v>Kém</v>
      </c>
      <c r="AA24" s="41" t="str">
        <f t="shared" si="5"/>
        <v/>
      </c>
      <c r="AB24" s="41" t="str">
        <f t="shared" si="4"/>
        <v>PM07-A3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2154</v>
      </c>
      <c r="D25" s="46" t="s">
        <v>2155</v>
      </c>
      <c r="E25" s="47" t="s">
        <v>417</v>
      </c>
      <c r="F25" s="48" t="s">
        <v>565</v>
      </c>
      <c r="G25" s="45" t="s">
        <v>184</v>
      </c>
      <c r="H25" s="101" t="s">
        <v>1147</v>
      </c>
      <c r="I25" s="102" t="s">
        <v>2132</v>
      </c>
      <c r="J25" s="100">
        <v>43272</v>
      </c>
      <c r="K25" s="102" t="s">
        <v>1149</v>
      </c>
      <c r="L25" s="102" t="s">
        <v>343</v>
      </c>
      <c r="M25" s="102" t="s">
        <v>48</v>
      </c>
      <c r="N25">
        <v>2</v>
      </c>
      <c r="O25" s="82">
        <v>10</v>
      </c>
      <c r="P25" s="49">
        <v>5.5</v>
      </c>
      <c r="Q25" s="49">
        <v>7</v>
      </c>
      <c r="R25" s="49" t="s">
        <v>36</v>
      </c>
      <c r="S25" s="54"/>
      <c r="T25" s="54"/>
      <c r="U25" s="54"/>
      <c r="V25" s="54"/>
      <c r="W25" s="80">
        <v>6</v>
      </c>
      <c r="X25" s="51">
        <f t="shared" si="0"/>
        <v>6.5</v>
      </c>
      <c r="Y25" s="52" t="str">
        <f t="shared" si="3"/>
        <v>C+</v>
      </c>
      <c r="Z25" s="53" t="str">
        <f t="shared" si="1"/>
        <v>Trung bình</v>
      </c>
      <c r="AA25" s="41" t="str">
        <f t="shared" si="5"/>
        <v/>
      </c>
      <c r="AB25" s="41" t="str">
        <f t="shared" si="4"/>
        <v>PM07-A3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2156</v>
      </c>
      <c r="D26" s="46" t="s">
        <v>1913</v>
      </c>
      <c r="E26" s="47" t="s">
        <v>417</v>
      </c>
      <c r="F26" s="48" t="s">
        <v>2157</v>
      </c>
      <c r="G26" s="45" t="s">
        <v>89</v>
      </c>
      <c r="H26" s="101" t="s">
        <v>1147</v>
      </c>
      <c r="I26" s="102" t="s">
        <v>2132</v>
      </c>
      <c r="J26" s="100">
        <v>43272</v>
      </c>
      <c r="K26" s="102" t="s">
        <v>1149</v>
      </c>
      <c r="L26" s="102" t="s">
        <v>343</v>
      </c>
      <c r="M26" s="102" t="s">
        <v>48</v>
      </c>
      <c r="N26">
        <v>2</v>
      </c>
      <c r="O26" s="82">
        <v>9</v>
      </c>
      <c r="P26" s="49">
        <v>4.5</v>
      </c>
      <c r="Q26" s="49">
        <v>4</v>
      </c>
      <c r="R26" s="49" t="s">
        <v>36</v>
      </c>
      <c r="S26" s="54"/>
      <c r="T26" s="54"/>
      <c r="U26" s="54"/>
      <c r="V26" s="54"/>
      <c r="W26" s="80">
        <v>1</v>
      </c>
      <c r="X26" s="51">
        <f t="shared" si="0"/>
        <v>2.5</v>
      </c>
      <c r="Y26" s="52" t="str">
        <f t="shared" si="3"/>
        <v>F</v>
      </c>
      <c r="Z26" s="53" t="str">
        <f t="shared" si="1"/>
        <v>Kém</v>
      </c>
      <c r="AA26" s="41" t="str">
        <f t="shared" si="5"/>
        <v/>
      </c>
      <c r="AB26" s="41" t="str">
        <f t="shared" si="4"/>
        <v>PM07-A3</v>
      </c>
      <c r="AC26" s="71"/>
      <c r="AD26" s="4"/>
      <c r="AE26" s="43" t="str">
        <f t="shared" si="2"/>
        <v>Học lại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2158</v>
      </c>
      <c r="D27" s="46" t="s">
        <v>404</v>
      </c>
      <c r="E27" s="47" t="s">
        <v>162</v>
      </c>
      <c r="F27" s="48" t="s">
        <v>1122</v>
      </c>
      <c r="G27" s="45" t="s">
        <v>79</v>
      </c>
      <c r="H27" s="101" t="s">
        <v>1147</v>
      </c>
      <c r="I27" s="102" t="s">
        <v>2132</v>
      </c>
      <c r="J27" s="100">
        <v>43272</v>
      </c>
      <c r="K27" s="102" t="s">
        <v>1149</v>
      </c>
      <c r="L27" s="102" t="s">
        <v>343</v>
      </c>
      <c r="M27" s="102" t="s">
        <v>48</v>
      </c>
      <c r="N27">
        <v>2</v>
      </c>
      <c r="O27" s="82">
        <v>10</v>
      </c>
      <c r="P27" s="49">
        <v>5</v>
      </c>
      <c r="Q27" s="49">
        <v>6</v>
      </c>
      <c r="R27" s="49" t="s">
        <v>36</v>
      </c>
      <c r="S27" s="54"/>
      <c r="T27" s="54"/>
      <c r="U27" s="54"/>
      <c r="V27" s="54"/>
      <c r="W27" s="80">
        <v>3</v>
      </c>
      <c r="X27" s="51">
        <f t="shared" si="0"/>
        <v>4.2</v>
      </c>
      <c r="Y27" s="52" t="str">
        <f t="shared" si="3"/>
        <v>D</v>
      </c>
      <c r="Z27" s="53" t="str">
        <f t="shared" si="1"/>
        <v>Trung bình yếu</v>
      </c>
      <c r="AA27" s="41" t="str">
        <f t="shared" si="5"/>
        <v/>
      </c>
      <c r="AB27" s="41" t="str">
        <f t="shared" si="4"/>
        <v>PM07-A3</v>
      </c>
      <c r="AC27" s="71"/>
      <c r="AD27" s="4"/>
      <c r="AE27" s="43" t="str">
        <f t="shared" si="2"/>
        <v>Đạt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2159</v>
      </c>
      <c r="D28" s="46" t="s">
        <v>1357</v>
      </c>
      <c r="E28" s="47" t="s">
        <v>162</v>
      </c>
      <c r="F28" s="48" t="s">
        <v>986</v>
      </c>
      <c r="G28" s="45" t="s">
        <v>357</v>
      </c>
      <c r="H28" s="101" t="s">
        <v>1147</v>
      </c>
      <c r="I28" s="102" t="s">
        <v>2132</v>
      </c>
      <c r="J28" s="100">
        <v>43272</v>
      </c>
      <c r="K28" s="102" t="s">
        <v>1149</v>
      </c>
      <c r="L28" s="102" t="s">
        <v>343</v>
      </c>
      <c r="M28" s="102" t="s">
        <v>48</v>
      </c>
      <c r="N28">
        <v>2</v>
      </c>
      <c r="O28" s="82">
        <v>10</v>
      </c>
      <c r="P28" s="49">
        <v>3</v>
      </c>
      <c r="Q28" s="49">
        <v>5</v>
      </c>
      <c r="R28" s="49" t="s">
        <v>36</v>
      </c>
      <c r="S28" s="54"/>
      <c r="T28" s="54"/>
      <c r="U28" s="54"/>
      <c r="V28" s="54"/>
      <c r="W28" s="80">
        <v>3.5</v>
      </c>
      <c r="X28" s="51">
        <f t="shared" si="0"/>
        <v>4.3</v>
      </c>
      <c r="Y28" s="52" t="str">
        <f t="shared" si="3"/>
        <v>D</v>
      </c>
      <c r="Z28" s="53" t="str">
        <f t="shared" si="1"/>
        <v>Trung bình yếu</v>
      </c>
      <c r="AA28" s="41" t="str">
        <f t="shared" si="5"/>
        <v/>
      </c>
      <c r="AB28" s="41" t="str">
        <f t="shared" si="4"/>
        <v>PM07-A3</v>
      </c>
      <c r="AC28" s="71"/>
      <c r="AD28" s="4"/>
      <c r="AE28" s="43" t="str">
        <f t="shared" si="2"/>
        <v>Đạt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2160</v>
      </c>
      <c r="D29" s="46" t="s">
        <v>2161</v>
      </c>
      <c r="E29" s="47" t="s">
        <v>1773</v>
      </c>
      <c r="F29" s="48" t="s">
        <v>2048</v>
      </c>
      <c r="G29" s="45" t="s">
        <v>170</v>
      </c>
      <c r="H29" s="101" t="s">
        <v>1147</v>
      </c>
      <c r="I29" s="102" t="s">
        <v>2132</v>
      </c>
      <c r="J29" s="100">
        <v>43272</v>
      </c>
      <c r="K29" s="102" t="s">
        <v>1149</v>
      </c>
      <c r="L29" s="102" t="s">
        <v>343</v>
      </c>
      <c r="M29" s="102" t="s">
        <v>48</v>
      </c>
      <c r="N29">
        <v>2</v>
      </c>
      <c r="O29" s="82">
        <v>9</v>
      </c>
      <c r="P29" s="49">
        <v>4.5</v>
      </c>
      <c r="Q29" s="49">
        <v>4</v>
      </c>
      <c r="R29" s="49" t="s">
        <v>36</v>
      </c>
      <c r="S29" s="54"/>
      <c r="T29" s="54"/>
      <c r="U29" s="54"/>
      <c r="V29" s="54"/>
      <c r="W29" s="80">
        <v>1</v>
      </c>
      <c r="X29" s="51">
        <f t="shared" si="0"/>
        <v>2.5</v>
      </c>
      <c r="Y29" s="52" t="str">
        <f t="shared" si="3"/>
        <v>F</v>
      </c>
      <c r="Z29" s="53" t="str">
        <f t="shared" si="1"/>
        <v>Kém</v>
      </c>
      <c r="AA29" s="41" t="str">
        <f t="shared" si="5"/>
        <v/>
      </c>
      <c r="AB29" s="41" t="str">
        <f t="shared" si="4"/>
        <v>PM07-A3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2162</v>
      </c>
      <c r="D30" s="46" t="s">
        <v>76</v>
      </c>
      <c r="E30" s="47" t="s">
        <v>2163</v>
      </c>
      <c r="F30" s="48" t="s">
        <v>2048</v>
      </c>
      <c r="G30" s="45" t="s">
        <v>61</v>
      </c>
      <c r="H30" s="101" t="s">
        <v>1147</v>
      </c>
      <c r="I30" s="102" t="s">
        <v>2132</v>
      </c>
      <c r="J30" s="100">
        <v>43272</v>
      </c>
      <c r="K30" s="102" t="s">
        <v>1149</v>
      </c>
      <c r="L30" s="102" t="s">
        <v>343</v>
      </c>
      <c r="M30" s="102" t="s">
        <v>48</v>
      </c>
      <c r="N30">
        <v>2</v>
      </c>
      <c r="O30" s="82">
        <v>8.5</v>
      </c>
      <c r="P30" s="49">
        <v>10</v>
      </c>
      <c r="Q30" s="49">
        <v>9</v>
      </c>
      <c r="R30" s="49" t="s">
        <v>36</v>
      </c>
      <c r="S30" s="54"/>
      <c r="T30" s="54"/>
      <c r="U30" s="54"/>
      <c r="V30" s="54"/>
      <c r="W30" s="80">
        <v>7</v>
      </c>
      <c r="X30" s="51">
        <f t="shared" si="0"/>
        <v>7.7</v>
      </c>
      <c r="Y30" s="52" t="str">
        <f t="shared" si="3"/>
        <v>B</v>
      </c>
      <c r="Z30" s="53" t="str">
        <f t="shared" si="1"/>
        <v>Khá</v>
      </c>
      <c r="AA30" s="41" t="str">
        <f t="shared" si="5"/>
        <v/>
      </c>
      <c r="AB30" s="41" t="str">
        <f t="shared" si="4"/>
        <v>PM07-A3</v>
      </c>
      <c r="AC30" s="71"/>
      <c r="AD30" s="4"/>
      <c r="AE30" s="43" t="str">
        <f t="shared" si="2"/>
        <v>Đạt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2164</v>
      </c>
      <c r="D31" s="46" t="s">
        <v>1187</v>
      </c>
      <c r="E31" s="47" t="s">
        <v>432</v>
      </c>
      <c r="F31" s="48" t="s">
        <v>2165</v>
      </c>
      <c r="G31" s="45" t="s">
        <v>61</v>
      </c>
      <c r="H31" s="101" t="s">
        <v>1147</v>
      </c>
      <c r="I31" s="102" t="s">
        <v>2132</v>
      </c>
      <c r="J31" s="100">
        <v>43272</v>
      </c>
      <c r="K31" s="102" t="s">
        <v>1149</v>
      </c>
      <c r="L31" s="102" t="s">
        <v>343</v>
      </c>
      <c r="M31" s="102" t="s">
        <v>48</v>
      </c>
      <c r="N31">
        <v>2</v>
      </c>
      <c r="O31" s="82">
        <v>10</v>
      </c>
      <c r="P31" s="49">
        <v>4.5</v>
      </c>
      <c r="Q31" s="49">
        <v>8</v>
      </c>
      <c r="R31" s="49" t="s">
        <v>36</v>
      </c>
      <c r="S31" s="54"/>
      <c r="T31" s="54"/>
      <c r="U31" s="54"/>
      <c r="V31" s="54"/>
      <c r="W31" s="80">
        <v>0</v>
      </c>
      <c r="X31" s="51">
        <f t="shared" si="0"/>
        <v>2.2999999999999998</v>
      </c>
      <c r="Y31" s="52" t="str">
        <f t="shared" si="3"/>
        <v>F</v>
      </c>
      <c r="Z31" s="53" t="str">
        <f t="shared" si="1"/>
        <v>Kém</v>
      </c>
      <c r="AA31" s="41" t="str">
        <f t="shared" si="5"/>
        <v/>
      </c>
      <c r="AB31" s="41" t="str">
        <f t="shared" si="4"/>
        <v>PM07-A3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2166</v>
      </c>
      <c r="D32" s="46" t="s">
        <v>114</v>
      </c>
      <c r="E32" s="47" t="s">
        <v>189</v>
      </c>
      <c r="F32" s="48" t="s">
        <v>1535</v>
      </c>
      <c r="G32" s="45" t="s">
        <v>262</v>
      </c>
      <c r="H32" s="101" t="s">
        <v>1147</v>
      </c>
      <c r="I32" s="102" t="s">
        <v>2132</v>
      </c>
      <c r="J32" s="100">
        <v>43272</v>
      </c>
      <c r="K32" s="102" t="s">
        <v>1149</v>
      </c>
      <c r="L32" s="102" t="s">
        <v>343</v>
      </c>
      <c r="M32" s="102" t="s">
        <v>48</v>
      </c>
      <c r="N32">
        <v>2</v>
      </c>
      <c r="O32" s="82">
        <v>8</v>
      </c>
      <c r="P32" s="49">
        <v>5</v>
      </c>
      <c r="Q32" s="49">
        <v>7</v>
      </c>
      <c r="R32" s="49" t="s">
        <v>36</v>
      </c>
      <c r="S32" s="54"/>
      <c r="T32" s="54"/>
      <c r="U32" s="54"/>
      <c r="V32" s="54"/>
      <c r="W32" s="80">
        <v>3</v>
      </c>
      <c r="X32" s="51">
        <f t="shared" si="0"/>
        <v>4.0999999999999996</v>
      </c>
      <c r="Y32" s="52" t="str">
        <f t="shared" si="3"/>
        <v>D</v>
      </c>
      <c r="Z32" s="53" t="str">
        <f t="shared" si="1"/>
        <v>Trung bình yếu</v>
      </c>
      <c r="AA32" s="41" t="str">
        <f t="shared" si="5"/>
        <v/>
      </c>
      <c r="AB32" s="41" t="str">
        <f t="shared" si="4"/>
        <v>PM07-A3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2167</v>
      </c>
      <c r="D33" s="46" t="s">
        <v>625</v>
      </c>
      <c r="E33" s="47" t="s">
        <v>667</v>
      </c>
      <c r="F33" s="48" t="s">
        <v>377</v>
      </c>
      <c r="G33" s="45" t="s">
        <v>184</v>
      </c>
      <c r="H33" s="101" t="s">
        <v>1147</v>
      </c>
      <c r="I33" s="102" t="s">
        <v>2132</v>
      </c>
      <c r="J33" s="100">
        <v>43272</v>
      </c>
      <c r="K33" s="102" t="s">
        <v>1149</v>
      </c>
      <c r="L33" s="102" t="s">
        <v>343</v>
      </c>
      <c r="M33" s="102" t="s">
        <v>48</v>
      </c>
      <c r="N33">
        <v>2</v>
      </c>
      <c r="O33" s="82">
        <v>10</v>
      </c>
      <c r="P33" s="49">
        <v>3.5</v>
      </c>
      <c r="Q33" s="49">
        <v>5</v>
      </c>
      <c r="R33" s="49" t="s">
        <v>36</v>
      </c>
      <c r="S33" s="54"/>
      <c r="T33" s="54"/>
      <c r="U33" s="54"/>
      <c r="V33" s="54"/>
      <c r="W33" s="80">
        <v>1</v>
      </c>
      <c r="X33" s="51">
        <f t="shared" si="0"/>
        <v>2.6</v>
      </c>
      <c r="Y33" s="52" t="str">
        <f t="shared" si="3"/>
        <v>F</v>
      </c>
      <c r="Z33" s="53" t="str">
        <f t="shared" si="1"/>
        <v>Kém</v>
      </c>
      <c r="AA33" s="41" t="str">
        <f t="shared" si="5"/>
        <v/>
      </c>
      <c r="AB33" s="41" t="str">
        <f t="shared" si="4"/>
        <v>PM07-A3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2168</v>
      </c>
      <c r="D34" s="46" t="s">
        <v>439</v>
      </c>
      <c r="E34" s="47" t="s">
        <v>192</v>
      </c>
      <c r="F34" s="48" t="s">
        <v>2169</v>
      </c>
      <c r="G34" s="45" t="s">
        <v>262</v>
      </c>
      <c r="H34" s="101" t="s">
        <v>1147</v>
      </c>
      <c r="I34" s="102" t="s">
        <v>2132</v>
      </c>
      <c r="J34" s="100">
        <v>43272</v>
      </c>
      <c r="K34" s="102" t="s">
        <v>1149</v>
      </c>
      <c r="L34" s="102" t="s">
        <v>343</v>
      </c>
      <c r="M34" s="102" t="s">
        <v>48</v>
      </c>
      <c r="N34">
        <v>2</v>
      </c>
      <c r="O34" s="82">
        <v>8</v>
      </c>
      <c r="P34" s="49">
        <v>3</v>
      </c>
      <c r="Q34" s="49">
        <v>4</v>
      </c>
      <c r="R34" s="49" t="s">
        <v>36</v>
      </c>
      <c r="S34" s="54"/>
      <c r="T34" s="54"/>
      <c r="U34" s="54"/>
      <c r="V34" s="54"/>
      <c r="W34" s="80">
        <v>1</v>
      </c>
      <c r="X34" s="51">
        <f t="shared" si="0"/>
        <v>2.2000000000000002</v>
      </c>
      <c r="Y34" s="52" t="str">
        <f t="shared" si="3"/>
        <v>F</v>
      </c>
      <c r="Z34" s="53" t="str">
        <f t="shared" si="1"/>
        <v>Kém</v>
      </c>
      <c r="AA34" s="41" t="str">
        <f t="shared" si="5"/>
        <v/>
      </c>
      <c r="AB34" s="41" t="str">
        <f t="shared" si="4"/>
        <v>PM07-A3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2170</v>
      </c>
      <c r="D35" s="46" t="s">
        <v>2171</v>
      </c>
      <c r="E35" s="47" t="s">
        <v>197</v>
      </c>
      <c r="F35" s="48" t="s">
        <v>2172</v>
      </c>
      <c r="G35" s="45" t="s">
        <v>174</v>
      </c>
      <c r="H35" s="101" t="s">
        <v>1147</v>
      </c>
      <c r="I35" s="102" t="s">
        <v>2132</v>
      </c>
      <c r="J35" s="100">
        <v>43272</v>
      </c>
      <c r="K35" s="102" t="s">
        <v>1149</v>
      </c>
      <c r="L35" s="102" t="s">
        <v>343</v>
      </c>
      <c r="M35" s="102" t="s">
        <v>48</v>
      </c>
      <c r="N35">
        <v>2</v>
      </c>
      <c r="O35" s="82">
        <v>10</v>
      </c>
      <c r="P35" s="49">
        <v>4</v>
      </c>
      <c r="Q35" s="49">
        <v>5</v>
      </c>
      <c r="R35" s="49" t="s">
        <v>36</v>
      </c>
      <c r="S35" s="54"/>
      <c r="T35" s="54"/>
      <c r="U35" s="54"/>
      <c r="V35" s="54"/>
      <c r="W35" s="80">
        <v>3</v>
      </c>
      <c r="X35" s="51">
        <f t="shared" si="0"/>
        <v>4</v>
      </c>
      <c r="Y35" s="52" t="str">
        <f t="shared" si="3"/>
        <v>D</v>
      </c>
      <c r="Z35" s="53" t="str">
        <f t="shared" si="1"/>
        <v>Trung bình yếu</v>
      </c>
      <c r="AA35" s="41" t="str">
        <f t="shared" si="5"/>
        <v/>
      </c>
      <c r="AB35" s="41" t="str">
        <f t="shared" si="4"/>
        <v>PM07-A3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2173</v>
      </c>
      <c r="D36" s="46" t="s">
        <v>110</v>
      </c>
      <c r="E36" s="47" t="s">
        <v>2174</v>
      </c>
      <c r="F36" s="48" t="s">
        <v>873</v>
      </c>
      <c r="G36" s="45" t="s">
        <v>262</v>
      </c>
      <c r="H36" s="101" t="s">
        <v>1147</v>
      </c>
      <c r="I36" s="102" t="s">
        <v>2132</v>
      </c>
      <c r="J36" s="100">
        <v>43272</v>
      </c>
      <c r="K36" s="102" t="s">
        <v>1149</v>
      </c>
      <c r="L36" s="102" t="s">
        <v>343</v>
      </c>
      <c r="M36" s="102" t="s">
        <v>48</v>
      </c>
      <c r="N36">
        <v>2</v>
      </c>
      <c r="O36" s="82">
        <v>9</v>
      </c>
      <c r="P36" s="49">
        <v>4.5</v>
      </c>
      <c r="Q36" s="49">
        <v>4</v>
      </c>
      <c r="R36" s="49" t="s">
        <v>36</v>
      </c>
      <c r="S36" s="54"/>
      <c r="T36" s="54"/>
      <c r="U36" s="54"/>
      <c r="V36" s="54"/>
      <c r="W36" s="80">
        <v>0</v>
      </c>
      <c r="X36" s="51">
        <f t="shared" si="0"/>
        <v>1.8</v>
      </c>
      <c r="Y36" s="52" t="str">
        <f t="shared" si="3"/>
        <v>F</v>
      </c>
      <c r="Z36" s="53" t="str">
        <f t="shared" si="1"/>
        <v>Kém</v>
      </c>
      <c r="AA36" s="41" t="s">
        <v>3382</v>
      </c>
      <c r="AB36" s="41" t="str">
        <f t="shared" si="4"/>
        <v>PM07-A3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2175</v>
      </c>
      <c r="D37" s="46" t="s">
        <v>2123</v>
      </c>
      <c r="E37" s="47" t="s">
        <v>212</v>
      </c>
      <c r="F37" s="48" t="s">
        <v>1836</v>
      </c>
      <c r="G37" s="45" t="s">
        <v>262</v>
      </c>
      <c r="H37" s="101" t="s">
        <v>1147</v>
      </c>
      <c r="I37" s="102" t="s">
        <v>2132</v>
      </c>
      <c r="J37" s="100">
        <v>43272</v>
      </c>
      <c r="K37" s="102" t="s">
        <v>1149</v>
      </c>
      <c r="L37" s="102" t="s">
        <v>343</v>
      </c>
      <c r="M37" s="102" t="s">
        <v>48</v>
      </c>
      <c r="N37">
        <v>2</v>
      </c>
      <c r="O37" s="82">
        <v>10</v>
      </c>
      <c r="P37" s="49">
        <v>3</v>
      </c>
      <c r="Q37" s="49">
        <v>4</v>
      </c>
      <c r="R37" s="49" t="s">
        <v>36</v>
      </c>
      <c r="S37" s="54"/>
      <c r="T37" s="54"/>
      <c r="U37" s="54"/>
      <c r="V37" s="54"/>
      <c r="W37" s="80">
        <v>1</v>
      </c>
      <c r="X37" s="51">
        <f t="shared" si="0"/>
        <v>2.4</v>
      </c>
      <c r="Y37" s="52" t="str">
        <f t="shared" si="3"/>
        <v>F</v>
      </c>
      <c r="Z37" s="53" t="str">
        <f t="shared" si="1"/>
        <v>Kém</v>
      </c>
      <c r="AA37" s="41" t="str">
        <f t="shared" si="5"/>
        <v/>
      </c>
      <c r="AB37" s="41" t="str">
        <f t="shared" si="4"/>
        <v>PM07-A3</v>
      </c>
      <c r="AC37" s="71"/>
      <c r="AD37" s="4"/>
      <c r="AE37" s="43" t="str">
        <f t="shared" si="2"/>
        <v>Học lại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2176</v>
      </c>
      <c r="D38" s="46" t="s">
        <v>59</v>
      </c>
      <c r="E38" s="47" t="s">
        <v>2177</v>
      </c>
      <c r="F38" s="48" t="s">
        <v>1630</v>
      </c>
      <c r="G38" s="45" t="s">
        <v>65</v>
      </c>
      <c r="H38" s="101" t="s">
        <v>1147</v>
      </c>
      <c r="I38" s="102" t="s">
        <v>2132</v>
      </c>
      <c r="J38" s="100">
        <v>43272</v>
      </c>
      <c r="K38" s="102" t="s">
        <v>1149</v>
      </c>
      <c r="L38" s="102" t="s">
        <v>343</v>
      </c>
      <c r="M38" s="102" t="s">
        <v>48</v>
      </c>
      <c r="N38">
        <v>2</v>
      </c>
      <c r="O38" s="82">
        <v>8</v>
      </c>
      <c r="P38" s="49">
        <v>4.5</v>
      </c>
      <c r="Q38" s="49">
        <v>9</v>
      </c>
      <c r="R38" s="49" t="s">
        <v>36</v>
      </c>
      <c r="S38" s="54"/>
      <c r="T38" s="54"/>
      <c r="U38" s="54"/>
      <c r="V38" s="54"/>
      <c r="W38" s="80">
        <v>0</v>
      </c>
      <c r="X38" s="51">
        <f t="shared" si="0"/>
        <v>2.2000000000000002</v>
      </c>
      <c r="Y38" s="52" t="str">
        <f t="shared" si="3"/>
        <v>F</v>
      </c>
      <c r="Z38" s="53" t="str">
        <f t="shared" si="1"/>
        <v>Kém</v>
      </c>
      <c r="AA38" s="41" t="s">
        <v>3382</v>
      </c>
      <c r="AB38" s="41" t="str">
        <f t="shared" si="4"/>
        <v>PM07-A3</v>
      </c>
      <c r="AC38" s="71"/>
      <c r="AD38" s="4"/>
      <c r="AE38" s="43" t="str">
        <f t="shared" si="2"/>
        <v>Học lại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2178</v>
      </c>
      <c r="D39" s="46" t="s">
        <v>1331</v>
      </c>
      <c r="E39" s="47" t="s">
        <v>221</v>
      </c>
      <c r="F39" s="48" t="s">
        <v>2179</v>
      </c>
      <c r="G39" s="45" t="s">
        <v>1032</v>
      </c>
      <c r="H39" s="101" t="s">
        <v>1147</v>
      </c>
      <c r="I39" s="102" t="s">
        <v>2132</v>
      </c>
      <c r="J39" s="100">
        <v>43272</v>
      </c>
      <c r="K39" s="102" t="s">
        <v>1149</v>
      </c>
      <c r="L39" s="102" t="s">
        <v>343</v>
      </c>
      <c r="M39" s="102" t="s">
        <v>48</v>
      </c>
      <c r="N39">
        <v>2</v>
      </c>
      <c r="O39" s="82">
        <v>6</v>
      </c>
      <c r="P39" s="49">
        <v>10</v>
      </c>
      <c r="Q39" s="49">
        <v>6</v>
      </c>
      <c r="R39" s="49" t="s">
        <v>36</v>
      </c>
      <c r="S39" s="54"/>
      <c r="T39" s="54"/>
      <c r="U39" s="54"/>
      <c r="V39" s="54"/>
      <c r="W39" s="80">
        <v>6</v>
      </c>
      <c r="X39" s="51">
        <f t="shared" si="0"/>
        <v>6.4</v>
      </c>
      <c r="Y39" s="52" t="str">
        <f t="shared" si="3"/>
        <v>C</v>
      </c>
      <c r="Z39" s="53" t="str">
        <f t="shared" si="1"/>
        <v>Trung bình</v>
      </c>
      <c r="AA39" s="41" t="str">
        <f t="shared" si="5"/>
        <v/>
      </c>
      <c r="AB39" s="41" t="str">
        <f t="shared" si="4"/>
        <v>PM07-A3</v>
      </c>
      <c r="AC39" s="71"/>
      <c r="AD39" s="4"/>
      <c r="AE39" s="43" t="str">
        <f t="shared" si="2"/>
        <v>Đạt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2180</v>
      </c>
      <c r="D40" s="46" t="s">
        <v>308</v>
      </c>
      <c r="E40" s="47" t="s">
        <v>221</v>
      </c>
      <c r="F40" s="48" t="s">
        <v>1343</v>
      </c>
      <c r="G40" s="45" t="s">
        <v>174</v>
      </c>
      <c r="H40" s="101" t="s">
        <v>1147</v>
      </c>
      <c r="I40" s="102" t="s">
        <v>2132</v>
      </c>
      <c r="J40" s="100">
        <v>43272</v>
      </c>
      <c r="K40" s="102" t="s">
        <v>1149</v>
      </c>
      <c r="L40" s="102" t="s">
        <v>343</v>
      </c>
      <c r="M40" s="102" t="s">
        <v>48</v>
      </c>
      <c r="N40">
        <v>2</v>
      </c>
      <c r="O40" s="82">
        <v>10</v>
      </c>
      <c r="P40" s="49">
        <v>9.5</v>
      </c>
      <c r="Q40" s="49">
        <v>7</v>
      </c>
      <c r="R40" s="49" t="s">
        <v>36</v>
      </c>
      <c r="S40" s="54"/>
      <c r="T40" s="54"/>
      <c r="U40" s="54"/>
      <c r="V40" s="54"/>
      <c r="W40" s="80">
        <v>8</v>
      </c>
      <c r="X40" s="51">
        <f t="shared" si="0"/>
        <v>8.3000000000000007</v>
      </c>
      <c r="Y40" s="52" t="str">
        <f t="shared" si="3"/>
        <v>B+</v>
      </c>
      <c r="Z40" s="53" t="str">
        <f t="shared" si="1"/>
        <v>Khá</v>
      </c>
      <c r="AA40" s="41" t="str">
        <f t="shared" si="5"/>
        <v/>
      </c>
      <c r="AB40" s="41" t="str">
        <f t="shared" si="4"/>
        <v>PM07-A3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2181</v>
      </c>
      <c r="D41" s="46" t="s">
        <v>1662</v>
      </c>
      <c r="E41" s="47" t="s">
        <v>225</v>
      </c>
      <c r="F41" s="48" t="s">
        <v>116</v>
      </c>
      <c r="G41" s="45" t="s">
        <v>57</v>
      </c>
      <c r="H41" s="101" t="s">
        <v>1147</v>
      </c>
      <c r="I41" s="102" t="s">
        <v>2132</v>
      </c>
      <c r="J41" s="100">
        <v>43272</v>
      </c>
      <c r="K41" s="102" t="s">
        <v>1149</v>
      </c>
      <c r="L41" s="102" t="s">
        <v>343</v>
      </c>
      <c r="M41" s="102" t="s">
        <v>48</v>
      </c>
      <c r="N41">
        <v>2</v>
      </c>
      <c r="O41" s="82">
        <v>9</v>
      </c>
      <c r="P41" s="49">
        <v>9.5</v>
      </c>
      <c r="Q41" s="49">
        <v>5</v>
      </c>
      <c r="R41" s="49" t="s">
        <v>36</v>
      </c>
      <c r="S41" s="54"/>
      <c r="T41" s="54"/>
      <c r="U41" s="54"/>
      <c r="V41" s="54"/>
      <c r="W41" s="80">
        <v>3</v>
      </c>
      <c r="X41" s="51">
        <f t="shared" si="0"/>
        <v>4.5</v>
      </c>
      <c r="Y41" s="52" t="str">
        <f t="shared" si="3"/>
        <v>D</v>
      </c>
      <c r="Z41" s="53" t="str">
        <f t="shared" si="1"/>
        <v>Trung bình yếu</v>
      </c>
      <c r="AA41" s="41" t="str">
        <f t="shared" si="5"/>
        <v/>
      </c>
      <c r="AB41" s="41" t="str">
        <f t="shared" si="4"/>
        <v>PM07-A3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2182</v>
      </c>
      <c r="D42" s="46" t="s">
        <v>798</v>
      </c>
      <c r="E42" s="47" t="s">
        <v>225</v>
      </c>
      <c r="F42" s="48" t="s">
        <v>792</v>
      </c>
      <c r="G42" s="45" t="s">
        <v>194</v>
      </c>
      <c r="H42" s="101" t="s">
        <v>1147</v>
      </c>
      <c r="I42" s="102" t="s">
        <v>2132</v>
      </c>
      <c r="J42" s="100">
        <v>43272</v>
      </c>
      <c r="K42" s="102" t="s">
        <v>1149</v>
      </c>
      <c r="L42" s="102" t="s">
        <v>343</v>
      </c>
      <c r="M42" s="102" t="s">
        <v>48</v>
      </c>
      <c r="N42">
        <v>2</v>
      </c>
      <c r="O42" s="82">
        <v>10</v>
      </c>
      <c r="P42" s="49">
        <v>7.5</v>
      </c>
      <c r="Q42" s="49">
        <v>10</v>
      </c>
      <c r="R42" s="49" t="s">
        <v>36</v>
      </c>
      <c r="S42" s="54"/>
      <c r="T42" s="54"/>
      <c r="U42" s="54"/>
      <c r="V42" s="54"/>
      <c r="W42" s="80">
        <v>3</v>
      </c>
      <c r="X42" s="51">
        <f t="shared" si="0"/>
        <v>4.9000000000000004</v>
      </c>
      <c r="Y42" s="52" t="str">
        <f t="shared" si="3"/>
        <v>D</v>
      </c>
      <c r="Z42" s="53" t="str">
        <f t="shared" si="1"/>
        <v>Trung bình yếu</v>
      </c>
      <c r="AA42" s="41" t="str">
        <f t="shared" si="5"/>
        <v/>
      </c>
      <c r="AB42" s="41" t="str">
        <f t="shared" si="4"/>
        <v>PM07-A3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2183</v>
      </c>
      <c r="D43" s="46" t="s">
        <v>2184</v>
      </c>
      <c r="E43" s="47" t="s">
        <v>229</v>
      </c>
      <c r="F43" s="48" t="s">
        <v>1369</v>
      </c>
      <c r="G43" s="45" t="s">
        <v>79</v>
      </c>
      <c r="H43" s="101" t="s">
        <v>1147</v>
      </c>
      <c r="I43" s="102" t="s">
        <v>2132</v>
      </c>
      <c r="J43" s="100">
        <v>43272</v>
      </c>
      <c r="K43" s="102" t="s">
        <v>1149</v>
      </c>
      <c r="L43" s="102" t="s">
        <v>343</v>
      </c>
      <c r="M43" s="102" t="s">
        <v>48</v>
      </c>
      <c r="N43">
        <v>2</v>
      </c>
      <c r="O43" s="82">
        <v>9</v>
      </c>
      <c r="P43" s="49">
        <v>9.5</v>
      </c>
      <c r="Q43" s="49">
        <v>6</v>
      </c>
      <c r="R43" s="49" t="s">
        <v>36</v>
      </c>
      <c r="S43" s="54"/>
      <c r="T43" s="54"/>
      <c r="U43" s="54"/>
      <c r="V43" s="54"/>
      <c r="W43" s="80">
        <v>3</v>
      </c>
      <c r="X43" s="51">
        <f t="shared" si="0"/>
        <v>4.5999999999999996</v>
      </c>
      <c r="Y43" s="52" t="str">
        <f t="shared" si="3"/>
        <v>D</v>
      </c>
      <c r="Z43" s="53" t="str">
        <f t="shared" si="1"/>
        <v>Trung bình yếu</v>
      </c>
      <c r="AA43" s="41" t="str">
        <f t="shared" si="5"/>
        <v/>
      </c>
      <c r="AB43" s="41" t="str">
        <f t="shared" si="4"/>
        <v>PM07-A3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2185</v>
      </c>
      <c r="D44" s="46" t="s">
        <v>2186</v>
      </c>
      <c r="E44" s="47" t="s">
        <v>229</v>
      </c>
      <c r="F44" s="48" t="s">
        <v>780</v>
      </c>
      <c r="G44" s="45" t="s">
        <v>283</v>
      </c>
      <c r="H44" s="101" t="s">
        <v>1147</v>
      </c>
      <c r="I44" s="102" t="s">
        <v>2132</v>
      </c>
      <c r="J44" s="100">
        <v>43272</v>
      </c>
      <c r="K44" s="102" t="s">
        <v>1149</v>
      </c>
      <c r="L44" s="102" t="s">
        <v>343</v>
      </c>
      <c r="M44" s="102" t="s">
        <v>48</v>
      </c>
      <c r="N44">
        <v>2</v>
      </c>
      <c r="O44" s="82">
        <v>9</v>
      </c>
      <c r="P44" s="49">
        <v>3</v>
      </c>
      <c r="Q44" s="49">
        <v>7</v>
      </c>
      <c r="R44" s="49" t="s">
        <v>36</v>
      </c>
      <c r="S44" s="54"/>
      <c r="T44" s="54"/>
      <c r="U44" s="54"/>
      <c r="V44" s="54"/>
      <c r="W44" s="80">
        <v>1</v>
      </c>
      <c r="X44" s="51">
        <f t="shared" si="0"/>
        <v>2.6</v>
      </c>
      <c r="Y44" s="52" t="str">
        <f t="shared" si="3"/>
        <v>F</v>
      </c>
      <c r="Z44" s="53" t="str">
        <f t="shared" si="1"/>
        <v>Kém</v>
      </c>
      <c r="AA44" s="41" t="str">
        <f t="shared" si="5"/>
        <v/>
      </c>
      <c r="AB44" s="41" t="str">
        <f t="shared" si="4"/>
        <v>PM07-A3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2187</v>
      </c>
      <c r="D45" s="46" t="s">
        <v>1903</v>
      </c>
      <c r="E45" s="47" t="s">
        <v>240</v>
      </c>
      <c r="F45" s="48" t="s">
        <v>524</v>
      </c>
      <c r="G45" s="45" t="s">
        <v>518</v>
      </c>
      <c r="H45" s="101" t="s">
        <v>1147</v>
      </c>
      <c r="I45" s="102" t="s">
        <v>2132</v>
      </c>
      <c r="J45" s="100">
        <v>43272</v>
      </c>
      <c r="K45" s="102" t="s">
        <v>1149</v>
      </c>
      <c r="L45" s="102" t="s">
        <v>343</v>
      </c>
      <c r="M45" s="102" t="s">
        <v>48</v>
      </c>
      <c r="N45">
        <v>2</v>
      </c>
      <c r="O45" s="82">
        <v>9</v>
      </c>
      <c r="P45" s="49">
        <v>3</v>
      </c>
      <c r="Q45" s="49">
        <v>3</v>
      </c>
      <c r="R45" s="49" t="s">
        <v>36</v>
      </c>
      <c r="S45" s="54"/>
      <c r="T45" s="54"/>
      <c r="U45" s="54"/>
      <c r="V45" s="54"/>
      <c r="W45" s="80">
        <v>1</v>
      </c>
      <c r="X45" s="51">
        <f t="shared" si="0"/>
        <v>2.2000000000000002</v>
      </c>
      <c r="Y45" s="52" t="str">
        <f t="shared" si="3"/>
        <v>F</v>
      </c>
      <c r="Z45" s="53" t="str">
        <f t="shared" si="1"/>
        <v>Kém</v>
      </c>
      <c r="AA45" s="41" t="str">
        <f t="shared" si="5"/>
        <v/>
      </c>
      <c r="AB45" s="41" t="str">
        <f t="shared" si="4"/>
        <v>PM07-A3</v>
      </c>
      <c r="AC45" s="71"/>
      <c r="AD45" s="4"/>
      <c r="AE45" s="43" t="str">
        <f t="shared" si="2"/>
        <v>Học lại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2188</v>
      </c>
      <c r="D46" s="46" t="s">
        <v>2189</v>
      </c>
      <c r="E46" s="47" t="s">
        <v>246</v>
      </c>
      <c r="F46" s="48" t="s">
        <v>1096</v>
      </c>
      <c r="G46" s="45" t="s">
        <v>132</v>
      </c>
      <c r="H46" s="101" t="s">
        <v>1147</v>
      </c>
      <c r="I46" s="102" t="s">
        <v>2132</v>
      </c>
      <c r="J46" s="100">
        <v>43272</v>
      </c>
      <c r="K46" s="102" t="s">
        <v>1149</v>
      </c>
      <c r="L46" s="102" t="s">
        <v>343</v>
      </c>
      <c r="M46" s="102" t="s">
        <v>48</v>
      </c>
      <c r="N46">
        <v>2</v>
      </c>
      <c r="O46" s="82">
        <v>9</v>
      </c>
      <c r="P46" s="49">
        <v>4</v>
      </c>
      <c r="Q46" s="49">
        <v>6</v>
      </c>
      <c r="R46" s="49" t="s">
        <v>36</v>
      </c>
      <c r="S46" s="54"/>
      <c r="T46" s="54"/>
      <c r="U46" s="54"/>
      <c r="V46" s="54"/>
      <c r="W46" s="80">
        <v>3</v>
      </c>
      <c r="X46" s="51">
        <f t="shared" si="0"/>
        <v>4</v>
      </c>
      <c r="Y46" s="52" t="str">
        <f t="shared" si="3"/>
        <v>D</v>
      </c>
      <c r="Z46" s="53" t="str">
        <f t="shared" si="1"/>
        <v>Trung bình yếu</v>
      </c>
      <c r="AA46" s="41" t="str">
        <f t="shared" si="5"/>
        <v/>
      </c>
      <c r="AB46" s="41" t="str">
        <f t="shared" si="4"/>
        <v>PM07-A3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2190</v>
      </c>
      <c r="D47" s="46" t="s">
        <v>2191</v>
      </c>
      <c r="E47" s="47" t="s">
        <v>246</v>
      </c>
      <c r="F47" s="48" t="s">
        <v>1797</v>
      </c>
      <c r="G47" s="45" t="s">
        <v>89</v>
      </c>
      <c r="H47" s="101" t="s">
        <v>1147</v>
      </c>
      <c r="I47" s="102" t="s">
        <v>2132</v>
      </c>
      <c r="J47" s="100">
        <v>43272</v>
      </c>
      <c r="K47" s="102" t="s">
        <v>1149</v>
      </c>
      <c r="L47" s="102" t="s">
        <v>343</v>
      </c>
      <c r="M47" s="102" t="s">
        <v>48</v>
      </c>
      <c r="N47">
        <v>2</v>
      </c>
      <c r="O47" s="82">
        <v>9.5</v>
      </c>
      <c r="P47" s="49">
        <v>8</v>
      </c>
      <c r="Q47" s="49">
        <v>7</v>
      </c>
      <c r="R47" s="49" t="s">
        <v>36</v>
      </c>
      <c r="S47" s="54"/>
      <c r="T47" s="54"/>
      <c r="U47" s="54"/>
      <c r="V47" s="54"/>
      <c r="W47" s="80">
        <v>1</v>
      </c>
      <c r="X47" s="51">
        <f t="shared" si="0"/>
        <v>3.2</v>
      </c>
      <c r="Y47" s="52" t="str">
        <f t="shared" si="3"/>
        <v>F</v>
      </c>
      <c r="Z47" s="53" t="str">
        <f t="shared" si="1"/>
        <v>Kém</v>
      </c>
      <c r="AA47" s="41" t="str">
        <f t="shared" si="5"/>
        <v/>
      </c>
      <c r="AB47" s="41" t="str">
        <f t="shared" si="4"/>
        <v>PM07-A3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2192</v>
      </c>
      <c r="D48" s="46" t="s">
        <v>2193</v>
      </c>
      <c r="E48" s="47" t="s">
        <v>253</v>
      </c>
      <c r="F48" s="48" t="s">
        <v>209</v>
      </c>
      <c r="G48" s="45" t="s">
        <v>518</v>
      </c>
      <c r="H48" s="101" t="s">
        <v>1147</v>
      </c>
      <c r="I48" s="102" t="s">
        <v>2132</v>
      </c>
      <c r="J48" s="100">
        <v>43272</v>
      </c>
      <c r="K48" s="102" t="s">
        <v>1149</v>
      </c>
      <c r="L48" s="102" t="s">
        <v>343</v>
      </c>
      <c r="M48" s="102" t="s">
        <v>48</v>
      </c>
      <c r="N48">
        <v>2</v>
      </c>
      <c r="O48" s="82">
        <v>8</v>
      </c>
      <c r="P48" s="49">
        <v>6.5</v>
      </c>
      <c r="Q48" s="49">
        <v>3</v>
      </c>
      <c r="R48" s="49" t="s">
        <v>36</v>
      </c>
      <c r="S48" s="54"/>
      <c r="T48" s="54"/>
      <c r="U48" s="54"/>
      <c r="V48" s="54"/>
      <c r="W48" s="80">
        <v>6</v>
      </c>
      <c r="X48" s="51">
        <f t="shared" si="0"/>
        <v>6</v>
      </c>
      <c r="Y48" s="52" t="str">
        <f t="shared" si="3"/>
        <v>C</v>
      </c>
      <c r="Z48" s="53" t="str">
        <f t="shared" si="1"/>
        <v>Trung bình</v>
      </c>
      <c r="AA48" s="41" t="str">
        <f t="shared" si="5"/>
        <v/>
      </c>
      <c r="AB48" s="41" t="str">
        <f t="shared" si="4"/>
        <v>PM07-A3</v>
      </c>
      <c r="AC48" s="71"/>
      <c r="AD48" s="4"/>
      <c r="AE48" s="43" t="str">
        <f t="shared" si="2"/>
        <v>Đạt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2194</v>
      </c>
      <c r="D49" s="46" t="s">
        <v>2195</v>
      </c>
      <c r="E49" s="47" t="s">
        <v>257</v>
      </c>
      <c r="F49" s="48" t="s">
        <v>56</v>
      </c>
      <c r="G49" s="45" t="s">
        <v>93</v>
      </c>
      <c r="H49" s="101" t="s">
        <v>1147</v>
      </c>
      <c r="I49" s="102" t="s">
        <v>2132</v>
      </c>
      <c r="J49" s="100">
        <v>43272</v>
      </c>
      <c r="K49" s="102" t="s">
        <v>1149</v>
      </c>
      <c r="L49" s="102" t="s">
        <v>343</v>
      </c>
      <c r="M49" s="102" t="s">
        <v>48</v>
      </c>
      <c r="N49">
        <v>2</v>
      </c>
      <c r="O49" s="82">
        <v>9.5</v>
      </c>
      <c r="P49" s="49">
        <v>3.5</v>
      </c>
      <c r="Q49" s="49">
        <v>6</v>
      </c>
      <c r="R49" s="49" t="s">
        <v>36</v>
      </c>
      <c r="S49" s="54"/>
      <c r="T49" s="54"/>
      <c r="U49" s="54"/>
      <c r="V49" s="54"/>
      <c r="W49" s="80">
        <v>3</v>
      </c>
      <c r="X49" s="51">
        <f t="shared" si="0"/>
        <v>4</v>
      </c>
      <c r="Y49" s="52" t="str">
        <f t="shared" si="3"/>
        <v>D</v>
      </c>
      <c r="Z49" s="53" t="str">
        <f t="shared" si="1"/>
        <v>Trung bình yếu</v>
      </c>
      <c r="AA49" s="41" t="str">
        <f t="shared" si="5"/>
        <v/>
      </c>
      <c r="AB49" s="41" t="str">
        <f t="shared" si="4"/>
        <v>PM07-A3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2196</v>
      </c>
      <c r="D50" s="46" t="s">
        <v>479</v>
      </c>
      <c r="E50" s="47" t="s">
        <v>1542</v>
      </c>
      <c r="F50" s="48" t="s">
        <v>273</v>
      </c>
      <c r="G50" s="45" t="s">
        <v>61</v>
      </c>
      <c r="H50" s="101" t="s">
        <v>1147</v>
      </c>
      <c r="I50" s="102" t="s">
        <v>2132</v>
      </c>
      <c r="J50" s="100">
        <v>43272</v>
      </c>
      <c r="K50" s="102" t="s">
        <v>1149</v>
      </c>
      <c r="L50" s="102" t="s">
        <v>343</v>
      </c>
      <c r="M50" s="102" t="s">
        <v>48</v>
      </c>
      <c r="N50">
        <v>2</v>
      </c>
      <c r="O50" s="82">
        <v>9</v>
      </c>
      <c r="P50" s="49">
        <v>10</v>
      </c>
      <c r="Q50" s="49">
        <v>7</v>
      </c>
      <c r="R50" s="49" t="s">
        <v>36</v>
      </c>
      <c r="S50" s="54"/>
      <c r="T50" s="54"/>
      <c r="U50" s="54"/>
      <c r="V50" s="54"/>
      <c r="W50" s="80">
        <v>8</v>
      </c>
      <c r="X50" s="51">
        <f t="shared" si="0"/>
        <v>8.1999999999999993</v>
      </c>
      <c r="Y50" s="52" t="str">
        <f t="shared" si="3"/>
        <v>B+</v>
      </c>
      <c r="Z50" s="53" t="str">
        <f t="shared" si="1"/>
        <v>Khá</v>
      </c>
      <c r="AA50" s="41" t="str">
        <f t="shared" si="5"/>
        <v/>
      </c>
      <c r="AB50" s="41" t="str">
        <f t="shared" si="4"/>
        <v>PM07-A3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2197</v>
      </c>
      <c r="D51" s="46" t="s">
        <v>327</v>
      </c>
      <c r="E51" s="47" t="s">
        <v>2198</v>
      </c>
      <c r="F51" s="48" t="s">
        <v>670</v>
      </c>
      <c r="G51" s="45" t="s">
        <v>184</v>
      </c>
      <c r="H51" s="101" t="s">
        <v>1147</v>
      </c>
      <c r="I51" s="102" t="s">
        <v>2132</v>
      </c>
      <c r="J51" s="100">
        <v>43272</v>
      </c>
      <c r="K51" s="102" t="s">
        <v>1149</v>
      </c>
      <c r="L51" s="102" t="s">
        <v>343</v>
      </c>
      <c r="M51" s="102" t="s">
        <v>48</v>
      </c>
      <c r="N51">
        <v>2</v>
      </c>
      <c r="O51" s="82">
        <v>9</v>
      </c>
      <c r="P51" s="49">
        <v>6.5</v>
      </c>
      <c r="Q51" s="49">
        <v>9</v>
      </c>
      <c r="R51" s="49" t="s">
        <v>36</v>
      </c>
      <c r="S51" s="54"/>
      <c r="T51" s="54"/>
      <c r="U51" s="54"/>
      <c r="V51" s="54"/>
      <c r="W51" s="80">
        <v>3</v>
      </c>
      <c r="X51" s="51">
        <f t="shared" si="0"/>
        <v>4.5999999999999996</v>
      </c>
      <c r="Y51" s="52" t="str">
        <f t="shared" si="3"/>
        <v>D</v>
      </c>
      <c r="Z51" s="53" t="str">
        <f t="shared" si="1"/>
        <v>Trung bình yếu</v>
      </c>
      <c r="AA51" s="41" t="str">
        <f t="shared" si="5"/>
        <v/>
      </c>
      <c r="AB51" s="41" t="str">
        <f t="shared" si="4"/>
        <v>PM07-A3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2199</v>
      </c>
      <c r="D52" s="46" t="s">
        <v>2200</v>
      </c>
      <c r="E52" s="47" t="s">
        <v>495</v>
      </c>
      <c r="F52" s="48" t="s">
        <v>1079</v>
      </c>
      <c r="G52" s="45" t="s">
        <v>89</v>
      </c>
      <c r="H52" s="101" t="s">
        <v>1147</v>
      </c>
      <c r="I52" s="102" t="s">
        <v>2132</v>
      </c>
      <c r="J52" s="100">
        <v>43272</v>
      </c>
      <c r="K52" s="102" t="s">
        <v>1149</v>
      </c>
      <c r="L52" s="102" t="s">
        <v>343</v>
      </c>
      <c r="M52" s="102" t="s">
        <v>48</v>
      </c>
      <c r="N52">
        <v>2</v>
      </c>
      <c r="O52" s="82">
        <v>8</v>
      </c>
      <c r="P52" s="49">
        <v>6</v>
      </c>
      <c r="Q52" s="49">
        <v>6</v>
      </c>
      <c r="R52" s="49" t="s">
        <v>36</v>
      </c>
      <c r="S52" s="54"/>
      <c r="T52" s="54"/>
      <c r="U52" s="54"/>
      <c r="V52" s="54"/>
      <c r="W52" s="80">
        <v>1</v>
      </c>
      <c r="X52" s="51">
        <f t="shared" si="0"/>
        <v>2.7</v>
      </c>
      <c r="Y52" s="52" t="str">
        <f t="shared" si="3"/>
        <v>F</v>
      </c>
      <c r="Z52" s="53" t="str">
        <f t="shared" si="1"/>
        <v>Kém</v>
      </c>
      <c r="AA52" s="41" t="str">
        <f t="shared" si="5"/>
        <v/>
      </c>
      <c r="AB52" s="41" t="str">
        <f t="shared" si="4"/>
        <v>PM07-A3</v>
      </c>
      <c r="AC52" s="71"/>
      <c r="AD52" s="4"/>
      <c r="AE52" s="43" t="str">
        <f t="shared" si="2"/>
        <v>Học lại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2201</v>
      </c>
      <c r="D53" s="46" t="s">
        <v>2202</v>
      </c>
      <c r="E53" s="47" t="s">
        <v>495</v>
      </c>
      <c r="F53" s="48" t="s">
        <v>700</v>
      </c>
      <c r="G53" s="45" t="s">
        <v>93</v>
      </c>
      <c r="H53" s="101" t="s">
        <v>1147</v>
      </c>
      <c r="I53" s="102" t="s">
        <v>2132</v>
      </c>
      <c r="J53" s="100">
        <v>43272</v>
      </c>
      <c r="K53" s="102" t="s">
        <v>1149</v>
      </c>
      <c r="L53" s="102" t="s">
        <v>343</v>
      </c>
      <c r="M53" s="102" t="s">
        <v>48</v>
      </c>
      <c r="N53">
        <v>2</v>
      </c>
      <c r="O53" s="82">
        <v>8.5</v>
      </c>
      <c r="P53" s="49">
        <v>7</v>
      </c>
      <c r="Q53" s="49">
        <v>6</v>
      </c>
      <c r="R53" s="49" t="s">
        <v>36</v>
      </c>
      <c r="S53" s="54"/>
      <c r="T53" s="54"/>
      <c r="U53" s="54"/>
      <c r="V53" s="54"/>
      <c r="W53" s="80">
        <v>1</v>
      </c>
      <c r="X53" s="51">
        <f t="shared" si="0"/>
        <v>2.9</v>
      </c>
      <c r="Y53" s="52" t="str">
        <f t="shared" si="3"/>
        <v>F</v>
      </c>
      <c r="Z53" s="53" t="str">
        <f t="shared" si="1"/>
        <v>Kém</v>
      </c>
      <c r="AA53" s="41" t="str">
        <f t="shared" si="5"/>
        <v/>
      </c>
      <c r="AB53" s="41" t="str">
        <f t="shared" si="4"/>
        <v>PM07-A3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2203</v>
      </c>
      <c r="D54" s="46" t="s">
        <v>306</v>
      </c>
      <c r="E54" s="47" t="s">
        <v>495</v>
      </c>
      <c r="F54" s="48" t="s">
        <v>1284</v>
      </c>
      <c r="G54" s="45" t="s">
        <v>128</v>
      </c>
      <c r="H54" s="101" t="s">
        <v>1147</v>
      </c>
      <c r="I54" s="102" t="s">
        <v>2132</v>
      </c>
      <c r="J54" s="100">
        <v>43272</v>
      </c>
      <c r="K54" s="102" t="s">
        <v>1149</v>
      </c>
      <c r="L54" s="102" t="s">
        <v>343</v>
      </c>
      <c r="M54" s="102" t="s">
        <v>48</v>
      </c>
      <c r="N54">
        <v>2</v>
      </c>
      <c r="O54" s="82">
        <v>10</v>
      </c>
      <c r="P54" s="49">
        <v>10</v>
      </c>
      <c r="Q54" s="49">
        <v>10</v>
      </c>
      <c r="R54" s="49" t="s">
        <v>36</v>
      </c>
      <c r="S54" s="54"/>
      <c r="T54" s="54"/>
      <c r="U54" s="54"/>
      <c r="V54" s="54"/>
      <c r="W54" s="80">
        <v>6</v>
      </c>
      <c r="X54" s="51">
        <f t="shared" si="0"/>
        <v>7.2</v>
      </c>
      <c r="Y54" s="52" t="str">
        <f t="shared" si="3"/>
        <v>B</v>
      </c>
      <c r="Z54" s="53" t="str">
        <f t="shared" si="1"/>
        <v>Khá</v>
      </c>
      <c r="AA54" s="41" t="str">
        <f t="shared" si="5"/>
        <v/>
      </c>
      <c r="AB54" s="41" t="str">
        <f t="shared" si="4"/>
        <v>PM07-A3</v>
      </c>
      <c r="AC54" s="71"/>
      <c r="AD54" s="4"/>
      <c r="AE54" s="43" t="str">
        <f t="shared" si="2"/>
        <v>Đạt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2204</v>
      </c>
      <c r="D55" s="46" t="s">
        <v>1071</v>
      </c>
      <c r="E55" s="47" t="s">
        <v>1688</v>
      </c>
      <c r="F55" s="48" t="s">
        <v>856</v>
      </c>
      <c r="G55" s="45" t="s">
        <v>57</v>
      </c>
      <c r="H55" s="101" t="s">
        <v>1147</v>
      </c>
      <c r="I55" s="102" t="s">
        <v>2132</v>
      </c>
      <c r="J55" s="100">
        <v>43272</v>
      </c>
      <c r="K55" s="102" t="s">
        <v>1149</v>
      </c>
      <c r="L55" s="102" t="s">
        <v>343</v>
      </c>
      <c r="M55" s="102" t="s">
        <v>48</v>
      </c>
      <c r="N55">
        <v>2</v>
      </c>
      <c r="O55" s="82">
        <v>10</v>
      </c>
      <c r="P55" s="49">
        <v>7</v>
      </c>
      <c r="Q55" s="49">
        <v>6</v>
      </c>
      <c r="R55" s="49" t="s">
        <v>36</v>
      </c>
      <c r="S55" s="54"/>
      <c r="T55" s="54"/>
      <c r="U55" s="54"/>
      <c r="V55" s="54"/>
      <c r="W55" s="80">
        <v>6</v>
      </c>
      <c r="X55" s="51">
        <f t="shared" si="0"/>
        <v>6.5</v>
      </c>
      <c r="Y55" s="52" t="str">
        <f t="shared" si="3"/>
        <v>C+</v>
      </c>
      <c r="Z55" s="53" t="str">
        <f t="shared" si="1"/>
        <v>Trung bình</v>
      </c>
      <c r="AA55" s="41" t="str">
        <f t="shared" si="5"/>
        <v/>
      </c>
      <c r="AB55" s="41" t="str">
        <f t="shared" si="4"/>
        <v>PM07-A3</v>
      </c>
      <c r="AC55" s="71"/>
      <c r="AD55" s="4"/>
      <c r="AE55" s="43" t="str">
        <f t="shared" si="2"/>
        <v>Đạt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2205</v>
      </c>
      <c r="D56" s="46" t="s">
        <v>505</v>
      </c>
      <c r="E56" s="47" t="s">
        <v>1224</v>
      </c>
      <c r="F56" s="48" t="s">
        <v>786</v>
      </c>
      <c r="G56" s="45" t="s">
        <v>132</v>
      </c>
      <c r="H56" s="101" t="s">
        <v>1147</v>
      </c>
      <c r="I56" s="102" t="s">
        <v>2132</v>
      </c>
      <c r="J56" s="100">
        <v>43272</v>
      </c>
      <c r="K56" s="102" t="s">
        <v>1149</v>
      </c>
      <c r="L56" s="102" t="s">
        <v>343</v>
      </c>
      <c r="M56" s="102" t="s">
        <v>48</v>
      </c>
      <c r="N56">
        <v>2</v>
      </c>
      <c r="O56" s="82">
        <v>6</v>
      </c>
      <c r="P56" s="49">
        <v>3</v>
      </c>
      <c r="Q56" s="49">
        <v>5</v>
      </c>
      <c r="R56" s="49" t="s">
        <v>36</v>
      </c>
      <c r="S56" s="54"/>
      <c r="T56" s="54"/>
      <c r="U56" s="54"/>
      <c r="V56" s="54"/>
      <c r="W56" s="80">
        <v>1</v>
      </c>
      <c r="X56" s="51">
        <f t="shared" si="0"/>
        <v>2.1</v>
      </c>
      <c r="Y56" s="52" t="str">
        <f t="shared" si="3"/>
        <v>F</v>
      </c>
      <c r="Z56" s="53" t="str">
        <f t="shared" si="1"/>
        <v>Kém</v>
      </c>
      <c r="AA56" s="41" t="str">
        <f t="shared" si="5"/>
        <v/>
      </c>
      <c r="AB56" s="41" t="str">
        <f t="shared" si="4"/>
        <v>PM07-A3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2206</v>
      </c>
      <c r="D57" s="46" t="s">
        <v>176</v>
      </c>
      <c r="E57" s="47" t="s">
        <v>275</v>
      </c>
      <c r="F57" s="48" t="s">
        <v>756</v>
      </c>
      <c r="G57" s="45" t="s">
        <v>61</v>
      </c>
      <c r="H57" s="101" t="s">
        <v>1147</v>
      </c>
      <c r="I57" s="102" t="s">
        <v>2132</v>
      </c>
      <c r="J57" s="100">
        <v>43272</v>
      </c>
      <c r="K57" s="102" t="s">
        <v>1149</v>
      </c>
      <c r="L57" s="102" t="s">
        <v>343</v>
      </c>
      <c r="M57" s="102" t="s">
        <v>48</v>
      </c>
      <c r="N57">
        <v>2</v>
      </c>
      <c r="O57" s="82">
        <v>10</v>
      </c>
      <c r="P57" s="49">
        <v>8.5</v>
      </c>
      <c r="Q57" s="49">
        <v>5</v>
      </c>
      <c r="R57" s="49" t="s">
        <v>36</v>
      </c>
      <c r="S57" s="54"/>
      <c r="T57" s="54"/>
      <c r="U57" s="54"/>
      <c r="V57" s="54"/>
      <c r="W57" s="80">
        <v>1</v>
      </c>
      <c r="X57" s="51">
        <f t="shared" si="0"/>
        <v>3.1</v>
      </c>
      <c r="Y57" s="52" t="str">
        <f t="shared" si="3"/>
        <v>F</v>
      </c>
      <c r="Z57" s="53" t="str">
        <f t="shared" si="1"/>
        <v>Kém</v>
      </c>
      <c r="AA57" s="41" t="str">
        <f t="shared" si="5"/>
        <v/>
      </c>
      <c r="AB57" s="41" t="str">
        <f t="shared" si="4"/>
        <v>PM07-A3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2207</v>
      </c>
      <c r="D58" s="46" t="s">
        <v>2208</v>
      </c>
      <c r="E58" s="47" t="s">
        <v>278</v>
      </c>
      <c r="F58" s="48" t="s">
        <v>190</v>
      </c>
      <c r="G58" s="45" t="s">
        <v>65</v>
      </c>
      <c r="H58" s="101" t="s">
        <v>1147</v>
      </c>
      <c r="I58" s="102" t="s">
        <v>2132</v>
      </c>
      <c r="J58" s="100">
        <v>43272</v>
      </c>
      <c r="K58" s="102" t="s">
        <v>1149</v>
      </c>
      <c r="L58" s="102" t="s">
        <v>343</v>
      </c>
      <c r="M58" s="102" t="s">
        <v>48</v>
      </c>
      <c r="N58">
        <v>2</v>
      </c>
      <c r="O58" s="82">
        <v>8.5</v>
      </c>
      <c r="P58" s="49">
        <v>5</v>
      </c>
      <c r="Q58" s="49">
        <v>6</v>
      </c>
      <c r="R58" s="49" t="s">
        <v>36</v>
      </c>
      <c r="S58" s="54"/>
      <c r="T58" s="54"/>
      <c r="U58" s="54"/>
      <c r="V58" s="54"/>
      <c r="W58" s="80">
        <v>6</v>
      </c>
      <c r="X58" s="51">
        <f t="shared" si="0"/>
        <v>6.2</v>
      </c>
      <c r="Y58" s="52" t="str">
        <f t="shared" si="3"/>
        <v>C</v>
      </c>
      <c r="Z58" s="53" t="str">
        <f t="shared" si="1"/>
        <v>Trung bình</v>
      </c>
      <c r="AA58" s="41" t="str">
        <f t="shared" si="5"/>
        <v/>
      </c>
      <c r="AB58" s="41" t="str">
        <f t="shared" si="4"/>
        <v>PM07-A3</v>
      </c>
      <c r="AC58" s="71"/>
      <c r="AD58" s="4"/>
      <c r="AE58" s="43" t="str">
        <f t="shared" si="2"/>
        <v>Đạt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2209</v>
      </c>
      <c r="D59" s="46" t="s">
        <v>114</v>
      </c>
      <c r="E59" s="47" t="s">
        <v>914</v>
      </c>
      <c r="F59" s="48" t="s">
        <v>1056</v>
      </c>
      <c r="G59" s="45" t="s">
        <v>214</v>
      </c>
      <c r="H59" s="101" t="s">
        <v>1147</v>
      </c>
      <c r="I59" s="102" t="s">
        <v>2132</v>
      </c>
      <c r="J59" s="100">
        <v>43272</v>
      </c>
      <c r="K59" s="102" t="s">
        <v>1149</v>
      </c>
      <c r="L59" s="102" t="s">
        <v>343</v>
      </c>
      <c r="M59" s="102" t="s">
        <v>48</v>
      </c>
      <c r="N59">
        <v>2</v>
      </c>
      <c r="O59" s="82">
        <v>8</v>
      </c>
      <c r="P59" s="49">
        <v>6</v>
      </c>
      <c r="Q59" s="49">
        <v>4</v>
      </c>
      <c r="R59" s="49" t="s">
        <v>36</v>
      </c>
      <c r="S59" s="54"/>
      <c r="T59" s="54"/>
      <c r="U59" s="54"/>
      <c r="V59" s="54"/>
      <c r="W59" s="80">
        <v>0</v>
      </c>
      <c r="X59" s="51">
        <f t="shared" si="0"/>
        <v>1.8</v>
      </c>
      <c r="Y59" s="52" t="str">
        <f t="shared" si="3"/>
        <v>F</v>
      </c>
      <c r="Z59" s="53" t="str">
        <f t="shared" si="1"/>
        <v>Kém</v>
      </c>
      <c r="AA59" s="41" t="s">
        <v>3382</v>
      </c>
      <c r="AB59" s="41" t="str">
        <f t="shared" si="4"/>
        <v>PM07-A3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2210</v>
      </c>
      <c r="D60" s="46" t="s">
        <v>1534</v>
      </c>
      <c r="E60" s="47" t="s">
        <v>288</v>
      </c>
      <c r="F60" s="48" t="s">
        <v>2211</v>
      </c>
      <c r="G60" s="45" t="s">
        <v>79</v>
      </c>
      <c r="H60" s="101" t="s">
        <v>1147</v>
      </c>
      <c r="I60" s="102" t="s">
        <v>2132</v>
      </c>
      <c r="J60" s="100">
        <v>43272</v>
      </c>
      <c r="K60" s="102" t="s">
        <v>1149</v>
      </c>
      <c r="L60" s="102" t="s">
        <v>343</v>
      </c>
      <c r="M60" s="102" t="s">
        <v>48</v>
      </c>
      <c r="N60">
        <v>2</v>
      </c>
      <c r="O60" s="82">
        <v>9</v>
      </c>
      <c r="P60" s="49">
        <v>10</v>
      </c>
      <c r="Q60" s="49">
        <v>6</v>
      </c>
      <c r="R60" s="49" t="s">
        <v>36</v>
      </c>
      <c r="S60" s="54"/>
      <c r="T60" s="54"/>
      <c r="U60" s="54"/>
      <c r="V60" s="54"/>
      <c r="W60" s="80">
        <v>4</v>
      </c>
      <c r="X60" s="51">
        <f t="shared" si="0"/>
        <v>5.3</v>
      </c>
      <c r="Y60" s="52" t="str">
        <f t="shared" si="3"/>
        <v>D+</v>
      </c>
      <c r="Z60" s="53" t="str">
        <f t="shared" si="1"/>
        <v>Trung bình yếu</v>
      </c>
      <c r="AA60" s="41" t="str">
        <f t="shared" si="5"/>
        <v/>
      </c>
      <c r="AB60" s="41" t="str">
        <f t="shared" si="4"/>
        <v>PM07-A3</v>
      </c>
      <c r="AC60" s="71"/>
      <c r="AD60" s="4"/>
      <c r="AE60" s="43" t="str">
        <f t="shared" si="2"/>
        <v>Đạt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2212</v>
      </c>
      <c r="D61" s="46" t="s">
        <v>1144</v>
      </c>
      <c r="E61" s="47" t="s">
        <v>296</v>
      </c>
      <c r="F61" s="48" t="s">
        <v>1002</v>
      </c>
      <c r="G61" s="45" t="s">
        <v>472</v>
      </c>
      <c r="H61" s="101" t="s">
        <v>1147</v>
      </c>
      <c r="I61" s="102" t="s">
        <v>2132</v>
      </c>
      <c r="J61" s="100">
        <v>43272</v>
      </c>
      <c r="K61" s="102" t="s">
        <v>1149</v>
      </c>
      <c r="L61" s="102" t="s">
        <v>343</v>
      </c>
      <c r="M61" s="102" t="s">
        <v>48</v>
      </c>
      <c r="N61">
        <v>2</v>
      </c>
      <c r="O61" s="82">
        <v>7.5</v>
      </c>
      <c r="P61" s="49">
        <v>3</v>
      </c>
      <c r="Q61" s="49">
        <v>6</v>
      </c>
      <c r="R61" s="49" t="s">
        <v>36</v>
      </c>
      <c r="S61" s="54"/>
      <c r="T61" s="54"/>
      <c r="U61" s="54"/>
      <c r="V61" s="54"/>
      <c r="W61" s="80">
        <v>1</v>
      </c>
      <c r="X61" s="51">
        <f t="shared" si="0"/>
        <v>2.4</v>
      </c>
      <c r="Y61" s="52" t="str">
        <f t="shared" si="3"/>
        <v>F</v>
      </c>
      <c r="Z61" s="53" t="str">
        <f t="shared" si="1"/>
        <v>Kém</v>
      </c>
      <c r="AA61" s="41" t="str">
        <f t="shared" si="5"/>
        <v/>
      </c>
      <c r="AB61" s="41" t="str">
        <f t="shared" si="4"/>
        <v>PM07-A3</v>
      </c>
      <c r="AC61" s="71"/>
      <c r="AD61" s="4"/>
      <c r="AE61" s="43" t="str">
        <f t="shared" si="2"/>
        <v>Học lại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2213</v>
      </c>
      <c r="D62" s="46" t="s">
        <v>323</v>
      </c>
      <c r="E62" s="47" t="s">
        <v>296</v>
      </c>
      <c r="F62" s="48" t="s">
        <v>687</v>
      </c>
      <c r="G62" s="45" t="s">
        <v>79</v>
      </c>
      <c r="H62" s="101" t="s">
        <v>1147</v>
      </c>
      <c r="I62" s="102" t="s">
        <v>2132</v>
      </c>
      <c r="J62" s="100">
        <v>43272</v>
      </c>
      <c r="K62" s="102" t="s">
        <v>1149</v>
      </c>
      <c r="L62" s="102" t="s">
        <v>343</v>
      </c>
      <c r="M62" s="102" t="s">
        <v>48</v>
      </c>
      <c r="N62">
        <v>2</v>
      </c>
      <c r="O62" s="82">
        <v>10</v>
      </c>
      <c r="P62" s="49">
        <v>5</v>
      </c>
      <c r="Q62" s="49">
        <v>10</v>
      </c>
      <c r="R62" s="49" t="s">
        <v>36</v>
      </c>
      <c r="S62" s="54"/>
      <c r="T62" s="54"/>
      <c r="U62" s="54"/>
      <c r="V62" s="54"/>
      <c r="W62" s="80">
        <v>4</v>
      </c>
      <c r="X62" s="51">
        <f t="shared" si="0"/>
        <v>5.3</v>
      </c>
      <c r="Y62" s="52" t="str">
        <f t="shared" si="3"/>
        <v>D+</v>
      </c>
      <c r="Z62" s="53" t="str">
        <f t="shared" si="1"/>
        <v>Trung bình yếu</v>
      </c>
      <c r="AA62" s="41" t="str">
        <f t="shared" si="5"/>
        <v/>
      </c>
      <c r="AB62" s="41" t="str">
        <f t="shared" si="4"/>
        <v>PM07-A3</v>
      </c>
      <c r="AC62" s="71"/>
      <c r="AD62" s="4"/>
      <c r="AE62" s="43" t="str">
        <f t="shared" si="2"/>
        <v>Đạt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2214</v>
      </c>
      <c r="D63" s="46" t="s">
        <v>2215</v>
      </c>
      <c r="E63" s="47" t="s">
        <v>534</v>
      </c>
      <c r="F63" s="48" t="s">
        <v>1727</v>
      </c>
      <c r="G63" s="45" t="s">
        <v>120</v>
      </c>
      <c r="H63" s="101" t="s">
        <v>1147</v>
      </c>
      <c r="I63" s="102" t="s">
        <v>2132</v>
      </c>
      <c r="J63" s="100">
        <v>43272</v>
      </c>
      <c r="K63" s="102" t="s">
        <v>1149</v>
      </c>
      <c r="L63" s="102" t="s">
        <v>343</v>
      </c>
      <c r="M63" s="102" t="s">
        <v>48</v>
      </c>
      <c r="N63">
        <v>2</v>
      </c>
      <c r="O63" s="82">
        <v>7.5</v>
      </c>
      <c r="P63" s="49">
        <v>3</v>
      </c>
      <c r="Q63" s="49">
        <v>4</v>
      </c>
      <c r="R63" s="49" t="s">
        <v>36</v>
      </c>
      <c r="S63" s="54"/>
      <c r="T63" s="54"/>
      <c r="U63" s="54"/>
      <c r="V63" s="54"/>
      <c r="W63" s="80">
        <v>0</v>
      </c>
      <c r="X63" s="51">
        <f t="shared" si="0"/>
        <v>1.5</v>
      </c>
      <c r="Y63" s="52" t="str">
        <f t="shared" si="3"/>
        <v>F</v>
      </c>
      <c r="Z63" s="53" t="str">
        <f t="shared" si="1"/>
        <v>Kém</v>
      </c>
      <c r="AA63" s="41" t="s">
        <v>3382</v>
      </c>
      <c r="AB63" s="41" t="str">
        <f t="shared" si="4"/>
        <v>PM07-A3</v>
      </c>
      <c r="AC63" s="71"/>
      <c r="AD63" s="4"/>
      <c r="AE63" s="43" t="str">
        <f t="shared" si="2"/>
        <v>Học lại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2216</v>
      </c>
      <c r="D64" s="46" t="s">
        <v>76</v>
      </c>
      <c r="E64" s="47" t="s">
        <v>534</v>
      </c>
      <c r="F64" s="48" t="s">
        <v>289</v>
      </c>
      <c r="G64" s="45" t="s">
        <v>378</v>
      </c>
      <c r="H64" s="101" t="s">
        <v>1147</v>
      </c>
      <c r="I64" s="102" t="s">
        <v>2132</v>
      </c>
      <c r="J64" s="100">
        <v>43272</v>
      </c>
      <c r="K64" s="102" t="s">
        <v>1149</v>
      </c>
      <c r="L64" s="102" t="s">
        <v>343</v>
      </c>
      <c r="M64" s="102" t="s">
        <v>48</v>
      </c>
      <c r="N64">
        <v>2</v>
      </c>
      <c r="O64" s="82">
        <v>8</v>
      </c>
      <c r="P64" s="49">
        <v>5.5</v>
      </c>
      <c r="Q64" s="49">
        <v>3</v>
      </c>
      <c r="R64" s="49" t="s">
        <v>36</v>
      </c>
      <c r="S64" s="54"/>
      <c r="T64" s="54"/>
      <c r="U64" s="54"/>
      <c r="V64" s="54"/>
      <c r="W64" s="80">
        <v>3.5</v>
      </c>
      <c r="X64" s="51">
        <f t="shared" si="0"/>
        <v>4.0999999999999996</v>
      </c>
      <c r="Y64" s="52" t="str">
        <f t="shared" si="3"/>
        <v>D</v>
      </c>
      <c r="Z64" s="53" t="str">
        <f t="shared" si="1"/>
        <v>Trung bình yếu</v>
      </c>
      <c r="AA64" s="41" t="str">
        <f t="shared" si="5"/>
        <v/>
      </c>
      <c r="AB64" s="41" t="str">
        <f t="shared" si="4"/>
        <v>PM07-A3</v>
      </c>
      <c r="AC64" s="71"/>
      <c r="AD64" s="4"/>
      <c r="AE64" s="43" t="str">
        <f t="shared" si="2"/>
        <v>Đạt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2217</v>
      </c>
      <c r="D65" s="46" t="s">
        <v>1723</v>
      </c>
      <c r="E65" s="47" t="s">
        <v>1267</v>
      </c>
      <c r="F65" s="48" t="s">
        <v>1109</v>
      </c>
      <c r="G65" s="45" t="s">
        <v>128</v>
      </c>
      <c r="H65" s="101" t="s">
        <v>1147</v>
      </c>
      <c r="I65" s="102" t="s">
        <v>2132</v>
      </c>
      <c r="J65" s="100">
        <v>43272</v>
      </c>
      <c r="K65" s="102" t="s">
        <v>1149</v>
      </c>
      <c r="L65" s="102" t="s">
        <v>343</v>
      </c>
      <c r="M65" s="102" t="s">
        <v>48</v>
      </c>
      <c r="N65">
        <v>2</v>
      </c>
      <c r="O65" s="82">
        <v>8</v>
      </c>
      <c r="P65" s="49">
        <v>3</v>
      </c>
      <c r="Q65" s="49">
        <v>3</v>
      </c>
      <c r="R65" s="49" t="s">
        <v>36</v>
      </c>
      <c r="S65" s="54"/>
      <c r="T65" s="54"/>
      <c r="U65" s="54"/>
      <c r="V65" s="54"/>
      <c r="W65" s="80">
        <v>0</v>
      </c>
      <c r="X65" s="51">
        <f t="shared" si="0"/>
        <v>1.4</v>
      </c>
      <c r="Y65" s="52" t="str">
        <f t="shared" si="3"/>
        <v>F</v>
      </c>
      <c r="Z65" s="53" t="str">
        <f t="shared" si="1"/>
        <v>Kém</v>
      </c>
      <c r="AA65" s="41" t="s">
        <v>3382</v>
      </c>
      <c r="AB65" s="41" t="str">
        <f t="shared" si="4"/>
        <v>PM07-A3</v>
      </c>
      <c r="AC65" s="71"/>
      <c r="AD65" s="4"/>
      <c r="AE65" s="43" t="str">
        <f t="shared" si="2"/>
        <v>Học lại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2218</v>
      </c>
      <c r="D66" s="46" t="s">
        <v>2219</v>
      </c>
      <c r="E66" s="47" t="s">
        <v>2220</v>
      </c>
      <c r="F66" s="48" t="s">
        <v>960</v>
      </c>
      <c r="G66" s="45" t="s">
        <v>61</v>
      </c>
      <c r="H66" s="101" t="s">
        <v>1147</v>
      </c>
      <c r="I66" s="102" t="s">
        <v>2132</v>
      </c>
      <c r="J66" s="100">
        <v>43272</v>
      </c>
      <c r="K66" s="102" t="s">
        <v>1149</v>
      </c>
      <c r="L66" s="102" t="s">
        <v>343</v>
      </c>
      <c r="M66" s="102" t="s">
        <v>48</v>
      </c>
      <c r="N66">
        <v>2</v>
      </c>
      <c r="O66" s="82">
        <v>7</v>
      </c>
      <c r="P66" s="49">
        <v>6.5</v>
      </c>
      <c r="Q66" s="49">
        <v>4</v>
      </c>
      <c r="R66" s="49" t="s">
        <v>36</v>
      </c>
      <c r="S66" s="54"/>
      <c r="T66" s="54"/>
      <c r="U66" s="54"/>
      <c r="V66" s="54"/>
      <c r="W66" s="80">
        <v>1</v>
      </c>
      <c r="X66" s="51">
        <f t="shared" si="0"/>
        <v>2.5</v>
      </c>
      <c r="Y66" s="52" t="str">
        <f t="shared" si="3"/>
        <v>F</v>
      </c>
      <c r="Z66" s="53" t="str">
        <f t="shared" si="1"/>
        <v>Kém</v>
      </c>
      <c r="AA66" s="41" t="str">
        <f t="shared" si="5"/>
        <v/>
      </c>
      <c r="AB66" s="41" t="str">
        <f t="shared" si="4"/>
        <v>PM07-A3</v>
      </c>
      <c r="AC66" s="71"/>
      <c r="AD66" s="4"/>
      <c r="AE66" s="43" t="str">
        <f t="shared" si="2"/>
        <v>Học lại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2221</v>
      </c>
      <c r="D67" s="46" t="s">
        <v>2222</v>
      </c>
      <c r="E67" s="47" t="s">
        <v>1279</v>
      </c>
      <c r="F67" s="48" t="s">
        <v>2223</v>
      </c>
      <c r="G67" s="45" t="s">
        <v>170</v>
      </c>
      <c r="H67" s="101" t="s">
        <v>1147</v>
      </c>
      <c r="I67" s="102" t="s">
        <v>2132</v>
      </c>
      <c r="J67" s="100">
        <v>43272</v>
      </c>
      <c r="K67" s="102" t="s">
        <v>1149</v>
      </c>
      <c r="L67" s="102" t="s">
        <v>343</v>
      </c>
      <c r="M67" s="102" t="s">
        <v>48</v>
      </c>
      <c r="N67">
        <v>2</v>
      </c>
      <c r="O67" s="82">
        <v>8</v>
      </c>
      <c r="P67" s="49">
        <v>6.5</v>
      </c>
      <c r="Q67" s="49">
        <v>7</v>
      </c>
      <c r="R67" s="49" t="s">
        <v>36</v>
      </c>
      <c r="S67" s="54"/>
      <c r="T67" s="54"/>
      <c r="U67" s="54"/>
      <c r="V67" s="54"/>
      <c r="W67" s="80">
        <v>4</v>
      </c>
      <c r="X67" s="51">
        <f t="shared" si="0"/>
        <v>5</v>
      </c>
      <c r="Y67" s="52" t="str">
        <f t="shared" si="3"/>
        <v>D+</v>
      </c>
      <c r="Z67" s="53" t="str">
        <f t="shared" si="1"/>
        <v>Trung bình yếu</v>
      </c>
      <c r="AA67" s="41" t="str">
        <f t="shared" si="5"/>
        <v/>
      </c>
      <c r="AB67" s="41" t="str">
        <f t="shared" si="4"/>
        <v>PM07-A3</v>
      </c>
      <c r="AC67" s="71"/>
      <c r="AD67" s="4"/>
      <c r="AE67" s="43" t="str">
        <f t="shared" si="2"/>
        <v>Đạt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2224</v>
      </c>
      <c r="D68" s="46" t="s">
        <v>1978</v>
      </c>
      <c r="E68" s="47" t="s">
        <v>1982</v>
      </c>
      <c r="F68" s="48" t="s">
        <v>2048</v>
      </c>
      <c r="G68" s="45" t="s">
        <v>184</v>
      </c>
      <c r="H68" s="101" t="s">
        <v>1147</v>
      </c>
      <c r="I68" s="102" t="s">
        <v>2132</v>
      </c>
      <c r="J68" s="100">
        <v>43272</v>
      </c>
      <c r="K68" s="102" t="s">
        <v>1149</v>
      </c>
      <c r="L68" s="102" t="s">
        <v>343</v>
      </c>
      <c r="M68" s="102" t="s">
        <v>48</v>
      </c>
      <c r="N68">
        <v>2</v>
      </c>
      <c r="O68" s="82">
        <v>10</v>
      </c>
      <c r="P68" s="49">
        <v>3</v>
      </c>
      <c r="Q68" s="49">
        <v>6</v>
      </c>
      <c r="R68" s="49" t="s">
        <v>36</v>
      </c>
      <c r="S68" s="54"/>
      <c r="T68" s="54"/>
      <c r="U68" s="54"/>
      <c r="V68" s="54"/>
      <c r="W68" s="80">
        <v>3</v>
      </c>
      <c r="X68" s="51">
        <f t="shared" si="0"/>
        <v>4</v>
      </c>
      <c r="Y68" s="52" t="str">
        <f t="shared" si="3"/>
        <v>D</v>
      </c>
      <c r="Z68" s="53" t="str">
        <f t="shared" si="1"/>
        <v>Trung bình yếu</v>
      </c>
      <c r="AA68" s="41" t="str">
        <f t="shared" si="5"/>
        <v/>
      </c>
      <c r="AB68" s="41" t="str">
        <f t="shared" si="4"/>
        <v>PM07-A3</v>
      </c>
      <c r="AC68" s="71"/>
      <c r="AD68" s="4"/>
      <c r="AE68" s="43" t="str">
        <f t="shared" si="2"/>
        <v>Đạt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2225</v>
      </c>
      <c r="D69" s="46" t="s">
        <v>404</v>
      </c>
      <c r="E69" s="47" t="s">
        <v>303</v>
      </c>
      <c r="F69" s="48" t="s">
        <v>859</v>
      </c>
      <c r="G69" s="45" t="s">
        <v>69</v>
      </c>
      <c r="H69" s="101" t="s">
        <v>1147</v>
      </c>
      <c r="I69" s="102" t="s">
        <v>2132</v>
      </c>
      <c r="J69" s="100">
        <v>43272</v>
      </c>
      <c r="K69" s="102" t="s">
        <v>1149</v>
      </c>
      <c r="L69" s="102" t="s">
        <v>343</v>
      </c>
      <c r="M69" s="102" t="s">
        <v>48</v>
      </c>
      <c r="N69">
        <v>2</v>
      </c>
      <c r="O69" s="82">
        <v>10</v>
      </c>
      <c r="P69" s="49">
        <v>6</v>
      </c>
      <c r="Q69" s="49">
        <v>4</v>
      </c>
      <c r="R69" s="49" t="s">
        <v>36</v>
      </c>
      <c r="S69" s="54"/>
      <c r="T69" s="54"/>
      <c r="U69" s="54"/>
      <c r="V69" s="54"/>
      <c r="W69" s="80">
        <v>1</v>
      </c>
      <c r="X69" s="51">
        <f t="shared" si="0"/>
        <v>2.7</v>
      </c>
      <c r="Y69" s="52" t="str">
        <f t="shared" si="3"/>
        <v>F</v>
      </c>
      <c r="Z69" s="53" t="str">
        <f t="shared" si="1"/>
        <v>Kém</v>
      </c>
      <c r="AA69" s="41" t="str">
        <f t="shared" si="5"/>
        <v/>
      </c>
      <c r="AB69" s="41" t="str">
        <f t="shared" si="4"/>
        <v>PM07-A3</v>
      </c>
      <c r="AC69" s="71"/>
      <c r="AD69" s="4"/>
      <c r="AE69" s="43" t="str">
        <f t="shared" si="2"/>
        <v>Học lại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2226</v>
      </c>
      <c r="D70" s="46" t="s">
        <v>1681</v>
      </c>
      <c r="E70" s="47" t="s">
        <v>738</v>
      </c>
      <c r="F70" s="48" t="s">
        <v>2117</v>
      </c>
      <c r="G70" s="45" t="s">
        <v>144</v>
      </c>
      <c r="H70" s="101" t="s">
        <v>1147</v>
      </c>
      <c r="I70" s="102" t="s">
        <v>2132</v>
      </c>
      <c r="J70" s="100">
        <v>43272</v>
      </c>
      <c r="K70" s="102" t="s">
        <v>1149</v>
      </c>
      <c r="L70" s="102" t="s">
        <v>343</v>
      </c>
      <c r="M70" s="102" t="s">
        <v>48</v>
      </c>
      <c r="N70">
        <v>2</v>
      </c>
      <c r="O70" s="82">
        <v>8</v>
      </c>
      <c r="P70" s="49">
        <v>3</v>
      </c>
      <c r="Q70" s="49">
        <v>4</v>
      </c>
      <c r="R70" s="49" t="s">
        <v>36</v>
      </c>
      <c r="S70" s="54"/>
      <c r="T70" s="54"/>
      <c r="U70" s="54"/>
      <c r="V70" s="54"/>
      <c r="W70" s="80">
        <v>0</v>
      </c>
      <c r="X70" s="51">
        <f t="shared" si="0"/>
        <v>1.5</v>
      </c>
      <c r="Y70" s="52" t="str">
        <f t="shared" si="3"/>
        <v>F</v>
      </c>
      <c r="Z70" s="53" t="str">
        <f t="shared" si="1"/>
        <v>Kém</v>
      </c>
      <c r="AA70" s="41" t="str">
        <f t="shared" si="5"/>
        <v/>
      </c>
      <c r="AB70" s="41" t="str">
        <f t="shared" si="4"/>
        <v>PM07-A3</v>
      </c>
      <c r="AC70" s="71"/>
      <c r="AD70" s="4"/>
      <c r="AE70" s="43" t="str">
        <f t="shared" si="2"/>
        <v>Học lại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2227</v>
      </c>
      <c r="D71" s="46" t="s">
        <v>2228</v>
      </c>
      <c r="E71" s="47" t="s">
        <v>2229</v>
      </c>
      <c r="F71" s="48" t="s">
        <v>1941</v>
      </c>
      <c r="G71" s="45" t="s">
        <v>61</v>
      </c>
      <c r="H71" s="101" t="s">
        <v>1147</v>
      </c>
      <c r="I71" s="102" t="s">
        <v>2132</v>
      </c>
      <c r="J71" s="100">
        <v>43272</v>
      </c>
      <c r="K71" s="102" t="s">
        <v>1149</v>
      </c>
      <c r="L71" s="102" t="s">
        <v>343</v>
      </c>
      <c r="M71" s="102" t="s">
        <v>48</v>
      </c>
      <c r="N71">
        <v>2</v>
      </c>
      <c r="O71" s="82">
        <v>8</v>
      </c>
      <c r="P71" s="49">
        <v>7.5</v>
      </c>
      <c r="Q71" s="49">
        <v>6</v>
      </c>
      <c r="R71" s="49" t="s">
        <v>36</v>
      </c>
      <c r="S71" s="54"/>
      <c r="T71" s="54"/>
      <c r="U71" s="54"/>
      <c r="V71" s="54"/>
      <c r="W71" s="80">
        <v>1</v>
      </c>
      <c r="X71" s="51">
        <f t="shared" si="0"/>
        <v>2.9</v>
      </c>
      <c r="Y71" s="52" t="str">
        <f t="shared" si="3"/>
        <v>F</v>
      </c>
      <c r="Z71" s="53" t="str">
        <f t="shared" si="1"/>
        <v>Kém</v>
      </c>
      <c r="AA71" s="41" t="str">
        <f t="shared" si="5"/>
        <v/>
      </c>
      <c r="AB71" s="41" t="str">
        <f t="shared" si="4"/>
        <v>PM07-A3</v>
      </c>
      <c r="AC71" s="71"/>
      <c r="AD71" s="4"/>
      <c r="AE71" s="43" t="str">
        <f t="shared" si="2"/>
        <v>Học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2230</v>
      </c>
      <c r="D72" s="46" t="s">
        <v>2231</v>
      </c>
      <c r="E72" s="47" t="s">
        <v>313</v>
      </c>
      <c r="F72" s="48" t="s">
        <v>1632</v>
      </c>
      <c r="G72" s="45" t="s">
        <v>69</v>
      </c>
      <c r="H72" s="101" t="s">
        <v>1147</v>
      </c>
      <c r="I72" s="102" t="s">
        <v>2132</v>
      </c>
      <c r="J72" s="100">
        <v>43272</v>
      </c>
      <c r="K72" s="102" t="s">
        <v>1149</v>
      </c>
      <c r="L72" s="102" t="s">
        <v>343</v>
      </c>
      <c r="M72" s="102" t="s">
        <v>48</v>
      </c>
      <c r="N72">
        <v>2</v>
      </c>
      <c r="O72" s="82">
        <v>10</v>
      </c>
      <c r="P72" s="49">
        <v>3</v>
      </c>
      <c r="Q72" s="49">
        <v>3</v>
      </c>
      <c r="R72" s="49" t="s">
        <v>36</v>
      </c>
      <c r="S72" s="54"/>
      <c r="T72" s="54"/>
      <c r="U72" s="54"/>
      <c r="V72" s="54"/>
      <c r="W72" s="80">
        <v>1</v>
      </c>
      <c r="X72" s="51">
        <f t="shared" si="0"/>
        <v>2.2999999999999998</v>
      </c>
      <c r="Y72" s="52" t="str">
        <f t="shared" si="3"/>
        <v>F</v>
      </c>
      <c r="Z72" s="53" t="str">
        <f t="shared" si="1"/>
        <v>Kém</v>
      </c>
      <c r="AA72" s="41" t="str">
        <f t="shared" si="5"/>
        <v/>
      </c>
      <c r="AB72" s="41" t="str">
        <f t="shared" si="4"/>
        <v>PM07-A3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2232</v>
      </c>
      <c r="D73" s="46" t="s">
        <v>1127</v>
      </c>
      <c r="E73" s="47" t="s">
        <v>1843</v>
      </c>
      <c r="F73" s="48" t="s">
        <v>356</v>
      </c>
      <c r="G73" s="45" t="s">
        <v>248</v>
      </c>
      <c r="H73" s="101" t="s">
        <v>1147</v>
      </c>
      <c r="I73" s="102" t="s">
        <v>2132</v>
      </c>
      <c r="J73" s="100">
        <v>43272</v>
      </c>
      <c r="K73" s="102" t="s">
        <v>1149</v>
      </c>
      <c r="L73" s="102" t="s">
        <v>343</v>
      </c>
      <c r="M73" s="102" t="s">
        <v>48</v>
      </c>
      <c r="N73">
        <v>2</v>
      </c>
      <c r="O73" s="82">
        <v>7</v>
      </c>
      <c r="P73" s="49">
        <v>3</v>
      </c>
      <c r="Q73" s="49">
        <v>3</v>
      </c>
      <c r="R73" s="49" t="s">
        <v>36</v>
      </c>
      <c r="S73" s="54"/>
      <c r="T73" s="54"/>
      <c r="U73" s="54"/>
      <c r="V73" s="54"/>
      <c r="W73" s="80">
        <v>0</v>
      </c>
      <c r="X73" s="51">
        <f t="shared" ref="X73:X81" si="6">ROUND(SUMPRODUCT(O73:W73,$O$8:$W$8)/100,1)</f>
        <v>1.3</v>
      </c>
      <c r="Y73" s="52" t="str">
        <f t="shared" si="3"/>
        <v>F</v>
      </c>
      <c r="Z73" s="53" t="str">
        <f t="shared" si="1"/>
        <v>Kém</v>
      </c>
      <c r="AA73" s="41" t="s">
        <v>3382</v>
      </c>
      <c r="AB73" s="41" t="str">
        <f t="shared" si="4"/>
        <v>PM07-A3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2233</v>
      </c>
      <c r="D74" s="46" t="s">
        <v>509</v>
      </c>
      <c r="E74" s="47" t="s">
        <v>1843</v>
      </c>
      <c r="F74" s="48" t="s">
        <v>773</v>
      </c>
      <c r="G74" s="45" t="s">
        <v>406</v>
      </c>
      <c r="H74" s="101" t="s">
        <v>1147</v>
      </c>
      <c r="I74" s="102" t="s">
        <v>2132</v>
      </c>
      <c r="J74" s="100">
        <v>43272</v>
      </c>
      <c r="K74" s="102" t="s">
        <v>1149</v>
      </c>
      <c r="L74" s="102" t="s">
        <v>343</v>
      </c>
      <c r="M74" s="102" t="s">
        <v>48</v>
      </c>
      <c r="N74">
        <v>2</v>
      </c>
      <c r="O74" s="82">
        <v>9</v>
      </c>
      <c r="P74" s="49">
        <v>2</v>
      </c>
      <c r="Q74" s="49">
        <v>3</v>
      </c>
      <c r="R74" s="49" t="s">
        <v>36</v>
      </c>
      <c r="S74" s="54"/>
      <c r="T74" s="54"/>
      <c r="U74" s="54"/>
      <c r="V74" s="54"/>
      <c r="W74" s="80">
        <v>1</v>
      </c>
      <c r="X74" s="51">
        <f t="shared" si="6"/>
        <v>2.1</v>
      </c>
      <c r="Y74" s="52" t="str">
        <f t="shared" si="3"/>
        <v>F</v>
      </c>
      <c r="Z74" s="53" t="str">
        <f t="shared" si="1"/>
        <v>Kém</v>
      </c>
      <c r="AA74" s="41" t="str">
        <f t="shared" si="5"/>
        <v/>
      </c>
      <c r="AB74" s="41" t="str">
        <f t="shared" si="4"/>
        <v>PM07-A3</v>
      </c>
      <c r="AC74" s="71"/>
      <c r="AD74" s="4"/>
      <c r="AE74" s="43" t="str">
        <f t="shared" ref="AE74:AE81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Học lại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2234</v>
      </c>
      <c r="D75" s="46" t="s">
        <v>114</v>
      </c>
      <c r="E75" s="47" t="s">
        <v>317</v>
      </c>
      <c r="F75" s="48" t="s">
        <v>405</v>
      </c>
      <c r="G75" s="45" t="s">
        <v>93</v>
      </c>
      <c r="H75" s="101" t="s">
        <v>1147</v>
      </c>
      <c r="I75" s="102" t="s">
        <v>2132</v>
      </c>
      <c r="J75" s="100">
        <v>43272</v>
      </c>
      <c r="K75" s="102" t="s">
        <v>1149</v>
      </c>
      <c r="L75" s="102" t="s">
        <v>343</v>
      </c>
      <c r="M75" s="102" t="s">
        <v>48</v>
      </c>
      <c r="N75">
        <v>2</v>
      </c>
      <c r="O75" s="82">
        <v>8.5</v>
      </c>
      <c r="P75" s="49">
        <v>4.5</v>
      </c>
      <c r="Q75" s="49">
        <v>4</v>
      </c>
      <c r="R75" s="49" t="s">
        <v>36</v>
      </c>
      <c r="S75" s="54"/>
      <c r="T75" s="54"/>
      <c r="U75" s="54"/>
      <c r="V75" s="54"/>
      <c r="W75" s="80">
        <v>1</v>
      </c>
      <c r="X75" s="51">
        <f t="shared" si="6"/>
        <v>2.4</v>
      </c>
      <c r="Y75" s="52" t="str">
        <f t="shared" si="3"/>
        <v>F</v>
      </c>
      <c r="Z75" s="53" t="str">
        <f t="shared" si="1"/>
        <v>Kém</v>
      </c>
      <c r="AA75" s="41" t="str">
        <f t="shared" ref="AA75:AA81" si="8">+IF(OR($O75=0,$P75=0,$Q75=0,$R75=0),"Không đủ ĐKDT",IF(AND(W75=0,X75&gt;=4),"Không đạt",""))</f>
        <v/>
      </c>
      <c r="AB75" s="41" t="str">
        <f t="shared" ref="AB75:AB81" si="9">L75</f>
        <v>PM07-A3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2235</v>
      </c>
      <c r="D76" s="46" t="s">
        <v>561</v>
      </c>
      <c r="E76" s="47" t="s">
        <v>320</v>
      </c>
      <c r="F76" s="48" t="s">
        <v>712</v>
      </c>
      <c r="G76" s="45" t="s">
        <v>174</v>
      </c>
      <c r="H76" s="101" t="s">
        <v>1147</v>
      </c>
      <c r="I76" s="102" t="s">
        <v>2132</v>
      </c>
      <c r="J76" s="100">
        <v>43272</v>
      </c>
      <c r="K76" s="102" t="s">
        <v>1149</v>
      </c>
      <c r="L76" s="102" t="s">
        <v>343</v>
      </c>
      <c r="M76" s="102" t="s">
        <v>48</v>
      </c>
      <c r="N76">
        <v>2</v>
      </c>
      <c r="O76" s="82">
        <v>9</v>
      </c>
      <c r="P76" s="49">
        <v>3</v>
      </c>
      <c r="Q76" s="49">
        <v>4</v>
      </c>
      <c r="R76" s="49" t="s">
        <v>36</v>
      </c>
      <c r="S76" s="54"/>
      <c r="T76" s="54"/>
      <c r="U76" s="54"/>
      <c r="V76" s="54"/>
      <c r="W76" s="80">
        <v>1</v>
      </c>
      <c r="X76" s="51">
        <f t="shared" si="6"/>
        <v>2.2999999999999998</v>
      </c>
      <c r="Y76" s="52" t="str">
        <f t="shared" si="3"/>
        <v>F</v>
      </c>
      <c r="Z76" s="53" t="str">
        <f t="shared" si="1"/>
        <v>Kém</v>
      </c>
      <c r="AA76" s="41" t="str">
        <f t="shared" si="8"/>
        <v/>
      </c>
      <c r="AB76" s="41" t="str">
        <f t="shared" si="9"/>
        <v>PM07-A3</v>
      </c>
      <c r="AC76" s="71"/>
      <c r="AD76" s="4"/>
      <c r="AE76" s="43" t="str">
        <f t="shared" si="7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2236</v>
      </c>
      <c r="D77" s="46" t="s">
        <v>2237</v>
      </c>
      <c r="E77" s="47" t="s">
        <v>1289</v>
      </c>
      <c r="F77" s="48" t="s">
        <v>384</v>
      </c>
      <c r="G77" s="45" t="s">
        <v>378</v>
      </c>
      <c r="H77" s="101" t="s">
        <v>1147</v>
      </c>
      <c r="I77" s="102" t="s">
        <v>2132</v>
      </c>
      <c r="J77" s="100">
        <v>43272</v>
      </c>
      <c r="K77" s="102" t="s">
        <v>1149</v>
      </c>
      <c r="L77" s="102" t="s">
        <v>343</v>
      </c>
      <c r="M77" s="102" t="s">
        <v>48</v>
      </c>
      <c r="N77">
        <v>2</v>
      </c>
      <c r="O77" s="82">
        <v>9</v>
      </c>
      <c r="P77" s="49">
        <v>3.5</v>
      </c>
      <c r="Q77" s="49">
        <v>4</v>
      </c>
      <c r="R77" s="49" t="s">
        <v>36</v>
      </c>
      <c r="S77" s="54"/>
      <c r="T77" s="54"/>
      <c r="U77" s="54"/>
      <c r="V77" s="54"/>
      <c r="W77" s="80">
        <v>1</v>
      </c>
      <c r="X77" s="51">
        <f t="shared" si="6"/>
        <v>2.4</v>
      </c>
      <c r="Y77" s="52" t="str">
        <f t="shared" si="3"/>
        <v>F</v>
      </c>
      <c r="Z77" s="53" t="str">
        <f t="shared" si="1"/>
        <v>Kém</v>
      </c>
      <c r="AA77" s="41" t="str">
        <f t="shared" si="8"/>
        <v/>
      </c>
      <c r="AB77" s="41" t="str">
        <f t="shared" si="9"/>
        <v>PM07-A3</v>
      </c>
      <c r="AC77" s="71"/>
      <c r="AD77" s="4"/>
      <c r="AE77" s="43" t="str">
        <f t="shared" si="7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2238</v>
      </c>
      <c r="D78" s="46" t="s">
        <v>505</v>
      </c>
      <c r="E78" s="47" t="s">
        <v>324</v>
      </c>
      <c r="F78" s="48" t="s">
        <v>143</v>
      </c>
      <c r="G78" s="45" t="s">
        <v>132</v>
      </c>
      <c r="H78" s="101" t="s">
        <v>1147</v>
      </c>
      <c r="I78" s="102" t="s">
        <v>2132</v>
      </c>
      <c r="J78" s="100">
        <v>43272</v>
      </c>
      <c r="K78" s="102" t="s">
        <v>1149</v>
      </c>
      <c r="L78" s="102" t="s">
        <v>343</v>
      </c>
      <c r="M78" s="102" t="s">
        <v>48</v>
      </c>
      <c r="N78">
        <v>2</v>
      </c>
      <c r="O78" s="82">
        <v>9</v>
      </c>
      <c r="P78" s="49">
        <v>4</v>
      </c>
      <c r="Q78" s="49">
        <v>4</v>
      </c>
      <c r="R78" s="49" t="s">
        <v>36</v>
      </c>
      <c r="S78" s="54"/>
      <c r="T78" s="54"/>
      <c r="U78" s="54"/>
      <c r="V78" s="54"/>
      <c r="W78" s="80">
        <v>3.5</v>
      </c>
      <c r="X78" s="51">
        <f t="shared" si="6"/>
        <v>4.2</v>
      </c>
      <c r="Y78" s="52" t="str">
        <f t="shared" si="3"/>
        <v>D</v>
      </c>
      <c r="Z78" s="53" t="str">
        <f t="shared" si="1"/>
        <v>Trung bình yếu</v>
      </c>
      <c r="AA78" s="41" t="str">
        <f t="shared" si="8"/>
        <v/>
      </c>
      <c r="AB78" s="41" t="str">
        <f t="shared" si="9"/>
        <v>PM07-A3</v>
      </c>
      <c r="AC78" s="71"/>
      <c r="AD78" s="4"/>
      <c r="AE78" s="43" t="str">
        <f t="shared" si="7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2239</v>
      </c>
      <c r="D79" s="46" t="s">
        <v>404</v>
      </c>
      <c r="E79" s="47" t="s">
        <v>2240</v>
      </c>
      <c r="F79" s="48" t="s">
        <v>418</v>
      </c>
      <c r="G79" s="45" t="s">
        <v>61</v>
      </c>
      <c r="H79" s="101" t="s">
        <v>1147</v>
      </c>
      <c r="I79" s="102" t="s">
        <v>2132</v>
      </c>
      <c r="J79" s="100">
        <v>43272</v>
      </c>
      <c r="K79" s="102" t="s">
        <v>1149</v>
      </c>
      <c r="L79" s="102" t="s">
        <v>343</v>
      </c>
      <c r="M79" s="102" t="s">
        <v>48</v>
      </c>
      <c r="N79">
        <v>2</v>
      </c>
      <c r="O79" s="82">
        <v>10</v>
      </c>
      <c r="P79" s="49">
        <v>6.5</v>
      </c>
      <c r="Q79" s="49">
        <v>6</v>
      </c>
      <c r="R79" s="49" t="s">
        <v>36</v>
      </c>
      <c r="S79" s="54"/>
      <c r="T79" s="54"/>
      <c r="U79" s="54"/>
      <c r="V79" s="54"/>
      <c r="W79" s="80">
        <v>0</v>
      </c>
      <c r="X79" s="51">
        <f t="shared" si="6"/>
        <v>2.2999999999999998</v>
      </c>
      <c r="Y79" s="52" t="str">
        <f t="shared" si="3"/>
        <v>F</v>
      </c>
      <c r="Z79" s="53" t="str">
        <f t="shared" si="1"/>
        <v>Kém</v>
      </c>
      <c r="AA79" s="41" t="s">
        <v>3382</v>
      </c>
      <c r="AB79" s="41" t="str">
        <f t="shared" si="9"/>
        <v>PM07-A3</v>
      </c>
      <c r="AC79" s="71"/>
      <c r="AD79" s="4"/>
      <c r="AE79" s="43" t="str">
        <f t="shared" si="7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2241</v>
      </c>
      <c r="D80" s="46" t="s">
        <v>2242</v>
      </c>
      <c r="E80" s="47" t="s">
        <v>2243</v>
      </c>
      <c r="F80" s="48" t="s">
        <v>346</v>
      </c>
      <c r="G80" s="45" t="s">
        <v>89</v>
      </c>
      <c r="H80" s="101" t="s">
        <v>1147</v>
      </c>
      <c r="I80" s="102" t="s">
        <v>2132</v>
      </c>
      <c r="J80" s="100">
        <v>43272</v>
      </c>
      <c r="K80" s="102" t="s">
        <v>1149</v>
      </c>
      <c r="L80" s="102" t="s">
        <v>343</v>
      </c>
      <c r="M80" s="102" t="s">
        <v>48</v>
      </c>
      <c r="N80">
        <v>2</v>
      </c>
      <c r="O80" s="82">
        <v>10</v>
      </c>
      <c r="P80" s="49">
        <v>9.5</v>
      </c>
      <c r="Q80" s="49">
        <v>10</v>
      </c>
      <c r="R80" s="49" t="s">
        <v>36</v>
      </c>
      <c r="S80" s="54"/>
      <c r="T80" s="54"/>
      <c r="U80" s="54"/>
      <c r="V80" s="54"/>
      <c r="W80" s="80">
        <v>5</v>
      </c>
      <c r="X80" s="51">
        <f t="shared" si="6"/>
        <v>6.5</v>
      </c>
      <c r="Y80" s="52" t="str">
        <f t="shared" si="3"/>
        <v>C+</v>
      </c>
      <c r="Z80" s="53" t="str">
        <f t="shared" si="1"/>
        <v>Trung bình</v>
      </c>
      <c r="AA80" s="41" t="str">
        <f t="shared" si="8"/>
        <v/>
      </c>
      <c r="AB80" s="41" t="str">
        <f t="shared" si="9"/>
        <v>PM07-A3</v>
      </c>
      <c r="AC80" s="71"/>
      <c r="AD80" s="4"/>
      <c r="AE80" s="43" t="str">
        <f t="shared" si="7"/>
        <v>Đạt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2244</v>
      </c>
      <c r="D81" s="46" t="s">
        <v>2245</v>
      </c>
      <c r="E81" s="47" t="s">
        <v>338</v>
      </c>
      <c r="F81" s="48" t="s">
        <v>1400</v>
      </c>
      <c r="G81" s="45" t="s">
        <v>65</v>
      </c>
      <c r="H81" s="101" t="s">
        <v>1147</v>
      </c>
      <c r="I81" s="102" t="s">
        <v>2132</v>
      </c>
      <c r="J81" s="100">
        <v>43272</v>
      </c>
      <c r="K81" s="102" t="s">
        <v>1149</v>
      </c>
      <c r="L81" s="102" t="s">
        <v>343</v>
      </c>
      <c r="M81" s="102" t="s">
        <v>48</v>
      </c>
      <c r="N81">
        <v>2</v>
      </c>
      <c r="O81" s="82">
        <v>9</v>
      </c>
      <c r="P81" s="49">
        <v>10</v>
      </c>
      <c r="Q81" s="49">
        <v>8</v>
      </c>
      <c r="R81" s="49" t="s">
        <v>36</v>
      </c>
      <c r="S81" s="54"/>
      <c r="T81" s="54"/>
      <c r="U81" s="54"/>
      <c r="V81" s="54"/>
      <c r="W81" s="80">
        <v>6</v>
      </c>
      <c r="X81" s="51">
        <f t="shared" si="6"/>
        <v>6.9</v>
      </c>
      <c r="Y81" s="52" t="str">
        <f t="shared" si="3"/>
        <v>C+</v>
      </c>
      <c r="Z81" s="53" t="str">
        <f t="shared" si="1"/>
        <v>Trung bình</v>
      </c>
      <c r="AA81" s="41" t="str">
        <f t="shared" si="8"/>
        <v/>
      </c>
      <c r="AB81" s="41" t="str">
        <f t="shared" si="9"/>
        <v>PM07-A3</v>
      </c>
      <c r="AC81" s="71"/>
      <c r="AD81" s="4"/>
      <c r="AE81" s="43" t="str">
        <f t="shared" si="7"/>
        <v>Đạt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7.5" customHeight="1" x14ac:dyDescent="0.25">
      <c r="A82" s="61"/>
      <c r="B82" s="62"/>
      <c r="C82" s="63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6"/>
      <c r="Q82" s="66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4"/>
    </row>
    <row r="83" spans="1:47" ht="16.5" x14ac:dyDescent="0.25">
      <c r="A83" s="61"/>
      <c r="B83" s="130" t="s">
        <v>37</v>
      </c>
      <c r="C83" s="130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customHeight="1" x14ac:dyDescent="0.25">
      <c r="A84" s="61"/>
      <c r="B84" s="68" t="s">
        <v>38</v>
      </c>
      <c r="C84" s="68"/>
      <c r="D84" s="69">
        <f>+$AH$7</f>
        <v>73</v>
      </c>
      <c r="E84" s="70" t="s">
        <v>39</v>
      </c>
      <c r="F84" s="70"/>
      <c r="G84" s="139" t="s">
        <v>40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71">
        <f>$AH$7 -COUNTIF($AA$8:$AA$227,"Vắng") -COUNTIF($AA$8:$AA$227,"Vắng có phép") - COUNTIF($AA$8:$AA$227,"Đình chỉ thi") - COUNTIF($AA$8:$AA$227,"Không đủ ĐKDT")</f>
        <v>63</v>
      </c>
      <c r="X84" s="71"/>
      <c r="Y84" s="72"/>
      <c r="Z84" s="73"/>
      <c r="AA84" s="73" t="s">
        <v>39</v>
      </c>
      <c r="AB84" s="73"/>
      <c r="AC84" s="73"/>
      <c r="AD84" s="4"/>
    </row>
    <row r="85" spans="1:47" ht="16.5" customHeight="1" x14ac:dyDescent="0.25">
      <c r="A85" s="61"/>
      <c r="B85" s="68" t="s">
        <v>41</v>
      </c>
      <c r="C85" s="68"/>
      <c r="D85" s="69">
        <f>+$AS$7</f>
        <v>34</v>
      </c>
      <c r="E85" s="70" t="s">
        <v>39</v>
      </c>
      <c r="F85" s="70"/>
      <c r="G85" s="139" t="s">
        <v>42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4">
        <f>COUNTIF($AA$8:$AA$103,"Vắng")</f>
        <v>8</v>
      </c>
      <c r="X85" s="74"/>
      <c r="Y85" s="75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43</v>
      </c>
      <c r="C86" s="68"/>
      <c r="D86" s="76">
        <f>COUNTIF(AE9:AE81,"Học lại")</f>
        <v>39</v>
      </c>
      <c r="E86" s="70" t="s">
        <v>39</v>
      </c>
      <c r="F86" s="70"/>
      <c r="G86" s="139" t="s">
        <v>44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COUNTIF($AA$8:$AA$103,"Vắng có phép")</f>
        <v>0</v>
      </c>
      <c r="X86" s="71"/>
      <c r="Y86" s="72"/>
      <c r="Z86" s="73"/>
      <c r="AA86" s="73" t="s">
        <v>39</v>
      </c>
      <c r="AB86" s="73"/>
      <c r="AC86" s="73"/>
      <c r="AD86" s="4"/>
    </row>
    <row r="87" spans="1:47" ht="3" customHeight="1" x14ac:dyDescent="0.25">
      <c r="A87" s="61"/>
      <c r="B87" s="62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/>
      <c r="P87" s="66"/>
      <c r="Q87" s="66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4"/>
    </row>
    <row r="88" spans="1:47" x14ac:dyDescent="0.25">
      <c r="B88" s="77" t="s">
        <v>45</v>
      </c>
      <c r="C88" s="77"/>
      <c r="D88" s="78">
        <f>COUNTIF(AE9:AE81,"Thi lại")</f>
        <v>0</v>
      </c>
      <c r="E88" s="79" t="s">
        <v>39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99"/>
      <c r="AC88" s="99"/>
      <c r="AD88" s="4"/>
    </row>
    <row r="89" spans="1:47" x14ac:dyDescent="0.25">
      <c r="B89" s="77"/>
      <c r="C89" s="77"/>
      <c r="D89" s="78"/>
      <c r="E89" s="7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 t="s">
        <v>3383</v>
      </c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</sheetData>
  <sheetProtection formatCells="0" formatColumns="0" formatRows="0" insertColumns="0" insertRows="0" insertHyperlinks="0" deleteColumns="0" deleteRows="0" sort="0" autoFilter="0" pivotTables="0"/>
  <autoFilter ref="A7:AU81">
    <filterColumn colId="3" showButton="0"/>
  </autoFilter>
  <mergeCells count="51">
    <mergeCell ref="G84:V84"/>
    <mergeCell ref="G85:V85"/>
    <mergeCell ref="G86:V86"/>
    <mergeCell ref="Q88:AA88"/>
    <mergeCell ref="Q89:AA89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3:C83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1">
    <cfRule type="cellIs" dxfId="77" priority="8" operator="greaterThan">
      <formula>10</formula>
    </cfRule>
  </conditionalFormatting>
  <conditionalFormatting sqref="C1:C1048576">
    <cfRule type="duplicateValues" dxfId="76" priority="7"/>
  </conditionalFormatting>
  <conditionalFormatting sqref="W9:W81">
    <cfRule type="cellIs" dxfId="75" priority="4" operator="greaterThan">
      <formula>10</formula>
    </cfRule>
    <cfRule type="cellIs" dxfId="74" priority="5" operator="greaterThan">
      <formula>10</formula>
    </cfRule>
    <cfRule type="cellIs" dxfId="73" priority="6" operator="greaterThan">
      <formula>10</formula>
    </cfRule>
  </conditionalFormatting>
  <conditionalFormatting sqref="O9:R81">
    <cfRule type="cellIs" dxfId="72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AF3:AT7 AG2:AT2 AG9 AE9:AF81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U89"/>
  <sheetViews>
    <sheetView topLeftCell="B1" workbookViewId="0">
      <pane ySplit="2" topLeftCell="A81" activePane="bottomLeft" state="frozen"/>
      <selection activeCell="S5" sqref="S1:S1048576"/>
      <selection pane="bottomLeft" activeCell="B90" sqref="A90:XFD121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D17-242_12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43272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D17-242_12</v>
      </c>
      <c r="AH7" s="20">
        <f>+$AQ$7+$AS$7+$AO$7</f>
        <v>73</v>
      </c>
      <c r="AI7" s="7">
        <f>COUNTIF($Z$8:$Z$98,"Khiển trách")</f>
        <v>0</v>
      </c>
      <c r="AJ7" s="7">
        <f>COUNTIF($Z$8:$Z$98,"Cảnh cáo")</f>
        <v>0</v>
      </c>
      <c r="AK7" s="7">
        <f>COUNTIF($Z$8:$Z$98,"Đình chỉ thi")</f>
        <v>0</v>
      </c>
      <c r="AL7" s="21">
        <f>+($AI$7+$AJ$7+$AK$7)/$AH$7*100%</f>
        <v>0</v>
      </c>
      <c r="AM7" s="7">
        <f>SUM(COUNTIF($Z$8:$Z$96,"Vắng"),COUNTIF($Z$8:$Z$96,"Vắng có phép"))</f>
        <v>0</v>
      </c>
      <c r="AN7" s="22">
        <f>+$AM$7/$AH$7</f>
        <v>0</v>
      </c>
      <c r="AO7" s="23">
        <f>COUNTIF($AE$8:$AE$96,"Thi lại")</f>
        <v>0</v>
      </c>
      <c r="AP7" s="22">
        <f>+$AO$7/$AH$7</f>
        <v>0</v>
      </c>
      <c r="AQ7" s="23">
        <f>COUNTIF($AE$8:$AE$97,"Học lại")</f>
        <v>60</v>
      </c>
      <c r="AR7" s="22">
        <f>+$AQ$7/$AH$7</f>
        <v>0.82191780821917804</v>
      </c>
      <c r="AS7" s="7">
        <f>COUNTIF($AE$9:$AE$97,"Đạt")</f>
        <v>13</v>
      </c>
      <c r="AT7" s="21">
        <f>+$AS$7/$AH$7</f>
        <v>0.17808219178082191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2005</v>
      </c>
      <c r="D9" s="33" t="s">
        <v>985</v>
      </c>
      <c r="E9" s="34" t="s">
        <v>1145</v>
      </c>
      <c r="F9" s="35" t="s">
        <v>426</v>
      </c>
      <c r="G9" s="32" t="s">
        <v>69</v>
      </c>
      <c r="H9" s="101" t="s">
        <v>1147</v>
      </c>
      <c r="I9" s="102" t="s">
        <v>2006</v>
      </c>
      <c r="J9" s="100">
        <v>43272</v>
      </c>
      <c r="K9" s="102" t="s">
        <v>1149</v>
      </c>
      <c r="L9" s="102" t="s">
        <v>573</v>
      </c>
      <c r="M9" s="102" t="s">
        <v>48</v>
      </c>
      <c r="N9">
        <v>2</v>
      </c>
      <c r="O9" s="81">
        <v>9</v>
      </c>
      <c r="P9" s="36">
        <v>1</v>
      </c>
      <c r="Q9" s="36">
        <v>3</v>
      </c>
      <c r="R9" s="36" t="s">
        <v>36</v>
      </c>
      <c r="S9" s="37"/>
      <c r="T9" s="37"/>
      <c r="U9" s="37"/>
      <c r="V9" s="37"/>
      <c r="W9" s="38">
        <v>0</v>
      </c>
      <c r="X9" s="39">
        <f t="shared" ref="X9:X72" si="0">ROUND(SUMPRODUCT(O9:W9,$O$8:$W$8)/100,1)</f>
        <v>1.3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F</v>
      </c>
      <c r="Z9" s="40" t="str">
        <f t="shared" ref="Z9:Z81" si="1">IF($X9&lt;4,"Kém",IF(AND($X9&gt;=4,$X9&lt;=5.4),"Trung bình yếu",IF(AND($X9&gt;=5.5,$X9&lt;=6.9),"Trung bình",IF(AND($X9&gt;=7,$X9&lt;=8.4),"Khá",IF(AND($X9&gt;=8.5,$X9&lt;=10),"Giỏi","")))))</f>
        <v>Kém</v>
      </c>
      <c r="AA9" s="41" t="s">
        <v>3382</v>
      </c>
      <c r="AB9" s="90" t="str">
        <f>L9</f>
        <v>PM01-A3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Học lại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2007</v>
      </c>
      <c r="D10" s="46" t="s">
        <v>2008</v>
      </c>
      <c r="E10" s="47" t="s">
        <v>51</v>
      </c>
      <c r="F10" s="48" t="s">
        <v>2009</v>
      </c>
      <c r="G10" s="45" t="s">
        <v>2010</v>
      </c>
      <c r="H10" s="101" t="s">
        <v>1147</v>
      </c>
      <c r="I10" s="102" t="s">
        <v>2006</v>
      </c>
      <c r="J10" s="100">
        <v>43272</v>
      </c>
      <c r="K10" s="102" t="s">
        <v>1149</v>
      </c>
      <c r="L10" s="102" t="s">
        <v>573</v>
      </c>
      <c r="M10" s="102" t="s">
        <v>48</v>
      </c>
      <c r="N10">
        <v>2</v>
      </c>
      <c r="O10" s="82">
        <v>9</v>
      </c>
      <c r="P10" s="49">
        <v>5.5</v>
      </c>
      <c r="Q10" s="49">
        <v>7</v>
      </c>
      <c r="R10" s="49" t="s">
        <v>36</v>
      </c>
      <c r="S10" s="50"/>
      <c r="T10" s="50"/>
      <c r="U10" s="50"/>
      <c r="V10" s="50"/>
      <c r="W10" s="80">
        <v>0</v>
      </c>
      <c r="X10" s="51">
        <f t="shared" si="0"/>
        <v>2.2000000000000002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F</v>
      </c>
      <c r="Z10" s="53" t="str">
        <f t="shared" si="1"/>
        <v>Kém</v>
      </c>
      <c r="AA10" s="41" t="s">
        <v>3382</v>
      </c>
      <c r="AB10" s="41" t="str">
        <f>L10</f>
        <v>PM01-A3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Học lại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2011</v>
      </c>
      <c r="D11" s="46" t="s">
        <v>2012</v>
      </c>
      <c r="E11" s="47" t="s">
        <v>51</v>
      </c>
      <c r="F11" s="48" t="s">
        <v>187</v>
      </c>
      <c r="G11" s="45" t="s">
        <v>120</v>
      </c>
      <c r="H11" s="101" t="s">
        <v>1147</v>
      </c>
      <c r="I11" s="102" t="s">
        <v>2006</v>
      </c>
      <c r="J11" s="100">
        <v>43272</v>
      </c>
      <c r="K11" s="102" t="s">
        <v>1149</v>
      </c>
      <c r="L11" s="102" t="s">
        <v>573</v>
      </c>
      <c r="M11" s="102" t="s">
        <v>48</v>
      </c>
      <c r="N11">
        <v>2</v>
      </c>
      <c r="O11" s="82">
        <v>10</v>
      </c>
      <c r="P11" s="49">
        <v>3.5</v>
      </c>
      <c r="Q11" s="49">
        <v>4</v>
      </c>
      <c r="R11" s="49" t="s">
        <v>36</v>
      </c>
      <c r="S11" s="54"/>
      <c r="T11" s="54"/>
      <c r="U11" s="54"/>
      <c r="V11" s="54"/>
      <c r="W11" s="80">
        <v>1</v>
      </c>
      <c r="X11" s="51">
        <f t="shared" si="0"/>
        <v>2.5</v>
      </c>
      <c r="Y11" s="52" t="str">
        <f t="shared" ref="Y11:Y81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PM01-A3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2013</v>
      </c>
      <c r="D12" s="46" t="s">
        <v>2014</v>
      </c>
      <c r="E12" s="47" t="s">
        <v>51</v>
      </c>
      <c r="F12" s="48" t="s">
        <v>1122</v>
      </c>
      <c r="G12" s="45" t="s">
        <v>105</v>
      </c>
      <c r="H12" s="101" t="s">
        <v>1147</v>
      </c>
      <c r="I12" s="102" t="s">
        <v>2006</v>
      </c>
      <c r="J12" s="100">
        <v>43272</v>
      </c>
      <c r="K12" s="102" t="s">
        <v>1149</v>
      </c>
      <c r="L12" s="102" t="s">
        <v>573</v>
      </c>
      <c r="M12" s="102" t="s">
        <v>48</v>
      </c>
      <c r="N12">
        <v>2</v>
      </c>
      <c r="O12" s="82">
        <v>8</v>
      </c>
      <c r="P12" s="49">
        <v>3</v>
      </c>
      <c r="Q12" s="49">
        <v>5</v>
      </c>
      <c r="R12" s="49" t="s">
        <v>36</v>
      </c>
      <c r="S12" s="54"/>
      <c r="T12" s="54"/>
      <c r="U12" s="54"/>
      <c r="V12" s="54"/>
      <c r="W12" s="80">
        <v>1</v>
      </c>
      <c r="X12" s="51">
        <f t="shared" si="0"/>
        <v>2.2999999999999998</v>
      </c>
      <c r="Y12" s="52" t="str">
        <f t="shared" si="3"/>
        <v>F</v>
      </c>
      <c r="Z12" s="53" t="str">
        <f t="shared" si="1"/>
        <v>Kém</v>
      </c>
      <c r="AA12" s="41" t="str">
        <f t="shared" si="4"/>
        <v/>
      </c>
      <c r="AB12" s="41" t="str">
        <f t="shared" si="5"/>
        <v>PM01-A3</v>
      </c>
      <c r="AC12" s="71"/>
      <c r="AD12" s="4"/>
      <c r="AE12" s="43" t="str">
        <f t="shared" si="2"/>
        <v>Học lại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2015</v>
      </c>
      <c r="D13" s="46" t="s">
        <v>2016</v>
      </c>
      <c r="E13" s="47" t="s">
        <v>51</v>
      </c>
      <c r="F13" s="48" t="s">
        <v>2017</v>
      </c>
      <c r="G13" s="45" t="s">
        <v>84</v>
      </c>
      <c r="H13" s="101" t="s">
        <v>1147</v>
      </c>
      <c r="I13" s="102" t="s">
        <v>2006</v>
      </c>
      <c r="J13" s="100">
        <v>43272</v>
      </c>
      <c r="K13" s="102" t="s">
        <v>1149</v>
      </c>
      <c r="L13" s="102" t="s">
        <v>573</v>
      </c>
      <c r="M13" s="102" t="s">
        <v>48</v>
      </c>
      <c r="N13">
        <v>2</v>
      </c>
      <c r="O13" s="82">
        <v>8</v>
      </c>
      <c r="P13" s="49">
        <v>6.5</v>
      </c>
      <c r="Q13" s="49">
        <v>4</v>
      </c>
      <c r="R13" s="49" t="s">
        <v>36</v>
      </c>
      <c r="S13" s="54"/>
      <c r="T13" s="54"/>
      <c r="U13" s="54"/>
      <c r="V13" s="54"/>
      <c r="W13" s="80">
        <v>3</v>
      </c>
      <c r="X13" s="51">
        <f t="shared" si="0"/>
        <v>4</v>
      </c>
      <c r="Y13" s="52" t="str">
        <f t="shared" si="3"/>
        <v>D</v>
      </c>
      <c r="Z13" s="53" t="str">
        <f t="shared" si="1"/>
        <v>Trung bình yếu</v>
      </c>
      <c r="AA13" s="41" t="str">
        <f t="shared" si="4"/>
        <v/>
      </c>
      <c r="AB13" s="41" t="str">
        <f t="shared" si="5"/>
        <v>PM01-A3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2018</v>
      </c>
      <c r="D14" s="46" t="s">
        <v>50</v>
      </c>
      <c r="E14" s="47" t="s">
        <v>51</v>
      </c>
      <c r="F14" s="48" t="s">
        <v>261</v>
      </c>
      <c r="G14" s="45" t="s">
        <v>89</v>
      </c>
      <c r="H14" s="101" t="s">
        <v>1147</v>
      </c>
      <c r="I14" s="102" t="s">
        <v>2006</v>
      </c>
      <c r="J14" s="100">
        <v>43272</v>
      </c>
      <c r="K14" s="102" t="s">
        <v>1149</v>
      </c>
      <c r="L14" s="102" t="s">
        <v>573</v>
      </c>
      <c r="M14" s="102" t="s">
        <v>48</v>
      </c>
      <c r="N14">
        <v>2</v>
      </c>
      <c r="O14" s="82">
        <v>9</v>
      </c>
      <c r="P14" s="49">
        <v>7.5</v>
      </c>
      <c r="Q14" s="49">
        <v>3</v>
      </c>
      <c r="R14" s="49" t="s">
        <v>36</v>
      </c>
      <c r="S14" s="54"/>
      <c r="T14" s="54"/>
      <c r="U14" s="54"/>
      <c r="V14" s="54"/>
      <c r="W14" s="80">
        <v>1</v>
      </c>
      <c r="X14" s="51">
        <f t="shared" si="0"/>
        <v>2.7</v>
      </c>
      <c r="Y14" s="52" t="str">
        <f t="shared" si="3"/>
        <v>F</v>
      </c>
      <c r="Z14" s="53" t="str">
        <f t="shared" si="1"/>
        <v>Kém</v>
      </c>
      <c r="AA14" s="41" t="str">
        <f t="shared" si="4"/>
        <v/>
      </c>
      <c r="AB14" s="41" t="str">
        <f t="shared" si="5"/>
        <v>PM01-A3</v>
      </c>
      <c r="AC14" s="71"/>
      <c r="AD14" s="4"/>
      <c r="AE14" s="43" t="str">
        <f t="shared" si="2"/>
        <v>Học lại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2019</v>
      </c>
      <c r="D15" s="46" t="s">
        <v>2020</v>
      </c>
      <c r="E15" s="47" t="s">
        <v>51</v>
      </c>
      <c r="F15" s="48" t="s">
        <v>571</v>
      </c>
      <c r="G15" s="45" t="s">
        <v>120</v>
      </c>
      <c r="H15" s="101" t="s">
        <v>1147</v>
      </c>
      <c r="I15" s="102" t="s">
        <v>2006</v>
      </c>
      <c r="J15" s="100">
        <v>43272</v>
      </c>
      <c r="K15" s="102" t="s">
        <v>1149</v>
      </c>
      <c r="L15" s="102" t="s">
        <v>573</v>
      </c>
      <c r="M15" s="102" t="s">
        <v>48</v>
      </c>
      <c r="N15">
        <v>2</v>
      </c>
      <c r="O15" s="82">
        <v>9</v>
      </c>
      <c r="P15" s="49">
        <v>4</v>
      </c>
      <c r="Q15" s="49">
        <v>3</v>
      </c>
      <c r="R15" s="49" t="s">
        <v>36</v>
      </c>
      <c r="S15" s="54"/>
      <c r="T15" s="54"/>
      <c r="U15" s="54"/>
      <c r="V15" s="54"/>
      <c r="W15" s="80">
        <v>1</v>
      </c>
      <c r="X15" s="51">
        <f t="shared" si="0"/>
        <v>2.2999999999999998</v>
      </c>
      <c r="Y15" s="52" t="str">
        <f t="shared" si="3"/>
        <v>F</v>
      </c>
      <c r="Z15" s="53" t="str">
        <f t="shared" si="1"/>
        <v>Kém</v>
      </c>
      <c r="AA15" s="41" t="str">
        <f t="shared" si="4"/>
        <v/>
      </c>
      <c r="AB15" s="41" t="str">
        <f t="shared" si="5"/>
        <v>PM01-A3</v>
      </c>
      <c r="AC15" s="71"/>
      <c r="AD15" s="4"/>
      <c r="AE15" s="43" t="str">
        <f t="shared" si="2"/>
        <v>Học lại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2021</v>
      </c>
      <c r="D16" s="46" t="s">
        <v>2022</v>
      </c>
      <c r="E16" s="47" t="s">
        <v>51</v>
      </c>
      <c r="F16" s="48" t="s">
        <v>647</v>
      </c>
      <c r="G16" s="45" t="s">
        <v>454</v>
      </c>
      <c r="H16" s="101" t="s">
        <v>1147</v>
      </c>
      <c r="I16" s="102" t="s">
        <v>2006</v>
      </c>
      <c r="J16" s="100">
        <v>43272</v>
      </c>
      <c r="K16" s="102" t="s">
        <v>1149</v>
      </c>
      <c r="L16" s="102" t="s">
        <v>573</v>
      </c>
      <c r="M16" s="102" t="s">
        <v>48</v>
      </c>
      <c r="N16">
        <v>2</v>
      </c>
      <c r="O16" s="82">
        <v>7</v>
      </c>
      <c r="P16" s="49">
        <v>1</v>
      </c>
      <c r="Q16" s="49">
        <v>7</v>
      </c>
      <c r="R16" s="49" t="s">
        <v>36</v>
      </c>
      <c r="S16" s="54"/>
      <c r="T16" s="54"/>
      <c r="U16" s="54"/>
      <c r="V16" s="54"/>
      <c r="W16" s="80">
        <v>1</v>
      </c>
      <c r="X16" s="51">
        <f t="shared" si="0"/>
        <v>2.2000000000000002</v>
      </c>
      <c r="Y16" s="52" t="str">
        <f t="shared" si="3"/>
        <v>F</v>
      </c>
      <c r="Z16" s="53" t="str">
        <f t="shared" si="1"/>
        <v>Kém</v>
      </c>
      <c r="AA16" s="41" t="str">
        <f t="shared" si="4"/>
        <v/>
      </c>
      <c r="AB16" s="41" t="str">
        <f t="shared" si="5"/>
        <v>PM01-A3</v>
      </c>
      <c r="AC16" s="71"/>
      <c r="AD16" s="4"/>
      <c r="AE16" s="43" t="str">
        <f t="shared" si="2"/>
        <v>Học lại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2023</v>
      </c>
      <c r="D17" s="46" t="s">
        <v>2024</v>
      </c>
      <c r="E17" s="47" t="s">
        <v>51</v>
      </c>
      <c r="F17" s="48" t="s">
        <v>1346</v>
      </c>
      <c r="G17" s="45" t="s">
        <v>184</v>
      </c>
      <c r="H17" s="101" t="s">
        <v>1147</v>
      </c>
      <c r="I17" s="102" t="s">
        <v>2006</v>
      </c>
      <c r="J17" s="100">
        <v>43272</v>
      </c>
      <c r="K17" s="102" t="s">
        <v>1149</v>
      </c>
      <c r="L17" s="102" t="s">
        <v>573</v>
      </c>
      <c r="M17" s="102" t="s">
        <v>48</v>
      </c>
      <c r="N17">
        <v>2</v>
      </c>
      <c r="O17" s="82">
        <v>6</v>
      </c>
      <c r="P17" s="49">
        <v>3</v>
      </c>
      <c r="Q17" s="49">
        <v>6</v>
      </c>
      <c r="R17" s="49" t="s">
        <v>36</v>
      </c>
      <c r="S17" s="54"/>
      <c r="T17" s="54"/>
      <c r="U17" s="54"/>
      <c r="V17" s="54"/>
      <c r="W17" s="80">
        <v>0</v>
      </c>
      <c r="X17" s="51">
        <f t="shared" si="0"/>
        <v>1.5</v>
      </c>
      <c r="Y17" s="52" t="str">
        <f t="shared" si="3"/>
        <v>F</v>
      </c>
      <c r="Z17" s="53" t="str">
        <f t="shared" si="1"/>
        <v>Kém</v>
      </c>
      <c r="AA17" s="41" t="s">
        <v>3382</v>
      </c>
      <c r="AB17" s="41" t="str">
        <f t="shared" si="5"/>
        <v>PM01-A3</v>
      </c>
      <c r="AC17" s="71"/>
      <c r="AD17" s="4"/>
      <c r="AE17" s="43" t="str">
        <f t="shared" si="2"/>
        <v>Học lại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2025</v>
      </c>
      <c r="D18" s="46" t="s">
        <v>2026</v>
      </c>
      <c r="E18" s="47" t="s">
        <v>72</v>
      </c>
      <c r="F18" s="48" t="s">
        <v>1752</v>
      </c>
      <c r="G18" s="45" t="s">
        <v>406</v>
      </c>
      <c r="H18" s="101" t="s">
        <v>1147</v>
      </c>
      <c r="I18" s="102" t="s">
        <v>2006</v>
      </c>
      <c r="J18" s="100">
        <v>43272</v>
      </c>
      <c r="K18" s="102" t="s">
        <v>1149</v>
      </c>
      <c r="L18" s="102" t="s">
        <v>573</v>
      </c>
      <c r="M18" s="102" t="s">
        <v>48</v>
      </c>
      <c r="N18">
        <v>2</v>
      </c>
      <c r="O18" s="82">
        <v>9</v>
      </c>
      <c r="P18" s="49">
        <v>7</v>
      </c>
      <c r="Q18" s="49">
        <v>9</v>
      </c>
      <c r="R18" s="49" t="s">
        <v>36</v>
      </c>
      <c r="S18" s="54"/>
      <c r="T18" s="54"/>
      <c r="U18" s="54"/>
      <c r="V18" s="54"/>
      <c r="W18" s="80">
        <v>1</v>
      </c>
      <c r="X18" s="51">
        <f t="shared" si="0"/>
        <v>3.2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tr">
        <f t="shared" si="5"/>
        <v>PM01-A3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2027</v>
      </c>
      <c r="D19" s="46" t="s">
        <v>308</v>
      </c>
      <c r="E19" s="47" t="s">
        <v>2028</v>
      </c>
      <c r="F19" s="48" t="s">
        <v>1369</v>
      </c>
      <c r="G19" s="45" t="s">
        <v>65</v>
      </c>
      <c r="H19" s="101" t="s">
        <v>1147</v>
      </c>
      <c r="I19" s="102" t="s">
        <v>2006</v>
      </c>
      <c r="J19" s="100">
        <v>43272</v>
      </c>
      <c r="K19" s="102" t="s">
        <v>1149</v>
      </c>
      <c r="L19" s="102" t="s">
        <v>573</v>
      </c>
      <c r="M19" s="102" t="s">
        <v>48</v>
      </c>
      <c r="N19">
        <v>2</v>
      </c>
      <c r="O19" s="82">
        <v>10</v>
      </c>
      <c r="P19" s="49">
        <v>9.5</v>
      </c>
      <c r="Q19" s="49">
        <v>8</v>
      </c>
      <c r="R19" s="49" t="s">
        <v>36</v>
      </c>
      <c r="S19" s="54"/>
      <c r="T19" s="54"/>
      <c r="U19" s="54"/>
      <c r="V19" s="54"/>
      <c r="W19" s="80">
        <v>8</v>
      </c>
      <c r="X19" s="51">
        <f t="shared" si="0"/>
        <v>8.4</v>
      </c>
      <c r="Y19" s="52" t="str">
        <f t="shared" si="3"/>
        <v>B+</v>
      </c>
      <c r="Z19" s="53" t="str">
        <f t="shared" si="1"/>
        <v>Khá</v>
      </c>
      <c r="AA19" s="41" t="str">
        <f t="shared" si="4"/>
        <v/>
      </c>
      <c r="AB19" s="41" t="str">
        <f t="shared" si="5"/>
        <v>PM01-A3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2029</v>
      </c>
      <c r="D20" s="46" t="s">
        <v>2030</v>
      </c>
      <c r="E20" s="47" t="s">
        <v>2031</v>
      </c>
      <c r="F20" s="48" t="s">
        <v>1146</v>
      </c>
      <c r="G20" s="45" t="s">
        <v>518</v>
      </c>
      <c r="H20" s="101" t="s">
        <v>1147</v>
      </c>
      <c r="I20" s="102" t="s">
        <v>2006</v>
      </c>
      <c r="J20" s="100">
        <v>43272</v>
      </c>
      <c r="K20" s="102" t="s">
        <v>1149</v>
      </c>
      <c r="L20" s="102" t="s">
        <v>573</v>
      </c>
      <c r="M20" s="102" t="s">
        <v>48</v>
      </c>
      <c r="N20">
        <v>2</v>
      </c>
      <c r="O20" s="82">
        <v>8</v>
      </c>
      <c r="P20" s="49">
        <v>7</v>
      </c>
      <c r="Q20" s="49">
        <v>3</v>
      </c>
      <c r="R20" s="49" t="s">
        <v>36</v>
      </c>
      <c r="S20" s="54"/>
      <c r="T20" s="54"/>
      <c r="U20" s="54"/>
      <c r="V20" s="54"/>
      <c r="W20" s="80">
        <v>1</v>
      </c>
      <c r="X20" s="51">
        <f t="shared" si="0"/>
        <v>2.5</v>
      </c>
      <c r="Y20" s="52" t="str">
        <f t="shared" si="3"/>
        <v>F</v>
      </c>
      <c r="Z20" s="53" t="str">
        <f t="shared" si="1"/>
        <v>Kém</v>
      </c>
      <c r="AA20" s="41" t="str">
        <f t="shared" si="4"/>
        <v/>
      </c>
      <c r="AB20" s="41" t="str">
        <f t="shared" si="5"/>
        <v>PM01-A3</v>
      </c>
      <c r="AC20" s="71"/>
      <c r="AD20" s="4"/>
      <c r="AE20" s="43" t="str">
        <f t="shared" si="2"/>
        <v>Học lại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2032</v>
      </c>
      <c r="D21" s="46" t="s">
        <v>316</v>
      </c>
      <c r="E21" s="47" t="s">
        <v>592</v>
      </c>
      <c r="F21" s="48" t="s">
        <v>1539</v>
      </c>
      <c r="G21" s="45" t="s">
        <v>69</v>
      </c>
      <c r="H21" s="101" t="s">
        <v>1147</v>
      </c>
      <c r="I21" s="102" t="s">
        <v>2006</v>
      </c>
      <c r="J21" s="100">
        <v>43272</v>
      </c>
      <c r="K21" s="102" t="s">
        <v>1149</v>
      </c>
      <c r="L21" s="102" t="s">
        <v>573</v>
      </c>
      <c r="M21" s="102" t="s">
        <v>48</v>
      </c>
      <c r="N21">
        <v>2</v>
      </c>
      <c r="O21" s="82">
        <v>8.5</v>
      </c>
      <c r="P21" s="49">
        <v>3.5</v>
      </c>
      <c r="Q21" s="49">
        <v>4</v>
      </c>
      <c r="R21" s="49" t="s">
        <v>36</v>
      </c>
      <c r="S21" s="54"/>
      <c r="T21" s="54"/>
      <c r="U21" s="54"/>
      <c r="V21" s="54"/>
      <c r="W21" s="80">
        <v>1</v>
      </c>
      <c r="X21" s="51">
        <f t="shared" si="0"/>
        <v>2.2999999999999998</v>
      </c>
      <c r="Y21" s="52" t="str">
        <f t="shared" si="3"/>
        <v>F</v>
      </c>
      <c r="Z21" s="53" t="str">
        <f t="shared" si="1"/>
        <v>Kém</v>
      </c>
      <c r="AA21" s="41" t="str">
        <f t="shared" si="4"/>
        <v/>
      </c>
      <c r="AB21" s="41" t="str">
        <f t="shared" si="5"/>
        <v>PM01-A3</v>
      </c>
      <c r="AC21" s="71"/>
      <c r="AD21" s="4"/>
      <c r="AE21" s="43" t="str">
        <f t="shared" si="2"/>
        <v>Học lại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2033</v>
      </c>
      <c r="D22" s="46" t="s">
        <v>1144</v>
      </c>
      <c r="E22" s="47" t="s">
        <v>99</v>
      </c>
      <c r="F22" s="48" t="s">
        <v>60</v>
      </c>
      <c r="G22" s="45" t="s">
        <v>248</v>
      </c>
      <c r="H22" s="101" t="s">
        <v>1147</v>
      </c>
      <c r="I22" s="102" t="s">
        <v>2006</v>
      </c>
      <c r="J22" s="100">
        <v>43272</v>
      </c>
      <c r="K22" s="102" t="s">
        <v>1149</v>
      </c>
      <c r="L22" s="102" t="s">
        <v>573</v>
      </c>
      <c r="M22" s="102" t="s">
        <v>48</v>
      </c>
      <c r="N22">
        <v>2</v>
      </c>
      <c r="O22" s="82">
        <v>5</v>
      </c>
      <c r="P22" s="49">
        <v>0</v>
      </c>
      <c r="Q22" s="49">
        <v>0</v>
      </c>
      <c r="R22" s="49" t="s">
        <v>36</v>
      </c>
      <c r="S22" s="54"/>
      <c r="T22" s="54"/>
      <c r="U22" s="54"/>
      <c r="V22" s="54"/>
      <c r="W22" s="80" t="s">
        <v>36</v>
      </c>
      <c r="X22" s="51">
        <f t="shared" si="0"/>
        <v>0.5</v>
      </c>
      <c r="Y22" s="52" t="str">
        <f t="shared" si="3"/>
        <v>F</v>
      </c>
      <c r="Z22" s="53" t="str">
        <f t="shared" si="1"/>
        <v>Kém</v>
      </c>
      <c r="AA22" s="41" t="str">
        <f t="shared" si="4"/>
        <v>Không đủ ĐKDT</v>
      </c>
      <c r="AB22" s="41" t="str">
        <f t="shared" si="5"/>
        <v>PM01-A3</v>
      </c>
      <c r="AC22" s="71"/>
      <c r="AD22" s="4"/>
      <c r="AE22" s="43" t="str">
        <f t="shared" si="2"/>
        <v>Học lại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2034</v>
      </c>
      <c r="D23" s="46" t="s">
        <v>2035</v>
      </c>
      <c r="E23" s="47" t="s">
        <v>99</v>
      </c>
      <c r="F23" s="48" t="s">
        <v>887</v>
      </c>
      <c r="G23" s="45" t="s">
        <v>53</v>
      </c>
      <c r="H23" s="101" t="s">
        <v>1147</v>
      </c>
      <c r="I23" s="102" t="s">
        <v>2006</v>
      </c>
      <c r="J23" s="100">
        <v>43272</v>
      </c>
      <c r="K23" s="102" t="s">
        <v>1149</v>
      </c>
      <c r="L23" s="102" t="s">
        <v>573</v>
      </c>
      <c r="M23" s="102" t="s">
        <v>48</v>
      </c>
      <c r="N23">
        <v>2</v>
      </c>
      <c r="O23" s="82">
        <v>7.5</v>
      </c>
      <c r="P23" s="49">
        <v>4</v>
      </c>
      <c r="Q23" s="49">
        <v>5</v>
      </c>
      <c r="R23" s="49" t="s">
        <v>36</v>
      </c>
      <c r="S23" s="54"/>
      <c r="T23" s="54"/>
      <c r="U23" s="54"/>
      <c r="V23" s="54"/>
      <c r="W23" s="80">
        <v>1</v>
      </c>
      <c r="X23" s="51">
        <f t="shared" si="0"/>
        <v>2.4</v>
      </c>
      <c r="Y23" s="52" t="str">
        <f t="shared" si="3"/>
        <v>F</v>
      </c>
      <c r="Z23" s="53" t="str">
        <f t="shared" si="1"/>
        <v>Kém</v>
      </c>
      <c r="AA23" s="41" t="str">
        <f t="shared" si="4"/>
        <v/>
      </c>
      <c r="AB23" s="41" t="str">
        <f t="shared" si="5"/>
        <v>PM01-A3</v>
      </c>
      <c r="AC23" s="71"/>
      <c r="AD23" s="4"/>
      <c r="AE23" s="43" t="str">
        <f t="shared" si="2"/>
        <v>Học lại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2036</v>
      </c>
      <c r="D24" s="46" t="s">
        <v>437</v>
      </c>
      <c r="E24" s="47" t="s">
        <v>115</v>
      </c>
      <c r="F24" s="48" t="s">
        <v>2037</v>
      </c>
      <c r="G24" s="45" t="s">
        <v>2038</v>
      </c>
      <c r="H24" s="101" t="s">
        <v>1147</v>
      </c>
      <c r="I24" s="102" t="s">
        <v>2006</v>
      </c>
      <c r="J24" s="100">
        <v>43272</v>
      </c>
      <c r="K24" s="102" t="s">
        <v>1149</v>
      </c>
      <c r="L24" s="102" t="s">
        <v>573</v>
      </c>
      <c r="M24" s="102" t="s">
        <v>48</v>
      </c>
      <c r="N24">
        <v>2</v>
      </c>
      <c r="O24" s="82">
        <v>8</v>
      </c>
      <c r="P24" s="49">
        <v>4.5</v>
      </c>
      <c r="Q24" s="49">
        <v>7</v>
      </c>
      <c r="R24" s="49" t="s">
        <v>36</v>
      </c>
      <c r="S24" s="54"/>
      <c r="T24" s="54"/>
      <c r="U24" s="54"/>
      <c r="V24" s="54"/>
      <c r="W24" s="80">
        <v>3</v>
      </c>
      <c r="X24" s="51">
        <f t="shared" si="0"/>
        <v>4.0999999999999996</v>
      </c>
      <c r="Y24" s="52" t="str">
        <f t="shared" si="3"/>
        <v>D</v>
      </c>
      <c r="Z24" s="53" t="str">
        <f t="shared" si="1"/>
        <v>Trung bình yếu</v>
      </c>
      <c r="AA24" s="41" t="str">
        <f t="shared" si="4"/>
        <v/>
      </c>
      <c r="AB24" s="41" t="str">
        <f t="shared" si="5"/>
        <v>PM01-A3</v>
      </c>
      <c r="AC24" s="71"/>
      <c r="AD24" s="4"/>
      <c r="AE24" s="43" t="str">
        <f t="shared" si="2"/>
        <v>Đạt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2039</v>
      </c>
      <c r="D25" s="46" t="s">
        <v>2040</v>
      </c>
      <c r="E25" s="47" t="s">
        <v>115</v>
      </c>
      <c r="F25" s="48" t="s">
        <v>314</v>
      </c>
      <c r="G25" s="45" t="s">
        <v>262</v>
      </c>
      <c r="H25" s="101" t="s">
        <v>1147</v>
      </c>
      <c r="I25" s="102" t="s">
        <v>2006</v>
      </c>
      <c r="J25" s="100">
        <v>43272</v>
      </c>
      <c r="K25" s="102" t="s">
        <v>1149</v>
      </c>
      <c r="L25" s="102" t="s">
        <v>573</v>
      </c>
      <c r="M25" s="102" t="s">
        <v>48</v>
      </c>
      <c r="N25">
        <v>2</v>
      </c>
      <c r="O25" s="82">
        <v>8</v>
      </c>
      <c r="P25" s="49">
        <v>4.5</v>
      </c>
      <c r="Q25" s="49">
        <v>9</v>
      </c>
      <c r="R25" s="49" t="s">
        <v>36</v>
      </c>
      <c r="S25" s="54"/>
      <c r="T25" s="54"/>
      <c r="U25" s="54"/>
      <c r="V25" s="54"/>
      <c r="W25" s="80">
        <v>1</v>
      </c>
      <c r="X25" s="51">
        <f t="shared" si="0"/>
        <v>2.9</v>
      </c>
      <c r="Y25" s="52" t="str">
        <f t="shared" si="3"/>
        <v>F</v>
      </c>
      <c r="Z25" s="53" t="str">
        <f t="shared" si="1"/>
        <v>Kém</v>
      </c>
      <c r="AA25" s="41" t="str">
        <f t="shared" si="4"/>
        <v/>
      </c>
      <c r="AB25" s="41" t="str">
        <f t="shared" si="5"/>
        <v>PM01-A3</v>
      </c>
      <c r="AC25" s="71"/>
      <c r="AD25" s="4"/>
      <c r="AE25" s="43" t="str">
        <f t="shared" si="2"/>
        <v>Học lại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2041</v>
      </c>
      <c r="D26" s="46" t="s">
        <v>176</v>
      </c>
      <c r="E26" s="47" t="s">
        <v>2042</v>
      </c>
      <c r="F26" s="48" t="s">
        <v>2043</v>
      </c>
      <c r="G26" s="45" t="s">
        <v>1032</v>
      </c>
      <c r="H26" s="101" t="s">
        <v>1147</v>
      </c>
      <c r="I26" s="102" t="s">
        <v>2006</v>
      </c>
      <c r="J26" s="100">
        <v>43272</v>
      </c>
      <c r="K26" s="102" t="s">
        <v>1149</v>
      </c>
      <c r="L26" s="102" t="s">
        <v>573</v>
      </c>
      <c r="M26" s="102" t="s">
        <v>48</v>
      </c>
      <c r="N26">
        <v>2</v>
      </c>
      <c r="O26" s="82">
        <v>10</v>
      </c>
      <c r="P26" s="49">
        <v>7.5</v>
      </c>
      <c r="Q26" s="49">
        <v>7</v>
      </c>
      <c r="R26" s="49" t="s">
        <v>36</v>
      </c>
      <c r="S26" s="54"/>
      <c r="T26" s="54"/>
      <c r="U26" s="54"/>
      <c r="V26" s="54"/>
      <c r="W26" s="80">
        <v>4</v>
      </c>
      <c r="X26" s="51">
        <f t="shared" si="0"/>
        <v>5.3</v>
      </c>
      <c r="Y26" s="52" t="str">
        <f t="shared" si="3"/>
        <v>D+</v>
      </c>
      <c r="Z26" s="53" t="str">
        <f t="shared" si="1"/>
        <v>Trung bình yếu</v>
      </c>
      <c r="AA26" s="41" t="str">
        <f t="shared" si="4"/>
        <v/>
      </c>
      <c r="AB26" s="41" t="str">
        <f t="shared" si="5"/>
        <v>PM01-A3</v>
      </c>
      <c r="AC26" s="71"/>
      <c r="AD26" s="4"/>
      <c r="AE26" s="43" t="str">
        <f t="shared" si="2"/>
        <v>Đạt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2044</v>
      </c>
      <c r="D27" s="46" t="s">
        <v>2045</v>
      </c>
      <c r="E27" s="47" t="s">
        <v>2042</v>
      </c>
      <c r="F27" s="48" t="s">
        <v>1803</v>
      </c>
      <c r="G27" s="45" t="s">
        <v>214</v>
      </c>
      <c r="H27" s="101" t="s">
        <v>1147</v>
      </c>
      <c r="I27" s="102" t="s">
        <v>2006</v>
      </c>
      <c r="J27" s="100">
        <v>43272</v>
      </c>
      <c r="K27" s="102" t="s">
        <v>1149</v>
      </c>
      <c r="L27" s="102" t="s">
        <v>573</v>
      </c>
      <c r="M27" s="102" t="s">
        <v>48</v>
      </c>
      <c r="N27">
        <v>2</v>
      </c>
      <c r="O27" s="82">
        <v>9</v>
      </c>
      <c r="P27" s="49">
        <v>4</v>
      </c>
      <c r="Q27" s="49">
        <v>4</v>
      </c>
      <c r="R27" s="49" t="s">
        <v>36</v>
      </c>
      <c r="S27" s="54"/>
      <c r="T27" s="54"/>
      <c r="U27" s="54"/>
      <c r="V27" s="54"/>
      <c r="W27" s="80">
        <v>1</v>
      </c>
      <c r="X27" s="51">
        <f t="shared" si="0"/>
        <v>2.4</v>
      </c>
      <c r="Y27" s="52" t="str">
        <f t="shared" si="3"/>
        <v>F</v>
      </c>
      <c r="Z27" s="53" t="str">
        <f t="shared" si="1"/>
        <v>Kém</v>
      </c>
      <c r="AA27" s="41" t="str">
        <f t="shared" si="4"/>
        <v/>
      </c>
      <c r="AB27" s="41" t="str">
        <f t="shared" si="5"/>
        <v>PM01-A3</v>
      </c>
      <c r="AC27" s="71"/>
      <c r="AD27" s="4"/>
      <c r="AE27" s="43" t="str">
        <f t="shared" si="2"/>
        <v>Học lại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2046</v>
      </c>
      <c r="D28" s="46" t="s">
        <v>59</v>
      </c>
      <c r="E28" s="47" t="s">
        <v>123</v>
      </c>
      <c r="F28" s="48" t="s">
        <v>883</v>
      </c>
      <c r="G28" s="45" t="s">
        <v>283</v>
      </c>
      <c r="H28" s="101" t="s">
        <v>1147</v>
      </c>
      <c r="I28" s="102" t="s">
        <v>2006</v>
      </c>
      <c r="J28" s="100">
        <v>43272</v>
      </c>
      <c r="K28" s="102" t="s">
        <v>1149</v>
      </c>
      <c r="L28" s="102" t="s">
        <v>573</v>
      </c>
      <c r="M28" s="102" t="s">
        <v>48</v>
      </c>
      <c r="N28">
        <v>2</v>
      </c>
      <c r="O28" s="82">
        <v>9</v>
      </c>
      <c r="P28" s="49">
        <v>1</v>
      </c>
      <c r="Q28" s="49">
        <v>3</v>
      </c>
      <c r="R28" s="49" t="s">
        <v>36</v>
      </c>
      <c r="S28" s="54"/>
      <c r="T28" s="54"/>
      <c r="U28" s="54"/>
      <c r="V28" s="54"/>
      <c r="W28" s="80">
        <v>0</v>
      </c>
      <c r="X28" s="51">
        <f t="shared" si="0"/>
        <v>1.3</v>
      </c>
      <c r="Y28" s="52" t="str">
        <f t="shared" si="3"/>
        <v>F</v>
      </c>
      <c r="Z28" s="53" t="str">
        <f t="shared" si="1"/>
        <v>Kém</v>
      </c>
      <c r="AA28" s="41" t="s">
        <v>3382</v>
      </c>
      <c r="AB28" s="41" t="str">
        <f t="shared" si="5"/>
        <v>PM01-A3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2047</v>
      </c>
      <c r="D29" s="46" t="s">
        <v>308</v>
      </c>
      <c r="E29" s="47" t="s">
        <v>123</v>
      </c>
      <c r="F29" s="48" t="s">
        <v>2048</v>
      </c>
      <c r="G29" s="45" t="s">
        <v>262</v>
      </c>
      <c r="H29" s="101" t="s">
        <v>1147</v>
      </c>
      <c r="I29" s="102" t="s">
        <v>2006</v>
      </c>
      <c r="J29" s="100">
        <v>43272</v>
      </c>
      <c r="K29" s="102" t="s">
        <v>1149</v>
      </c>
      <c r="L29" s="102" t="s">
        <v>573</v>
      </c>
      <c r="M29" s="102" t="s">
        <v>48</v>
      </c>
      <c r="N29">
        <v>2</v>
      </c>
      <c r="O29" s="82">
        <v>9</v>
      </c>
      <c r="P29" s="49">
        <v>7.5</v>
      </c>
      <c r="Q29" s="49">
        <v>8</v>
      </c>
      <c r="R29" s="49" t="s">
        <v>36</v>
      </c>
      <c r="S29" s="54"/>
      <c r="T29" s="54"/>
      <c r="U29" s="54"/>
      <c r="V29" s="54"/>
      <c r="W29" s="80">
        <v>1</v>
      </c>
      <c r="X29" s="51">
        <f t="shared" si="0"/>
        <v>3.2</v>
      </c>
      <c r="Y29" s="52" t="str">
        <f t="shared" si="3"/>
        <v>F</v>
      </c>
      <c r="Z29" s="53" t="str">
        <f t="shared" si="1"/>
        <v>Kém</v>
      </c>
      <c r="AA29" s="41" t="str">
        <f t="shared" si="4"/>
        <v/>
      </c>
      <c r="AB29" s="41" t="str">
        <f t="shared" si="5"/>
        <v>PM01-A3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2049</v>
      </c>
      <c r="D30" s="46" t="s">
        <v>1709</v>
      </c>
      <c r="E30" s="47" t="s">
        <v>1618</v>
      </c>
      <c r="F30" s="48" t="s">
        <v>1601</v>
      </c>
      <c r="G30" s="45" t="s">
        <v>283</v>
      </c>
      <c r="H30" s="101" t="s">
        <v>1147</v>
      </c>
      <c r="I30" s="102" t="s">
        <v>2006</v>
      </c>
      <c r="J30" s="100">
        <v>43272</v>
      </c>
      <c r="K30" s="102" t="s">
        <v>1149</v>
      </c>
      <c r="L30" s="102" t="s">
        <v>573</v>
      </c>
      <c r="M30" s="102" t="s">
        <v>48</v>
      </c>
      <c r="N30">
        <v>2</v>
      </c>
      <c r="O30" s="82">
        <v>10</v>
      </c>
      <c r="P30" s="49">
        <v>4.5</v>
      </c>
      <c r="Q30" s="49">
        <v>3</v>
      </c>
      <c r="R30" s="49" t="s">
        <v>36</v>
      </c>
      <c r="S30" s="54"/>
      <c r="T30" s="54"/>
      <c r="U30" s="54"/>
      <c r="V30" s="54"/>
      <c r="W30" s="80">
        <v>1</v>
      </c>
      <c r="X30" s="51">
        <f t="shared" si="0"/>
        <v>2.5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tr">
        <f t="shared" si="5"/>
        <v>PM01-A3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2050</v>
      </c>
      <c r="D31" s="46" t="s">
        <v>55</v>
      </c>
      <c r="E31" s="47" t="s">
        <v>396</v>
      </c>
      <c r="F31" s="48" t="s">
        <v>679</v>
      </c>
      <c r="G31" s="45" t="s">
        <v>69</v>
      </c>
      <c r="H31" s="101" t="s">
        <v>1147</v>
      </c>
      <c r="I31" s="102" t="s">
        <v>2006</v>
      </c>
      <c r="J31" s="100">
        <v>43272</v>
      </c>
      <c r="K31" s="102" t="s">
        <v>1149</v>
      </c>
      <c r="L31" s="102" t="s">
        <v>573</v>
      </c>
      <c r="M31" s="102" t="s">
        <v>48</v>
      </c>
      <c r="N31">
        <v>2</v>
      </c>
      <c r="O31" s="82">
        <v>7</v>
      </c>
      <c r="P31" s="49">
        <v>5</v>
      </c>
      <c r="Q31" s="49">
        <v>5</v>
      </c>
      <c r="R31" s="49" t="s">
        <v>36</v>
      </c>
      <c r="S31" s="54"/>
      <c r="T31" s="54"/>
      <c r="U31" s="54"/>
      <c r="V31" s="54"/>
      <c r="W31" s="80">
        <v>0</v>
      </c>
      <c r="X31" s="51">
        <f t="shared" si="0"/>
        <v>1.7</v>
      </c>
      <c r="Y31" s="52" t="str">
        <f t="shared" si="3"/>
        <v>F</v>
      </c>
      <c r="Z31" s="53" t="str">
        <f t="shared" si="1"/>
        <v>Kém</v>
      </c>
      <c r="AA31" s="41" t="s">
        <v>3382</v>
      </c>
      <c r="AB31" s="41" t="str">
        <f t="shared" si="5"/>
        <v>PM01-A3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2051</v>
      </c>
      <c r="D32" s="46" t="s">
        <v>114</v>
      </c>
      <c r="E32" s="47" t="s">
        <v>139</v>
      </c>
      <c r="F32" s="48" t="s">
        <v>499</v>
      </c>
      <c r="G32" s="45" t="s">
        <v>194</v>
      </c>
      <c r="H32" s="101" t="s">
        <v>1147</v>
      </c>
      <c r="I32" s="102" t="s">
        <v>2006</v>
      </c>
      <c r="J32" s="100">
        <v>43272</v>
      </c>
      <c r="K32" s="102" t="s">
        <v>1149</v>
      </c>
      <c r="L32" s="102" t="s">
        <v>573</v>
      </c>
      <c r="M32" s="102" t="s">
        <v>48</v>
      </c>
      <c r="N32">
        <v>2</v>
      </c>
      <c r="O32" s="82">
        <v>9</v>
      </c>
      <c r="P32" s="49">
        <v>3</v>
      </c>
      <c r="Q32" s="49">
        <v>3</v>
      </c>
      <c r="R32" s="49" t="s">
        <v>36</v>
      </c>
      <c r="S32" s="54"/>
      <c r="T32" s="54"/>
      <c r="U32" s="54"/>
      <c r="V32" s="54"/>
      <c r="W32" s="80">
        <v>1</v>
      </c>
      <c r="X32" s="51">
        <f t="shared" si="0"/>
        <v>2.2000000000000002</v>
      </c>
      <c r="Y32" s="52" t="str">
        <f t="shared" si="3"/>
        <v>F</v>
      </c>
      <c r="Z32" s="53" t="str">
        <f t="shared" si="1"/>
        <v>Kém</v>
      </c>
      <c r="AA32" s="41" t="str">
        <f t="shared" si="4"/>
        <v/>
      </c>
      <c r="AB32" s="41" t="str">
        <f t="shared" si="5"/>
        <v>PM01-A3</v>
      </c>
      <c r="AC32" s="71"/>
      <c r="AD32" s="4"/>
      <c r="AE32" s="43" t="str">
        <f t="shared" si="2"/>
        <v>Học lại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2052</v>
      </c>
      <c r="D33" s="46" t="s">
        <v>2053</v>
      </c>
      <c r="E33" s="47" t="s">
        <v>413</v>
      </c>
      <c r="F33" s="48" t="s">
        <v>1784</v>
      </c>
      <c r="G33" s="45" t="s">
        <v>214</v>
      </c>
      <c r="H33" s="101" t="s">
        <v>1147</v>
      </c>
      <c r="I33" s="102" t="s">
        <v>2006</v>
      </c>
      <c r="J33" s="100">
        <v>43272</v>
      </c>
      <c r="K33" s="102" t="s">
        <v>1149</v>
      </c>
      <c r="L33" s="102" t="s">
        <v>573</v>
      </c>
      <c r="M33" s="102" t="s">
        <v>48</v>
      </c>
      <c r="N33">
        <v>2</v>
      </c>
      <c r="O33" s="82">
        <v>10</v>
      </c>
      <c r="P33" s="49">
        <v>4.5</v>
      </c>
      <c r="Q33" s="49">
        <v>8</v>
      </c>
      <c r="R33" s="49" t="s">
        <v>36</v>
      </c>
      <c r="S33" s="54"/>
      <c r="T33" s="54"/>
      <c r="U33" s="54"/>
      <c r="V33" s="54"/>
      <c r="W33" s="80">
        <v>1</v>
      </c>
      <c r="X33" s="51">
        <f t="shared" si="0"/>
        <v>3</v>
      </c>
      <c r="Y33" s="52" t="str">
        <f t="shared" si="3"/>
        <v>F</v>
      </c>
      <c r="Z33" s="53" t="str">
        <f t="shared" si="1"/>
        <v>Kém</v>
      </c>
      <c r="AA33" s="41" t="str">
        <f t="shared" si="4"/>
        <v/>
      </c>
      <c r="AB33" s="41" t="str">
        <f t="shared" si="5"/>
        <v>PM01-A3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2054</v>
      </c>
      <c r="D34" s="46" t="s">
        <v>2055</v>
      </c>
      <c r="E34" s="47" t="s">
        <v>417</v>
      </c>
      <c r="F34" s="48" t="s">
        <v>596</v>
      </c>
      <c r="G34" s="45" t="s">
        <v>248</v>
      </c>
      <c r="H34" s="101" t="s">
        <v>1147</v>
      </c>
      <c r="I34" s="102" t="s">
        <v>2006</v>
      </c>
      <c r="J34" s="100">
        <v>43272</v>
      </c>
      <c r="K34" s="102" t="s">
        <v>1149</v>
      </c>
      <c r="L34" s="102" t="s">
        <v>573</v>
      </c>
      <c r="M34" s="102" t="s">
        <v>48</v>
      </c>
      <c r="N34">
        <v>2</v>
      </c>
      <c r="O34" s="82">
        <v>5</v>
      </c>
      <c r="P34" s="49">
        <v>1</v>
      </c>
      <c r="Q34" s="49">
        <v>4</v>
      </c>
      <c r="R34" s="49" t="s">
        <v>36</v>
      </c>
      <c r="S34" s="54"/>
      <c r="T34" s="54"/>
      <c r="U34" s="54"/>
      <c r="V34" s="54"/>
      <c r="W34" s="80">
        <v>1</v>
      </c>
      <c r="X34" s="51">
        <f t="shared" si="0"/>
        <v>1.7</v>
      </c>
      <c r="Y34" s="52" t="str">
        <f t="shared" si="3"/>
        <v>F</v>
      </c>
      <c r="Z34" s="53" t="str">
        <f t="shared" si="1"/>
        <v>Kém</v>
      </c>
      <c r="AA34" s="41" t="str">
        <f t="shared" si="4"/>
        <v/>
      </c>
      <c r="AB34" s="41" t="str">
        <f t="shared" si="5"/>
        <v>PM01-A3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2056</v>
      </c>
      <c r="D35" s="46" t="s">
        <v>750</v>
      </c>
      <c r="E35" s="47" t="s">
        <v>162</v>
      </c>
      <c r="F35" s="48" t="s">
        <v>127</v>
      </c>
      <c r="G35" s="45" t="s">
        <v>105</v>
      </c>
      <c r="H35" s="101" t="s">
        <v>1147</v>
      </c>
      <c r="I35" s="102" t="s">
        <v>2006</v>
      </c>
      <c r="J35" s="100">
        <v>43272</v>
      </c>
      <c r="K35" s="102" t="s">
        <v>1149</v>
      </c>
      <c r="L35" s="102" t="s">
        <v>573</v>
      </c>
      <c r="M35" s="102" t="s">
        <v>48</v>
      </c>
      <c r="N35">
        <v>2</v>
      </c>
      <c r="O35" s="82">
        <v>10</v>
      </c>
      <c r="P35" s="49">
        <v>6</v>
      </c>
      <c r="Q35" s="49">
        <v>4</v>
      </c>
      <c r="R35" s="49" t="s">
        <v>36</v>
      </c>
      <c r="S35" s="54"/>
      <c r="T35" s="54"/>
      <c r="U35" s="54"/>
      <c r="V35" s="54"/>
      <c r="W35" s="80">
        <v>3</v>
      </c>
      <c r="X35" s="51">
        <f t="shared" si="0"/>
        <v>4.0999999999999996</v>
      </c>
      <c r="Y35" s="52" t="str">
        <f t="shared" si="3"/>
        <v>D</v>
      </c>
      <c r="Z35" s="53" t="str">
        <f t="shared" si="1"/>
        <v>Trung bình yếu</v>
      </c>
      <c r="AA35" s="41" t="str">
        <f t="shared" si="4"/>
        <v/>
      </c>
      <c r="AB35" s="41" t="str">
        <f t="shared" si="5"/>
        <v>PM01-A3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2057</v>
      </c>
      <c r="D36" s="46" t="s">
        <v>2058</v>
      </c>
      <c r="E36" s="47" t="s">
        <v>162</v>
      </c>
      <c r="F36" s="48" t="s">
        <v>2059</v>
      </c>
      <c r="G36" s="45" t="s">
        <v>120</v>
      </c>
      <c r="H36" s="101" t="s">
        <v>1147</v>
      </c>
      <c r="I36" s="102" t="s">
        <v>2006</v>
      </c>
      <c r="J36" s="100">
        <v>43272</v>
      </c>
      <c r="K36" s="102" t="s">
        <v>1149</v>
      </c>
      <c r="L36" s="102" t="s">
        <v>573</v>
      </c>
      <c r="M36" s="102" t="s">
        <v>48</v>
      </c>
      <c r="N36">
        <v>2</v>
      </c>
      <c r="O36" s="82">
        <v>8</v>
      </c>
      <c r="P36" s="49">
        <v>3</v>
      </c>
      <c r="Q36" s="49">
        <v>3</v>
      </c>
      <c r="R36" s="49" t="s">
        <v>36</v>
      </c>
      <c r="S36" s="54"/>
      <c r="T36" s="54"/>
      <c r="U36" s="54"/>
      <c r="V36" s="54"/>
      <c r="W36" s="80">
        <v>0</v>
      </c>
      <c r="X36" s="51">
        <f t="shared" si="0"/>
        <v>1.4</v>
      </c>
      <c r="Y36" s="52" t="str">
        <f t="shared" si="3"/>
        <v>F</v>
      </c>
      <c r="Z36" s="53" t="str">
        <f t="shared" si="1"/>
        <v>Kém</v>
      </c>
      <c r="AA36" s="41" t="s">
        <v>3382</v>
      </c>
      <c r="AB36" s="41" t="str">
        <f t="shared" si="5"/>
        <v>PM01-A3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2060</v>
      </c>
      <c r="D37" s="46" t="s">
        <v>479</v>
      </c>
      <c r="E37" s="47" t="s">
        <v>162</v>
      </c>
      <c r="F37" s="48" t="s">
        <v>507</v>
      </c>
      <c r="G37" s="45" t="s">
        <v>105</v>
      </c>
      <c r="H37" s="101" t="s">
        <v>1147</v>
      </c>
      <c r="I37" s="102" t="s">
        <v>2006</v>
      </c>
      <c r="J37" s="100">
        <v>43272</v>
      </c>
      <c r="K37" s="102" t="s">
        <v>1149</v>
      </c>
      <c r="L37" s="102" t="s">
        <v>573</v>
      </c>
      <c r="M37" s="102" t="s">
        <v>48</v>
      </c>
      <c r="N37">
        <v>2</v>
      </c>
      <c r="O37" s="82">
        <v>8</v>
      </c>
      <c r="P37" s="49">
        <v>3</v>
      </c>
      <c r="Q37" s="49">
        <v>6</v>
      </c>
      <c r="R37" s="49" t="s">
        <v>36</v>
      </c>
      <c r="S37" s="54"/>
      <c r="T37" s="54"/>
      <c r="U37" s="54"/>
      <c r="V37" s="54"/>
      <c r="W37" s="80">
        <v>1</v>
      </c>
      <c r="X37" s="51">
        <f t="shared" si="0"/>
        <v>2.4</v>
      </c>
      <c r="Y37" s="52" t="str">
        <f t="shared" si="3"/>
        <v>F</v>
      </c>
      <c r="Z37" s="53" t="str">
        <f t="shared" si="1"/>
        <v>Kém</v>
      </c>
      <c r="AA37" s="41" t="str">
        <f t="shared" si="4"/>
        <v/>
      </c>
      <c r="AB37" s="41" t="str">
        <f t="shared" si="5"/>
        <v>PM01-A3</v>
      </c>
      <c r="AC37" s="71"/>
      <c r="AD37" s="4"/>
      <c r="AE37" s="43" t="str">
        <f t="shared" si="2"/>
        <v>Học lại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2061</v>
      </c>
      <c r="D38" s="46" t="s">
        <v>625</v>
      </c>
      <c r="E38" s="47" t="s">
        <v>177</v>
      </c>
      <c r="F38" s="48" t="s">
        <v>233</v>
      </c>
      <c r="G38" s="45" t="s">
        <v>218</v>
      </c>
      <c r="H38" s="101" t="s">
        <v>1147</v>
      </c>
      <c r="I38" s="102" t="s">
        <v>2006</v>
      </c>
      <c r="J38" s="100">
        <v>43272</v>
      </c>
      <c r="K38" s="102" t="s">
        <v>1149</v>
      </c>
      <c r="L38" s="102" t="s">
        <v>573</v>
      </c>
      <c r="M38" s="102" t="s">
        <v>48</v>
      </c>
      <c r="N38">
        <v>2</v>
      </c>
      <c r="O38" s="82">
        <v>8</v>
      </c>
      <c r="P38" s="49">
        <v>3</v>
      </c>
      <c r="Q38" s="49">
        <v>4</v>
      </c>
      <c r="R38" s="49" t="s">
        <v>36</v>
      </c>
      <c r="S38" s="54"/>
      <c r="T38" s="54"/>
      <c r="U38" s="54"/>
      <c r="V38" s="54"/>
      <c r="W38" s="80">
        <v>0</v>
      </c>
      <c r="X38" s="51">
        <f t="shared" si="0"/>
        <v>1.5</v>
      </c>
      <c r="Y38" s="52" t="str">
        <f t="shared" si="3"/>
        <v>F</v>
      </c>
      <c r="Z38" s="53" t="str">
        <f t="shared" si="1"/>
        <v>Kém</v>
      </c>
      <c r="AA38" s="41" t="s">
        <v>3382</v>
      </c>
      <c r="AB38" s="41" t="str">
        <f t="shared" si="5"/>
        <v>PM01-A3</v>
      </c>
      <c r="AC38" s="71"/>
      <c r="AD38" s="4"/>
      <c r="AE38" s="43" t="str">
        <f t="shared" si="2"/>
        <v>Học lại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2062</v>
      </c>
      <c r="D39" s="46" t="s">
        <v>2063</v>
      </c>
      <c r="E39" s="47" t="s">
        <v>652</v>
      </c>
      <c r="F39" s="48" t="s">
        <v>786</v>
      </c>
      <c r="G39" s="45" t="s">
        <v>93</v>
      </c>
      <c r="H39" s="101" t="s">
        <v>1147</v>
      </c>
      <c r="I39" s="102" t="s">
        <v>2006</v>
      </c>
      <c r="J39" s="100">
        <v>43272</v>
      </c>
      <c r="K39" s="102" t="s">
        <v>1149</v>
      </c>
      <c r="L39" s="102" t="s">
        <v>573</v>
      </c>
      <c r="M39" s="102" t="s">
        <v>48</v>
      </c>
      <c r="N39">
        <v>2</v>
      </c>
      <c r="O39" s="82">
        <v>10</v>
      </c>
      <c r="P39" s="49">
        <v>3</v>
      </c>
      <c r="Q39" s="49">
        <v>5</v>
      </c>
      <c r="R39" s="49" t="s">
        <v>36</v>
      </c>
      <c r="S39" s="54"/>
      <c r="T39" s="54"/>
      <c r="U39" s="54"/>
      <c r="V39" s="54"/>
      <c r="W39" s="80">
        <v>1</v>
      </c>
      <c r="X39" s="51">
        <f t="shared" si="0"/>
        <v>2.5</v>
      </c>
      <c r="Y39" s="52" t="str">
        <f t="shared" si="3"/>
        <v>F</v>
      </c>
      <c r="Z39" s="53" t="str">
        <f t="shared" si="1"/>
        <v>Kém</v>
      </c>
      <c r="AA39" s="41" t="str">
        <f t="shared" si="4"/>
        <v/>
      </c>
      <c r="AB39" s="41" t="str">
        <f t="shared" si="5"/>
        <v>PM01-A3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2064</v>
      </c>
      <c r="D40" s="46" t="s">
        <v>1323</v>
      </c>
      <c r="E40" s="47" t="s">
        <v>432</v>
      </c>
      <c r="F40" s="48" t="s">
        <v>1165</v>
      </c>
      <c r="G40" s="45" t="s">
        <v>518</v>
      </c>
      <c r="H40" s="101" t="s">
        <v>1147</v>
      </c>
      <c r="I40" s="102" t="s">
        <v>2006</v>
      </c>
      <c r="J40" s="100">
        <v>43272</v>
      </c>
      <c r="K40" s="102" t="s">
        <v>1149</v>
      </c>
      <c r="L40" s="102" t="s">
        <v>573</v>
      </c>
      <c r="M40" s="102" t="s">
        <v>48</v>
      </c>
      <c r="N40">
        <v>2</v>
      </c>
      <c r="O40" s="82">
        <v>9</v>
      </c>
      <c r="P40" s="49">
        <v>10</v>
      </c>
      <c r="Q40" s="49">
        <v>6</v>
      </c>
      <c r="R40" s="49" t="s">
        <v>36</v>
      </c>
      <c r="S40" s="54"/>
      <c r="T40" s="54"/>
      <c r="U40" s="54"/>
      <c r="V40" s="54"/>
      <c r="W40" s="80">
        <v>8</v>
      </c>
      <c r="X40" s="51">
        <f t="shared" si="0"/>
        <v>8.1</v>
      </c>
      <c r="Y40" s="52" t="str">
        <f t="shared" si="3"/>
        <v>B+</v>
      </c>
      <c r="Z40" s="53" t="str">
        <f t="shared" si="1"/>
        <v>Khá</v>
      </c>
      <c r="AA40" s="41" t="str">
        <f t="shared" si="4"/>
        <v/>
      </c>
      <c r="AB40" s="41" t="str">
        <f t="shared" si="5"/>
        <v>PM01-A3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2065</v>
      </c>
      <c r="D41" s="46" t="s">
        <v>1323</v>
      </c>
      <c r="E41" s="47" t="s">
        <v>432</v>
      </c>
      <c r="F41" s="48" t="s">
        <v>1825</v>
      </c>
      <c r="G41" s="45" t="s">
        <v>447</v>
      </c>
      <c r="H41" s="101" t="s">
        <v>1147</v>
      </c>
      <c r="I41" s="102" t="s">
        <v>2006</v>
      </c>
      <c r="J41" s="100">
        <v>43272</v>
      </c>
      <c r="K41" s="102" t="s">
        <v>1149</v>
      </c>
      <c r="L41" s="102" t="s">
        <v>573</v>
      </c>
      <c r="M41" s="102" t="s">
        <v>48</v>
      </c>
      <c r="N41">
        <v>2</v>
      </c>
      <c r="O41" s="82">
        <v>8</v>
      </c>
      <c r="P41" s="49">
        <v>3</v>
      </c>
      <c r="Q41" s="49">
        <v>4</v>
      </c>
      <c r="R41" s="49" t="s">
        <v>36</v>
      </c>
      <c r="S41" s="54"/>
      <c r="T41" s="54"/>
      <c r="U41" s="54"/>
      <c r="V41" s="54"/>
      <c r="W41" s="80">
        <v>1</v>
      </c>
      <c r="X41" s="51">
        <f t="shared" si="0"/>
        <v>2.2000000000000002</v>
      </c>
      <c r="Y41" s="52" t="str">
        <f t="shared" si="3"/>
        <v>F</v>
      </c>
      <c r="Z41" s="53" t="str">
        <f t="shared" si="1"/>
        <v>Kém</v>
      </c>
      <c r="AA41" s="41" t="str">
        <f t="shared" si="4"/>
        <v/>
      </c>
      <c r="AB41" s="41" t="str">
        <f t="shared" si="5"/>
        <v>PM01-A3</v>
      </c>
      <c r="AC41" s="71"/>
      <c r="AD41" s="4"/>
      <c r="AE41" s="43" t="str">
        <f t="shared" si="2"/>
        <v>Học lại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2066</v>
      </c>
      <c r="D42" s="46" t="s">
        <v>91</v>
      </c>
      <c r="E42" s="47" t="s">
        <v>189</v>
      </c>
      <c r="F42" s="48" t="s">
        <v>1608</v>
      </c>
      <c r="G42" s="45" t="s">
        <v>447</v>
      </c>
      <c r="H42" s="101" t="s">
        <v>1147</v>
      </c>
      <c r="I42" s="102" t="s">
        <v>2006</v>
      </c>
      <c r="J42" s="100">
        <v>43272</v>
      </c>
      <c r="K42" s="102" t="s">
        <v>1149</v>
      </c>
      <c r="L42" s="102" t="s">
        <v>573</v>
      </c>
      <c r="M42" s="102" t="s">
        <v>48</v>
      </c>
      <c r="N42">
        <v>2</v>
      </c>
      <c r="O42" s="82">
        <v>7</v>
      </c>
      <c r="P42" s="49">
        <v>3</v>
      </c>
      <c r="Q42" s="49">
        <v>3</v>
      </c>
      <c r="R42" s="49" t="s">
        <v>36</v>
      </c>
      <c r="S42" s="54"/>
      <c r="T42" s="54"/>
      <c r="U42" s="54"/>
      <c r="V42" s="54"/>
      <c r="W42" s="80">
        <v>0</v>
      </c>
      <c r="X42" s="51">
        <f t="shared" si="0"/>
        <v>1.3</v>
      </c>
      <c r="Y42" s="52" t="str">
        <f t="shared" si="3"/>
        <v>F</v>
      </c>
      <c r="Z42" s="53" t="str">
        <f t="shared" si="1"/>
        <v>Kém</v>
      </c>
      <c r="AA42" s="41" t="s">
        <v>3382</v>
      </c>
      <c r="AB42" s="41" t="str">
        <f t="shared" si="5"/>
        <v>PM01-A3</v>
      </c>
      <c r="AC42" s="71"/>
      <c r="AD42" s="4"/>
      <c r="AE42" s="43" t="str">
        <f t="shared" si="2"/>
        <v>Học lại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2067</v>
      </c>
      <c r="D43" s="46" t="s">
        <v>2068</v>
      </c>
      <c r="E43" s="47" t="s">
        <v>189</v>
      </c>
      <c r="F43" s="48" t="s">
        <v>706</v>
      </c>
      <c r="G43" s="45" t="s">
        <v>406</v>
      </c>
      <c r="H43" s="101" t="s">
        <v>1147</v>
      </c>
      <c r="I43" s="102" t="s">
        <v>2006</v>
      </c>
      <c r="J43" s="100">
        <v>43272</v>
      </c>
      <c r="K43" s="102" t="s">
        <v>1149</v>
      </c>
      <c r="L43" s="102" t="s">
        <v>573</v>
      </c>
      <c r="M43" s="102" t="s">
        <v>48</v>
      </c>
      <c r="N43">
        <v>2</v>
      </c>
      <c r="O43" s="82">
        <v>10</v>
      </c>
      <c r="P43" s="49">
        <v>8</v>
      </c>
      <c r="Q43" s="49">
        <v>6</v>
      </c>
      <c r="R43" s="49" t="s">
        <v>36</v>
      </c>
      <c r="S43" s="54"/>
      <c r="T43" s="54"/>
      <c r="U43" s="54"/>
      <c r="V43" s="54"/>
      <c r="W43" s="80">
        <v>6</v>
      </c>
      <c r="X43" s="51">
        <f t="shared" si="0"/>
        <v>6.6</v>
      </c>
      <c r="Y43" s="52" t="str">
        <f t="shared" si="3"/>
        <v>C+</v>
      </c>
      <c r="Z43" s="53" t="str">
        <f t="shared" si="1"/>
        <v>Trung bình</v>
      </c>
      <c r="AA43" s="41" t="str">
        <f t="shared" si="4"/>
        <v/>
      </c>
      <c r="AB43" s="41" t="str">
        <f t="shared" si="5"/>
        <v>PM01-A3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2069</v>
      </c>
      <c r="D44" s="46" t="s">
        <v>323</v>
      </c>
      <c r="E44" s="47" t="s">
        <v>212</v>
      </c>
      <c r="F44" s="48" t="s">
        <v>2070</v>
      </c>
      <c r="G44" s="45" t="s">
        <v>472</v>
      </c>
      <c r="H44" s="101" t="s">
        <v>1147</v>
      </c>
      <c r="I44" s="102" t="s">
        <v>2006</v>
      </c>
      <c r="J44" s="100">
        <v>43272</v>
      </c>
      <c r="K44" s="102" t="s">
        <v>1149</v>
      </c>
      <c r="L44" s="102" t="s">
        <v>573</v>
      </c>
      <c r="M44" s="102" t="s">
        <v>48</v>
      </c>
      <c r="N44">
        <v>2</v>
      </c>
      <c r="O44" s="82">
        <v>8</v>
      </c>
      <c r="P44" s="49">
        <v>4</v>
      </c>
      <c r="Q44" s="49">
        <v>5</v>
      </c>
      <c r="R44" s="49" t="s">
        <v>36</v>
      </c>
      <c r="S44" s="54"/>
      <c r="T44" s="54"/>
      <c r="U44" s="54"/>
      <c r="V44" s="54"/>
      <c r="W44" s="80">
        <v>1</v>
      </c>
      <c r="X44" s="51">
        <f t="shared" si="0"/>
        <v>2.4</v>
      </c>
      <c r="Y44" s="52" t="str">
        <f t="shared" si="3"/>
        <v>F</v>
      </c>
      <c r="Z44" s="53" t="str">
        <f t="shared" si="1"/>
        <v>Kém</v>
      </c>
      <c r="AA44" s="41" t="str">
        <f t="shared" si="4"/>
        <v/>
      </c>
      <c r="AB44" s="41" t="str">
        <f t="shared" si="5"/>
        <v>PM01-A3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2071</v>
      </c>
      <c r="D45" s="46" t="s">
        <v>1412</v>
      </c>
      <c r="E45" s="47" t="s">
        <v>221</v>
      </c>
      <c r="F45" s="48" t="s">
        <v>2072</v>
      </c>
      <c r="G45" s="45" t="s">
        <v>144</v>
      </c>
      <c r="H45" s="101" t="s">
        <v>1147</v>
      </c>
      <c r="I45" s="102" t="s">
        <v>2006</v>
      </c>
      <c r="J45" s="100">
        <v>43272</v>
      </c>
      <c r="K45" s="102" t="s">
        <v>1149</v>
      </c>
      <c r="L45" s="102" t="s">
        <v>573</v>
      </c>
      <c r="M45" s="102" t="s">
        <v>48</v>
      </c>
      <c r="N45">
        <v>2</v>
      </c>
      <c r="O45" s="82">
        <v>10</v>
      </c>
      <c r="P45" s="49">
        <v>3.5</v>
      </c>
      <c r="Q45" s="49">
        <v>6</v>
      </c>
      <c r="R45" s="49" t="s">
        <v>36</v>
      </c>
      <c r="S45" s="54"/>
      <c r="T45" s="54"/>
      <c r="U45" s="54"/>
      <c r="V45" s="54"/>
      <c r="W45" s="80">
        <v>1</v>
      </c>
      <c r="X45" s="51">
        <f t="shared" si="0"/>
        <v>2.7</v>
      </c>
      <c r="Y45" s="52" t="str">
        <f t="shared" si="3"/>
        <v>F</v>
      </c>
      <c r="Z45" s="53" t="str">
        <f t="shared" si="1"/>
        <v>Kém</v>
      </c>
      <c r="AA45" s="41" t="str">
        <f t="shared" si="4"/>
        <v/>
      </c>
      <c r="AB45" s="41" t="str">
        <f t="shared" si="5"/>
        <v>PM01-A3</v>
      </c>
      <c r="AC45" s="71"/>
      <c r="AD45" s="4"/>
      <c r="AE45" s="43" t="str">
        <f t="shared" si="2"/>
        <v>Học lại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2073</v>
      </c>
      <c r="D46" s="46" t="s">
        <v>2074</v>
      </c>
      <c r="E46" s="47" t="s">
        <v>221</v>
      </c>
      <c r="F46" s="48" t="s">
        <v>410</v>
      </c>
      <c r="G46" s="45" t="s">
        <v>120</v>
      </c>
      <c r="H46" s="101" t="s">
        <v>1147</v>
      </c>
      <c r="I46" s="102" t="s">
        <v>2006</v>
      </c>
      <c r="J46" s="100">
        <v>43272</v>
      </c>
      <c r="K46" s="102" t="s">
        <v>1149</v>
      </c>
      <c r="L46" s="102" t="s">
        <v>573</v>
      </c>
      <c r="M46" s="102" t="s">
        <v>48</v>
      </c>
      <c r="N46">
        <v>2</v>
      </c>
      <c r="O46" s="82">
        <v>9</v>
      </c>
      <c r="P46" s="49">
        <v>3</v>
      </c>
      <c r="Q46" s="49">
        <v>4</v>
      </c>
      <c r="R46" s="49" t="s">
        <v>36</v>
      </c>
      <c r="S46" s="54"/>
      <c r="T46" s="54"/>
      <c r="U46" s="54"/>
      <c r="V46" s="54"/>
      <c r="W46" s="80">
        <v>0</v>
      </c>
      <c r="X46" s="51">
        <f t="shared" si="0"/>
        <v>1.6</v>
      </c>
      <c r="Y46" s="52" t="str">
        <f t="shared" si="3"/>
        <v>F</v>
      </c>
      <c r="Z46" s="53" t="str">
        <f t="shared" si="1"/>
        <v>Kém</v>
      </c>
      <c r="AA46" s="41" t="s">
        <v>3382</v>
      </c>
      <c r="AB46" s="41" t="str">
        <f t="shared" si="5"/>
        <v>PM01-A3</v>
      </c>
      <c r="AC46" s="71"/>
      <c r="AD46" s="4"/>
      <c r="AE46" s="43" t="str">
        <f t="shared" si="2"/>
        <v>Học lại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2075</v>
      </c>
      <c r="D47" s="46" t="s">
        <v>2076</v>
      </c>
      <c r="E47" s="47" t="s">
        <v>229</v>
      </c>
      <c r="F47" s="48" t="s">
        <v>1539</v>
      </c>
      <c r="G47" s="45" t="s">
        <v>144</v>
      </c>
      <c r="H47" s="101" t="s">
        <v>1147</v>
      </c>
      <c r="I47" s="102" t="s">
        <v>2006</v>
      </c>
      <c r="J47" s="100">
        <v>43272</v>
      </c>
      <c r="K47" s="102" t="s">
        <v>1149</v>
      </c>
      <c r="L47" s="102" t="s">
        <v>573</v>
      </c>
      <c r="M47" s="102" t="s">
        <v>48</v>
      </c>
      <c r="N47">
        <v>2</v>
      </c>
      <c r="O47" s="82">
        <v>9</v>
      </c>
      <c r="P47" s="49">
        <v>7.5</v>
      </c>
      <c r="Q47" s="49">
        <v>3</v>
      </c>
      <c r="R47" s="49" t="s">
        <v>36</v>
      </c>
      <c r="S47" s="54"/>
      <c r="T47" s="54"/>
      <c r="U47" s="54"/>
      <c r="V47" s="54"/>
      <c r="W47" s="80">
        <v>1</v>
      </c>
      <c r="X47" s="51">
        <f t="shared" si="0"/>
        <v>2.7</v>
      </c>
      <c r="Y47" s="52" t="str">
        <f t="shared" si="3"/>
        <v>F</v>
      </c>
      <c r="Z47" s="53" t="str">
        <f t="shared" si="1"/>
        <v>Kém</v>
      </c>
      <c r="AA47" s="41" t="str">
        <f t="shared" si="4"/>
        <v/>
      </c>
      <c r="AB47" s="41" t="str">
        <f t="shared" si="5"/>
        <v>PM01-A3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2077</v>
      </c>
      <c r="D48" s="46" t="s">
        <v>420</v>
      </c>
      <c r="E48" s="47" t="s">
        <v>229</v>
      </c>
      <c r="F48" s="48" t="s">
        <v>304</v>
      </c>
      <c r="G48" s="45" t="s">
        <v>53</v>
      </c>
      <c r="H48" s="101" t="s">
        <v>1147</v>
      </c>
      <c r="I48" s="102" t="s">
        <v>2006</v>
      </c>
      <c r="J48" s="100">
        <v>43272</v>
      </c>
      <c r="K48" s="102" t="s">
        <v>1149</v>
      </c>
      <c r="L48" s="102" t="s">
        <v>573</v>
      </c>
      <c r="M48" s="102" t="s">
        <v>48</v>
      </c>
      <c r="N48">
        <v>2</v>
      </c>
      <c r="O48" s="82">
        <v>6</v>
      </c>
      <c r="P48" s="49">
        <v>3</v>
      </c>
      <c r="Q48" s="49">
        <v>3</v>
      </c>
      <c r="R48" s="49" t="s">
        <v>36</v>
      </c>
      <c r="S48" s="54"/>
      <c r="T48" s="54"/>
      <c r="U48" s="54"/>
      <c r="V48" s="54"/>
      <c r="W48" s="80">
        <v>0</v>
      </c>
      <c r="X48" s="51">
        <f t="shared" si="0"/>
        <v>1.2</v>
      </c>
      <c r="Y48" s="52" t="str">
        <f t="shared" si="3"/>
        <v>F</v>
      </c>
      <c r="Z48" s="53" t="str">
        <f t="shared" si="1"/>
        <v>Kém</v>
      </c>
      <c r="AA48" s="41" t="s">
        <v>3382</v>
      </c>
      <c r="AB48" s="41" t="str">
        <f t="shared" si="5"/>
        <v>PM01-A3</v>
      </c>
      <c r="AC48" s="71"/>
      <c r="AD48" s="4"/>
      <c r="AE48" s="43" t="str">
        <f t="shared" si="2"/>
        <v>Học lại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2078</v>
      </c>
      <c r="D49" s="46" t="s">
        <v>2079</v>
      </c>
      <c r="E49" s="47" t="s">
        <v>246</v>
      </c>
      <c r="F49" s="48" t="s">
        <v>1920</v>
      </c>
      <c r="G49" s="45" t="s">
        <v>406</v>
      </c>
      <c r="H49" s="101" t="s">
        <v>1147</v>
      </c>
      <c r="I49" s="102" t="s">
        <v>2006</v>
      </c>
      <c r="J49" s="100">
        <v>43272</v>
      </c>
      <c r="K49" s="102" t="s">
        <v>1149</v>
      </c>
      <c r="L49" s="102" t="s">
        <v>573</v>
      </c>
      <c r="M49" s="102" t="s">
        <v>48</v>
      </c>
      <c r="N49">
        <v>2</v>
      </c>
      <c r="O49" s="82">
        <v>8</v>
      </c>
      <c r="P49" s="49">
        <v>0</v>
      </c>
      <c r="Q49" s="49">
        <v>3</v>
      </c>
      <c r="R49" s="49" t="s">
        <v>36</v>
      </c>
      <c r="S49" s="54"/>
      <c r="T49" s="54"/>
      <c r="U49" s="54"/>
      <c r="V49" s="54"/>
      <c r="W49" s="80" t="s">
        <v>36</v>
      </c>
      <c r="X49" s="51">
        <f t="shared" si="0"/>
        <v>1.1000000000000001</v>
      </c>
      <c r="Y49" s="52" t="str">
        <f t="shared" si="3"/>
        <v>F</v>
      </c>
      <c r="Z49" s="53" t="str">
        <f t="shared" si="1"/>
        <v>Kém</v>
      </c>
      <c r="AA49" s="41" t="str">
        <f t="shared" si="4"/>
        <v>Không đủ ĐKDT</v>
      </c>
      <c r="AB49" s="41" t="str">
        <f t="shared" si="5"/>
        <v>PM01-A3</v>
      </c>
      <c r="AC49" s="71"/>
      <c r="AD49" s="4"/>
      <c r="AE49" s="43" t="str">
        <f t="shared" si="2"/>
        <v>Học lại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2080</v>
      </c>
      <c r="D50" s="46" t="s">
        <v>114</v>
      </c>
      <c r="E50" s="47" t="s">
        <v>246</v>
      </c>
      <c r="F50" s="48" t="s">
        <v>421</v>
      </c>
      <c r="G50" s="45" t="s">
        <v>120</v>
      </c>
      <c r="H50" s="101" t="s">
        <v>1147</v>
      </c>
      <c r="I50" s="102" t="s">
        <v>2006</v>
      </c>
      <c r="J50" s="100">
        <v>43272</v>
      </c>
      <c r="K50" s="102" t="s">
        <v>1149</v>
      </c>
      <c r="L50" s="102" t="s">
        <v>573</v>
      </c>
      <c r="M50" s="102" t="s">
        <v>48</v>
      </c>
      <c r="N50">
        <v>2</v>
      </c>
      <c r="O50" s="82">
        <v>8</v>
      </c>
      <c r="P50" s="49">
        <v>3.5</v>
      </c>
      <c r="Q50" s="49">
        <v>4</v>
      </c>
      <c r="R50" s="49" t="s">
        <v>36</v>
      </c>
      <c r="S50" s="54"/>
      <c r="T50" s="54"/>
      <c r="U50" s="54"/>
      <c r="V50" s="54"/>
      <c r="W50" s="80">
        <v>1</v>
      </c>
      <c r="X50" s="51">
        <f t="shared" si="0"/>
        <v>2.2999999999999998</v>
      </c>
      <c r="Y50" s="52" t="str">
        <f t="shared" si="3"/>
        <v>F</v>
      </c>
      <c r="Z50" s="53" t="str">
        <f t="shared" si="1"/>
        <v>Kém</v>
      </c>
      <c r="AA50" s="41" t="str">
        <f t="shared" si="4"/>
        <v/>
      </c>
      <c r="AB50" s="41" t="str">
        <f t="shared" si="5"/>
        <v>PM01-A3</v>
      </c>
      <c r="AC50" s="71"/>
      <c r="AD50" s="4"/>
      <c r="AE50" s="43" t="str">
        <f t="shared" si="2"/>
        <v>Học lại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2081</v>
      </c>
      <c r="D51" s="46" t="s">
        <v>2082</v>
      </c>
      <c r="E51" s="47" t="s">
        <v>246</v>
      </c>
      <c r="F51" s="48" t="s">
        <v>598</v>
      </c>
      <c r="G51" s="45" t="s">
        <v>184</v>
      </c>
      <c r="H51" s="101" t="s">
        <v>1147</v>
      </c>
      <c r="I51" s="102" t="s">
        <v>2006</v>
      </c>
      <c r="J51" s="100">
        <v>43272</v>
      </c>
      <c r="K51" s="102" t="s">
        <v>1149</v>
      </c>
      <c r="L51" s="102" t="s">
        <v>573</v>
      </c>
      <c r="M51" s="102" t="s">
        <v>48</v>
      </c>
      <c r="N51">
        <v>2</v>
      </c>
      <c r="O51" s="82">
        <v>6</v>
      </c>
      <c r="P51" s="49">
        <v>3</v>
      </c>
      <c r="Q51" s="49">
        <v>4</v>
      </c>
      <c r="R51" s="49" t="s">
        <v>36</v>
      </c>
      <c r="S51" s="54"/>
      <c r="T51" s="54"/>
      <c r="U51" s="54"/>
      <c r="V51" s="54"/>
      <c r="W51" s="80">
        <v>0</v>
      </c>
      <c r="X51" s="51">
        <f t="shared" si="0"/>
        <v>1.3</v>
      </c>
      <c r="Y51" s="52" t="str">
        <f t="shared" si="3"/>
        <v>F</v>
      </c>
      <c r="Z51" s="53" t="str">
        <f t="shared" si="1"/>
        <v>Kém</v>
      </c>
      <c r="AA51" s="41" t="s">
        <v>3382</v>
      </c>
      <c r="AB51" s="41" t="str">
        <f t="shared" si="5"/>
        <v>PM01-A3</v>
      </c>
      <c r="AC51" s="71"/>
      <c r="AD51" s="4"/>
      <c r="AE51" s="43" t="str">
        <f t="shared" si="2"/>
        <v>Học lại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2083</v>
      </c>
      <c r="D52" s="46" t="s">
        <v>564</v>
      </c>
      <c r="E52" s="47" t="s">
        <v>257</v>
      </c>
      <c r="F52" s="48" t="s">
        <v>760</v>
      </c>
      <c r="G52" s="45" t="s">
        <v>518</v>
      </c>
      <c r="H52" s="101" t="s">
        <v>1147</v>
      </c>
      <c r="I52" s="102" t="s">
        <v>2006</v>
      </c>
      <c r="J52" s="100">
        <v>43272</v>
      </c>
      <c r="K52" s="102" t="s">
        <v>1149</v>
      </c>
      <c r="L52" s="102" t="s">
        <v>573</v>
      </c>
      <c r="M52" s="102" t="s">
        <v>48</v>
      </c>
      <c r="N52">
        <v>2</v>
      </c>
      <c r="O52" s="82">
        <v>9</v>
      </c>
      <c r="P52" s="49">
        <v>3</v>
      </c>
      <c r="Q52" s="49">
        <v>3</v>
      </c>
      <c r="R52" s="49" t="s">
        <v>36</v>
      </c>
      <c r="S52" s="54"/>
      <c r="T52" s="54"/>
      <c r="U52" s="54"/>
      <c r="V52" s="54"/>
      <c r="W52" s="80">
        <v>1</v>
      </c>
      <c r="X52" s="51">
        <f t="shared" si="0"/>
        <v>2.2000000000000002</v>
      </c>
      <c r="Y52" s="52" t="str">
        <f t="shared" si="3"/>
        <v>F</v>
      </c>
      <c r="Z52" s="53" t="str">
        <f t="shared" si="1"/>
        <v>Kém</v>
      </c>
      <c r="AA52" s="41" t="str">
        <f t="shared" si="4"/>
        <v/>
      </c>
      <c r="AB52" s="41" t="str">
        <f t="shared" si="5"/>
        <v>PM01-A3</v>
      </c>
      <c r="AC52" s="71"/>
      <c r="AD52" s="4"/>
      <c r="AE52" s="43" t="str">
        <f t="shared" si="2"/>
        <v>Học lại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2084</v>
      </c>
      <c r="D53" s="46" t="s">
        <v>1201</v>
      </c>
      <c r="E53" s="47" t="s">
        <v>878</v>
      </c>
      <c r="F53" s="48" t="s">
        <v>2085</v>
      </c>
      <c r="G53" s="45" t="s">
        <v>69</v>
      </c>
      <c r="H53" s="101" t="s">
        <v>1147</v>
      </c>
      <c r="I53" s="102" t="s">
        <v>2006</v>
      </c>
      <c r="J53" s="100">
        <v>43272</v>
      </c>
      <c r="K53" s="102" t="s">
        <v>1149</v>
      </c>
      <c r="L53" s="102" t="s">
        <v>573</v>
      </c>
      <c r="M53" s="102" t="s">
        <v>48</v>
      </c>
      <c r="N53">
        <v>2</v>
      </c>
      <c r="O53" s="82">
        <v>9</v>
      </c>
      <c r="P53" s="49">
        <v>3</v>
      </c>
      <c r="Q53" s="49">
        <v>6</v>
      </c>
      <c r="R53" s="49" t="s">
        <v>36</v>
      </c>
      <c r="S53" s="54"/>
      <c r="T53" s="54"/>
      <c r="U53" s="54"/>
      <c r="V53" s="54"/>
      <c r="W53" s="80">
        <v>1</v>
      </c>
      <c r="X53" s="51">
        <f t="shared" si="0"/>
        <v>2.5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tr">
        <f t="shared" si="5"/>
        <v>PM01-A3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2086</v>
      </c>
      <c r="D54" s="46" t="s">
        <v>114</v>
      </c>
      <c r="E54" s="47" t="s">
        <v>882</v>
      </c>
      <c r="F54" s="48" t="s">
        <v>2087</v>
      </c>
      <c r="G54" s="45" t="s">
        <v>53</v>
      </c>
      <c r="H54" s="101" t="s">
        <v>1147</v>
      </c>
      <c r="I54" s="102" t="s">
        <v>2006</v>
      </c>
      <c r="J54" s="100">
        <v>43272</v>
      </c>
      <c r="K54" s="102" t="s">
        <v>1149</v>
      </c>
      <c r="L54" s="102" t="s">
        <v>573</v>
      </c>
      <c r="M54" s="102" t="s">
        <v>48</v>
      </c>
      <c r="N54">
        <v>2</v>
      </c>
      <c r="O54" s="82">
        <v>9</v>
      </c>
      <c r="P54" s="49">
        <v>3</v>
      </c>
      <c r="Q54" s="49">
        <v>3</v>
      </c>
      <c r="R54" s="49" t="s">
        <v>36</v>
      </c>
      <c r="S54" s="54"/>
      <c r="T54" s="54"/>
      <c r="U54" s="54"/>
      <c r="V54" s="54"/>
      <c r="W54" s="80">
        <v>1</v>
      </c>
      <c r="X54" s="51">
        <f t="shared" si="0"/>
        <v>2.2000000000000002</v>
      </c>
      <c r="Y54" s="52" t="str">
        <f t="shared" si="3"/>
        <v>F</v>
      </c>
      <c r="Z54" s="53" t="str">
        <f t="shared" si="1"/>
        <v>Kém</v>
      </c>
      <c r="AA54" s="41" t="str">
        <f t="shared" si="4"/>
        <v/>
      </c>
      <c r="AB54" s="41" t="str">
        <f t="shared" si="5"/>
        <v>PM01-A3</v>
      </c>
      <c r="AC54" s="71"/>
      <c r="AD54" s="4"/>
      <c r="AE54" s="43" t="str">
        <f t="shared" si="2"/>
        <v>Học lại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2088</v>
      </c>
      <c r="D55" s="46" t="s">
        <v>308</v>
      </c>
      <c r="E55" s="47" t="s">
        <v>882</v>
      </c>
      <c r="F55" s="48" t="s">
        <v>60</v>
      </c>
      <c r="G55" s="45" t="s">
        <v>53</v>
      </c>
      <c r="H55" s="101" t="s">
        <v>1147</v>
      </c>
      <c r="I55" s="102" t="s">
        <v>2006</v>
      </c>
      <c r="J55" s="100">
        <v>43272</v>
      </c>
      <c r="K55" s="102" t="s">
        <v>1149</v>
      </c>
      <c r="L55" s="102" t="s">
        <v>573</v>
      </c>
      <c r="M55" s="102" t="s">
        <v>48</v>
      </c>
      <c r="N55">
        <v>2</v>
      </c>
      <c r="O55" s="82">
        <v>10</v>
      </c>
      <c r="P55" s="49">
        <v>8</v>
      </c>
      <c r="Q55" s="49">
        <v>4</v>
      </c>
      <c r="R55" s="49" t="s">
        <v>36</v>
      </c>
      <c r="S55" s="54"/>
      <c r="T55" s="54"/>
      <c r="U55" s="54"/>
      <c r="V55" s="54"/>
      <c r="W55" s="80">
        <v>3</v>
      </c>
      <c r="X55" s="51">
        <f t="shared" si="0"/>
        <v>4.3</v>
      </c>
      <c r="Y55" s="52" t="str">
        <f t="shared" si="3"/>
        <v>D</v>
      </c>
      <c r="Z55" s="53" t="str">
        <f t="shared" si="1"/>
        <v>Trung bình yếu</v>
      </c>
      <c r="AA55" s="41" t="str">
        <f t="shared" si="4"/>
        <v/>
      </c>
      <c r="AB55" s="41" t="str">
        <f t="shared" si="5"/>
        <v>PM01-A3</v>
      </c>
      <c r="AC55" s="71"/>
      <c r="AD55" s="4"/>
      <c r="AE55" s="43" t="str">
        <f t="shared" si="2"/>
        <v>Đạt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2089</v>
      </c>
      <c r="D56" s="46" t="s">
        <v>2090</v>
      </c>
      <c r="E56" s="47" t="s">
        <v>495</v>
      </c>
      <c r="F56" s="48" t="s">
        <v>883</v>
      </c>
      <c r="G56" s="45" t="s">
        <v>69</v>
      </c>
      <c r="H56" s="101" t="s">
        <v>1147</v>
      </c>
      <c r="I56" s="102" t="s">
        <v>2006</v>
      </c>
      <c r="J56" s="100">
        <v>43272</v>
      </c>
      <c r="K56" s="102" t="s">
        <v>1149</v>
      </c>
      <c r="L56" s="102" t="s">
        <v>573</v>
      </c>
      <c r="M56" s="102" t="s">
        <v>48</v>
      </c>
      <c r="N56">
        <v>2</v>
      </c>
      <c r="O56" s="82">
        <v>9</v>
      </c>
      <c r="P56" s="49">
        <v>3</v>
      </c>
      <c r="Q56" s="49">
        <v>4</v>
      </c>
      <c r="R56" s="49" t="s">
        <v>36</v>
      </c>
      <c r="S56" s="54"/>
      <c r="T56" s="54"/>
      <c r="U56" s="54"/>
      <c r="V56" s="54"/>
      <c r="W56" s="80">
        <v>1</v>
      </c>
      <c r="X56" s="51">
        <f t="shared" si="0"/>
        <v>2.2999999999999998</v>
      </c>
      <c r="Y56" s="52" t="str">
        <f t="shared" si="3"/>
        <v>F</v>
      </c>
      <c r="Z56" s="53" t="str">
        <f t="shared" si="1"/>
        <v>Kém</v>
      </c>
      <c r="AA56" s="41" t="str">
        <f t="shared" si="4"/>
        <v/>
      </c>
      <c r="AB56" s="41" t="str">
        <f t="shared" si="5"/>
        <v>PM01-A3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2091</v>
      </c>
      <c r="D57" s="46" t="s">
        <v>657</v>
      </c>
      <c r="E57" s="47" t="s">
        <v>1224</v>
      </c>
      <c r="F57" s="48" t="s">
        <v>481</v>
      </c>
      <c r="G57" s="45" t="s">
        <v>283</v>
      </c>
      <c r="H57" s="101" t="s">
        <v>1147</v>
      </c>
      <c r="I57" s="102" t="s">
        <v>2006</v>
      </c>
      <c r="J57" s="100">
        <v>43272</v>
      </c>
      <c r="K57" s="102" t="s">
        <v>1149</v>
      </c>
      <c r="L57" s="102" t="s">
        <v>573</v>
      </c>
      <c r="M57" s="102" t="s">
        <v>48</v>
      </c>
      <c r="N57">
        <v>2</v>
      </c>
      <c r="O57" s="82">
        <v>10</v>
      </c>
      <c r="P57" s="49">
        <v>7</v>
      </c>
      <c r="Q57" s="49">
        <v>6</v>
      </c>
      <c r="R57" s="49" t="s">
        <v>36</v>
      </c>
      <c r="S57" s="54"/>
      <c r="T57" s="54"/>
      <c r="U57" s="54"/>
      <c r="V57" s="54"/>
      <c r="W57" s="80">
        <v>6</v>
      </c>
      <c r="X57" s="51">
        <f t="shared" si="0"/>
        <v>6.5</v>
      </c>
      <c r="Y57" s="52" t="str">
        <f t="shared" si="3"/>
        <v>C+</v>
      </c>
      <c r="Z57" s="53" t="str">
        <f t="shared" si="1"/>
        <v>Trung bình</v>
      </c>
      <c r="AA57" s="41" t="str">
        <f t="shared" si="4"/>
        <v/>
      </c>
      <c r="AB57" s="41" t="str">
        <f t="shared" si="5"/>
        <v>PM01-A3</v>
      </c>
      <c r="AC57" s="71"/>
      <c r="AD57" s="4"/>
      <c r="AE57" s="43" t="str">
        <f t="shared" si="2"/>
        <v>Đạt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2092</v>
      </c>
      <c r="D58" s="46" t="s">
        <v>1852</v>
      </c>
      <c r="E58" s="47" t="s">
        <v>1413</v>
      </c>
      <c r="F58" s="48" t="s">
        <v>2093</v>
      </c>
      <c r="G58" s="45" t="s">
        <v>218</v>
      </c>
      <c r="H58" s="101" t="s">
        <v>1147</v>
      </c>
      <c r="I58" s="102" t="s">
        <v>2006</v>
      </c>
      <c r="J58" s="100">
        <v>43272</v>
      </c>
      <c r="K58" s="102" t="s">
        <v>1149</v>
      </c>
      <c r="L58" s="102" t="s">
        <v>573</v>
      </c>
      <c r="M58" s="102" t="s">
        <v>48</v>
      </c>
      <c r="N58">
        <v>2</v>
      </c>
      <c r="O58" s="82">
        <v>8</v>
      </c>
      <c r="P58" s="49">
        <v>3</v>
      </c>
      <c r="Q58" s="49">
        <v>3</v>
      </c>
      <c r="R58" s="49" t="s">
        <v>36</v>
      </c>
      <c r="S58" s="54"/>
      <c r="T58" s="54"/>
      <c r="U58" s="54"/>
      <c r="V58" s="54"/>
      <c r="W58" s="80">
        <v>1</v>
      </c>
      <c r="X58" s="51">
        <f t="shared" si="0"/>
        <v>2.1</v>
      </c>
      <c r="Y58" s="52" t="str">
        <f t="shared" si="3"/>
        <v>F</v>
      </c>
      <c r="Z58" s="53" t="str">
        <f t="shared" si="1"/>
        <v>Kém</v>
      </c>
      <c r="AA58" s="41" t="str">
        <f t="shared" si="4"/>
        <v/>
      </c>
      <c r="AB58" s="41" t="str">
        <f t="shared" si="5"/>
        <v>PM01-A3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2094</v>
      </c>
      <c r="D59" s="46" t="s">
        <v>2095</v>
      </c>
      <c r="E59" s="47" t="s">
        <v>1413</v>
      </c>
      <c r="F59" s="48" t="s">
        <v>104</v>
      </c>
      <c r="G59" s="45" t="s">
        <v>132</v>
      </c>
      <c r="H59" s="101" t="s">
        <v>1147</v>
      </c>
      <c r="I59" s="102" t="s">
        <v>2006</v>
      </c>
      <c r="J59" s="100">
        <v>43272</v>
      </c>
      <c r="K59" s="102" t="s">
        <v>1149</v>
      </c>
      <c r="L59" s="102" t="s">
        <v>573</v>
      </c>
      <c r="M59" s="102" t="s">
        <v>48</v>
      </c>
      <c r="N59">
        <v>2</v>
      </c>
      <c r="O59" s="82">
        <v>8</v>
      </c>
      <c r="P59" s="49">
        <v>4</v>
      </c>
      <c r="Q59" s="49">
        <v>3</v>
      </c>
      <c r="R59" s="49" t="s">
        <v>36</v>
      </c>
      <c r="S59" s="54"/>
      <c r="T59" s="54"/>
      <c r="U59" s="54"/>
      <c r="V59" s="54"/>
      <c r="W59" s="80">
        <v>1</v>
      </c>
      <c r="X59" s="51">
        <f t="shared" si="0"/>
        <v>2.2000000000000002</v>
      </c>
      <c r="Y59" s="52" t="str">
        <f t="shared" si="3"/>
        <v>F</v>
      </c>
      <c r="Z59" s="53" t="str">
        <f t="shared" si="1"/>
        <v>Kém</v>
      </c>
      <c r="AA59" s="41" t="str">
        <f t="shared" si="4"/>
        <v/>
      </c>
      <c r="AB59" s="41" t="str">
        <f t="shared" si="5"/>
        <v>PM01-A3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2096</v>
      </c>
      <c r="D60" s="46" t="s">
        <v>2097</v>
      </c>
      <c r="E60" s="47" t="s">
        <v>901</v>
      </c>
      <c r="F60" s="48" t="s">
        <v>827</v>
      </c>
      <c r="G60" s="45" t="s">
        <v>1923</v>
      </c>
      <c r="H60" s="101" t="s">
        <v>1147</v>
      </c>
      <c r="I60" s="102" t="s">
        <v>2006</v>
      </c>
      <c r="J60" s="100">
        <v>43272</v>
      </c>
      <c r="K60" s="102" t="s">
        <v>1149</v>
      </c>
      <c r="L60" s="102" t="s">
        <v>573</v>
      </c>
      <c r="M60" s="102" t="s">
        <v>48</v>
      </c>
      <c r="N60">
        <v>2</v>
      </c>
      <c r="O60" s="82">
        <v>5</v>
      </c>
      <c r="P60" s="49">
        <v>3</v>
      </c>
      <c r="Q60" s="49">
        <v>4</v>
      </c>
      <c r="R60" s="49" t="s">
        <v>36</v>
      </c>
      <c r="S60" s="54"/>
      <c r="T60" s="54"/>
      <c r="U60" s="54"/>
      <c r="V60" s="54"/>
      <c r="W60" s="80">
        <v>1</v>
      </c>
      <c r="X60" s="51">
        <f t="shared" si="0"/>
        <v>1.9</v>
      </c>
      <c r="Y60" s="52" t="str">
        <f t="shared" si="3"/>
        <v>F</v>
      </c>
      <c r="Z60" s="53" t="str">
        <f t="shared" si="1"/>
        <v>Kém</v>
      </c>
      <c r="AA60" s="41" t="str">
        <f t="shared" si="4"/>
        <v/>
      </c>
      <c r="AB60" s="41" t="str">
        <f t="shared" si="5"/>
        <v>PM01-A3</v>
      </c>
      <c r="AC60" s="71"/>
      <c r="AD60" s="4"/>
      <c r="AE60" s="43" t="str">
        <f t="shared" si="2"/>
        <v>Học lại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2098</v>
      </c>
      <c r="D61" s="46" t="s">
        <v>1011</v>
      </c>
      <c r="E61" s="47" t="s">
        <v>288</v>
      </c>
      <c r="F61" s="48" t="s">
        <v>905</v>
      </c>
      <c r="G61" s="45" t="s">
        <v>79</v>
      </c>
      <c r="H61" s="101" t="s">
        <v>1147</v>
      </c>
      <c r="I61" s="102" t="s">
        <v>2006</v>
      </c>
      <c r="J61" s="100">
        <v>43272</v>
      </c>
      <c r="K61" s="102" t="s">
        <v>1149</v>
      </c>
      <c r="L61" s="102" t="s">
        <v>573</v>
      </c>
      <c r="M61" s="102" t="s">
        <v>48</v>
      </c>
      <c r="N61">
        <v>2</v>
      </c>
      <c r="O61" s="82">
        <v>9</v>
      </c>
      <c r="P61" s="49">
        <v>6.5</v>
      </c>
      <c r="Q61" s="49">
        <v>5</v>
      </c>
      <c r="R61" s="49" t="s">
        <v>36</v>
      </c>
      <c r="S61" s="54"/>
      <c r="T61" s="54"/>
      <c r="U61" s="54"/>
      <c r="V61" s="54"/>
      <c r="W61" s="80">
        <v>1</v>
      </c>
      <c r="X61" s="51">
        <f t="shared" si="0"/>
        <v>2.8</v>
      </c>
      <c r="Y61" s="52" t="str">
        <f t="shared" si="3"/>
        <v>F</v>
      </c>
      <c r="Z61" s="53" t="str">
        <f t="shared" si="1"/>
        <v>Kém</v>
      </c>
      <c r="AA61" s="41" t="str">
        <f t="shared" si="4"/>
        <v/>
      </c>
      <c r="AB61" s="41" t="str">
        <f t="shared" si="5"/>
        <v>PM01-A3</v>
      </c>
      <c r="AC61" s="71"/>
      <c r="AD61" s="4"/>
      <c r="AE61" s="43" t="str">
        <f t="shared" si="2"/>
        <v>Học lại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2099</v>
      </c>
      <c r="D62" s="46" t="s">
        <v>2100</v>
      </c>
      <c r="E62" s="47" t="s">
        <v>288</v>
      </c>
      <c r="F62" s="48" t="s">
        <v>568</v>
      </c>
      <c r="G62" s="45" t="s">
        <v>69</v>
      </c>
      <c r="H62" s="101" t="s">
        <v>1147</v>
      </c>
      <c r="I62" s="102" t="s">
        <v>2006</v>
      </c>
      <c r="J62" s="100">
        <v>43272</v>
      </c>
      <c r="K62" s="102" t="s">
        <v>1149</v>
      </c>
      <c r="L62" s="102" t="s">
        <v>573</v>
      </c>
      <c r="M62" s="102" t="s">
        <v>48</v>
      </c>
      <c r="N62">
        <v>2</v>
      </c>
      <c r="O62" s="82">
        <v>9.5</v>
      </c>
      <c r="P62" s="49">
        <v>3</v>
      </c>
      <c r="Q62" s="49">
        <v>3</v>
      </c>
      <c r="R62" s="49" t="s">
        <v>36</v>
      </c>
      <c r="S62" s="54"/>
      <c r="T62" s="54"/>
      <c r="U62" s="54"/>
      <c r="V62" s="54"/>
      <c r="W62" s="80">
        <v>4</v>
      </c>
      <c r="X62" s="51">
        <f t="shared" si="0"/>
        <v>4.4000000000000004</v>
      </c>
      <c r="Y62" s="52" t="str">
        <f t="shared" si="3"/>
        <v>D</v>
      </c>
      <c r="Z62" s="53" t="str">
        <f t="shared" si="1"/>
        <v>Trung bình yếu</v>
      </c>
      <c r="AA62" s="41" t="str">
        <f t="shared" si="4"/>
        <v/>
      </c>
      <c r="AB62" s="41" t="str">
        <f t="shared" si="5"/>
        <v>PM01-A3</v>
      </c>
      <c r="AC62" s="71"/>
      <c r="AD62" s="4"/>
      <c r="AE62" s="43" t="str">
        <f t="shared" si="2"/>
        <v>Đạt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2101</v>
      </c>
      <c r="D63" s="46" t="s">
        <v>2102</v>
      </c>
      <c r="E63" s="47" t="s">
        <v>292</v>
      </c>
      <c r="F63" s="48" t="s">
        <v>169</v>
      </c>
      <c r="G63" s="45" t="s">
        <v>218</v>
      </c>
      <c r="H63" s="101" t="s">
        <v>1147</v>
      </c>
      <c r="I63" s="102" t="s">
        <v>2006</v>
      </c>
      <c r="J63" s="100">
        <v>43272</v>
      </c>
      <c r="K63" s="102" t="s">
        <v>1149</v>
      </c>
      <c r="L63" s="102" t="s">
        <v>573</v>
      </c>
      <c r="M63" s="102" t="s">
        <v>48</v>
      </c>
      <c r="N63">
        <v>2</v>
      </c>
      <c r="O63" s="82">
        <v>9</v>
      </c>
      <c r="P63" s="49">
        <v>3</v>
      </c>
      <c r="Q63" s="49">
        <v>3</v>
      </c>
      <c r="R63" s="49" t="s">
        <v>36</v>
      </c>
      <c r="S63" s="54"/>
      <c r="T63" s="54"/>
      <c r="U63" s="54"/>
      <c r="V63" s="54"/>
      <c r="W63" s="80">
        <v>0</v>
      </c>
      <c r="X63" s="51">
        <f t="shared" si="0"/>
        <v>1.5</v>
      </c>
      <c r="Y63" s="52" t="str">
        <f t="shared" si="3"/>
        <v>F</v>
      </c>
      <c r="Z63" s="53" t="str">
        <f t="shared" si="1"/>
        <v>Kém</v>
      </c>
      <c r="AA63" s="41" t="s">
        <v>3382</v>
      </c>
      <c r="AB63" s="41" t="str">
        <f t="shared" si="5"/>
        <v>PM01-A3</v>
      </c>
      <c r="AC63" s="71"/>
      <c r="AD63" s="4"/>
      <c r="AE63" s="43" t="str">
        <f t="shared" si="2"/>
        <v>Học lại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2103</v>
      </c>
      <c r="D64" s="46" t="s">
        <v>404</v>
      </c>
      <c r="E64" s="47" t="s">
        <v>292</v>
      </c>
      <c r="F64" s="48" t="s">
        <v>664</v>
      </c>
      <c r="G64" s="45" t="s">
        <v>69</v>
      </c>
      <c r="H64" s="101" t="s">
        <v>1147</v>
      </c>
      <c r="I64" s="102" t="s">
        <v>2006</v>
      </c>
      <c r="J64" s="100">
        <v>43272</v>
      </c>
      <c r="K64" s="102" t="s">
        <v>1149</v>
      </c>
      <c r="L64" s="102" t="s">
        <v>573</v>
      </c>
      <c r="M64" s="102" t="s">
        <v>48</v>
      </c>
      <c r="N64">
        <v>2</v>
      </c>
      <c r="O64" s="82">
        <v>10</v>
      </c>
      <c r="P64" s="49">
        <v>3</v>
      </c>
      <c r="Q64" s="49">
        <v>7</v>
      </c>
      <c r="R64" s="49" t="s">
        <v>36</v>
      </c>
      <c r="S64" s="54"/>
      <c r="T64" s="54"/>
      <c r="U64" s="54"/>
      <c r="V64" s="54"/>
      <c r="W64" s="80">
        <v>1</v>
      </c>
      <c r="X64" s="51">
        <f t="shared" si="0"/>
        <v>2.7</v>
      </c>
      <c r="Y64" s="52" t="str">
        <f t="shared" si="3"/>
        <v>F</v>
      </c>
      <c r="Z64" s="53" t="str">
        <f t="shared" si="1"/>
        <v>Kém</v>
      </c>
      <c r="AA64" s="41" t="str">
        <f t="shared" si="4"/>
        <v/>
      </c>
      <c r="AB64" s="41" t="str">
        <f t="shared" si="5"/>
        <v>PM01-A3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2104</v>
      </c>
      <c r="D65" s="46" t="s">
        <v>802</v>
      </c>
      <c r="E65" s="47" t="s">
        <v>721</v>
      </c>
      <c r="F65" s="48" t="s">
        <v>2105</v>
      </c>
      <c r="G65" s="45" t="s">
        <v>2106</v>
      </c>
      <c r="H65" s="101" t="s">
        <v>1147</v>
      </c>
      <c r="I65" s="102" t="s">
        <v>2006</v>
      </c>
      <c r="J65" s="100">
        <v>43272</v>
      </c>
      <c r="K65" s="102" t="s">
        <v>1149</v>
      </c>
      <c r="L65" s="102" t="s">
        <v>573</v>
      </c>
      <c r="M65" s="102" t="s">
        <v>48</v>
      </c>
      <c r="N65">
        <v>2</v>
      </c>
      <c r="O65" s="82">
        <v>7</v>
      </c>
      <c r="P65" s="49">
        <v>3</v>
      </c>
      <c r="Q65" s="49">
        <v>4</v>
      </c>
      <c r="R65" s="49" t="s">
        <v>36</v>
      </c>
      <c r="S65" s="54"/>
      <c r="T65" s="54"/>
      <c r="U65" s="54"/>
      <c r="V65" s="54"/>
      <c r="W65" s="80">
        <v>0</v>
      </c>
      <c r="X65" s="51">
        <f t="shared" si="0"/>
        <v>1.4</v>
      </c>
      <c r="Y65" s="52" t="str">
        <f t="shared" si="3"/>
        <v>F</v>
      </c>
      <c r="Z65" s="53" t="str">
        <f t="shared" si="1"/>
        <v>Kém</v>
      </c>
      <c r="AA65" s="41" t="s">
        <v>3382</v>
      </c>
      <c r="AB65" s="41" t="str">
        <f t="shared" si="5"/>
        <v>PM01-A3</v>
      </c>
      <c r="AC65" s="71"/>
      <c r="AD65" s="4"/>
      <c r="AE65" s="43" t="str">
        <f t="shared" si="2"/>
        <v>Học lại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2107</v>
      </c>
      <c r="D66" s="46" t="s">
        <v>1534</v>
      </c>
      <c r="E66" s="47" t="s">
        <v>721</v>
      </c>
      <c r="F66" s="48" t="s">
        <v>226</v>
      </c>
      <c r="G66" s="45" t="s">
        <v>164</v>
      </c>
      <c r="H66" s="101" t="s">
        <v>1147</v>
      </c>
      <c r="I66" s="102" t="s">
        <v>2006</v>
      </c>
      <c r="J66" s="100">
        <v>43272</v>
      </c>
      <c r="K66" s="102" t="s">
        <v>1149</v>
      </c>
      <c r="L66" s="102" t="s">
        <v>573</v>
      </c>
      <c r="M66" s="102" t="s">
        <v>48</v>
      </c>
      <c r="N66">
        <v>2</v>
      </c>
      <c r="O66" s="82">
        <v>8</v>
      </c>
      <c r="P66" s="49">
        <v>4</v>
      </c>
      <c r="Q66" s="49">
        <v>4</v>
      </c>
      <c r="R66" s="49" t="s">
        <v>36</v>
      </c>
      <c r="S66" s="54"/>
      <c r="T66" s="54"/>
      <c r="U66" s="54"/>
      <c r="V66" s="54"/>
      <c r="W66" s="80">
        <v>4</v>
      </c>
      <c r="X66" s="51">
        <f t="shared" si="0"/>
        <v>4.4000000000000004</v>
      </c>
      <c r="Y66" s="52" t="str">
        <f t="shared" si="3"/>
        <v>D</v>
      </c>
      <c r="Z66" s="53" t="str">
        <f t="shared" si="1"/>
        <v>Trung bình yếu</v>
      </c>
      <c r="AA66" s="41" t="str">
        <f t="shared" si="4"/>
        <v/>
      </c>
      <c r="AB66" s="41" t="str">
        <f t="shared" si="5"/>
        <v>PM01-A3</v>
      </c>
      <c r="AC66" s="71"/>
      <c r="AD66" s="4"/>
      <c r="AE66" s="43" t="str">
        <f t="shared" si="2"/>
        <v>Đạt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2108</v>
      </c>
      <c r="D67" s="46" t="s">
        <v>2053</v>
      </c>
      <c r="E67" s="47" t="s">
        <v>531</v>
      </c>
      <c r="F67" s="48" t="s">
        <v>1632</v>
      </c>
      <c r="G67" s="45" t="s">
        <v>164</v>
      </c>
      <c r="H67" s="101" t="s">
        <v>1147</v>
      </c>
      <c r="I67" s="102" t="s">
        <v>2006</v>
      </c>
      <c r="J67" s="100">
        <v>43272</v>
      </c>
      <c r="K67" s="102" t="s">
        <v>1149</v>
      </c>
      <c r="L67" s="102" t="s">
        <v>573</v>
      </c>
      <c r="M67" s="102" t="s">
        <v>48</v>
      </c>
      <c r="N67">
        <v>2</v>
      </c>
      <c r="O67" s="82">
        <v>9</v>
      </c>
      <c r="P67" s="49">
        <v>5</v>
      </c>
      <c r="Q67" s="49">
        <v>8</v>
      </c>
      <c r="R67" s="49" t="s">
        <v>36</v>
      </c>
      <c r="S67" s="54"/>
      <c r="T67" s="54"/>
      <c r="U67" s="54"/>
      <c r="V67" s="54"/>
      <c r="W67" s="80">
        <v>1</v>
      </c>
      <c r="X67" s="51">
        <f t="shared" si="0"/>
        <v>2.9</v>
      </c>
      <c r="Y67" s="52" t="str">
        <f t="shared" si="3"/>
        <v>F</v>
      </c>
      <c r="Z67" s="53" t="str">
        <f t="shared" si="1"/>
        <v>Kém</v>
      </c>
      <c r="AA67" s="41" t="str">
        <f t="shared" si="4"/>
        <v/>
      </c>
      <c r="AB67" s="41" t="str">
        <f t="shared" si="5"/>
        <v>PM01-A3</v>
      </c>
      <c r="AC67" s="71"/>
      <c r="AD67" s="4"/>
      <c r="AE67" s="43" t="str">
        <f t="shared" si="2"/>
        <v>Học lại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2109</v>
      </c>
      <c r="D68" s="46" t="s">
        <v>76</v>
      </c>
      <c r="E68" s="47" t="s">
        <v>534</v>
      </c>
      <c r="F68" s="48" t="s">
        <v>2110</v>
      </c>
      <c r="G68" s="45" t="s">
        <v>152</v>
      </c>
      <c r="H68" s="101" t="s">
        <v>1147</v>
      </c>
      <c r="I68" s="102" t="s">
        <v>2006</v>
      </c>
      <c r="J68" s="100">
        <v>43272</v>
      </c>
      <c r="K68" s="102" t="s">
        <v>1149</v>
      </c>
      <c r="L68" s="102" t="s">
        <v>573</v>
      </c>
      <c r="M68" s="102" t="s">
        <v>48</v>
      </c>
      <c r="N68">
        <v>2</v>
      </c>
      <c r="O68" s="82">
        <v>9</v>
      </c>
      <c r="P68" s="49">
        <v>4</v>
      </c>
      <c r="Q68" s="49">
        <v>7</v>
      </c>
      <c r="R68" s="49" t="s">
        <v>36</v>
      </c>
      <c r="S68" s="54"/>
      <c r="T68" s="54"/>
      <c r="U68" s="54"/>
      <c r="V68" s="54"/>
      <c r="W68" s="80">
        <v>0</v>
      </c>
      <c r="X68" s="51">
        <f t="shared" si="0"/>
        <v>2</v>
      </c>
      <c r="Y68" s="52" t="str">
        <f t="shared" si="3"/>
        <v>F</v>
      </c>
      <c r="Z68" s="53" t="str">
        <f t="shared" si="1"/>
        <v>Kém</v>
      </c>
      <c r="AA68" s="41" t="s">
        <v>3382</v>
      </c>
      <c r="AB68" s="41" t="str">
        <f t="shared" si="5"/>
        <v>PM01-A3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2111</v>
      </c>
      <c r="D69" s="46" t="s">
        <v>731</v>
      </c>
      <c r="E69" s="47" t="s">
        <v>538</v>
      </c>
      <c r="F69" s="48" t="s">
        <v>1683</v>
      </c>
      <c r="G69" s="45" t="s">
        <v>771</v>
      </c>
      <c r="H69" s="101" t="s">
        <v>1147</v>
      </c>
      <c r="I69" s="102" t="s">
        <v>2006</v>
      </c>
      <c r="J69" s="100">
        <v>43272</v>
      </c>
      <c r="K69" s="102" t="s">
        <v>1149</v>
      </c>
      <c r="L69" s="102" t="s">
        <v>573</v>
      </c>
      <c r="M69" s="102" t="s">
        <v>48</v>
      </c>
      <c r="N69">
        <v>2</v>
      </c>
      <c r="O69" s="82">
        <v>7</v>
      </c>
      <c r="P69" s="49">
        <v>3</v>
      </c>
      <c r="Q69" s="49">
        <v>4</v>
      </c>
      <c r="R69" s="49" t="s">
        <v>36</v>
      </c>
      <c r="S69" s="54"/>
      <c r="T69" s="54"/>
      <c r="U69" s="54"/>
      <c r="V69" s="54"/>
      <c r="W69" s="80">
        <v>1</v>
      </c>
      <c r="X69" s="51">
        <f t="shared" si="0"/>
        <v>2.1</v>
      </c>
      <c r="Y69" s="52" t="str">
        <f t="shared" si="3"/>
        <v>F</v>
      </c>
      <c r="Z69" s="53" t="str">
        <f t="shared" si="1"/>
        <v>Kém</v>
      </c>
      <c r="AA69" s="41" t="str">
        <f t="shared" si="4"/>
        <v/>
      </c>
      <c r="AB69" s="41" t="str">
        <f t="shared" si="5"/>
        <v>PM01-A3</v>
      </c>
      <c r="AC69" s="71"/>
      <c r="AD69" s="4"/>
      <c r="AE69" s="43" t="str">
        <f t="shared" si="2"/>
        <v>Học lại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2112</v>
      </c>
      <c r="D70" s="46" t="s">
        <v>404</v>
      </c>
      <c r="E70" s="47" t="s">
        <v>303</v>
      </c>
      <c r="F70" s="48" t="s">
        <v>301</v>
      </c>
      <c r="G70" s="45" t="s">
        <v>357</v>
      </c>
      <c r="H70" s="101" t="s">
        <v>1147</v>
      </c>
      <c r="I70" s="102" t="s">
        <v>2006</v>
      </c>
      <c r="J70" s="100">
        <v>43272</v>
      </c>
      <c r="K70" s="102" t="s">
        <v>1149</v>
      </c>
      <c r="L70" s="102" t="s">
        <v>573</v>
      </c>
      <c r="M70" s="102" t="s">
        <v>48</v>
      </c>
      <c r="N70">
        <v>2</v>
      </c>
      <c r="O70" s="82">
        <v>7</v>
      </c>
      <c r="P70" s="49">
        <v>6.5</v>
      </c>
      <c r="Q70" s="49">
        <v>8</v>
      </c>
      <c r="R70" s="49" t="s">
        <v>36</v>
      </c>
      <c r="S70" s="54"/>
      <c r="T70" s="54"/>
      <c r="U70" s="54"/>
      <c r="V70" s="54"/>
      <c r="W70" s="80">
        <v>1</v>
      </c>
      <c r="X70" s="51">
        <f t="shared" si="0"/>
        <v>2.9</v>
      </c>
      <c r="Y70" s="52" t="str">
        <f t="shared" si="3"/>
        <v>F</v>
      </c>
      <c r="Z70" s="53" t="str">
        <f t="shared" si="1"/>
        <v>Kém</v>
      </c>
      <c r="AA70" s="41" t="str">
        <f t="shared" si="4"/>
        <v/>
      </c>
      <c r="AB70" s="41" t="str">
        <f t="shared" si="5"/>
        <v>PM01-A3</v>
      </c>
      <c r="AC70" s="71"/>
      <c r="AD70" s="4"/>
      <c r="AE70" s="43" t="str">
        <f t="shared" si="2"/>
        <v>Học lại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2113</v>
      </c>
      <c r="D71" s="46" t="s">
        <v>505</v>
      </c>
      <c r="E71" s="47" t="s">
        <v>551</v>
      </c>
      <c r="F71" s="48" t="s">
        <v>2114</v>
      </c>
      <c r="G71" s="45" t="s">
        <v>357</v>
      </c>
      <c r="H71" s="101" t="s">
        <v>1147</v>
      </c>
      <c r="I71" s="102" t="s">
        <v>2006</v>
      </c>
      <c r="J71" s="100">
        <v>43272</v>
      </c>
      <c r="K71" s="102" t="s">
        <v>1149</v>
      </c>
      <c r="L71" s="102" t="s">
        <v>573</v>
      </c>
      <c r="M71" s="102" t="s">
        <v>48</v>
      </c>
      <c r="N71">
        <v>2</v>
      </c>
      <c r="O71" s="82">
        <v>10</v>
      </c>
      <c r="P71" s="49">
        <v>10</v>
      </c>
      <c r="Q71" s="49">
        <v>10</v>
      </c>
      <c r="R71" s="49" t="s">
        <v>36</v>
      </c>
      <c r="S71" s="54"/>
      <c r="T71" s="54"/>
      <c r="U71" s="54"/>
      <c r="V71" s="54"/>
      <c r="W71" s="80">
        <v>8</v>
      </c>
      <c r="X71" s="51">
        <f t="shared" si="0"/>
        <v>8.6</v>
      </c>
      <c r="Y71" s="52" t="str">
        <f t="shared" si="3"/>
        <v>A</v>
      </c>
      <c r="Z71" s="53" t="str">
        <f t="shared" si="1"/>
        <v>Giỏi</v>
      </c>
      <c r="AA71" s="41" t="str">
        <f t="shared" si="4"/>
        <v/>
      </c>
      <c r="AB71" s="41" t="str">
        <f t="shared" si="5"/>
        <v>PM01-A3</v>
      </c>
      <c r="AC71" s="71"/>
      <c r="AD71" s="4"/>
      <c r="AE71" s="43" t="str">
        <f t="shared" si="2"/>
        <v>Đạt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2115</v>
      </c>
      <c r="D72" s="46" t="s">
        <v>1913</v>
      </c>
      <c r="E72" s="47" t="s">
        <v>320</v>
      </c>
      <c r="F72" s="48" t="s">
        <v>499</v>
      </c>
      <c r="G72" s="45" t="s">
        <v>74</v>
      </c>
      <c r="H72" s="101" t="s">
        <v>1147</v>
      </c>
      <c r="I72" s="102" t="s">
        <v>2006</v>
      </c>
      <c r="J72" s="100">
        <v>43272</v>
      </c>
      <c r="K72" s="102" t="s">
        <v>1149</v>
      </c>
      <c r="L72" s="102" t="s">
        <v>573</v>
      </c>
      <c r="M72" s="102" t="s">
        <v>48</v>
      </c>
      <c r="N72">
        <v>2</v>
      </c>
      <c r="O72" s="82">
        <v>9</v>
      </c>
      <c r="P72" s="49">
        <v>3</v>
      </c>
      <c r="Q72" s="49">
        <v>4</v>
      </c>
      <c r="R72" s="49" t="s">
        <v>36</v>
      </c>
      <c r="S72" s="54"/>
      <c r="T72" s="54"/>
      <c r="U72" s="54"/>
      <c r="V72" s="54"/>
      <c r="W72" s="80">
        <v>1</v>
      </c>
      <c r="X72" s="51">
        <f t="shared" si="0"/>
        <v>2.2999999999999998</v>
      </c>
      <c r="Y72" s="52" t="str">
        <f t="shared" si="3"/>
        <v>F</v>
      </c>
      <c r="Z72" s="53" t="str">
        <f t="shared" si="1"/>
        <v>Kém</v>
      </c>
      <c r="AA72" s="41" t="str">
        <f t="shared" si="4"/>
        <v/>
      </c>
      <c r="AB72" s="41" t="str">
        <f t="shared" si="5"/>
        <v>PM01-A3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2116</v>
      </c>
      <c r="D73" s="46" t="s">
        <v>505</v>
      </c>
      <c r="E73" s="47" t="s">
        <v>320</v>
      </c>
      <c r="F73" s="48" t="s">
        <v>2117</v>
      </c>
      <c r="G73" s="45" t="s">
        <v>53</v>
      </c>
      <c r="H73" s="101" t="s">
        <v>1147</v>
      </c>
      <c r="I73" s="102" t="s">
        <v>2006</v>
      </c>
      <c r="J73" s="100">
        <v>43272</v>
      </c>
      <c r="K73" s="102" t="s">
        <v>1149</v>
      </c>
      <c r="L73" s="102" t="s">
        <v>573</v>
      </c>
      <c r="M73" s="102" t="s">
        <v>48</v>
      </c>
      <c r="N73">
        <v>2</v>
      </c>
      <c r="O73" s="82">
        <v>8</v>
      </c>
      <c r="P73" s="49">
        <v>3</v>
      </c>
      <c r="Q73" s="49">
        <v>3</v>
      </c>
      <c r="R73" s="49" t="s">
        <v>36</v>
      </c>
      <c r="S73" s="54"/>
      <c r="T73" s="54"/>
      <c r="U73" s="54"/>
      <c r="V73" s="54"/>
      <c r="W73" s="80">
        <v>1</v>
      </c>
      <c r="X73" s="51">
        <f t="shared" ref="X73:X81" si="6">ROUND(SUMPRODUCT(O73:W73,$O$8:$W$8)/100,1)</f>
        <v>2.1</v>
      </c>
      <c r="Y73" s="52" t="str">
        <f t="shared" si="3"/>
        <v>F</v>
      </c>
      <c r="Z73" s="53" t="str">
        <f t="shared" si="1"/>
        <v>Kém</v>
      </c>
      <c r="AA73" s="41" t="str">
        <f t="shared" si="4"/>
        <v/>
      </c>
      <c r="AB73" s="41" t="str">
        <f t="shared" si="5"/>
        <v>PM01-A3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2118</v>
      </c>
      <c r="D74" s="46" t="s">
        <v>2119</v>
      </c>
      <c r="E74" s="47" t="s">
        <v>324</v>
      </c>
      <c r="F74" s="48" t="s">
        <v>1249</v>
      </c>
      <c r="G74" s="45" t="s">
        <v>283</v>
      </c>
      <c r="H74" s="101" t="s">
        <v>1147</v>
      </c>
      <c r="I74" s="102" t="s">
        <v>2006</v>
      </c>
      <c r="J74" s="100">
        <v>43272</v>
      </c>
      <c r="K74" s="102" t="s">
        <v>1149</v>
      </c>
      <c r="L74" s="102" t="s">
        <v>573</v>
      </c>
      <c r="M74" s="102" t="s">
        <v>48</v>
      </c>
      <c r="N74">
        <v>2</v>
      </c>
      <c r="O74" s="82">
        <v>5</v>
      </c>
      <c r="P74" s="49">
        <v>0</v>
      </c>
      <c r="Q74" s="49">
        <v>0</v>
      </c>
      <c r="R74" s="49" t="s">
        <v>36</v>
      </c>
      <c r="S74" s="54"/>
      <c r="T74" s="54"/>
      <c r="U74" s="54"/>
      <c r="V74" s="54"/>
      <c r="W74" s="80" t="s">
        <v>36</v>
      </c>
      <c r="X74" s="51">
        <f t="shared" si="6"/>
        <v>0.5</v>
      </c>
      <c r="Y74" s="52" t="str">
        <f t="shared" si="3"/>
        <v>F</v>
      </c>
      <c r="Z74" s="53" t="str">
        <f t="shared" si="1"/>
        <v>Kém</v>
      </c>
      <c r="AA74" s="41" t="str">
        <f t="shared" si="4"/>
        <v>Không đủ ĐKDT</v>
      </c>
      <c r="AB74" s="41" t="str">
        <f t="shared" si="5"/>
        <v>PM01-A3</v>
      </c>
      <c r="AC74" s="71"/>
      <c r="AD74" s="4"/>
      <c r="AE74" s="43" t="str">
        <f t="shared" ref="AE74:AE81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Học lại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2120</v>
      </c>
      <c r="D75" s="46" t="s">
        <v>2121</v>
      </c>
      <c r="E75" s="47" t="s">
        <v>324</v>
      </c>
      <c r="F75" s="48" t="s">
        <v>1230</v>
      </c>
      <c r="G75" s="45" t="s">
        <v>357</v>
      </c>
      <c r="H75" s="101" t="s">
        <v>1147</v>
      </c>
      <c r="I75" s="102" t="s">
        <v>2006</v>
      </c>
      <c r="J75" s="100">
        <v>43272</v>
      </c>
      <c r="K75" s="102" t="s">
        <v>1149</v>
      </c>
      <c r="L75" s="102" t="s">
        <v>573</v>
      </c>
      <c r="M75" s="102" t="s">
        <v>48</v>
      </c>
      <c r="N75">
        <v>2</v>
      </c>
      <c r="O75" s="82">
        <v>10</v>
      </c>
      <c r="P75" s="49">
        <v>9.5</v>
      </c>
      <c r="Q75" s="49">
        <v>10</v>
      </c>
      <c r="R75" s="49" t="s">
        <v>36</v>
      </c>
      <c r="S75" s="54"/>
      <c r="T75" s="54"/>
      <c r="U75" s="54"/>
      <c r="V75" s="54"/>
      <c r="W75" s="80">
        <v>4</v>
      </c>
      <c r="X75" s="51">
        <f t="shared" si="6"/>
        <v>5.8</v>
      </c>
      <c r="Y75" s="52" t="str">
        <f t="shared" si="3"/>
        <v>C</v>
      </c>
      <c r="Z75" s="53" t="str">
        <f t="shared" si="1"/>
        <v>Trung bình</v>
      </c>
      <c r="AA75" s="41" t="str">
        <f t="shared" ref="AA75:AA81" si="8">+IF(OR($O75=0,$P75=0,$Q75=0,$R75=0),"Không đủ ĐKDT",IF(AND(W75=0,X75&gt;=4),"Không đạt",""))</f>
        <v/>
      </c>
      <c r="AB75" s="41" t="str">
        <f t="shared" ref="AB75:AB81" si="9">L75</f>
        <v>PM01-A3</v>
      </c>
      <c r="AC75" s="71"/>
      <c r="AD75" s="4"/>
      <c r="AE75" s="43" t="str">
        <f t="shared" si="7"/>
        <v>Đạt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2122</v>
      </c>
      <c r="D76" s="46" t="s">
        <v>2123</v>
      </c>
      <c r="E76" s="47" t="s">
        <v>328</v>
      </c>
      <c r="F76" s="48" t="s">
        <v>1686</v>
      </c>
      <c r="G76" s="45" t="s">
        <v>472</v>
      </c>
      <c r="H76" s="101" t="s">
        <v>1147</v>
      </c>
      <c r="I76" s="102" t="s">
        <v>2006</v>
      </c>
      <c r="J76" s="100">
        <v>43272</v>
      </c>
      <c r="K76" s="102" t="s">
        <v>1149</v>
      </c>
      <c r="L76" s="102" t="s">
        <v>573</v>
      </c>
      <c r="M76" s="102" t="s">
        <v>48</v>
      </c>
      <c r="N76">
        <v>2</v>
      </c>
      <c r="O76" s="82">
        <v>9</v>
      </c>
      <c r="P76" s="49">
        <v>0</v>
      </c>
      <c r="Q76" s="49">
        <v>0</v>
      </c>
      <c r="R76" s="49" t="s">
        <v>36</v>
      </c>
      <c r="S76" s="54"/>
      <c r="T76" s="54"/>
      <c r="U76" s="54"/>
      <c r="V76" s="54"/>
      <c r="W76" s="80" t="s">
        <v>36</v>
      </c>
      <c r="X76" s="51">
        <f t="shared" si="6"/>
        <v>0.9</v>
      </c>
      <c r="Y76" s="52" t="str">
        <f t="shared" si="3"/>
        <v>F</v>
      </c>
      <c r="Z76" s="53" t="str">
        <f t="shared" si="1"/>
        <v>Kém</v>
      </c>
      <c r="AA76" s="41" t="str">
        <f t="shared" si="8"/>
        <v>Không đủ ĐKDT</v>
      </c>
      <c r="AB76" s="41" t="str">
        <f t="shared" si="9"/>
        <v>PM01-A3</v>
      </c>
      <c r="AC76" s="71"/>
      <c r="AD76" s="4"/>
      <c r="AE76" s="43" t="str">
        <f t="shared" si="7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2124</v>
      </c>
      <c r="D77" s="46" t="s">
        <v>2125</v>
      </c>
      <c r="E77" s="47" t="s">
        <v>328</v>
      </c>
      <c r="F77" s="48" t="s">
        <v>418</v>
      </c>
      <c r="G77" s="45" t="s">
        <v>283</v>
      </c>
      <c r="H77" s="101" t="s">
        <v>1147</v>
      </c>
      <c r="I77" s="102" t="s">
        <v>2006</v>
      </c>
      <c r="J77" s="100">
        <v>43272</v>
      </c>
      <c r="K77" s="102" t="s">
        <v>1149</v>
      </c>
      <c r="L77" s="102" t="s">
        <v>573</v>
      </c>
      <c r="M77" s="102" t="s">
        <v>48</v>
      </c>
      <c r="N77">
        <v>2</v>
      </c>
      <c r="O77" s="82">
        <v>10</v>
      </c>
      <c r="P77" s="49">
        <v>6.5</v>
      </c>
      <c r="Q77" s="49">
        <v>5</v>
      </c>
      <c r="R77" s="49" t="s">
        <v>36</v>
      </c>
      <c r="S77" s="54"/>
      <c r="T77" s="54"/>
      <c r="U77" s="54"/>
      <c r="V77" s="54"/>
      <c r="W77" s="80">
        <v>1</v>
      </c>
      <c r="X77" s="51">
        <f t="shared" si="6"/>
        <v>2.9</v>
      </c>
      <c r="Y77" s="52" t="str">
        <f t="shared" si="3"/>
        <v>F</v>
      </c>
      <c r="Z77" s="53" t="str">
        <f t="shared" si="1"/>
        <v>Kém</v>
      </c>
      <c r="AA77" s="41" t="str">
        <f t="shared" si="8"/>
        <v/>
      </c>
      <c r="AB77" s="41" t="str">
        <f t="shared" si="9"/>
        <v>PM01-A3</v>
      </c>
      <c r="AC77" s="71"/>
      <c r="AD77" s="4"/>
      <c r="AE77" s="43" t="str">
        <f t="shared" si="7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2126</v>
      </c>
      <c r="D78" s="46" t="s">
        <v>564</v>
      </c>
      <c r="E78" s="47" t="s">
        <v>328</v>
      </c>
      <c r="F78" s="48" t="s">
        <v>1215</v>
      </c>
      <c r="G78" s="45" t="s">
        <v>357</v>
      </c>
      <c r="H78" s="101" t="s">
        <v>1147</v>
      </c>
      <c r="I78" s="102" t="s">
        <v>2006</v>
      </c>
      <c r="J78" s="100">
        <v>43272</v>
      </c>
      <c r="K78" s="102" t="s">
        <v>1149</v>
      </c>
      <c r="L78" s="102" t="s">
        <v>573</v>
      </c>
      <c r="M78" s="102" t="s">
        <v>48</v>
      </c>
      <c r="N78">
        <v>2</v>
      </c>
      <c r="O78" s="82">
        <v>8</v>
      </c>
      <c r="P78" s="49">
        <v>6.5</v>
      </c>
      <c r="Q78" s="49">
        <v>3</v>
      </c>
      <c r="R78" s="49" t="s">
        <v>36</v>
      </c>
      <c r="S78" s="54"/>
      <c r="T78" s="54"/>
      <c r="U78" s="54"/>
      <c r="V78" s="54"/>
      <c r="W78" s="80">
        <v>1</v>
      </c>
      <c r="X78" s="51">
        <f t="shared" si="6"/>
        <v>2.5</v>
      </c>
      <c r="Y78" s="52" t="str">
        <f t="shared" si="3"/>
        <v>F</v>
      </c>
      <c r="Z78" s="53" t="str">
        <f t="shared" si="1"/>
        <v>Kém</v>
      </c>
      <c r="AA78" s="41" t="str">
        <f t="shared" si="8"/>
        <v/>
      </c>
      <c r="AB78" s="41" t="str">
        <f t="shared" si="9"/>
        <v>PM01-A3</v>
      </c>
      <c r="AC78" s="71"/>
      <c r="AD78" s="4"/>
      <c r="AE78" s="43" t="str">
        <f t="shared" si="7"/>
        <v>Học lại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2127</v>
      </c>
      <c r="D79" s="46" t="s">
        <v>59</v>
      </c>
      <c r="E79" s="47" t="s">
        <v>338</v>
      </c>
      <c r="F79" s="48" t="s">
        <v>202</v>
      </c>
      <c r="G79" s="45" t="s">
        <v>357</v>
      </c>
      <c r="H79" s="101" t="s">
        <v>1147</v>
      </c>
      <c r="I79" s="102" t="s">
        <v>2006</v>
      </c>
      <c r="J79" s="100">
        <v>43272</v>
      </c>
      <c r="K79" s="102" t="s">
        <v>1149</v>
      </c>
      <c r="L79" s="102" t="s">
        <v>573</v>
      </c>
      <c r="M79" s="102" t="s">
        <v>48</v>
      </c>
      <c r="N79">
        <v>2</v>
      </c>
      <c r="O79" s="82">
        <v>8</v>
      </c>
      <c r="P79" s="49">
        <v>8</v>
      </c>
      <c r="Q79" s="49">
        <v>8</v>
      </c>
      <c r="R79" s="49" t="s">
        <v>36</v>
      </c>
      <c r="S79" s="54"/>
      <c r="T79" s="54"/>
      <c r="U79" s="54"/>
      <c r="V79" s="54"/>
      <c r="W79" s="80">
        <v>1</v>
      </c>
      <c r="X79" s="51">
        <f t="shared" si="6"/>
        <v>3.1</v>
      </c>
      <c r="Y79" s="52" t="str">
        <f t="shared" si="3"/>
        <v>F</v>
      </c>
      <c r="Z79" s="53" t="str">
        <f t="shared" si="1"/>
        <v>Kém</v>
      </c>
      <c r="AA79" s="41" t="str">
        <f t="shared" si="8"/>
        <v/>
      </c>
      <c r="AB79" s="41" t="str">
        <f t="shared" si="9"/>
        <v>PM01-A3</v>
      </c>
      <c r="AC79" s="71"/>
      <c r="AD79" s="4"/>
      <c r="AE79" s="43" t="str">
        <f t="shared" si="7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2128</v>
      </c>
      <c r="D80" s="46" t="s">
        <v>2129</v>
      </c>
      <c r="E80" s="47" t="s">
        <v>759</v>
      </c>
      <c r="F80" s="48" t="s">
        <v>991</v>
      </c>
      <c r="G80" s="45" t="s">
        <v>128</v>
      </c>
      <c r="H80" s="101" t="s">
        <v>1147</v>
      </c>
      <c r="I80" s="102" t="s">
        <v>2006</v>
      </c>
      <c r="J80" s="100">
        <v>43272</v>
      </c>
      <c r="K80" s="102" t="s">
        <v>1149</v>
      </c>
      <c r="L80" s="102" t="s">
        <v>573</v>
      </c>
      <c r="M80" s="102" t="s">
        <v>48</v>
      </c>
      <c r="N80">
        <v>2</v>
      </c>
      <c r="O80" s="82">
        <v>10</v>
      </c>
      <c r="P80" s="49">
        <v>3</v>
      </c>
      <c r="Q80" s="49">
        <v>3</v>
      </c>
      <c r="R80" s="49" t="s">
        <v>36</v>
      </c>
      <c r="S80" s="54"/>
      <c r="T80" s="54"/>
      <c r="U80" s="54"/>
      <c r="V80" s="54"/>
      <c r="W80" s="80">
        <v>1</v>
      </c>
      <c r="X80" s="51">
        <f t="shared" si="6"/>
        <v>2.2999999999999998</v>
      </c>
      <c r="Y80" s="52" t="str">
        <f t="shared" si="3"/>
        <v>F</v>
      </c>
      <c r="Z80" s="53" t="str">
        <f t="shared" si="1"/>
        <v>Kém</v>
      </c>
      <c r="AA80" s="41" t="str">
        <f t="shared" si="8"/>
        <v/>
      </c>
      <c r="AB80" s="41" t="str">
        <f t="shared" si="9"/>
        <v>PM01-A3</v>
      </c>
      <c r="AC80" s="71"/>
      <c r="AD80" s="4"/>
      <c r="AE80" s="43" t="str">
        <f t="shared" si="7"/>
        <v>Học lại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2130</v>
      </c>
      <c r="D81" s="46" t="s">
        <v>207</v>
      </c>
      <c r="E81" s="47" t="s">
        <v>1443</v>
      </c>
      <c r="F81" s="48" t="s">
        <v>1922</v>
      </c>
      <c r="G81" s="45" t="s">
        <v>69</v>
      </c>
      <c r="H81" s="101" t="s">
        <v>1147</v>
      </c>
      <c r="I81" s="102" t="s">
        <v>2006</v>
      </c>
      <c r="J81" s="100">
        <v>43272</v>
      </c>
      <c r="K81" s="102" t="s">
        <v>1149</v>
      </c>
      <c r="L81" s="102" t="s">
        <v>573</v>
      </c>
      <c r="M81" s="102" t="s">
        <v>48</v>
      </c>
      <c r="N81">
        <v>2</v>
      </c>
      <c r="O81" s="82">
        <v>6</v>
      </c>
      <c r="P81" s="49">
        <v>3</v>
      </c>
      <c r="Q81" s="49">
        <v>8</v>
      </c>
      <c r="R81" s="49" t="s">
        <v>36</v>
      </c>
      <c r="S81" s="54"/>
      <c r="T81" s="54"/>
      <c r="U81" s="54"/>
      <c r="V81" s="54"/>
      <c r="W81" s="80">
        <v>1</v>
      </c>
      <c r="X81" s="51">
        <f t="shared" si="6"/>
        <v>2.4</v>
      </c>
      <c r="Y81" s="52" t="str">
        <f t="shared" si="3"/>
        <v>F</v>
      </c>
      <c r="Z81" s="53" t="str">
        <f t="shared" si="1"/>
        <v>Kém</v>
      </c>
      <c r="AA81" s="41" t="str">
        <f t="shared" si="8"/>
        <v/>
      </c>
      <c r="AB81" s="41" t="str">
        <f t="shared" si="9"/>
        <v>PM01-A3</v>
      </c>
      <c r="AC81" s="71"/>
      <c r="AD81" s="4"/>
      <c r="AE81" s="43" t="str">
        <f t="shared" si="7"/>
        <v>Học lại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7.5" customHeight="1" x14ac:dyDescent="0.25">
      <c r="A82" s="61"/>
      <c r="B82" s="62"/>
      <c r="C82" s="63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6"/>
      <c r="Q82" s="66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4"/>
    </row>
    <row r="83" spans="1:47" ht="16.5" x14ac:dyDescent="0.25">
      <c r="A83" s="61"/>
      <c r="B83" s="130" t="s">
        <v>37</v>
      </c>
      <c r="C83" s="130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customHeight="1" x14ac:dyDescent="0.25">
      <c r="A84" s="61"/>
      <c r="B84" s="68" t="s">
        <v>38</v>
      </c>
      <c r="C84" s="68"/>
      <c r="D84" s="69">
        <f>+$AH$7</f>
        <v>73</v>
      </c>
      <c r="E84" s="70" t="s">
        <v>39</v>
      </c>
      <c r="F84" s="70"/>
      <c r="G84" s="139" t="s">
        <v>40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71">
        <f>$AH$7 -COUNTIF($AA$8:$AA$228,"Vắng") -COUNTIF($AA$8:$AA$228,"Vắng có phép") - COUNTIF($AA$8:$AA$228,"Đình chỉ thi") - COUNTIF($AA$8:$AA$228,"Không đủ ĐKDT")</f>
        <v>55</v>
      </c>
      <c r="X84" s="71"/>
      <c r="Y84" s="72"/>
      <c r="Z84" s="73"/>
      <c r="AA84" s="73" t="s">
        <v>39</v>
      </c>
      <c r="AB84" s="73"/>
      <c r="AC84" s="73"/>
      <c r="AD84" s="4"/>
    </row>
    <row r="85" spans="1:47" ht="16.5" customHeight="1" x14ac:dyDescent="0.25">
      <c r="A85" s="61"/>
      <c r="B85" s="68" t="s">
        <v>41</v>
      </c>
      <c r="C85" s="68"/>
      <c r="D85" s="69">
        <f>+$AS$7</f>
        <v>13</v>
      </c>
      <c r="E85" s="70" t="s">
        <v>39</v>
      </c>
      <c r="F85" s="70"/>
      <c r="G85" s="139" t="s">
        <v>42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4">
        <f>COUNTIF($AA$8:$AA$104,"Vắng")</f>
        <v>14</v>
      </c>
      <c r="X85" s="74"/>
      <c r="Y85" s="75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43</v>
      </c>
      <c r="C86" s="68"/>
      <c r="D86" s="76">
        <f>COUNTIF(AE9:AE81,"Học lại")</f>
        <v>60</v>
      </c>
      <c r="E86" s="70" t="s">
        <v>39</v>
      </c>
      <c r="F86" s="70"/>
      <c r="G86" s="139" t="s">
        <v>44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COUNTIF($AA$8:$AA$104,"Vắng có phép")</f>
        <v>0</v>
      </c>
      <c r="X86" s="71"/>
      <c r="Y86" s="72"/>
      <c r="Z86" s="73"/>
      <c r="AA86" s="73" t="s">
        <v>39</v>
      </c>
      <c r="AB86" s="73"/>
      <c r="AC86" s="73"/>
      <c r="AD86" s="4"/>
    </row>
    <row r="87" spans="1:47" ht="3" customHeight="1" x14ac:dyDescent="0.25">
      <c r="A87" s="61"/>
      <c r="B87" s="62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/>
      <c r="P87" s="66"/>
      <c r="Q87" s="66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4"/>
    </row>
    <row r="88" spans="1:47" x14ac:dyDescent="0.25">
      <c r="B88" s="77" t="s">
        <v>45</v>
      </c>
      <c r="C88" s="77"/>
      <c r="D88" s="78">
        <f>COUNTIF(AE9:AE81,"Thi lại")</f>
        <v>0</v>
      </c>
      <c r="E88" s="79" t="s">
        <v>39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99"/>
      <c r="AC88" s="99"/>
      <c r="AD88" s="4"/>
    </row>
    <row r="89" spans="1:47" x14ac:dyDescent="0.25">
      <c r="B89" s="77"/>
      <c r="C89" s="77"/>
      <c r="D89" s="78"/>
      <c r="E89" s="7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 t="s">
        <v>3383</v>
      </c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</sheetData>
  <sheetProtection formatCells="0" formatColumns="0" formatRows="0" insertColumns="0" insertRows="0" insertHyperlinks="0" deleteColumns="0" deleteRows="0" sort="0" autoFilter="0" pivotTables="0"/>
  <autoFilter ref="A7:AU81">
    <filterColumn colId="3" showButton="0"/>
  </autoFilter>
  <mergeCells count="51">
    <mergeCell ref="G84:V84"/>
    <mergeCell ref="G85:V85"/>
    <mergeCell ref="G86:V86"/>
    <mergeCell ref="Q88:AA88"/>
    <mergeCell ref="Q89:AA89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3:C83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1">
    <cfRule type="cellIs" dxfId="71" priority="8" operator="greaterThan">
      <formula>10</formula>
    </cfRule>
  </conditionalFormatting>
  <conditionalFormatting sqref="C1:C1048576">
    <cfRule type="duplicateValues" dxfId="70" priority="7"/>
  </conditionalFormatting>
  <conditionalFormatting sqref="W9:W81">
    <cfRule type="cellIs" dxfId="69" priority="4" operator="greaterThan">
      <formula>10</formula>
    </cfRule>
    <cfRule type="cellIs" dxfId="68" priority="5" operator="greaterThan">
      <formula>10</formula>
    </cfRule>
    <cfRule type="cellIs" dxfId="67" priority="6" operator="greaterThan">
      <formula>10</formula>
    </cfRule>
  </conditionalFormatting>
  <conditionalFormatting sqref="O9:R81">
    <cfRule type="cellIs" dxfId="66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AF3:AT7 AG2:AT2 AG9 AE9:AF81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U91"/>
  <sheetViews>
    <sheetView topLeftCell="B1" workbookViewId="0">
      <pane ySplit="2" topLeftCell="A83" activePane="bottomLeft" state="frozen"/>
      <selection activeCell="S5" sqref="S1:S1048576"/>
      <selection pane="bottomLeft" activeCell="B92" sqref="A92:XFD123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D17-241_11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43271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D17-241_11</v>
      </c>
      <c r="AH7" s="20">
        <f>+$AQ$7+$AS$7+$AO$7</f>
        <v>75</v>
      </c>
      <c r="AI7" s="7">
        <f>COUNTIF($Z$8:$Z$99,"Khiển trách")</f>
        <v>0</v>
      </c>
      <c r="AJ7" s="7">
        <f>COUNTIF($Z$8:$Z$99,"Cảnh cáo")</f>
        <v>0</v>
      </c>
      <c r="AK7" s="7">
        <f>COUNTIF($Z$8:$Z$99,"Đình chỉ thi")</f>
        <v>0</v>
      </c>
      <c r="AL7" s="21">
        <f>+($AI$7+$AJ$7+$AK$7)/$AH$7*100%</f>
        <v>0</v>
      </c>
      <c r="AM7" s="7">
        <f>SUM(COUNTIF($Z$8:$Z$97,"Vắng"),COUNTIF($Z$8:$Z$97,"Vắng có phép"))</f>
        <v>0</v>
      </c>
      <c r="AN7" s="22">
        <f>+$AM$7/$AH$7</f>
        <v>0</v>
      </c>
      <c r="AO7" s="23">
        <f>COUNTIF($AE$8:$AE$97,"Thi lại")</f>
        <v>0</v>
      </c>
      <c r="AP7" s="22">
        <f>+$AO$7/$AH$7</f>
        <v>0</v>
      </c>
      <c r="AQ7" s="23">
        <f>COUNTIF($AE$8:$AE$98,"Học lại")</f>
        <v>47</v>
      </c>
      <c r="AR7" s="22">
        <f>+$AQ$7/$AH$7</f>
        <v>0.62666666666666671</v>
      </c>
      <c r="AS7" s="7">
        <f>COUNTIF($AE$9:$AE$98,"Đạt")</f>
        <v>28</v>
      </c>
      <c r="AT7" s="21">
        <f>+$AS$7/$AH$7</f>
        <v>0.37333333333333335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1867</v>
      </c>
      <c r="D9" s="33" t="s">
        <v>376</v>
      </c>
      <c r="E9" s="34" t="s">
        <v>1145</v>
      </c>
      <c r="F9" s="35" t="s">
        <v>360</v>
      </c>
      <c r="G9" s="32" t="s">
        <v>179</v>
      </c>
      <c r="H9" s="101" t="s">
        <v>1147</v>
      </c>
      <c r="I9" s="102" t="s">
        <v>1868</v>
      </c>
      <c r="J9" s="100">
        <v>43271</v>
      </c>
      <c r="K9" s="102" t="s">
        <v>1149</v>
      </c>
      <c r="L9" s="102" t="s">
        <v>2004</v>
      </c>
      <c r="M9" s="102" t="s">
        <v>48</v>
      </c>
      <c r="N9">
        <v>2</v>
      </c>
      <c r="O9" s="81">
        <v>9</v>
      </c>
      <c r="P9" s="36">
        <v>3</v>
      </c>
      <c r="Q9" s="36">
        <v>7</v>
      </c>
      <c r="R9" s="36" t="s">
        <v>36</v>
      </c>
      <c r="S9" s="37"/>
      <c r="T9" s="37"/>
      <c r="U9" s="37"/>
      <c r="V9" s="37"/>
      <c r="W9" s="38">
        <v>1</v>
      </c>
      <c r="X9" s="39">
        <f t="shared" ref="X9:X72" si="0">ROUND(SUMPRODUCT(O9:W9,$O$8:$W$8)/100,1)</f>
        <v>2.6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F</v>
      </c>
      <c r="Z9" s="40" t="str">
        <f t="shared" ref="Z9:Z83" si="1">IF($X9&lt;4,"Kém",IF(AND($X9&gt;=4,$X9&lt;=5.4),"Trung bình yếu",IF(AND($X9&gt;=5.5,$X9&lt;=6.9),"Trung bình",IF(AND($X9&gt;=7,$X9&lt;=8.4),"Khá",IF(AND($X9&gt;=8.5,$X9&lt;=10),"Giỏi","")))))</f>
        <v>Kém</v>
      </c>
      <c r="AA9" s="41" t="str">
        <f>+IF(OR($O9=0,$P9=0,$Q9=0,$R9=0),"Không đủ ĐKDT",IF(AND(W9=0,X9&gt;=4),"Không đạt",""))</f>
        <v/>
      </c>
      <c r="AB9" s="90" t="str">
        <f>L9</f>
        <v>PM13-A3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Học lại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1869</v>
      </c>
      <c r="D10" s="46" t="s">
        <v>1870</v>
      </c>
      <c r="E10" s="47" t="s">
        <v>51</v>
      </c>
      <c r="F10" s="48" t="s">
        <v>1871</v>
      </c>
      <c r="G10" s="45" t="s">
        <v>132</v>
      </c>
      <c r="H10" s="101" t="s">
        <v>1147</v>
      </c>
      <c r="I10" s="102" t="s">
        <v>1868</v>
      </c>
      <c r="J10" s="100">
        <v>43271</v>
      </c>
      <c r="K10" s="102" t="s">
        <v>1149</v>
      </c>
      <c r="L10" s="102" t="s">
        <v>2004</v>
      </c>
      <c r="M10" s="102" t="s">
        <v>48</v>
      </c>
      <c r="N10">
        <v>2</v>
      </c>
      <c r="O10" s="82">
        <v>10</v>
      </c>
      <c r="P10" s="49">
        <v>10</v>
      </c>
      <c r="Q10" s="49">
        <v>9</v>
      </c>
      <c r="R10" s="49" t="s">
        <v>36</v>
      </c>
      <c r="S10" s="50"/>
      <c r="T10" s="50"/>
      <c r="U10" s="50"/>
      <c r="V10" s="50"/>
      <c r="W10" s="80">
        <v>8</v>
      </c>
      <c r="X10" s="51">
        <f t="shared" si="0"/>
        <v>8.5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A</v>
      </c>
      <c r="Z10" s="53" t="str">
        <f t="shared" si="1"/>
        <v>Giỏi</v>
      </c>
      <c r="AA10" s="41" t="str">
        <f>+IF(OR($O10=0,$P10=0,$Q10=0,$R10=0),"Không đủ ĐKDT",IF(AND(W10=0,X10&gt;=4),"Không đạt",""))</f>
        <v/>
      </c>
      <c r="AB10" s="41" t="str">
        <f>L10</f>
        <v>PM13-A3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Đạt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1872</v>
      </c>
      <c r="D11" s="46" t="s">
        <v>796</v>
      </c>
      <c r="E11" s="47" t="s">
        <v>51</v>
      </c>
      <c r="F11" s="48" t="s">
        <v>377</v>
      </c>
      <c r="G11" s="45" t="s">
        <v>179</v>
      </c>
      <c r="H11" s="101" t="s">
        <v>1147</v>
      </c>
      <c r="I11" s="102" t="s">
        <v>1868</v>
      </c>
      <c r="J11" s="100">
        <v>43271</v>
      </c>
      <c r="K11" s="102" t="s">
        <v>1149</v>
      </c>
      <c r="L11" s="102" t="s">
        <v>2004</v>
      </c>
      <c r="M11" s="102" t="s">
        <v>48</v>
      </c>
      <c r="N11">
        <v>2</v>
      </c>
      <c r="O11" s="82">
        <v>8</v>
      </c>
      <c r="P11" s="49">
        <v>3</v>
      </c>
      <c r="Q11" s="49">
        <v>9</v>
      </c>
      <c r="R11" s="49" t="s">
        <v>36</v>
      </c>
      <c r="S11" s="54"/>
      <c r="T11" s="54"/>
      <c r="U11" s="54"/>
      <c r="V11" s="54"/>
      <c r="W11" s="80">
        <v>0</v>
      </c>
      <c r="X11" s="51">
        <f t="shared" si="0"/>
        <v>2</v>
      </c>
      <c r="Y11" s="52" t="str">
        <f t="shared" ref="Y11:Y83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PM13-A3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1873</v>
      </c>
      <c r="D12" s="46" t="s">
        <v>55</v>
      </c>
      <c r="E12" s="47" t="s">
        <v>51</v>
      </c>
      <c r="F12" s="48" t="s">
        <v>598</v>
      </c>
      <c r="G12" s="45" t="s">
        <v>170</v>
      </c>
      <c r="H12" s="101" t="s">
        <v>1147</v>
      </c>
      <c r="I12" s="102" t="s">
        <v>1868</v>
      </c>
      <c r="J12" s="100">
        <v>43271</v>
      </c>
      <c r="K12" s="102" t="s">
        <v>1149</v>
      </c>
      <c r="L12" s="102" t="s">
        <v>2004</v>
      </c>
      <c r="M12" s="102" t="s">
        <v>48</v>
      </c>
      <c r="N12">
        <v>2</v>
      </c>
      <c r="O12" s="82">
        <v>10</v>
      </c>
      <c r="P12" s="49">
        <v>9.5</v>
      </c>
      <c r="Q12" s="49">
        <v>6</v>
      </c>
      <c r="R12" s="49" t="s">
        <v>36</v>
      </c>
      <c r="S12" s="54"/>
      <c r="T12" s="54"/>
      <c r="U12" s="54"/>
      <c r="V12" s="54"/>
      <c r="W12" s="80">
        <v>6</v>
      </c>
      <c r="X12" s="51">
        <f t="shared" si="0"/>
        <v>6.8</v>
      </c>
      <c r="Y12" s="52" t="str">
        <f t="shared" si="3"/>
        <v>C+</v>
      </c>
      <c r="Z12" s="53" t="str">
        <f t="shared" si="1"/>
        <v>Trung bình</v>
      </c>
      <c r="AA12" s="41" t="str">
        <f t="shared" si="4"/>
        <v/>
      </c>
      <c r="AB12" s="41" t="str">
        <f t="shared" si="5"/>
        <v>PM13-A3</v>
      </c>
      <c r="AC12" s="71"/>
      <c r="AD12" s="4"/>
      <c r="AE12" s="43" t="str">
        <f t="shared" si="2"/>
        <v>Đạt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1874</v>
      </c>
      <c r="D13" s="46" t="s">
        <v>186</v>
      </c>
      <c r="E13" s="47" t="s">
        <v>51</v>
      </c>
      <c r="F13" s="48" t="s">
        <v>136</v>
      </c>
      <c r="G13" s="45" t="s">
        <v>184</v>
      </c>
      <c r="H13" s="101" t="s">
        <v>1147</v>
      </c>
      <c r="I13" s="102" t="s">
        <v>1868</v>
      </c>
      <c r="J13" s="100">
        <v>43271</v>
      </c>
      <c r="K13" s="102" t="s">
        <v>1149</v>
      </c>
      <c r="L13" s="102" t="s">
        <v>2004</v>
      </c>
      <c r="M13" s="102" t="s">
        <v>48</v>
      </c>
      <c r="N13">
        <v>2</v>
      </c>
      <c r="O13" s="82">
        <v>9</v>
      </c>
      <c r="P13" s="49">
        <v>0</v>
      </c>
      <c r="Q13" s="49">
        <v>0</v>
      </c>
      <c r="R13" s="49" t="s">
        <v>36</v>
      </c>
      <c r="S13" s="54"/>
      <c r="T13" s="54"/>
      <c r="U13" s="54"/>
      <c r="V13" s="54"/>
      <c r="W13" s="80" t="s">
        <v>36</v>
      </c>
      <c r="X13" s="51">
        <f t="shared" si="0"/>
        <v>0.9</v>
      </c>
      <c r="Y13" s="52" t="str">
        <f t="shared" si="3"/>
        <v>F</v>
      </c>
      <c r="Z13" s="53" t="str">
        <f t="shared" si="1"/>
        <v>Kém</v>
      </c>
      <c r="AA13" s="41" t="str">
        <f t="shared" si="4"/>
        <v>Không đủ ĐKDT</v>
      </c>
      <c r="AB13" s="41" t="str">
        <f t="shared" si="5"/>
        <v>PM13-A3</v>
      </c>
      <c r="AC13" s="71"/>
      <c r="AD13" s="4"/>
      <c r="AE13" s="43" t="str">
        <f t="shared" si="2"/>
        <v>Học lại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1875</v>
      </c>
      <c r="D14" s="46" t="s">
        <v>3377</v>
      </c>
      <c r="E14" s="47" t="s">
        <v>51</v>
      </c>
      <c r="F14" s="48" t="s">
        <v>1012</v>
      </c>
      <c r="G14" s="45" t="s">
        <v>152</v>
      </c>
      <c r="H14" s="101" t="s">
        <v>1147</v>
      </c>
      <c r="I14" s="102" t="s">
        <v>1868</v>
      </c>
      <c r="J14" s="100">
        <v>43271</v>
      </c>
      <c r="K14" s="102" t="s">
        <v>1149</v>
      </c>
      <c r="L14" s="102" t="s">
        <v>2004</v>
      </c>
      <c r="M14" s="102" t="s">
        <v>48</v>
      </c>
      <c r="N14">
        <v>2</v>
      </c>
      <c r="O14" s="82">
        <v>7</v>
      </c>
      <c r="P14" s="49">
        <v>0</v>
      </c>
      <c r="Q14" s="49">
        <v>0</v>
      </c>
      <c r="R14" s="49" t="s">
        <v>36</v>
      </c>
      <c r="S14" s="54"/>
      <c r="T14" s="54"/>
      <c r="U14" s="54"/>
      <c r="V14" s="54"/>
      <c r="W14" s="80" t="s">
        <v>36</v>
      </c>
      <c r="X14" s="51">
        <f t="shared" si="0"/>
        <v>0.7</v>
      </c>
      <c r="Y14" s="52" t="str">
        <f t="shared" si="3"/>
        <v>F</v>
      </c>
      <c r="Z14" s="53" t="str">
        <f t="shared" si="1"/>
        <v>Kém</v>
      </c>
      <c r="AA14" s="41" t="str">
        <f t="shared" si="4"/>
        <v>Không đủ ĐKDT</v>
      </c>
      <c r="AB14" s="41" t="str">
        <f t="shared" si="5"/>
        <v>PM13-A3</v>
      </c>
      <c r="AC14" s="71"/>
      <c r="AD14" s="4"/>
      <c r="AE14" s="43" t="str">
        <f t="shared" si="2"/>
        <v>Học lại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1876</v>
      </c>
      <c r="D15" s="46" t="s">
        <v>1534</v>
      </c>
      <c r="E15" s="47" t="s">
        <v>51</v>
      </c>
      <c r="F15" s="48" t="s">
        <v>254</v>
      </c>
      <c r="G15" s="45" t="s">
        <v>84</v>
      </c>
      <c r="H15" s="101" t="s">
        <v>1147</v>
      </c>
      <c r="I15" s="102" t="s">
        <v>1868</v>
      </c>
      <c r="J15" s="100">
        <v>43271</v>
      </c>
      <c r="K15" s="102" t="s">
        <v>1149</v>
      </c>
      <c r="L15" s="102" t="s">
        <v>2004</v>
      </c>
      <c r="M15" s="102" t="s">
        <v>48</v>
      </c>
      <c r="N15">
        <v>2</v>
      </c>
      <c r="O15" s="82">
        <v>8</v>
      </c>
      <c r="P15" s="49">
        <v>4.5</v>
      </c>
      <c r="Q15" s="49">
        <v>5</v>
      </c>
      <c r="R15" s="49" t="s">
        <v>36</v>
      </c>
      <c r="S15" s="54"/>
      <c r="T15" s="54"/>
      <c r="U15" s="54"/>
      <c r="V15" s="54"/>
      <c r="W15" s="80">
        <v>1</v>
      </c>
      <c r="X15" s="51">
        <f t="shared" si="0"/>
        <v>2.5</v>
      </c>
      <c r="Y15" s="52" t="str">
        <f t="shared" si="3"/>
        <v>F</v>
      </c>
      <c r="Z15" s="53" t="str">
        <f t="shared" si="1"/>
        <v>Kém</v>
      </c>
      <c r="AA15" s="41" t="str">
        <f t="shared" si="4"/>
        <v/>
      </c>
      <c r="AB15" s="41" t="str">
        <f t="shared" si="5"/>
        <v>PM13-A3</v>
      </c>
      <c r="AC15" s="71"/>
      <c r="AD15" s="4"/>
      <c r="AE15" s="43" t="str">
        <f t="shared" si="2"/>
        <v>Học lại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1877</v>
      </c>
      <c r="D16" s="46" t="s">
        <v>337</v>
      </c>
      <c r="E16" s="47" t="s">
        <v>51</v>
      </c>
      <c r="F16" s="48" t="s">
        <v>1041</v>
      </c>
      <c r="G16" s="45" t="s">
        <v>283</v>
      </c>
      <c r="H16" s="101" t="s">
        <v>1147</v>
      </c>
      <c r="I16" s="102" t="s">
        <v>1868</v>
      </c>
      <c r="J16" s="100">
        <v>43271</v>
      </c>
      <c r="K16" s="102" t="s">
        <v>1149</v>
      </c>
      <c r="L16" s="102" t="s">
        <v>2004</v>
      </c>
      <c r="M16" s="102" t="s">
        <v>48</v>
      </c>
      <c r="N16">
        <v>2</v>
      </c>
      <c r="O16" s="82">
        <v>8</v>
      </c>
      <c r="P16" s="49">
        <v>5</v>
      </c>
      <c r="Q16" s="49">
        <v>5</v>
      </c>
      <c r="R16" s="49" t="s">
        <v>36</v>
      </c>
      <c r="S16" s="54"/>
      <c r="T16" s="54"/>
      <c r="U16" s="54"/>
      <c r="V16" s="54"/>
      <c r="W16" s="80">
        <v>0</v>
      </c>
      <c r="X16" s="51">
        <f t="shared" si="0"/>
        <v>1.8</v>
      </c>
      <c r="Y16" s="52" t="str">
        <f t="shared" si="3"/>
        <v>F</v>
      </c>
      <c r="Z16" s="53" t="str">
        <f t="shared" si="1"/>
        <v>Kém</v>
      </c>
      <c r="AA16" s="41" t="s">
        <v>3382</v>
      </c>
      <c r="AB16" s="41" t="str">
        <f t="shared" si="5"/>
        <v>PM13-A3</v>
      </c>
      <c r="AC16" s="71"/>
      <c r="AD16" s="4"/>
      <c r="AE16" s="43" t="str">
        <f t="shared" si="2"/>
        <v>Học lại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1878</v>
      </c>
      <c r="D17" s="46" t="s">
        <v>1879</v>
      </c>
      <c r="E17" s="47" t="s">
        <v>51</v>
      </c>
      <c r="F17" s="48" t="s">
        <v>1880</v>
      </c>
      <c r="G17" s="45" t="s">
        <v>170</v>
      </c>
      <c r="H17" s="101" t="s">
        <v>1147</v>
      </c>
      <c r="I17" s="102" t="s">
        <v>1868</v>
      </c>
      <c r="J17" s="100">
        <v>43271</v>
      </c>
      <c r="K17" s="102" t="s">
        <v>1149</v>
      </c>
      <c r="L17" s="102" t="s">
        <v>2004</v>
      </c>
      <c r="M17" s="102" t="s">
        <v>48</v>
      </c>
      <c r="N17">
        <v>2</v>
      </c>
      <c r="O17" s="82">
        <v>7</v>
      </c>
      <c r="P17" s="49">
        <v>9</v>
      </c>
      <c r="Q17" s="49">
        <v>4</v>
      </c>
      <c r="R17" s="49" t="s">
        <v>36</v>
      </c>
      <c r="S17" s="54"/>
      <c r="T17" s="54"/>
      <c r="U17" s="54"/>
      <c r="V17" s="54"/>
      <c r="W17" s="80">
        <v>1</v>
      </c>
      <c r="X17" s="51">
        <f t="shared" si="0"/>
        <v>2.7</v>
      </c>
      <c r="Y17" s="52" t="str">
        <f t="shared" si="3"/>
        <v>F</v>
      </c>
      <c r="Z17" s="53" t="str">
        <f t="shared" si="1"/>
        <v>Kém</v>
      </c>
      <c r="AA17" s="41" t="str">
        <f t="shared" si="4"/>
        <v/>
      </c>
      <c r="AB17" s="41" t="str">
        <f t="shared" si="5"/>
        <v>PM13-A3</v>
      </c>
      <c r="AC17" s="71"/>
      <c r="AD17" s="4"/>
      <c r="AE17" s="43" t="str">
        <f t="shared" si="2"/>
        <v>Học lại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1881</v>
      </c>
      <c r="D18" s="46" t="s">
        <v>1882</v>
      </c>
      <c r="E18" s="47" t="s">
        <v>72</v>
      </c>
      <c r="F18" s="48" t="s">
        <v>1883</v>
      </c>
      <c r="G18" s="45" t="s">
        <v>164</v>
      </c>
      <c r="H18" s="101" t="s">
        <v>1147</v>
      </c>
      <c r="I18" s="102" t="s">
        <v>1868</v>
      </c>
      <c r="J18" s="100">
        <v>43271</v>
      </c>
      <c r="K18" s="102" t="s">
        <v>1149</v>
      </c>
      <c r="L18" s="102" t="s">
        <v>2004</v>
      </c>
      <c r="M18" s="102" t="s">
        <v>48</v>
      </c>
      <c r="N18">
        <v>2</v>
      </c>
      <c r="O18" s="82">
        <v>8</v>
      </c>
      <c r="P18" s="49">
        <v>4</v>
      </c>
      <c r="Q18" s="49">
        <v>6</v>
      </c>
      <c r="R18" s="49" t="s">
        <v>36</v>
      </c>
      <c r="S18" s="54"/>
      <c r="T18" s="54"/>
      <c r="U18" s="54"/>
      <c r="V18" s="54"/>
      <c r="W18" s="80">
        <v>3.5</v>
      </c>
      <c r="X18" s="51">
        <f t="shared" si="0"/>
        <v>4.3</v>
      </c>
      <c r="Y18" s="52" t="str">
        <f t="shared" si="3"/>
        <v>D</v>
      </c>
      <c r="Z18" s="53" t="str">
        <f t="shared" si="1"/>
        <v>Trung bình yếu</v>
      </c>
      <c r="AA18" s="41" t="str">
        <f t="shared" si="4"/>
        <v/>
      </c>
      <c r="AB18" s="41" t="str">
        <f t="shared" si="5"/>
        <v>PM13-A3</v>
      </c>
      <c r="AC18" s="71"/>
      <c r="AD18" s="4"/>
      <c r="AE18" s="43" t="str">
        <f t="shared" si="2"/>
        <v>Đạt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1884</v>
      </c>
      <c r="D19" s="46" t="s">
        <v>333</v>
      </c>
      <c r="E19" s="47" t="s">
        <v>1885</v>
      </c>
      <c r="F19" s="48" t="s">
        <v>1203</v>
      </c>
      <c r="G19" s="45" t="s">
        <v>93</v>
      </c>
      <c r="H19" s="101" t="s">
        <v>1147</v>
      </c>
      <c r="I19" s="102" t="s">
        <v>1868</v>
      </c>
      <c r="J19" s="100">
        <v>43271</v>
      </c>
      <c r="K19" s="102" t="s">
        <v>1149</v>
      </c>
      <c r="L19" s="102" t="s">
        <v>2004</v>
      </c>
      <c r="M19" s="102" t="s">
        <v>48</v>
      </c>
      <c r="N19">
        <v>2</v>
      </c>
      <c r="O19" s="82">
        <v>10</v>
      </c>
      <c r="P19" s="49">
        <v>8.5</v>
      </c>
      <c r="Q19" s="49">
        <v>9</v>
      </c>
      <c r="R19" s="49" t="s">
        <v>36</v>
      </c>
      <c r="S19" s="54"/>
      <c r="T19" s="54"/>
      <c r="U19" s="54"/>
      <c r="V19" s="54"/>
      <c r="W19" s="80">
        <v>6</v>
      </c>
      <c r="X19" s="51">
        <f t="shared" si="0"/>
        <v>7</v>
      </c>
      <c r="Y19" s="52" t="str">
        <f t="shared" si="3"/>
        <v>B</v>
      </c>
      <c r="Z19" s="53" t="str">
        <f t="shared" si="1"/>
        <v>Khá</v>
      </c>
      <c r="AA19" s="41" t="str">
        <f t="shared" si="4"/>
        <v/>
      </c>
      <c r="AB19" s="41" t="str">
        <f t="shared" si="5"/>
        <v>PM13-A3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1886</v>
      </c>
      <c r="D20" s="46" t="s">
        <v>1887</v>
      </c>
      <c r="E20" s="47" t="s">
        <v>99</v>
      </c>
      <c r="F20" s="48" t="s">
        <v>1888</v>
      </c>
      <c r="G20" s="45" t="s">
        <v>1889</v>
      </c>
      <c r="H20" s="101" t="s">
        <v>1147</v>
      </c>
      <c r="I20" s="102" t="s">
        <v>1868</v>
      </c>
      <c r="J20" s="100">
        <v>43271</v>
      </c>
      <c r="K20" s="102" t="s">
        <v>1149</v>
      </c>
      <c r="L20" s="102" t="s">
        <v>2004</v>
      </c>
      <c r="M20" s="102" t="s">
        <v>48</v>
      </c>
      <c r="N20">
        <v>2</v>
      </c>
      <c r="O20" s="82">
        <v>8</v>
      </c>
      <c r="P20" s="49">
        <v>1</v>
      </c>
      <c r="Q20" s="49">
        <v>3</v>
      </c>
      <c r="R20" s="49" t="s">
        <v>36</v>
      </c>
      <c r="S20" s="54"/>
      <c r="T20" s="54"/>
      <c r="U20" s="54"/>
      <c r="V20" s="54"/>
      <c r="W20" s="80">
        <v>0</v>
      </c>
      <c r="X20" s="51">
        <f t="shared" si="0"/>
        <v>1.2</v>
      </c>
      <c r="Y20" s="52" t="str">
        <f t="shared" si="3"/>
        <v>F</v>
      </c>
      <c r="Z20" s="53" t="str">
        <f t="shared" si="1"/>
        <v>Kém</v>
      </c>
      <c r="AA20" s="41" t="s">
        <v>3382</v>
      </c>
      <c r="AB20" s="41" t="str">
        <f t="shared" si="5"/>
        <v>PM13-A3</v>
      </c>
      <c r="AC20" s="71"/>
      <c r="AD20" s="4"/>
      <c r="AE20" s="43" t="str">
        <f t="shared" si="2"/>
        <v>Học lại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1890</v>
      </c>
      <c r="D21" s="46" t="s">
        <v>798</v>
      </c>
      <c r="E21" s="47" t="s">
        <v>99</v>
      </c>
      <c r="F21" s="48" t="s">
        <v>1643</v>
      </c>
      <c r="G21" s="45" t="s">
        <v>184</v>
      </c>
      <c r="H21" s="101" t="s">
        <v>1147</v>
      </c>
      <c r="I21" s="102" t="s">
        <v>1868</v>
      </c>
      <c r="J21" s="100">
        <v>43271</v>
      </c>
      <c r="K21" s="102" t="s">
        <v>1149</v>
      </c>
      <c r="L21" s="102" t="s">
        <v>2004</v>
      </c>
      <c r="M21" s="102" t="s">
        <v>48</v>
      </c>
      <c r="N21">
        <v>2</v>
      </c>
      <c r="O21" s="82">
        <v>10</v>
      </c>
      <c r="P21" s="49">
        <v>5</v>
      </c>
      <c r="Q21" s="49">
        <v>3</v>
      </c>
      <c r="R21" s="49" t="s">
        <v>36</v>
      </c>
      <c r="S21" s="54"/>
      <c r="T21" s="54"/>
      <c r="U21" s="54"/>
      <c r="V21" s="54"/>
      <c r="W21" s="80">
        <v>1</v>
      </c>
      <c r="X21" s="51">
        <f t="shared" si="0"/>
        <v>2.5</v>
      </c>
      <c r="Y21" s="52" t="str">
        <f t="shared" si="3"/>
        <v>F</v>
      </c>
      <c r="Z21" s="53" t="str">
        <f t="shared" si="1"/>
        <v>Kém</v>
      </c>
      <c r="AA21" s="41" t="str">
        <f t="shared" si="4"/>
        <v/>
      </c>
      <c r="AB21" s="41" t="str">
        <f t="shared" si="5"/>
        <v>PM13-A3</v>
      </c>
      <c r="AC21" s="71"/>
      <c r="AD21" s="4"/>
      <c r="AE21" s="43" t="str">
        <f t="shared" si="2"/>
        <v>Học lại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1891</v>
      </c>
      <c r="D22" s="46" t="s">
        <v>316</v>
      </c>
      <c r="E22" s="47" t="s">
        <v>1892</v>
      </c>
      <c r="F22" s="48" t="s">
        <v>1027</v>
      </c>
      <c r="G22" s="45" t="s">
        <v>194</v>
      </c>
      <c r="H22" s="101" t="s">
        <v>1147</v>
      </c>
      <c r="I22" s="102" t="s">
        <v>1868</v>
      </c>
      <c r="J22" s="100">
        <v>43271</v>
      </c>
      <c r="K22" s="102" t="s">
        <v>1149</v>
      </c>
      <c r="L22" s="102" t="s">
        <v>2004</v>
      </c>
      <c r="M22" s="102" t="s">
        <v>48</v>
      </c>
      <c r="N22">
        <v>2</v>
      </c>
      <c r="O22" s="82">
        <v>9</v>
      </c>
      <c r="P22" s="49">
        <v>3</v>
      </c>
      <c r="Q22" s="49">
        <v>3</v>
      </c>
      <c r="R22" s="49" t="s">
        <v>36</v>
      </c>
      <c r="S22" s="54"/>
      <c r="T22" s="54"/>
      <c r="U22" s="54"/>
      <c r="V22" s="54"/>
      <c r="W22" s="80">
        <v>1</v>
      </c>
      <c r="X22" s="51">
        <f t="shared" si="0"/>
        <v>2.2000000000000002</v>
      </c>
      <c r="Y22" s="52" t="str">
        <f t="shared" si="3"/>
        <v>F</v>
      </c>
      <c r="Z22" s="53" t="str">
        <f t="shared" si="1"/>
        <v>Kém</v>
      </c>
      <c r="AA22" s="41" t="str">
        <f t="shared" si="4"/>
        <v/>
      </c>
      <c r="AB22" s="41" t="str">
        <f t="shared" si="5"/>
        <v>PM13-A3</v>
      </c>
      <c r="AC22" s="71"/>
      <c r="AD22" s="4"/>
      <c r="AE22" s="43" t="str">
        <f t="shared" si="2"/>
        <v>Học lại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1893</v>
      </c>
      <c r="D23" s="46" t="s">
        <v>1167</v>
      </c>
      <c r="E23" s="47" t="s">
        <v>123</v>
      </c>
      <c r="F23" s="48" t="s">
        <v>1894</v>
      </c>
      <c r="G23" s="45" t="s">
        <v>164</v>
      </c>
      <c r="H23" s="101" t="s">
        <v>1147</v>
      </c>
      <c r="I23" s="102" t="s">
        <v>1868</v>
      </c>
      <c r="J23" s="100">
        <v>43271</v>
      </c>
      <c r="K23" s="102" t="s">
        <v>1149</v>
      </c>
      <c r="L23" s="102" t="s">
        <v>2004</v>
      </c>
      <c r="M23" s="102" t="s">
        <v>48</v>
      </c>
      <c r="N23">
        <v>2</v>
      </c>
      <c r="O23" s="82">
        <v>7</v>
      </c>
      <c r="P23" s="49">
        <v>3.5</v>
      </c>
      <c r="Q23" s="49">
        <v>5</v>
      </c>
      <c r="R23" s="49" t="s">
        <v>36</v>
      </c>
      <c r="S23" s="54"/>
      <c r="T23" s="54"/>
      <c r="U23" s="54"/>
      <c r="V23" s="54"/>
      <c r="W23" s="80">
        <v>0</v>
      </c>
      <c r="X23" s="51">
        <f t="shared" si="0"/>
        <v>1.6</v>
      </c>
      <c r="Y23" s="52" t="str">
        <f t="shared" si="3"/>
        <v>F</v>
      </c>
      <c r="Z23" s="53" t="str">
        <f t="shared" si="1"/>
        <v>Kém</v>
      </c>
      <c r="AA23" s="41" t="s">
        <v>3382</v>
      </c>
      <c r="AB23" s="41" t="str">
        <f t="shared" si="5"/>
        <v>PM13-A3</v>
      </c>
      <c r="AC23" s="71"/>
      <c r="AD23" s="4"/>
      <c r="AE23" s="43" t="str">
        <f t="shared" si="2"/>
        <v>Học lại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1895</v>
      </c>
      <c r="D24" s="46" t="s">
        <v>1896</v>
      </c>
      <c r="E24" s="47" t="s">
        <v>123</v>
      </c>
      <c r="F24" s="48" t="s">
        <v>1897</v>
      </c>
      <c r="G24" s="45" t="s">
        <v>518</v>
      </c>
      <c r="H24" s="101" t="s">
        <v>1147</v>
      </c>
      <c r="I24" s="102" t="s">
        <v>1868</v>
      </c>
      <c r="J24" s="100">
        <v>43271</v>
      </c>
      <c r="K24" s="102" t="s">
        <v>1149</v>
      </c>
      <c r="L24" s="102" t="s">
        <v>2004</v>
      </c>
      <c r="M24" s="102" t="s">
        <v>48</v>
      </c>
      <c r="N24">
        <v>2</v>
      </c>
      <c r="O24" s="82">
        <v>9</v>
      </c>
      <c r="P24" s="49">
        <v>4</v>
      </c>
      <c r="Q24" s="49">
        <v>5</v>
      </c>
      <c r="R24" s="49" t="s">
        <v>36</v>
      </c>
      <c r="S24" s="54"/>
      <c r="T24" s="54"/>
      <c r="U24" s="54"/>
      <c r="V24" s="54"/>
      <c r="W24" s="80">
        <v>1</v>
      </c>
      <c r="X24" s="51">
        <f t="shared" si="0"/>
        <v>2.5</v>
      </c>
      <c r="Y24" s="52" t="str">
        <f t="shared" si="3"/>
        <v>F</v>
      </c>
      <c r="Z24" s="53" t="str">
        <f t="shared" si="1"/>
        <v>Kém</v>
      </c>
      <c r="AA24" s="41" t="str">
        <f t="shared" si="4"/>
        <v/>
      </c>
      <c r="AB24" s="41" t="str">
        <f t="shared" si="5"/>
        <v>PM13-A3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1898</v>
      </c>
      <c r="D25" s="46" t="s">
        <v>1899</v>
      </c>
      <c r="E25" s="47" t="s">
        <v>123</v>
      </c>
      <c r="F25" s="48" t="s">
        <v>222</v>
      </c>
      <c r="G25" s="45" t="s">
        <v>357</v>
      </c>
      <c r="H25" s="101" t="s">
        <v>1147</v>
      </c>
      <c r="I25" s="102" t="s">
        <v>1868</v>
      </c>
      <c r="J25" s="100">
        <v>43271</v>
      </c>
      <c r="K25" s="102" t="s">
        <v>1149</v>
      </c>
      <c r="L25" s="102" t="s">
        <v>2004</v>
      </c>
      <c r="M25" s="102" t="s">
        <v>48</v>
      </c>
      <c r="N25">
        <v>2</v>
      </c>
      <c r="O25" s="82">
        <v>9</v>
      </c>
      <c r="P25" s="49">
        <v>9.5</v>
      </c>
      <c r="Q25" s="49">
        <v>5</v>
      </c>
      <c r="R25" s="49" t="s">
        <v>36</v>
      </c>
      <c r="S25" s="54"/>
      <c r="T25" s="54"/>
      <c r="U25" s="54"/>
      <c r="V25" s="54"/>
      <c r="W25" s="80">
        <v>4</v>
      </c>
      <c r="X25" s="51">
        <f t="shared" si="0"/>
        <v>5.2</v>
      </c>
      <c r="Y25" s="52" t="str">
        <f t="shared" si="3"/>
        <v>D+</v>
      </c>
      <c r="Z25" s="53" t="str">
        <f t="shared" si="1"/>
        <v>Trung bình yếu</v>
      </c>
      <c r="AA25" s="41" t="str">
        <f t="shared" si="4"/>
        <v/>
      </c>
      <c r="AB25" s="41" t="str">
        <f t="shared" si="5"/>
        <v>PM13-A3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1900</v>
      </c>
      <c r="D26" s="46" t="s">
        <v>1901</v>
      </c>
      <c r="E26" s="47" t="s">
        <v>139</v>
      </c>
      <c r="F26" s="48" t="s">
        <v>897</v>
      </c>
      <c r="G26" s="45" t="s">
        <v>283</v>
      </c>
      <c r="H26" s="101" t="s">
        <v>1147</v>
      </c>
      <c r="I26" s="102" t="s">
        <v>1868</v>
      </c>
      <c r="J26" s="100">
        <v>43271</v>
      </c>
      <c r="K26" s="102" t="s">
        <v>1149</v>
      </c>
      <c r="L26" s="102" t="s">
        <v>2004</v>
      </c>
      <c r="M26" s="102" t="s">
        <v>48</v>
      </c>
      <c r="N26">
        <v>2</v>
      </c>
      <c r="O26" s="82">
        <v>6</v>
      </c>
      <c r="P26" s="49">
        <v>0</v>
      </c>
      <c r="Q26" s="49">
        <v>0</v>
      </c>
      <c r="R26" s="49" t="s">
        <v>36</v>
      </c>
      <c r="S26" s="54"/>
      <c r="T26" s="54"/>
      <c r="U26" s="54"/>
      <c r="V26" s="54"/>
      <c r="W26" s="80" t="s">
        <v>36</v>
      </c>
      <c r="X26" s="51">
        <f t="shared" si="0"/>
        <v>0.6</v>
      </c>
      <c r="Y26" s="52" t="str">
        <f t="shared" si="3"/>
        <v>F</v>
      </c>
      <c r="Z26" s="53" t="str">
        <f t="shared" si="1"/>
        <v>Kém</v>
      </c>
      <c r="AA26" s="41" t="str">
        <f t="shared" si="4"/>
        <v>Không đủ ĐKDT</v>
      </c>
      <c r="AB26" s="41" t="str">
        <f t="shared" si="5"/>
        <v>PM13-A3</v>
      </c>
      <c r="AC26" s="71"/>
      <c r="AD26" s="4"/>
      <c r="AE26" s="43" t="str">
        <f t="shared" si="2"/>
        <v>Học lại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1902</v>
      </c>
      <c r="D27" s="46" t="s">
        <v>1903</v>
      </c>
      <c r="E27" s="47" t="s">
        <v>413</v>
      </c>
      <c r="F27" s="48" t="s">
        <v>1400</v>
      </c>
      <c r="G27" s="45" t="s">
        <v>472</v>
      </c>
      <c r="H27" s="101" t="s">
        <v>1147</v>
      </c>
      <c r="I27" s="102" t="s">
        <v>1868</v>
      </c>
      <c r="J27" s="100">
        <v>43271</v>
      </c>
      <c r="K27" s="102" t="s">
        <v>1149</v>
      </c>
      <c r="L27" s="102" t="s">
        <v>2004</v>
      </c>
      <c r="M27" s="102" t="s">
        <v>48</v>
      </c>
      <c r="N27">
        <v>2</v>
      </c>
      <c r="O27" s="82">
        <v>10</v>
      </c>
      <c r="P27" s="49">
        <v>6</v>
      </c>
      <c r="Q27" s="49">
        <v>4</v>
      </c>
      <c r="R27" s="49" t="s">
        <v>36</v>
      </c>
      <c r="S27" s="54"/>
      <c r="T27" s="54"/>
      <c r="U27" s="54"/>
      <c r="V27" s="54"/>
      <c r="W27" s="80">
        <v>6</v>
      </c>
      <c r="X27" s="51">
        <f t="shared" si="0"/>
        <v>6.2</v>
      </c>
      <c r="Y27" s="52" t="str">
        <f t="shared" si="3"/>
        <v>C</v>
      </c>
      <c r="Z27" s="53" t="str">
        <f t="shared" si="1"/>
        <v>Trung bình</v>
      </c>
      <c r="AA27" s="41" t="str">
        <f t="shared" si="4"/>
        <v/>
      </c>
      <c r="AB27" s="41" t="str">
        <f t="shared" si="5"/>
        <v>PM13-A3</v>
      </c>
      <c r="AC27" s="71"/>
      <c r="AD27" s="4"/>
      <c r="AE27" s="43" t="str">
        <f t="shared" si="2"/>
        <v>Đạt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1904</v>
      </c>
      <c r="D28" s="46" t="s">
        <v>625</v>
      </c>
      <c r="E28" s="47" t="s">
        <v>413</v>
      </c>
      <c r="F28" s="48" t="s">
        <v>1905</v>
      </c>
      <c r="G28" s="45" t="s">
        <v>69</v>
      </c>
      <c r="H28" s="101" t="s">
        <v>1147</v>
      </c>
      <c r="I28" s="102" t="s">
        <v>1868</v>
      </c>
      <c r="J28" s="100">
        <v>43271</v>
      </c>
      <c r="K28" s="102" t="s">
        <v>1149</v>
      </c>
      <c r="L28" s="102" t="s">
        <v>2004</v>
      </c>
      <c r="M28" s="102" t="s">
        <v>48</v>
      </c>
      <c r="N28">
        <v>2</v>
      </c>
      <c r="O28" s="82">
        <v>9</v>
      </c>
      <c r="P28" s="49">
        <v>3.5</v>
      </c>
      <c r="Q28" s="49">
        <v>5</v>
      </c>
      <c r="R28" s="49" t="s">
        <v>36</v>
      </c>
      <c r="S28" s="54"/>
      <c r="T28" s="54"/>
      <c r="U28" s="54"/>
      <c r="V28" s="54"/>
      <c r="W28" s="80">
        <v>1</v>
      </c>
      <c r="X28" s="51">
        <f t="shared" si="0"/>
        <v>2.5</v>
      </c>
      <c r="Y28" s="52" t="str">
        <f t="shared" si="3"/>
        <v>F</v>
      </c>
      <c r="Z28" s="53" t="str">
        <f t="shared" si="1"/>
        <v>Kém</v>
      </c>
      <c r="AA28" s="41" t="str">
        <f t="shared" si="4"/>
        <v/>
      </c>
      <c r="AB28" s="41" t="str">
        <f t="shared" si="5"/>
        <v>PM13-A3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1906</v>
      </c>
      <c r="D29" s="46" t="s">
        <v>216</v>
      </c>
      <c r="E29" s="47" t="s">
        <v>413</v>
      </c>
      <c r="F29" s="48" t="s">
        <v>1343</v>
      </c>
      <c r="G29" s="45" t="s">
        <v>93</v>
      </c>
      <c r="H29" s="101" t="s">
        <v>1147</v>
      </c>
      <c r="I29" s="102" t="s">
        <v>1868</v>
      </c>
      <c r="J29" s="100">
        <v>43271</v>
      </c>
      <c r="K29" s="102" t="s">
        <v>1149</v>
      </c>
      <c r="L29" s="102" t="s">
        <v>2004</v>
      </c>
      <c r="M29" s="102" t="s">
        <v>48</v>
      </c>
      <c r="N29">
        <v>2</v>
      </c>
      <c r="O29" s="82">
        <v>8.5</v>
      </c>
      <c r="P29" s="49">
        <v>3.5</v>
      </c>
      <c r="Q29" s="49">
        <v>8</v>
      </c>
      <c r="R29" s="49" t="s">
        <v>36</v>
      </c>
      <c r="S29" s="54"/>
      <c r="T29" s="54"/>
      <c r="U29" s="54"/>
      <c r="V29" s="54"/>
      <c r="W29" s="80">
        <v>1</v>
      </c>
      <c r="X29" s="51">
        <f t="shared" si="0"/>
        <v>2.7</v>
      </c>
      <c r="Y29" s="52" t="str">
        <f t="shared" si="3"/>
        <v>F</v>
      </c>
      <c r="Z29" s="53" t="str">
        <f t="shared" si="1"/>
        <v>Kém</v>
      </c>
      <c r="AA29" s="41" t="str">
        <f t="shared" si="4"/>
        <v/>
      </c>
      <c r="AB29" s="41" t="str">
        <f t="shared" si="5"/>
        <v>PM13-A3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1907</v>
      </c>
      <c r="D30" s="46" t="s">
        <v>537</v>
      </c>
      <c r="E30" s="47" t="s">
        <v>631</v>
      </c>
      <c r="F30" s="48" t="s">
        <v>499</v>
      </c>
      <c r="G30" s="45" t="s">
        <v>69</v>
      </c>
      <c r="H30" s="101" t="s">
        <v>1147</v>
      </c>
      <c r="I30" s="102" t="s">
        <v>1868</v>
      </c>
      <c r="J30" s="100">
        <v>43271</v>
      </c>
      <c r="K30" s="102" t="s">
        <v>1149</v>
      </c>
      <c r="L30" s="102" t="s">
        <v>2004</v>
      </c>
      <c r="M30" s="102" t="s">
        <v>48</v>
      </c>
      <c r="N30">
        <v>2</v>
      </c>
      <c r="O30" s="82">
        <v>7.5</v>
      </c>
      <c r="P30" s="49">
        <v>3</v>
      </c>
      <c r="Q30" s="49">
        <v>6</v>
      </c>
      <c r="R30" s="49" t="s">
        <v>36</v>
      </c>
      <c r="S30" s="54"/>
      <c r="T30" s="54"/>
      <c r="U30" s="54"/>
      <c r="V30" s="54"/>
      <c r="W30" s="80">
        <v>1</v>
      </c>
      <c r="X30" s="51">
        <f t="shared" si="0"/>
        <v>2.4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tr">
        <f t="shared" si="5"/>
        <v>PM13-A3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1908</v>
      </c>
      <c r="D31" s="46" t="s">
        <v>1909</v>
      </c>
      <c r="E31" s="47" t="s">
        <v>631</v>
      </c>
      <c r="F31" s="48" t="s">
        <v>662</v>
      </c>
      <c r="G31" s="45" t="s">
        <v>174</v>
      </c>
      <c r="H31" s="101" t="s">
        <v>1147</v>
      </c>
      <c r="I31" s="102" t="s">
        <v>1868</v>
      </c>
      <c r="J31" s="100">
        <v>43271</v>
      </c>
      <c r="K31" s="102" t="s">
        <v>1149</v>
      </c>
      <c r="L31" s="102" t="s">
        <v>2004</v>
      </c>
      <c r="M31" s="102" t="s">
        <v>48</v>
      </c>
      <c r="N31">
        <v>2</v>
      </c>
      <c r="O31" s="82">
        <v>10</v>
      </c>
      <c r="P31" s="49">
        <v>9.5</v>
      </c>
      <c r="Q31" s="49">
        <v>7</v>
      </c>
      <c r="R31" s="49" t="s">
        <v>36</v>
      </c>
      <c r="S31" s="54"/>
      <c r="T31" s="54"/>
      <c r="U31" s="54"/>
      <c r="V31" s="54"/>
      <c r="W31" s="80">
        <v>6</v>
      </c>
      <c r="X31" s="51">
        <f t="shared" si="0"/>
        <v>6.9</v>
      </c>
      <c r="Y31" s="52" t="str">
        <f t="shared" si="3"/>
        <v>C+</v>
      </c>
      <c r="Z31" s="53" t="str">
        <f t="shared" si="1"/>
        <v>Trung bình</v>
      </c>
      <c r="AA31" s="41" t="str">
        <f t="shared" si="4"/>
        <v/>
      </c>
      <c r="AB31" s="41" t="str">
        <f t="shared" si="5"/>
        <v>PM13-A3</v>
      </c>
      <c r="AC31" s="71"/>
      <c r="AD31" s="4"/>
      <c r="AE31" s="43" t="str">
        <f t="shared" si="2"/>
        <v>Đạt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1910</v>
      </c>
      <c r="D32" s="46" t="s">
        <v>420</v>
      </c>
      <c r="E32" s="47" t="s">
        <v>155</v>
      </c>
      <c r="F32" s="48" t="s">
        <v>1911</v>
      </c>
      <c r="G32" s="45" t="s">
        <v>152</v>
      </c>
      <c r="H32" s="101" t="s">
        <v>1147</v>
      </c>
      <c r="I32" s="102" t="s">
        <v>1868</v>
      </c>
      <c r="J32" s="100">
        <v>43271</v>
      </c>
      <c r="K32" s="102" t="s">
        <v>1149</v>
      </c>
      <c r="L32" s="102" t="s">
        <v>2004</v>
      </c>
      <c r="M32" s="102" t="s">
        <v>48</v>
      </c>
      <c r="N32">
        <v>2</v>
      </c>
      <c r="O32" s="82">
        <v>7</v>
      </c>
      <c r="P32" s="49">
        <v>0</v>
      </c>
      <c r="Q32" s="49">
        <v>0</v>
      </c>
      <c r="R32" s="49" t="s">
        <v>36</v>
      </c>
      <c r="S32" s="54"/>
      <c r="T32" s="54"/>
      <c r="U32" s="54"/>
      <c r="V32" s="54"/>
      <c r="W32" s="80" t="s">
        <v>36</v>
      </c>
      <c r="X32" s="51">
        <f t="shared" si="0"/>
        <v>0.7</v>
      </c>
      <c r="Y32" s="52" t="str">
        <f t="shared" si="3"/>
        <v>F</v>
      </c>
      <c r="Z32" s="53" t="str">
        <f t="shared" si="1"/>
        <v>Kém</v>
      </c>
      <c r="AA32" s="41" t="str">
        <f t="shared" si="4"/>
        <v>Không đủ ĐKDT</v>
      </c>
      <c r="AB32" s="41" t="str">
        <f t="shared" si="5"/>
        <v>PM13-A3</v>
      </c>
      <c r="AC32" s="71"/>
      <c r="AD32" s="4"/>
      <c r="AE32" s="43" t="str">
        <f t="shared" si="2"/>
        <v>Học lại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1912</v>
      </c>
      <c r="D33" s="46" t="s">
        <v>1913</v>
      </c>
      <c r="E33" s="47" t="s">
        <v>162</v>
      </c>
      <c r="F33" s="48" t="s">
        <v>568</v>
      </c>
      <c r="G33" s="45" t="s">
        <v>454</v>
      </c>
      <c r="H33" s="101" t="s">
        <v>1147</v>
      </c>
      <c r="I33" s="102" t="s">
        <v>1868</v>
      </c>
      <c r="J33" s="100">
        <v>43271</v>
      </c>
      <c r="K33" s="102" t="s">
        <v>1149</v>
      </c>
      <c r="L33" s="102" t="s">
        <v>2004</v>
      </c>
      <c r="M33" s="102" t="s">
        <v>48</v>
      </c>
      <c r="N33">
        <v>2</v>
      </c>
      <c r="O33" s="82">
        <v>9</v>
      </c>
      <c r="P33" s="49">
        <v>4.5</v>
      </c>
      <c r="Q33" s="49">
        <v>6</v>
      </c>
      <c r="R33" s="49" t="s">
        <v>36</v>
      </c>
      <c r="S33" s="54"/>
      <c r="T33" s="54"/>
      <c r="U33" s="54"/>
      <c r="V33" s="54"/>
      <c r="W33" s="80">
        <v>1</v>
      </c>
      <c r="X33" s="51">
        <f t="shared" si="0"/>
        <v>2.7</v>
      </c>
      <c r="Y33" s="52" t="str">
        <f t="shared" si="3"/>
        <v>F</v>
      </c>
      <c r="Z33" s="53" t="str">
        <f t="shared" si="1"/>
        <v>Kém</v>
      </c>
      <c r="AA33" s="41" t="str">
        <f t="shared" si="4"/>
        <v/>
      </c>
      <c r="AB33" s="41" t="str">
        <f t="shared" si="5"/>
        <v>PM13-A3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1914</v>
      </c>
      <c r="D34" s="46" t="s">
        <v>1901</v>
      </c>
      <c r="E34" s="47" t="s">
        <v>162</v>
      </c>
      <c r="F34" s="48" t="s">
        <v>499</v>
      </c>
      <c r="G34" s="45" t="s">
        <v>179</v>
      </c>
      <c r="H34" s="101" t="s">
        <v>1147</v>
      </c>
      <c r="I34" s="102" t="s">
        <v>1868</v>
      </c>
      <c r="J34" s="100">
        <v>43271</v>
      </c>
      <c r="K34" s="102" t="s">
        <v>1149</v>
      </c>
      <c r="L34" s="102" t="s">
        <v>2004</v>
      </c>
      <c r="M34" s="102" t="s">
        <v>48</v>
      </c>
      <c r="N34">
        <v>2</v>
      </c>
      <c r="O34" s="82">
        <v>9</v>
      </c>
      <c r="P34" s="49">
        <v>3.5</v>
      </c>
      <c r="Q34" s="49">
        <v>3</v>
      </c>
      <c r="R34" s="49" t="s">
        <v>36</v>
      </c>
      <c r="S34" s="54"/>
      <c r="T34" s="54"/>
      <c r="U34" s="54"/>
      <c r="V34" s="54"/>
      <c r="W34" s="80">
        <v>3.5</v>
      </c>
      <c r="X34" s="51">
        <f t="shared" si="0"/>
        <v>4</v>
      </c>
      <c r="Y34" s="52" t="str">
        <f t="shared" si="3"/>
        <v>D</v>
      </c>
      <c r="Z34" s="53" t="str">
        <f t="shared" si="1"/>
        <v>Trung bình yếu</v>
      </c>
      <c r="AA34" s="41" t="str">
        <f t="shared" si="4"/>
        <v/>
      </c>
      <c r="AB34" s="41" t="str">
        <f t="shared" si="5"/>
        <v>PM13-A3</v>
      </c>
      <c r="AC34" s="71"/>
      <c r="AD34" s="4"/>
      <c r="AE34" s="43" t="str">
        <f t="shared" si="2"/>
        <v>Đạt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1915</v>
      </c>
      <c r="D35" s="46" t="s">
        <v>166</v>
      </c>
      <c r="E35" s="47" t="s">
        <v>162</v>
      </c>
      <c r="F35" s="48" t="s">
        <v>609</v>
      </c>
      <c r="G35" s="45" t="s">
        <v>170</v>
      </c>
      <c r="H35" s="101" t="s">
        <v>1147</v>
      </c>
      <c r="I35" s="102" t="s">
        <v>1868</v>
      </c>
      <c r="J35" s="100">
        <v>43271</v>
      </c>
      <c r="K35" s="102" t="s">
        <v>1149</v>
      </c>
      <c r="L35" s="102" t="s">
        <v>2004</v>
      </c>
      <c r="M35" s="102" t="s">
        <v>48</v>
      </c>
      <c r="N35">
        <v>2</v>
      </c>
      <c r="O35" s="82">
        <v>9</v>
      </c>
      <c r="P35" s="49">
        <v>4.5</v>
      </c>
      <c r="Q35" s="49">
        <v>4</v>
      </c>
      <c r="R35" s="49" t="s">
        <v>36</v>
      </c>
      <c r="S35" s="54"/>
      <c r="T35" s="54"/>
      <c r="U35" s="54"/>
      <c r="V35" s="54"/>
      <c r="W35" s="80">
        <v>1</v>
      </c>
      <c r="X35" s="51">
        <f t="shared" si="0"/>
        <v>2.5</v>
      </c>
      <c r="Y35" s="52" t="str">
        <f t="shared" si="3"/>
        <v>F</v>
      </c>
      <c r="Z35" s="53" t="str">
        <f t="shared" si="1"/>
        <v>Kém</v>
      </c>
      <c r="AA35" s="41" t="str">
        <f t="shared" si="4"/>
        <v/>
      </c>
      <c r="AB35" s="41" t="str">
        <f t="shared" si="5"/>
        <v>PM13-A3</v>
      </c>
      <c r="AC35" s="71"/>
      <c r="AD35" s="4"/>
      <c r="AE35" s="43" t="str">
        <f t="shared" si="2"/>
        <v>Học lại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1916</v>
      </c>
      <c r="D36" s="46" t="s">
        <v>211</v>
      </c>
      <c r="E36" s="47" t="s">
        <v>162</v>
      </c>
      <c r="F36" s="48" t="s">
        <v>1268</v>
      </c>
      <c r="G36" s="45" t="s">
        <v>61</v>
      </c>
      <c r="H36" s="101" t="s">
        <v>1147</v>
      </c>
      <c r="I36" s="102" t="s">
        <v>1868</v>
      </c>
      <c r="J36" s="100">
        <v>43271</v>
      </c>
      <c r="K36" s="102" t="s">
        <v>1149</v>
      </c>
      <c r="L36" s="102" t="s">
        <v>2004</v>
      </c>
      <c r="M36" s="102" t="s">
        <v>48</v>
      </c>
      <c r="N36">
        <v>2</v>
      </c>
      <c r="O36" s="82">
        <v>8</v>
      </c>
      <c r="P36" s="49">
        <v>5.5</v>
      </c>
      <c r="Q36" s="49">
        <v>3</v>
      </c>
      <c r="R36" s="49" t="s">
        <v>36</v>
      </c>
      <c r="S36" s="54"/>
      <c r="T36" s="54"/>
      <c r="U36" s="54"/>
      <c r="V36" s="54"/>
      <c r="W36" s="80">
        <v>0</v>
      </c>
      <c r="X36" s="51">
        <f t="shared" si="0"/>
        <v>1.7</v>
      </c>
      <c r="Y36" s="52" t="str">
        <f t="shared" si="3"/>
        <v>F</v>
      </c>
      <c r="Z36" s="53" t="str">
        <f t="shared" si="1"/>
        <v>Kém</v>
      </c>
      <c r="AA36" s="41" t="s">
        <v>3382</v>
      </c>
      <c r="AB36" s="41" t="str">
        <f t="shared" si="5"/>
        <v>PM13-A3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1917</v>
      </c>
      <c r="D37" s="46" t="s">
        <v>1864</v>
      </c>
      <c r="E37" s="47" t="s">
        <v>162</v>
      </c>
      <c r="F37" s="48" t="s">
        <v>1158</v>
      </c>
      <c r="G37" s="45" t="s">
        <v>454</v>
      </c>
      <c r="H37" s="101" t="s">
        <v>1147</v>
      </c>
      <c r="I37" s="102" t="s">
        <v>1868</v>
      </c>
      <c r="J37" s="100">
        <v>43271</v>
      </c>
      <c r="K37" s="102" t="s">
        <v>1149</v>
      </c>
      <c r="L37" s="102" t="s">
        <v>2004</v>
      </c>
      <c r="M37" s="102" t="s">
        <v>48</v>
      </c>
      <c r="N37">
        <v>2</v>
      </c>
      <c r="O37" s="82">
        <v>9</v>
      </c>
      <c r="P37" s="49">
        <v>6</v>
      </c>
      <c r="Q37" s="49">
        <v>7</v>
      </c>
      <c r="R37" s="49" t="s">
        <v>36</v>
      </c>
      <c r="S37" s="54"/>
      <c r="T37" s="54"/>
      <c r="U37" s="54"/>
      <c r="V37" s="54"/>
      <c r="W37" s="80">
        <v>1</v>
      </c>
      <c r="X37" s="51">
        <f t="shared" si="0"/>
        <v>2.9</v>
      </c>
      <c r="Y37" s="52" t="str">
        <f t="shared" si="3"/>
        <v>F</v>
      </c>
      <c r="Z37" s="53" t="str">
        <f t="shared" si="1"/>
        <v>Kém</v>
      </c>
      <c r="AA37" s="41" t="str">
        <f t="shared" si="4"/>
        <v/>
      </c>
      <c r="AB37" s="41" t="str">
        <f t="shared" si="5"/>
        <v>PM13-A3</v>
      </c>
      <c r="AC37" s="71"/>
      <c r="AD37" s="4"/>
      <c r="AE37" s="43" t="str">
        <f t="shared" si="2"/>
        <v>Học lại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1918</v>
      </c>
      <c r="D38" s="46" t="s">
        <v>1919</v>
      </c>
      <c r="E38" s="47" t="s">
        <v>1773</v>
      </c>
      <c r="F38" s="48" t="s">
        <v>1920</v>
      </c>
      <c r="G38" s="45" t="s">
        <v>65</v>
      </c>
      <c r="H38" s="101" t="s">
        <v>1147</v>
      </c>
      <c r="I38" s="102" t="s">
        <v>1868</v>
      </c>
      <c r="J38" s="100">
        <v>43271</v>
      </c>
      <c r="K38" s="102" t="s">
        <v>1149</v>
      </c>
      <c r="L38" s="102" t="s">
        <v>2004</v>
      </c>
      <c r="M38" s="102" t="s">
        <v>48</v>
      </c>
      <c r="N38">
        <v>2</v>
      </c>
      <c r="O38" s="82">
        <v>10</v>
      </c>
      <c r="P38" s="49">
        <v>7.5</v>
      </c>
      <c r="Q38" s="49">
        <v>6</v>
      </c>
      <c r="R38" s="49" t="s">
        <v>36</v>
      </c>
      <c r="S38" s="54"/>
      <c r="T38" s="54"/>
      <c r="U38" s="54"/>
      <c r="V38" s="54"/>
      <c r="W38" s="80">
        <v>0</v>
      </c>
      <c r="X38" s="51">
        <f t="shared" si="0"/>
        <v>2.4</v>
      </c>
      <c r="Y38" s="52" t="str">
        <f t="shared" si="3"/>
        <v>F</v>
      </c>
      <c r="Z38" s="53" t="str">
        <f t="shared" si="1"/>
        <v>Kém</v>
      </c>
      <c r="AA38" s="41" t="str">
        <f t="shared" si="4"/>
        <v/>
      </c>
      <c r="AB38" s="41" t="str">
        <f t="shared" si="5"/>
        <v>PM13-A3</v>
      </c>
      <c r="AC38" s="71"/>
      <c r="AD38" s="4"/>
      <c r="AE38" s="43" t="str">
        <f t="shared" si="2"/>
        <v>Học lại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1921</v>
      </c>
      <c r="D39" s="46" t="s">
        <v>186</v>
      </c>
      <c r="E39" s="47" t="s">
        <v>182</v>
      </c>
      <c r="F39" s="48" t="s">
        <v>1922</v>
      </c>
      <c r="G39" s="45" t="s">
        <v>1923</v>
      </c>
      <c r="H39" s="101" t="s">
        <v>1147</v>
      </c>
      <c r="I39" s="102" t="s">
        <v>1868</v>
      </c>
      <c r="J39" s="100">
        <v>43271</v>
      </c>
      <c r="K39" s="102" t="s">
        <v>1149</v>
      </c>
      <c r="L39" s="102" t="s">
        <v>2004</v>
      </c>
      <c r="M39" s="102" t="s">
        <v>48</v>
      </c>
      <c r="N39">
        <v>2</v>
      </c>
      <c r="O39" s="82">
        <v>10</v>
      </c>
      <c r="P39" s="49">
        <v>9.5</v>
      </c>
      <c r="Q39" s="49">
        <v>7</v>
      </c>
      <c r="R39" s="49" t="s">
        <v>36</v>
      </c>
      <c r="S39" s="54"/>
      <c r="T39" s="54"/>
      <c r="U39" s="54"/>
      <c r="V39" s="54"/>
      <c r="W39" s="80">
        <v>8</v>
      </c>
      <c r="X39" s="51">
        <f t="shared" si="0"/>
        <v>8.3000000000000007</v>
      </c>
      <c r="Y39" s="52" t="str">
        <f t="shared" si="3"/>
        <v>B+</v>
      </c>
      <c r="Z39" s="53" t="str">
        <f t="shared" si="1"/>
        <v>Khá</v>
      </c>
      <c r="AA39" s="41" t="str">
        <f t="shared" si="4"/>
        <v/>
      </c>
      <c r="AB39" s="41" t="str">
        <f t="shared" si="5"/>
        <v>PM13-A3</v>
      </c>
      <c r="AC39" s="71"/>
      <c r="AD39" s="4"/>
      <c r="AE39" s="43" t="str">
        <f t="shared" si="2"/>
        <v>Đạt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1924</v>
      </c>
      <c r="D40" s="46" t="s">
        <v>1925</v>
      </c>
      <c r="E40" s="47" t="s">
        <v>182</v>
      </c>
      <c r="F40" s="48" t="s">
        <v>744</v>
      </c>
      <c r="G40" s="45" t="s">
        <v>454</v>
      </c>
      <c r="H40" s="101" t="s">
        <v>1147</v>
      </c>
      <c r="I40" s="102" t="s">
        <v>1868</v>
      </c>
      <c r="J40" s="100">
        <v>43271</v>
      </c>
      <c r="K40" s="102" t="s">
        <v>1149</v>
      </c>
      <c r="L40" s="102" t="s">
        <v>2004</v>
      </c>
      <c r="M40" s="102" t="s">
        <v>48</v>
      </c>
      <c r="N40">
        <v>2</v>
      </c>
      <c r="O40" s="82">
        <v>9</v>
      </c>
      <c r="P40" s="49">
        <v>6.5</v>
      </c>
      <c r="Q40" s="49">
        <v>9</v>
      </c>
      <c r="R40" s="49" t="s">
        <v>36</v>
      </c>
      <c r="S40" s="54"/>
      <c r="T40" s="54"/>
      <c r="U40" s="54"/>
      <c r="V40" s="54"/>
      <c r="W40" s="80">
        <v>3</v>
      </c>
      <c r="X40" s="51">
        <f t="shared" si="0"/>
        <v>4.5999999999999996</v>
      </c>
      <c r="Y40" s="52" t="str">
        <f t="shared" si="3"/>
        <v>D</v>
      </c>
      <c r="Z40" s="53" t="str">
        <f t="shared" si="1"/>
        <v>Trung bình yếu</v>
      </c>
      <c r="AA40" s="41" t="str">
        <f t="shared" si="4"/>
        <v/>
      </c>
      <c r="AB40" s="41" t="str">
        <f t="shared" si="5"/>
        <v>PM13-A3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1926</v>
      </c>
      <c r="D41" s="46" t="s">
        <v>1927</v>
      </c>
      <c r="E41" s="47" t="s">
        <v>182</v>
      </c>
      <c r="F41" s="48" t="s">
        <v>1346</v>
      </c>
      <c r="G41" s="45" t="s">
        <v>89</v>
      </c>
      <c r="H41" s="101" t="s">
        <v>1147</v>
      </c>
      <c r="I41" s="102" t="s">
        <v>1868</v>
      </c>
      <c r="J41" s="100">
        <v>43271</v>
      </c>
      <c r="K41" s="102" t="s">
        <v>1149</v>
      </c>
      <c r="L41" s="102" t="s">
        <v>2004</v>
      </c>
      <c r="M41" s="102" t="s">
        <v>48</v>
      </c>
      <c r="N41">
        <v>2</v>
      </c>
      <c r="O41" s="82">
        <v>10</v>
      </c>
      <c r="P41" s="49">
        <v>6.5</v>
      </c>
      <c r="Q41" s="49">
        <v>5</v>
      </c>
      <c r="R41" s="49" t="s">
        <v>36</v>
      </c>
      <c r="S41" s="54"/>
      <c r="T41" s="54"/>
      <c r="U41" s="54"/>
      <c r="V41" s="54"/>
      <c r="W41" s="80">
        <v>6</v>
      </c>
      <c r="X41" s="51">
        <f t="shared" si="0"/>
        <v>6.4</v>
      </c>
      <c r="Y41" s="52" t="str">
        <f t="shared" si="3"/>
        <v>C</v>
      </c>
      <c r="Z41" s="53" t="str">
        <f t="shared" si="1"/>
        <v>Trung bình</v>
      </c>
      <c r="AA41" s="41" t="str">
        <f t="shared" si="4"/>
        <v/>
      </c>
      <c r="AB41" s="41" t="str">
        <f t="shared" si="5"/>
        <v>PM13-A3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1928</v>
      </c>
      <c r="D42" s="46" t="s">
        <v>505</v>
      </c>
      <c r="E42" s="47" t="s">
        <v>182</v>
      </c>
      <c r="F42" s="48" t="s">
        <v>384</v>
      </c>
      <c r="G42" s="45" t="s">
        <v>179</v>
      </c>
      <c r="H42" s="101" t="s">
        <v>1147</v>
      </c>
      <c r="I42" s="102" t="s">
        <v>1868</v>
      </c>
      <c r="J42" s="100">
        <v>43271</v>
      </c>
      <c r="K42" s="102" t="s">
        <v>1149</v>
      </c>
      <c r="L42" s="102" t="s">
        <v>2004</v>
      </c>
      <c r="M42" s="102" t="s">
        <v>48</v>
      </c>
      <c r="N42">
        <v>2</v>
      </c>
      <c r="O42" s="82">
        <v>8.5</v>
      </c>
      <c r="P42" s="49">
        <v>3.5</v>
      </c>
      <c r="Q42" s="49">
        <v>5</v>
      </c>
      <c r="R42" s="49" t="s">
        <v>36</v>
      </c>
      <c r="S42" s="54"/>
      <c r="T42" s="54"/>
      <c r="U42" s="54"/>
      <c r="V42" s="54"/>
      <c r="W42" s="80">
        <v>3.5</v>
      </c>
      <c r="X42" s="51">
        <f t="shared" si="0"/>
        <v>4.2</v>
      </c>
      <c r="Y42" s="52" t="str">
        <f t="shared" si="3"/>
        <v>D</v>
      </c>
      <c r="Z42" s="53" t="str">
        <f t="shared" si="1"/>
        <v>Trung bình yếu</v>
      </c>
      <c r="AA42" s="41" t="str">
        <f t="shared" si="4"/>
        <v/>
      </c>
      <c r="AB42" s="41" t="str">
        <f t="shared" si="5"/>
        <v>PM13-A3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1929</v>
      </c>
      <c r="D43" s="46" t="s">
        <v>1930</v>
      </c>
      <c r="E43" s="47" t="s">
        <v>189</v>
      </c>
      <c r="F43" s="48" t="s">
        <v>304</v>
      </c>
      <c r="G43" s="45" t="s">
        <v>84</v>
      </c>
      <c r="H43" s="101" t="s">
        <v>1147</v>
      </c>
      <c r="I43" s="102" t="s">
        <v>1868</v>
      </c>
      <c r="J43" s="100">
        <v>43271</v>
      </c>
      <c r="K43" s="102" t="s">
        <v>1149</v>
      </c>
      <c r="L43" s="102" t="s">
        <v>2004</v>
      </c>
      <c r="M43" s="102" t="s">
        <v>48</v>
      </c>
      <c r="N43">
        <v>2</v>
      </c>
      <c r="O43" s="82">
        <v>8</v>
      </c>
      <c r="P43" s="49">
        <v>4</v>
      </c>
      <c r="Q43" s="49">
        <v>8</v>
      </c>
      <c r="R43" s="49" t="s">
        <v>36</v>
      </c>
      <c r="S43" s="54"/>
      <c r="T43" s="54"/>
      <c r="U43" s="54"/>
      <c r="V43" s="54"/>
      <c r="W43" s="80">
        <v>1</v>
      </c>
      <c r="X43" s="51">
        <f t="shared" si="0"/>
        <v>2.7</v>
      </c>
      <c r="Y43" s="52" t="str">
        <f t="shared" si="3"/>
        <v>F</v>
      </c>
      <c r="Z43" s="53" t="str">
        <f t="shared" si="1"/>
        <v>Kém</v>
      </c>
      <c r="AA43" s="41" t="str">
        <f t="shared" si="4"/>
        <v/>
      </c>
      <c r="AB43" s="41" t="str">
        <f t="shared" si="5"/>
        <v>PM13-A3</v>
      </c>
      <c r="AC43" s="71"/>
      <c r="AD43" s="4"/>
      <c r="AE43" s="43" t="str">
        <f t="shared" si="2"/>
        <v>Học lại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1931</v>
      </c>
      <c r="D44" s="46" t="s">
        <v>1932</v>
      </c>
      <c r="E44" s="47" t="s">
        <v>189</v>
      </c>
      <c r="F44" s="48" t="s">
        <v>310</v>
      </c>
      <c r="G44" s="45" t="s">
        <v>378</v>
      </c>
      <c r="H44" s="101" t="s">
        <v>1147</v>
      </c>
      <c r="I44" s="102" t="s">
        <v>1868</v>
      </c>
      <c r="J44" s="100">
        <v>43271</v>
      </c>
      <c r="K44" s="102" t="s">
        <v>1149</v>
      </c>
      <c r="L44" s="102" t="s">
        <v>2004</v>
      </c>
      <c r="M44" s="102" t="s">
        <v>48</v>
      </c>
      <c r="N44">
        <v>2</v>
      </c>
      <c r="O44" s="82">
        <v>10</v>
      </c>
      <c r="P44" s="49">
        <v>5</v>
      </c>
      <c r="Q44" s="49">
        <v>6</v>
      </c>
      <c r="R44" s="49" t="s">
        <v>36</v>
      </c>
      <c r="S44" s="54"/>
      <c r="T44" s="54"/>
      <c r="U44" s="54"/>
      <c r="V44" s="54"/>
      <c r="W44" s="80">
        <v>8</v>
      </c>
      <c r="X44" s="51">
        <f t="shared" si="0"/>
        <v>7.7</v>
      </c>
      <c r="Y44" s="52" t="str">
        <f t="shared" si="3"/>
        <v>B</v>
      </c>
      <c r="Z44" s="53" t="str">
        <f t="shared" si="1"/>
        <v>Khá</v>
      </c>
      <c r="AA44" s="41" t="str">
        <f t="shared" si="4"/>
        <v/>
      </c>
      <c r="AB44" s="41" t="str">
        <f t="shared" si="5"/>
        <v>PM13-A3</v>
      </c>
      <c r="AC44" s="71"/>
      <c r="AD44" s="4"/>
      <c r="AE44" s="43" t="str">
        <f t="shared" si="2"/>
        <v>Đạt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1933</v>
      </c>
      <c r="D45" s="46" t="s">
        <v>316</v>
      </c>
      <c r="E45" s="47" t="s">
        <v>189</v>
      </c>
      <c r="F45" s="48" t="s">
        <v>565</v>
      </c>
      <c r="G45" s="45" t="s">
        <v>194</v>
      </c>
      <c r="H45" s="101" t="s">
        <v>1147</v>
      </c>
      <c r="I45" s="102" t="s">
        <v>1868</v>
      </c>
      <c r="J45" s="100">
        <v>43271</v>
      </c>
      <c r="K45" s="102" t="s">
        <v>1149</v>
      </c>
      <c r="L45" s="102" t="s">
        <v>2004</v>
      </c>
      <c r="M45" s="102" t="s">
        <v>48</v>
      </c>
      <c r="N45">
        <v>2</v>
      </c>
      <c r="O45" s="82">
        <v>9</v>
      </c>
      <c r="P45" s="49">
        <v>3.5</v>
      </c>
      <c r="Q45" s="49">
        <v>3</v>
      </c>
      <c r="R45" s="49" t="s">
        <v>36</v>
      </c>
      <c r="S45" s="54"/>
      <c r="T45" s="54"/>
      <c r="U45" s="54"/>
      <c r="V45" s="54"/>
      <c r="W45" s="80">
        <v>1</v>
      </c>
      <c r="X45" s="51">
        <f t="shared" si="0"/>
        <v>2.2999999999999998</v>
      </c>
      <c r="Y45" s="52" t="str">
        <f t="shared" si="3"/>
        <v>F</v>
      </c>
      <c r="Z45" s="53" t="str">
        <f t="shared" si="1"/>
        <v>Kém</v>
      </c>
      <c r="AA45" s="41" t="str">
        <f t="shared" si="4"/>
        <v/>
      </c>
      <c r="AB45" s="41" t="str">
        <f t="shared" si="5"/>
        <v>PM13-A3</v>
      </c>
      <c r="AC45" s="71"/>
      <c r="AD45" s="4"/>
      <c r="AE45" s="43" t="str">
        <f t="shared" si="2"/>
        <v>Học lại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1934</v>
      </c>
      <c r="D46" s="46" t="s">
        <v>114</v>
      </c>
      <c r="E46" s="47" t="s">
        <v>189</v>
      </c>
      <c r="F46" s="48" t="s">
        <v>1935</v>
      </c>
      <c r="G46" s="45" t="s">
        <v>184</v>
      </c>
      <c r="H46" s="101" t="s">
        <v>1147</v>
      </c>
      <c r="I46" s="102" t="s">
        <v>1868</v>
      </c>
      <c r="J46" s="100">
        <v>43271</v>
      </c>
      <c r="K46" s="102" t="s">
        <v>1149</v>
      </c>
      <c r="L46" s="102" t="s">
        <v>2004</v>
      </c>
      <c r="M46" s="102" t="s">
        <v>48</v>
      </c>
      <c r="N46">
        <v>2</v>
      </c>
      <c r="O46" s="82">
        <v>9</v>
      </c>
      <c r="P46" s="49">
        <v>4</v>
      </c>
      <c r="Q46" s="49">
        <v>10</v>
      </c>
      <c r="R46" s="49" t="s">
        <v>36</v>
      </c>
      <c r="S46" s="54"/>
      <c r="T46" s="54"/>
      <c r="U46" s="54"/>
      <c r="V46" s="54"/>
      <c r="W46" s="80">
        <v>1</v>
      </c>
      <c r="X46" s="51">
        <f t="shared" si="0"/>
        <v>3</v>
      </c>
      <c r="Y46" s="52" t="str">
        <f t="shared" si="3"/>
        <v>F</v>
      </c>
      <c r="Z46" s="53" t="str">
        <f t="shared" si="1"/>
        <v>Kém</v>
      </c>
      <c r="AA46" s="41" t="str">
        <f t="shared" si="4"/>
        <v/>
      </c>
      <c r="AB46" s="41" t="str">
        <f t="shared" si="5"/>
        <v>PM13-A3</v>
      </c>
      <c r="AC46" s="71"/>
      <c r="AD46" s="4"/>
      <c r="AE46" s="43" t="str">
        <f t="shared" si="2"/>
        <v>Học lại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1936</v>
      </c>
      <c r="D47" s="46" t="s">
        <v>81</v>
      </c>
      <c r="E47" s="47" t="s">
        <v>678</v>
      </c>
      <c r="F47" s="48" t="s">
        <v>1450</v>
      </c>
      <c r="G47" s="45" t="s">
        <v>472</v>
      </c>
      <c r="H47" s="101" t="s">
        <v>1147</v>
      </c>
      <c r="I47" s="102" t="s">
        <v>1868</v>
      </c>
      <c r="J47" s="100">
        <v>43271</v>
      </c>
      <c r="K47" s="102" t="s">
        <v>1149</v>
      </c>
      <c r="L47" s="102" t="s">
        <v>2004</v>
      </c>
      <c r="M47" s="102" t="s">
        <v>48</v>
      </c>
      <c r="N47">
        <v>2</v>
      </c>
      <c r="O47" s="82">
        <v>8</v>
      </c>
      <c r="P47" s="49">
        <v>3</v>
      </c>
      <c r="Q47" s="49">
        <v>4</v>
      </c>
      <c r="R47" s="49" t="s">
        <v>36</v>
      </c>
      <c r="S47" s="54"/>
      <c r="T47" s="54"/>
      <c r="U47" s="54"/>
      <c r="V47" s="54"/>
      <c r="W47" s="80">
        <v>1</v>
      </c>
      <c r="X47" s="51">
        <f t="shared" si="0"/>
        <v>2.2000000000000002</v>
      </c>
      <c r="Y47" s="52" t="str">
        <f t="shared" si="3"/>
        <v>F</v>
      </c>
      <c r="Z47" s="53" t="str">
        <f t="shared" si="1"/>
        <v>Kém</v>
      </c>
      <c r="AA47" s="41" t="str">
        <f t="shared" si="4"/>
        <v/>
      </c>
      <c r="AB47" s="41" t="str">
        <f t="shared" si="5"/>
        <v>PM13-A3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1937</v>
      </c>
      <c r="D48" s="46" t="s">
        <v>91</v>
      </c>
      <c r="E48" s="47" t="s">
        <v>201</v>
      </c>
      <c r="F48" s="48" t="s">
        <v>1510</v>
      </c>
      <c r="G48" s="45" t="s">
        <v>283</v>
      </c>
      <c r="H48" s="101" t="s">
        <v>1147</v>
      </c>
      <c r="I48" s="102" t="s">
        <v>1868</v>
      </c>
      <c r="J48" s="100">
        <v>43271</v>
      </c>
      <c r="K48" s="102" t="s">
        <v>1149</v>
      </c>
      <c r="L48" s="102" t="s">
        <v>2004</v>
      </c>
      <c r="M48" s="102" t="s">
        <v>48</v>
      </c>
      <c r="N48">
        <v>2</v>
      </c>
      <c r="O48" s="82">
        <v>9</v>
      </c>
      <c r="P48" s="49">
        <v>3</v>
      </c>
      <c r="Q48" s="49">
        <v>6</v>
      </c>
      <c r="R48" s="49" t="s">
        <v>36</v>
      </c>
      <c r="S48" s="54"/>
      <c r="T48" s="54"/>
      <c r="U48" s="54"/>
      <c r="V48" s="54"/>
      <c r="W48" s="80">
        <v>0</v>
      </c>
      <c r="X48" s="51">
        <f t="shared" si="0"/>
        <v>1.8</v>
      </c>
      <c r="Y48" s="52" t="str">
        <f t="shared" si="3"/>
        <v>F</v>
      </c>
      <c r="Z48" s="53" t="str">
        <f t="shared" si="1"/>
        <v>Kém</v>
      </c>
      <c r="AA48" s="41" t="str">
        <f t="shared" si="4"/>
        <v/>
      </c>
      <c r="AB48" s="41" t="str">
        <f t="shared" si="5"/>
        <v>PM13-A3</v>
      </c>
      <c r="AC48" s="71"/>
      <c r="AD48" s="4"/>
      <c r="AE48" s="43" t="str">
        <f t="shared" si="2"/>
        <v>Học lại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1938</v>
      </c>
      <c r="D49" s="46" t="s">
        <v>505</v>
      </c>
      <c r="E49" s="47" t="s">
        <v>208</v>
      </c>
      <c r="F49" s="48" t="s">
        <v>148</v>
      </c>
      <c r="G49" s="45" t="s">
        <v>518</v>
      </c>
      <c r="H49" s="101" t="s">
        <v>1147</v>
      </c>
      <c r="I49" s="102" t="s">
        <v>1868</v>
      </c>
      <c r="J49" s="100">
        <v>43271</v>
      </c>
      <c r="K49" s="102" t="s">
        <v>1149</v>
      </c>
      <c r="L49" s="102" t="s">
        <v>2004</v>
      </c>
      <c r="M49" s="102" t="s">
        <v>48</v>
      </c>
      <c r="N49">
        <v>2</v>
      </c>
      <c r="O49" s="82">
        <v>10</v>
      </c>
      <c r="P49" s="49">
        <v>10</v>
      </c>
      <c r="Q49" s="49">
        <v>10</v>
      </c>
      <c r="R49" s="49" t="s">
        <v>36</v>
      </c>
      <c r="S49" s="54"/>
      <c r="T49" s="54"/>
      <c r="U49" s="54"/>
      <c r="V49" s="54"/>
      <c r="W49" s="80">
        <v>8</v>
      </c>
      <c r="X49" s="51">
        <f t="shared" si="0"/>
        <v>8.6</v>
      </c>
      <c r="Y49" s="52" t="str">
        <f t="shared" si="3"/>
        <v>A</v>
      </c>
      <c r="Z49" s="53" t="str">
        <f t="shared" si="1"/>
        <v>Giỏi</v>
      </c>
      <c r="AA49" s="41" t="str">
        <f t="shared" si="4"/>
        <v/>
      </c>
      <c r="AB49" s="41" t="str">
        <f t="shared" si="5"/>
        <v>PM13-A3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1939</v>
      </c>
      <c r="D50" s="46" t="s">
        <v>479</v>
      </c>
      <c r="E50" s="47" t="s">
        <v>225</v>
      </c>
      <c r="F50" s="48" t="s">
        <v>1400</v>
      </c>
      <c r="G50" s="45" t="s">
        <v>89</v>
      </c>
      <c r="H50" s="101" t="s">
        <v>1147</v>
      </c>
      <c r="I50" s="102" t="s">
        <v>1868</v>
      </c>
      <c r="J50" s="100">
        <v>43271</v>
      </c>
      <c r="K50" s="102" t="s">
        <v>1149</v>
      </c>
      <c r="L50" s="102" t="s">
        <v>2004</v>
      </c>
      <c r="M50" s="102" t="s">
        <v>48</v>
      </c>
      <c r="N50">
        <v>2</v>
      </c>
      <c r="O50" s="82">
        <v>9</v>
      </c>
      <c r="P50" s="49">
        <v>4.5</v>
      </c>
      <c r="Q50" s="49">
        <v>6</v>
      </c>
      <c r="R50" s="49" t="s">
        <v>36</v>
      </c>
      <c r="S50" s="54"/>
      <c r="T50" s="54"/>
      <c r="U50" s="54"/>
      <c r="V50" s="54"/>
      <c r="W50" s="80">
        <v>8</v>
      </c>
      <c r="X50" s="51">
        <f t="shared" si="0"/>
        <v>7.6</v>
      </c>
      <c r="Y50" s="52" t="str">
        <f t="shared" si="3"/>
        <v>B</v>
      </c>
      <c r="Z50" s="53" t="str">
        <f t="shared" si="1"/>
        <v>Khá</v>
      </c>
      <c r="AA50" s="41" t="str">
        <f t="shared" si="4"/>
        <v/>
      </c>
      <c r="AB50" s="41" t="str">
        <f t="shared" si="5"/>
        <v>PM13-A3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1940</v>
      </c>
      <c r="D51" s="46" t="s">
        <v>150</v>
      </c>
      <c r="E51" s="47" t="s">
        <v>225</v>
      </c>
      <c r="F51" s="48" t="s">
        <v>1941</v>
      </c>
      <c r="G51" s="45" t="s">
        <v>69</v>
      </c>
      <c r="H51" s="101" t="s">
        <v>1147</v>
      </c>
      <c r="I51" s="102" t="s">
        <v>1868</v>
      </c>
      <c r="J51" s="100">
        <v>43271</v>
      </c>
      <c r="K51" s="102" t="s">
        <v>1149</v>
      </c>
      <c r="L51" s="102" t="s">
        <v>2004</v>
      </c>
      <c r="M51" s="102" t="s">
        <v>48</v>
      </c>
      <c r="N51">
        <v>2</v>
      </c>
      <c r="O51" s="82">
        <v>10</v>
      </c>
      <c r="P51" s="49">
        <v>4.5</v>
      </c>
      <c r="Q51" s="49">
        <v>4</v>
      </c>
      <c r="R51" s="49" t="s">
        <v>36</v>
      </c>
      <c r="S51" s="54"/>
      <c r="T51" s="54"/>
      <c r="U51" s="54"/>
      <c r="V51" s="54"/>
      <c r="W51" s="80">
        <v>3</v>
      </c>
      <c r="X51" s="51">
        <f t="shared" si="0"/>
        <v>4</v>
      </c>
      <c r="Y51" s="52" t="str">
        <f t="shared" si="3"/>
        <v>D</v>
      </c>
      <c r="Z51" s="53" t="str">
        <f t="shared" si="1"/>
        <v>Trung bình yếu</v>
      </c>
      <c r="AA51" s="41" t="str">
        <f t="shared" si="4"/>
        <v/>
      </c>
      <c r="AB51" s="41" t="str">
        <f t="shared" si="5"/>
        <v>PM13-A3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1942</v>
      </c>
      <c r="D52" s="46" t="s">
        <v>850</v>
      </c>
      <c r="E52" s="47" t="s">
        <v>225</v>
      </c>
      <c r="F52" s="48" t="s">
        <v>96</v>
      </c>
      <c r="G52" s="45" t="s">
        <v>447</v>
      </c>
      <c r="H52" s="101" t="s">
        <v>1147</v>
      </c>
      <c r="I52" s="102" t="s">
        <v>1868</v>
      </c>
      <c r="J52" s="100">
        <v>43271</v>
      </c>
      <c r="K52" s="102" t="s">
        <v>1149</v>
      </c>
      <c r="L52" s="102" t="s">
        <v>2004</v>
      </c>
      <c r="M52" s="102" t="s">
        <v>48</v>
      </c>
      <c r="N52">
        <v>2</v>
      </c>
      <c r="O52" s="82">
        <v>9</v>
      </c>
      <c r="P52" s="49">
        <v>3</v>
      </c>
      <c r="Q52" s="49">
        <v>5</v>
      </c>
      <c r="R52" s="49" t="s">
        <v>36</v>
      </c>
      <c r="S52" s="54"/>
      <c r="T52" s="54"/>
      <c r="U52" s="54"/>
      <c r="V52" s="54"/>
      <c r="W52" s="80">
        <v>1</v>
      </c>
      <c r="X52" s="51">
        <f t="shared" si="0"/>
        <v>2.4</v>
      </c>
      <c r="Y52" s="52" t="str">
        <f t="shared" si="3"/>
        <v>F</v>
      </c>
      <c r="Z52" s="53" t="str">
        <f t="shared" si="1"/>
        <v>Kém</v>
      </c>
      <c r="AA52" s="41" t="str">
        <f t="shared" si="4"/>
        <v/>
      </c>
      <c r="AB52" s="41" t="str">
        <f t="shared" si="5"/>
        <v>PM13-A3</v>
      </c>
      <c r="AC52" s="71"/>
      <c r="AD52" s="4"/>
      <c r="AE52" s="43" t="str">
        <f t="shared" si="2"/>
        <v>Học lại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1943</v>
      </c>
      <c r="D53" s="46" t="s">
        <v>471</v>
      </c>
      <c r="E53" s="47" t="s">
        <v>229</v>
      </c>
      <c r="F53" s="48" t="s">
        <v>1944</v>
      </c>
      <c r="G53" s="45" t="s">
        <v>1945</v>
      </c>
      <c r="H53" s="101" t="s">
        <v>1147</v>
      </c>
      <c r="I53" s="102" t="s">
        <v>1868</v>
      </c>
      <c r="J53" s="100">
        <v>43271</v>
      </c>
      <c r="K53" s="102" t="s">
        <v>1149</v>
      </c>
      <c r="L53" s="102" t="s">
        <v>2004</v>
      </c>
      <c r="M53" s="102" t="s">
        <v>48</v>
      </c>
      <c r="N53">
        <v>2</v>
      </c>
      <c r="O53" s="82">
        <v>9</v>
      </c>
      <c r="P53" s="49">
        <v>10</v>
      </c>
      <c r="Q53" s="49">
        <v>5</v>
      </c>
      <c r="R53" s="49" t="s">
        <v>36</v>
      </c>
      <c r="S53" s="54"/>
      <c r="T53" s="54"/>
      <c r="U53" s="54"/>
      <c r="V53" s="54"/>
      <c r="W53" s="80">
        <v>6</v>
      </c>
      <c r="X53" s="51">
        <f t="shared" si="0"/>
        <v>6.6</v>
      </c>
      <c r="Y53" s="52" t="str">
        <f t="shared" si="3"/>
        <v>C+</v>
      </c>
      <c r="Z53" s="53" t="str">
        <f t="shared" si="1"/>
        <v>Trung bình</v>
      </c>
      <c r="AA53" s="41" t="str">
        <f t="shared" si="4"/>
        <v/>
      </c>
      <c r="AB53" s="41" t="str">
        <f t="shared" si="5"/>
        <v>PM13-A3</v>
      </c>
      <c r="AC53" s="71"/>
      <c r="AD53" s="4"/>
      <c r="AE53" s="43" t="str">
        <f t="shared" si="2"/>
        <v>Đạt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1946</v>
      </c>
      <c r="D54" s="46" t="s">
        <v>114</v>
      </c>
      <c r="E54" s="47" t="s">
        <v>229</v>
      </c>
      <c r="F54" s="48" t="s">
        <v>1947</v>
      </c>
      <c r="G54" s="45" t="s">
        <v>174</v>
      </c>
      <c r="H54" s="101" t="s">
        <v>1147</v>
      </c>
      <c r="I54" s="102" t="s">
        <v>1868</v>
      </c>
      <c r="J54" s="100">
        <v>43271</v>
      </c>
      <c r="K54" s="102" t="s">
        <v>1149</v>
      </c>
      <c r="L54" s="102" t="s">
        <v>2004</v>
      </c>
      <c r="M54" s="102" t="s">
        <v>48</v>
      </c>
      <c r="N54">
        <v>2</v>
      </c>
      <c r="O54" s="82">
        <v>9</v>
      </c>
      <c r="P54" s="49">
        <v>4</v>
      </c>
      <c r="Q54" s="49">
        <v>3</v>
      </c>
      <c r="R54" s="49" t="s">
        <v>36</v>
      </c>
      <c r="S54" s="54"/>
      <c r="T54" s="54"/>
      <c r="U54" s="54"/>
      <c r="V54" s="54"/>
      <c r="W54" s="80">
        <v>8</v>
      </c>
      <c r="X54" s="51">
        <f t="shared" si="0"/>
        <v>7.2</v>
      </c>
      <c r="Y54" s="52" t="str">
        <f t="shared" si="3"/>
        <v>B</v>
      </c>
      <c r="Z54" s="53" t="str">
        <f t="shared" si="1"/>
        <v>Khá</v>
      </c>
      <c r="AA54" s="41" t="str">
        <f t="shared" si="4"/>
        <v/>
      </c>
      <c r="AB54" s="41" t="str">
        <f t="shared" si="5"/>
        <v>PM13-A3</v>
      </c>
      <c r="AC54" s="71"/>
      <c r="AD54" s="4"/>
      <c r="AE54" s="43" t="str">
        <f t="shared" si="2"/>
        <v>Đạt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1948</v>
      </c>
      <c r="D55" s="46" t="s">
        <v>1949</v>
      </c>
      <c r="E55" s="47" t="s">
        <v>1950</v>
      </c>
      <c r="F55" s="48" t="s">
        <v>310</v>
      </c>
      <c r="G55" s="45" t="s">
        <v>472</v>
      </c>
      <c r="H55" s="101" t="s">
        <v>1147</v>
      </c>
      <c r="I55" s="102" t="s">
        <v>1868</v>
      </c>
      <c r="J55" s="100">
        <v>43271</v>
      </c>
      <c r="K55" s="102" t="s">
        <v>1149</v>
      </c>
      <c r="L55" s="102" t="s">
        <v>2004</v>
      </c>
      <c r="M55" s="102" t="s">
        <v>48</v>
      </c>
      <c r="N55">
        <v>2</v>
      </c>
      <c r="O55" s="82">
        <v>9</v>
      </c>
      <c r="P55" s="49">
        <v>3</v>
      </c>
      <c r="Q55" s="49">
        <v>3</v>
      </c>
      <c r="R55" s="49" t="s">
        <v>36</v>
      </c>
      <c r="S55" s="54"/>
      <c r="T55" s="54"/>
      <c r="U55" s="54"/>
      <c r="V55" s="54"/>
      <c r="W55" s="80">
        <v>1</v>
      </c>
      <c r="X55" s="51">
        <f t="shared" si="0"/>
        <v>2.2000000000000002</v>
      </c>
      <c r="Y55" s="52" t="str">
        <f t="shared" si="3"/>
        <v>F</v>
      </c>
      <c r="Z55" s="53" t="str">
        <f t="shared" si="1"/>
        <v>Kém</v>
      </c>
      <c r="AA55" s="41" t="str">
        <f t="shared" si="4"/>
        <v/>
      </c>
      <c r="AB55" s="41" t="str">
        <f t="shared" si="5"/>
        <v>PM13-A3</v>
      </c>
      <c r="AC55" s="71"/>
      <c r="AD55" s="4"/>
      <c r="AE55" s="43" t="str">
        <f t="shared" si="2"/>
        <v>Học lại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1951</v>
      </c>
      <c r="D56" s="46" t="s">
        <v>76</v>
      </c>
      <c r="E56" s="47" t="s">
        <v>244</v>
      </c>
      <c r="F56" s="48" t="s">
        <v>1002</v>
      </c>
      <c r="G56" s="45" t="s">
        <v>406</v>
      </c>
      <c r="H56" s="101" t="s">
        <v>1147</v>
      </c>
      <c r="I56" s="102" t="s">
        <v>1868</v>
      </c>
      <c r="J56" s="100">
        <v>43271</v>
      </c>
      <c r="K56" s="102" t="s">
        <v>1149</v>
      </c>
      <c r="L56" s="102" t="s">
        <v>2004</v>
      </c>
      <c r="M56" s="102" t="s">
        <v>48</v>
      </c>
      <c r="N56">
        <v>2</v>
      </c>
      <c r="O56" s="82">
        <v>9</v>
      </c>
      <c r="P56" s="49">
        <v>3</v>
      </c>
      <c r="Q56" s="49">
        <v>8</v>
      </c>
      <c r="R56" s="49" t="s">
        <v>36</v>
      </c>
      <c r="S56" s="54"/>
      <c r="T56" s="54"/>
      <c r="U56" s="54"/>
      <c r="V56" s="54"/>
      <c r="W56" s="80">
        <v>1</v>
      </c>
      <c r="X56" s="51">
        <f t="shared" si="0"/>
        <v>2.7</v>
      </c>
      <c r="Y56" s="52" t="str">
        <f t="shared" si="3"/>
        <v>F</v>
      </c>
      <c r="Z56" s="53" t="str">
        <f t="shared" si="1"/>
        <v>Kém</v>
      </c>
      <c r="AA56" s="41" t="str">
        <f t="shared" si="4"/>
        <v/>
      </c>
      <c r="AB56" s="41" t="str">
        <f t="shared" si="5"/>
        <v>PM13-A3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1952</v>
      </c>
      <c r="D57" s="46" t="s">
        <v>316</v>
      </c>
      <c r="E57" s="47" t="s">
        <v>246</v>
      </c>
      <c r="F57" s="48" t="s">
        <v>1953</v>
      </c>
      <c r="G57" s="45" t="s">
        <v>1954</v>
      </c>
      <c r="H57" s="101" t="s">
        <v>1147</v>
      </c>
      <c r="I57" s="102" t="s">
        <v>1868</v>
      </c>
      <c r="J57" s="100">
        <v>43271</v>
      </c>
      <c r="K57" s="102" t="s">
        <v>1149</v>
      </c>
      <c r="L57" s="102" t="s">
        <v>2004</v>
      </c>
      <c r="M57" s="102" t="s">
        <v>48</v>
      </c>
      <c r="N57">
        <v>2</v>
      </c>
      <c r="O57" s="82">
        <v>9</v>
      </c>
      <c r="P57" s="49">
        <v>8</v>
      </c>
      <c r="Q57" s="49">
        <v>7</v>
      </c>
      <c r="R57" s="49" t="s">
        <v>36</v>
      </c>
      <c r="S57" s="54"/>
      <c r="T57" s="54"/>
      <c r="U57" s="54"/>
      <c r="V57" s="54"/>
      <c r="W57" s="80">
        <v>6</v>
      </c>
      <c r="X57" s="51">
        <f t="shared" si="0"/>
        <v>6.6</v>
      </c>
      <c r="Y57" s="52" t="str">
        <f t="shared" si="3"/>
        <v>C+</v>
      </c>
      <c r="Z57" s="53" t="str">
        <f t="shared" si="1"/>
        <v>Trung bình</v>
      </c>
      <c r="AA57" s="41" t="str">
        <f t="shared" si="4"/>
        <v/>
      </c>
      <c r="AB57" s="41" t="str">
        <f t="shared" si="5"/>
        <v>PM13-A3</v>
      </c>
      <c r="AC57" s="71"/>
      <c r="AD57" s="4"/>
      <c r="AE57" s="43" t="str">
        <f t="shared" si="2"/>
        <v>Đạt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1955</v>
      </c>
      <c r="D58" s="46" t="s">
        <v>561</v>
      </c>
      <c r="E58" s="47" t="s">
        <v>246</v>
      </c>
      <c r="F58" s="48" t="s">
        <v>1107</v>
      </c>
      <c r="G58" s="45" t="s">
        <v>283</v>
      </c>
      <c r="H58" s="101" t="s">
        <v>1147</v>
      </c>
      <c r="I58" s="102" t="s">
        <v>1868</v>
      </c>
      <c r="J58" s="100">
        <v>43271</v>
      </c>
      <c r="K58" s="102" t="s">
        <v>1149</v>
      </c>
      <c r="L58" s="102" t="s">
        <v>2004</v>
      </c>
      <c r="M58" s="102" t="s">
        <v>48</v>
      </c>
      <c r="N58">
        <v>2</v>
      </c>
      <c r="O58" s="82">
        <v>8</v>
      </c>
      <c r="P58" s="49">
        <v>3</v>
      </c>
      <c r="Q58" s="49">
        <v>8</v>
      </c>
      <c r="R58" s="49" t="s">
        <v>36</v>
      </c>
      <c r="S58" s="54"/>
      <c r="T58" s="54"/>
      <c r="U58" s="54"/>
      <c r="V58" s="54"/>
      <c r="W58" s="80">
        <v>1</v>
      </c>
      <c r="X58" s="51">
        <f t="shared" si="0"/>
        <v>2.6</v>
      </c>
      <c r="Y58" s="52" t="str">
        <f t="shared" si="3"/>
        <v>F</v>
      </c>
      <c r="Z58" s="53" t="str">
        <f t="shared" si="1"/>
        <v>Kém</v>
      </c>
      <c r="AA58" s="41" t="str">
        <f t="shared" si="4"/>
        <v/>
      </c>
      <c r="AB58" s="41" t="str">
        <f t="shared" si="5"/>
        <v>PM13-A3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1956</v>
      </c>
      <c r="D59" s="46" t="s">
        <v>1957</v>
      </c>
      <c r="E59" s="47" t="s">
        <v>246</v>
      </c>
      <c r="F59" s="48" t="s">
        <v>1958</v>
      </c>
      <c r="G59" s="45" t="s">
        <v>93</v>
      </c>
      <c r="H59" s="101" t="s">
        <v>1147</v>
      </c>
      <c r="I59" s="102" t="s">
        <v>1868</v>
      </c>
      <c r="J59" s="100">
        <v>43271</v>
      </c>
      <c r="K59" s="102" t="s">
        <v>1149</v>
      </c>
      <c r="L59" s="102" t="s">
        <v>2004</v>
      </c>
      <c r="M59" s="102" t="s">
        <v>48</v>
      </c>
      <c r="N59">
        <v>2</v>
      </c>
      <c r="O59" s="82">
        <v>8</v>
      </c>
      <c r="P59" s="49">
        <v>3</v>
      </c>
      <c r="Q59" s="49">
        <v>3</v>
      </c>
      <c r="R59" s="49" t="s">
        <v>36</v>
      </c>
      <c r="S59" s="54"/>
      <c r="T59" s="54"/>
      <c r="U59" s="54"/>
      <c r="V59" s="54"/>
      <c r="W59" s="80">
        <v>0</v>
      </c>
      <c r="X59" s="51">
        <f t="shared" si="0"/>
        <v>1.4</v>
      </c>
      <c r="Y59" s="52" t="str">
        <f t="shared" si="3"/>
        <v>F</v>
      </c>
      <c r="Z59" s="53" t="str">
        <f t="shared" si="1"/>
        <v>Kém</v>
      </c>
      <c r="AA59" s="41" t="s">
        <v>3382</v>
      </c>
      <c r="AB59" s="41" t="str">
        <f t="shared" si="5"/>
        <v>PM13-A3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1959</v>
      </c>
      <c r="D60" s="46" t="s">
        <v>1960</v>
      </c>
      <c r="E60" s="47" t="s">
        <v>272</v>
      </c>
      <c r="F60" s="48" t="s">
        <v>1961</v>
      </c>
      <c r="G60" s="45" t="s">
        <v>53</v>
      </c>
      <c r="H60" s="101" t="s">
        <v>1147</v>
      </c>
      <c r="I60" s="102" t="s">
        <v>1868</v>
      </c>
      <c r="J60" s="100">
        <v>43271</v>
      </c>
      <c r="K60" s="102" t="s">
        <v>1149</v>
      </c>
      <c r="L60" s="102" t="s">
        <v>2004</v>
      </c>
      <c r="M60" s="102" t="s">
        <v>48</v>
      </c>
      <c r="N60">
        <v>2</v>
      </c>
      <c r="O60" s="82">
        <v>8.5</v>
      </c>
      <c r="P60" s="49">
        <v>3</v>
      </c>
      <c r="Q60" s="49">
        <v>4</v>
      </c>
      <c r="R60" s="49" t="s">
        <v>36</v>
      </c>
      <c r="S60" s="54"/>
      <c r="T60" s="54"/>
      <c r="U60" s="54"/>
      <c r="V60" s="54"/>
      <c r="W60" s="80">
        <v>0</v>
      </c>
      <c r="X60" s="51">
        <f t="shared" si="0"/>
        <v>1.6</v>
      </c>
      <c r="Y60" s="52" t="str">
        <f t="shared" si="3"/>
        <v>F</v>
      </c>
      <c r="Z60" s="53" t="str">
        <f t="shared" si="1"/>
        <v>Kém</v>
      </c>
      <c r="AA60" s="41" t="s">
        <v>3382</v>
      </c>
      <c r="AB60" s="41" t="str">
        <f t="shared" si="5"/>
        <v>PM13-A3</v>
      </c>
      <c r="AC60" s="71"/>
      <c r="AD60" s="4"/>
      <c r="AE60" s="43" t="str">
        <f t="shared" si="2"/>
        <v>Học lại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1962</v>
      </c>
      <c r="D61" s="46" t="s">
        <v>1963</v>
      </c>
      <c r="E61" s="47" t="s">
        <v>278</v>
      </c>
      <c r="F61" s="48" t="s">
        <v>321</v>
      </c>
      <c r="G61" s="45" t="s">
        <v>214</v>
      </c>
      <c r="H61" s="101" t="s">
        <v>1147</v>
      </c>
      <c r="I61" s="102" t="s">
        <v>1868</v>
      </c>
      <c r="J61" s="100">
        <v>43271</v>
      </c>
      <c r="K61" s="102" t="s">
        <v>1149</v>
      </c>
      <c r="L61" s="102" t="s">
        <v>2004</v>
      </c>
      <c r="M61" s="102" t="s">
        <v>48</v>
      </c>
      <c r="N61">
        <v>2</v>
      </c>
      <c r="O61" s="82">
        <v>9</v>
      </c>
      <c r="P61" s="49">
        <v>3</v>
      </c>
      <c r="Q61" s="49">
        <v>7</v>
      </c>
      <c r="R61" s="49" t="s">
        <v>36</v>
      </c>
      <c r="S61" s="54"/>
      <c r="T61" s="54"/>
      <c r="U61" s="54"/>
      <c r="V61" s="54"/>
      <c r="W61" s="80">
        <v>1</v>
      </c>
      <c r="X61" s="51">
        <f t="shared" si="0"/>
        <v>2.6</v>
      </c>
      <c r="Y61" s="52" t="str">
        <f t="shared" si="3"/>
        <v>F</v>
      </c>
      <c r="Z61" s="53" t="str">
        <f t="shared" si="1"/>
        <v>Kém</v>
      </c>
      <c r="AA61" s="41" t="str">
        <f t="shared" si="4"/>
        <v/>
      </c>
      <c r="AB61" s="41" t="str">
        <f t="shared" si="5"/>
        <v>PM13-A3</v>
      </c>
      <c r="AC61" s="71"/>
      <c r="AD61" s="4"/>
      <c r="AE61" s="43" t="str">
        <f t="shared" si="2"/>
        <v>Học lại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1964</v>
      </c>
      <c r="D62" s="46" t="s">
        <v>316</v>
      </c>
      <c r="E62" s="47" t="s">
        <v>1413</v>
      </c>
      <c r="F62" s="48" t="s">
        <v>1082</v>
      </c>
      <c r="G62" s="45" t="s">
        <v>179</v>
      </c>
      <c r="H62" s="101" t="s">
        <v>1147</v>
      </c>
      <c r="I62" s="102" t="s">
        <v>1868</v>
      </c>
      <c r="J62" s="100">
        <v>43271</v>
      </c>
      <c r="K62" s="102" t="s">
        <v>1149</v>
      </c>
      <c r="L62" s="102" t="s">
        <v>2004</v>
      </c>
      <c r="M62" s="102" t="s">
        <v>48</v>
      </c>
      <c r="N62">
        <v>2</v>
      </c>
      <c r="O62" s="82">
        <v>9</v>
      </c>
      <c r="P62" s="49">
        <v>3</v>
      </c>
      <c r="Q62" s="49">
        <v>4</v>
      </c>
      <c r="R62" s="49" t="s">
        <v>36</v>
      </c>
      <c r="S62" s="54"/>
      <c r="T62" s="54"/>
      <c r="U62" s="54"/>
      <c r="V62" s="54"/>
      <c r="W62" s="80">
        <v>1</v>
      </c>
      <c r="X62" s="51">
        <f t="shared" si="0"/>
        <v>2.2999999999999998</v>
      </c>
      <c r="Y62" s="52" t="str">
        <f t="shared" si="3"/>
        <v>F</v>
      </c>
      <c r="Z62" s="53" t="str">
        <f t="shared" si="1"/>
        <v>Kém</v>
      </c>
      <c r="AA62" s="41" t="str">
        <f t="shared" si="4"/>
        <v/>
      </c>
      <c r="AB62" s="41" t="str">
        <f t="shared" si="5"/>
        <v>PM13-A3</v>
      </c>
      <c r="AC62" s="71"/>
      <c r="AD62" s="4"/>
      <c r="AE62" s="43" t="str">
        <f t="shared" si="2"/>
        <v>Học lại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1965</v>
      </c>
      <c r="D63" s="46" t="s">
        <v>1374</v>
      </c>
      <c r="E63" s="47" t="s">
        <v>1413</v>
      </c>
      <c r="F63" s="48" t="s">
        <v>430</v>
      </c>
      <c r="G63" s="45" t="s">
        <v>174</v>
      </c>
      <c r="H63" s="101" t="s">
        <v>1147</v>
      </c>
      <c r="I63" s="102" t="s">
        <v>1868</v>
      </c>
      <c r="J63" s="100">
        <v>43271</v>
      </c>
      <c r="K63" s="102" t="s">
        <v>1149</v>
      </c>
      <c r="L63" s="102" t="s">
        <v>2004</v>
      </c>
      <c r="M63" s="102" t="s">
        <v>48</v>
      </c>
      <c r="N63">
        <v>2</v>
      </c>
      <c r="O63" s="82">
        <v>10</v>
      </c>
      <c r="P63" s="49">
        <v>10</v>
      </c>
      <c r="Q63" s="49">
        <v>10</v>
      </c>
      <c r="R63" s="49" t="s">
        <v>36</v>
      </c>
      <c r="S63" s="54"/>
      <c r="T63" s="54"/>
      <c r="U63" s="54"/>
      <c r="V63" s="54"/>
      <c r="W63" s="80">
        <v>9</v>
      </c>
      <c r="X63" s="51">
        <f t="shared" si="0"/>
        <v>9.3000000000000007</v>
      </c>
      <c r="Y63" s="52" t="str">
        <f t="shared" si="3"/>
        <v>A+</v>
      </c>
      <c r="Z63" s="53" t="str">
        <f t="shared" si="1"/>
        <v>Giỏi</v>
      </c>
      <c r="AA63" s="41" t="str">
        <f t="shared" si="4"/>
        <v/>
      </c>
      <c r="AB63" s="41" t="str">
        <f t="shared" si="5"/>
        <v>PM13-A3</v>
      </c>
      <c r="AC63" s="71"/>
      <c r="AD63" s="4"/>
      <c r="AE63" s="43" t="str">
        <f t="shared" si="2"/>
        <v>Đạt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1966</v>
      </c>
      <c r="D64" s="46" t="s">
        <v>1967</v>
      </c>
      <c r="E64" s="47" t="s">
        <v>911</v>
      </c>
      <c r="F64" s="48" t="s">
        <v>1630</v>
      </c>
      <c r="G64" s="45" t="s">
        <v>69</v>
      </c>
      <c r="H64" s="101" t="s">
        <v>1147</v>
      </c>
      <c r="I64" s="102" t="s">
        <v>1868</v>
      </c>
      <c r="J64" s="100">
        <v>43271</v>
      </c>
      <c r="K64" s="102" t="s">
        <v>1149</v>
      </c>
      <c r="L64" s="102" t="s">
        <v>2004</v>
      </c>
      <c r="M64" s="102" t="s">
        <v>48</v>
      </c>
      <c r="N64">
        <v>2</v>
      </c>
      <c r="O64" s="82">
        <v>8</v>
      </c>
      <c r="P64" s="49">
        <v>3</v>
      </c>
      <c r="Q64" s="49">
        <v>8</v>
      </c>
      <c r="R64" s="49" t="s">
        <v>36</v>
      </c>
      <c r="S64" s="54"/>
      <c r="T64" s="54"/>
      <c r="U64" s="54"/>
      <c r="V64" s="54"/>
      <c r="W64" s="80">
        <v>1</v>
      </c>
      <c r="X64" s="51">
        <f t="shared" si="0"/>
        <v>2.6</v>
      </c>
      <c r="Y64" s="52" t="str">
        <f t="shared" si="3"/>
        <v>F</v>
      </c>
      <c r="Z64" s="53" t="str">
        <f t="shared" si="1"/>
        <v>Kém</v>
      </c>
      <c r="AA64" s="41" t="str">
        <f t="shared" si="4"/>
        <v/>
      </c>
      <c r="AB64" s="41" t="str">
        <f t="shared" si="5"/>
        <v>PM13-A3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1968</v>
      </c>
      <c r="D65" s="46" t="s">
        <v>1969</v>
      </c>
      <c r="E65" s="47" t="s">
        <v>288</v>
      </c>
      <c r="F65" s="48" t="s">
        <v>1321</v>
      </c>
      <c r="G65" s="45" t="s">
        <v>89</v>
      </c>
      <c r="H65" s="101" t="s">
        <v>1147</v>
      </c>
      <c r="I65" s="102" t="s">
        <v>1868</v>
      </c>
      <c r="J65" s="100">
        <v>43271</v>
      </c>
      <c r="K65" s="102" t="s">
        <v>1149</v>
      </c>
      <c r="L65" s="102" t="s">
        <v>2004</v>
      </c>
      <c r="M65" s="102" t="s">
        <v>48</v>
      </c>
      <c r="N65">
        <v>2</v>
      </c>
      <c r="O65" s="82">
        <v>10</v>
      </c>
      <c r="P65" s="49">
        <v>4</v>
      </c>
      <c r="Q65" s="49">
        <v>6</v>
      </c>
      <c r="R65" s="49" t="s">
        <v>36</v>
      </c>
      <c r="S65" s="54"/>
      <c r="T65" s="54"/>
      <c r="U65" s="54"/>
      <c r="V65" s="54"/>
      <c r="W65" s="80">
        <v>1</v>
      </c>
      <c r="X65" s="51">
        <f t="shared" si="0"/>
        <v>2.7</v>
      </c>
      <c r="Y65" s="52" t="str">
        <f t="shared" si="3"/>
        <v>F</v>
      </c>
      <c r="Z65" s="53" t="str">
        <f t="shared" si="1"/>
        <v>Kém</v>
      </c>
      <c r="AA65" s="41" t="str">
        <f t="shared" si="4"/>
        <v/>
      </c>
      <c r="AB65" s="41" t="str">
        <f t="shared" si="5"/>
        <v>PM13-A3</v>
      </c>
      <c r="AC65" s="71"/>
      <c r="AD65" s="4"/>
      <c r="AE65" s="43" t="str">
        <f t="shared" si="2"/>
        <v>Học lại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1970</v>
      </c>
      <c r="D66" s="46" t="s">
        <v>134</v>
      </c>
      <c r="E66" s="47" t="s">
        <v>288</v>
      </c>
      <c r="F66" s="48" t="s">
        <v>1897</v>
      </c>
      <c r="G66" s="45" t="s">
        <v>184</v>
      </c>
      <c r="H66" s="101" t="s">
        <v>1147</v>
      </c>
      <c r="I66" s="102" t="s">
        <v>1868</v>
      </c>
      <c r="J66" s="100">
        <v>43271</v>
      </c>
      <c r="K66" s="102" t="s">
        <v>1149</v>
      </c>
      <c r="L66" s="102" t="s">
        <v>2004</v>
      </c>
      <c r="M66" s="102" t="s">
        <v>48</v>
      </c>
      <c r="N66">
        <v>2</v>
      </c>
      <c r="O66" s="82">
        <v>9</v>
      </c>
      <c r="P66" s="49">
        <v>7</v>
      </c>
      <c r="Q66" s="49">
        <v>8</v>
      </c>
      <c r="R66" s="49" t="s">
        <v>36</v>
      </c>
      <c r="S66" s="54"/>
      <c r="T66" s="54"/>
      <c r="U66" s="54"/>
      <c r="V66" s="54"/>
      <c r="W66" s="80">
        <v>1</v>
      </c>
      <c r="X66" s="51">
        <f t="shared" si="0"/>
        <v>3.1</v>
      </c>
      <c r="Y66" s="52" t="str">
        <f t="shared" si="3"/>
        <v>F</v>
      </c>
      <c r="Z66" s="53" t="str">
        <f t="shared" si="1"/>
        <v>Kém</v>
      </c>
      <c r="AA66" s="41" t="str">
        <f t="shared" si="4"/>
        <v/>
      </c>
      <c r="AB66" s="41" t="str">
        <f t="shared" si="5"/>
        <v>PM13-A3</v>
      </c>
      <c r="AC66" s="71"/>
      <c r="AD66" s="4"/>
      <c r="AE66" s="43" t="str">
        <f t="shared" si="2"/>
        <v>Học lại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1971</v>
      </c>
      <c r="D67" s="46" t="s">
        <v>1972</v>
      </c>
      <c r="E67" s="47" t="s">
        <v>288</v>
      </c>
      <c r="F67" s="48" t="s">
        <v>1836</v>
      </c>
      <c r="G67" s="45" t="s">
        <v>61</v>
      </c>
      <c r="H67" s="101" t="s">
        <v>1147</v>
      </c>
      <c r="I67" s="102" t="s">
        <v>1868</v>
      </c>
      <c r="J67" s="100">
        <v>43271</v>
      </c>
      <c r="K67" s="102" t="s">
        <v>1149</v>
      </c>
      <c r="L67" s="102" t="s">
        <v>2004</v>
      </c>
      <c r="M67" s="102" t="s">
        <v>48</v>
      </c>
      <c r="N67">
        <v>2</v>
      </c>
      <c r="O67" s="82">
        <v>9</v>
      </c>
      <c r="P67" s="49">
        <v>3</v>
      </c>
      <c r="Q67" s="49">
        <v>3</v>
      </c>
      <c r="R67" s="49" t="s">
        <v>36</v>
      </c>
      <c r="S67" s="54"/>
      <c r="T67" s="54"/>
      <c r="U67" s="54"/>
      <c r="V67" s="54"/>
      <c r="W67" s="80">
        <v>3.5</v>
      </c>
      <c r="X67" s="51">
        <f t="shared" si="0"/>
        <v>4</v>
      </c>
      <c r="Y67" s="52" t="str">
        <f t="shared" si="3"/>
        <v>D</v>
      </c>
      <c r="Z67" s="53" t="str">
        <f t="shared" si="1"/>
        <v>Trung bình yếu</v>
      </c>
      <c r="AA67" s="41" t="str">
        <f t="shared" si="4"/>
        <v/>
      </c>
      <c r="AB67" s="41" t="str">
        <f t="shared" si="5"/>
        <v>PM13-A3</v>
      </c>
      <c r="AC67" s="71"/>
      <c r="AD67" s="4"/>
      <c r="AE67" s="43" t="str">
        <f t="shared" si="2"/>
        <v>Đạt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1973</v>
      </c>
      <c r="D68" s="46" t="s">
        <v>76</v>
      </c>
      <c r="E68" s="47" t="s">
        <v>292</v>
      </c>
      <c r="F68" s="48" t="s">
        <v>1504</v>
      </c>
      <c r="G68" s="45" t="s">
        <v>164</v>
      </c>
      <c r="H68" s="101" t="s">
        <v>1147</v>
      </c>
      <c r="I68" s="102" t="s">
        <v>1868</v>
      </c>
      <c r="J68" s="100">
        <v>43271</v>
      </c>
      <c r="K68" s="102" t="s">
        <v>1149</v>
      </c>
      <c r="L68" s="102" t="s">
        <v>2004</v>
      </c>
      <c r="M68" s="102" t="s">
        <v>48</v>
      </c>
      <c r="N68">
        <v>2</v>
      </c>
      <c r="O68" s="82">
        <v>9</v>
      </c>
      <c r="P68" s="49">
        <v>3</v>
      </c>
      <c r="Q68" s="49">
        <v>6</v>
      </c>
      <c r="R68" s="49" t="s">
        <v>36</v>
      </c>
      <c r="S68" s="54"/>
      <c r="T68" s="54"/>
      <c r="U68" s="54"/>
      <c r="V68" s="54"/>
      <c r="W68" s="80">
        <v>1</v>
      </c>
      <c r="X68" s="51">
        <f t="shared" si="0"/>
        <v>2.5</v>
      </c>
      <c r="Y68" s="52" t="str">
        <f t="shared" si="3"/>
        <v>F</v>
      </c>
      <c r="Z68" s="53" t="str">
        <f t="shared" si="1"/>
        <v>Kém</v>
      </c>
      <c r="AA68" s="41" t="str">
        <f t="shared" si="4"/>
        <v/>
      </c>
      <c r="AB68" s="41" t="str">
        <f t="shared" si="5"/>
        <v>PM13-A3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1974</v>
      </c>
      <c r="D69" s="46" t="s">
        <v>1975</v>
      </c>
      <c r="E69" s="47" t="s">
        <v>296</v>
      </c>
      <c r="F69" s="48" t="s">
        <v>1009</v>
      </c>
      <c r="G69" s="45" t="s">
        <v>164</v>
      </c>
      <c r="H69" s="101" t="s">
        <v>1147</v>
      </c>
      <c r="I69" s="102" t="s">
        <v>1868</v>
      </c>
      <c r="J69" s="100">
        <v>43271</v>
      </c>
      <c r="K69" s="102" t="s">
        <v>1149</v>
      </c>
      <c r="L69" s="102" t="s">
        <v>2004</v>
      </c>
      <c r="M69" s="102" t="s">
        <v>48</v>
      </c>
      <c r="N69">
        <v>2</v>
      </c>
      <c r="O69" s="82">
        <v>8</v>
      </c>
      <c r="P69" s="49">
        <v>0</v>
      </c>
      <c r="Q69" s="49">
        <v>0</v>
      </c>
      <c r="R69" s="49" t="s">
        <v>36</v>
      </c>
      <c r="S69" s="54"/>
      <c r="T69" s="54"/>
      <c r="U69" s="54"/>
      <c r="V69" s="54"/>
      <c r="W69" s="80" t="s">
        <v>36</v>
      </c>
      <c r="X69" s="51">
        <f t="shared" si="0"/>
        <v>0.8</v>
      </c>
      <c r="Y69" s="52" t="str">
        <f t="shared" si="3"/>
        <v>F</v>
      </c>
      <c r="Z69" s="53" t="str">
        <f t="shared" si="1"/>
        <v>Kém</v>
      </c>
      <c r="AA69" s="41" t="str">
        <f t="shared" si="4"/>
        <v>Không đủ ĐKDT</v>
      </c>
      <c r="AB69" s="41" t="str">
        <f t="shared" si="5"/>
        <v>PM13-A3</v>
      </c>
      <c r="AC69" s="71"/>
      <c r="AD69" s="4"/>
      <c r="AE69" s="43" t="str">
        <f t="shared" si="2"/>
        <v>Học lại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1976</v>
      </c>
      <c r="D70" s="46" t="s">
        <v>114</v>
      </c>
      <c r="E70" s="47" t="s">
        <v>921</v>
      </c>
      <c r="F70" s="48" t="s">
        <v>1037</v>
      </c>
      <c r="G70" s="45" t="s">
        <v>79</v>
      </c>
      <c r="H70" s="101" t="s">
        <v>1147</v>
      </c>
      <c r="I70" s="102" t="s">
        <v>1868</v>
      </c>
      <c r="J70" s="100">
        <v>43271</v>
      </c>
      <c r="K70" s="102" t="s">
        <v>1149</v>
      </c>
      <c r="L70" s="102" t="s">
        <v>2004</v>
      </c>
      <c r="M70" s="102" t="s">
        <v>48</v>
      </c>
      <c r="N70">
        <v>2</v>
      </c>
      <c r="O70" s="82">
        <v>10</v>
      </c>
      <c r="P70" s="49">
        <v>7</v>
      </c>
      <c r="Q70" s="49">
        <v>6</v>
      </c>
      <c r="R70" s="49" t="s">
        <v>36</v>
      </c>
      <c r="S70" s="54"/>
      <c r="T70" s="54"/>
      <c r="U70" s="54"/>
      <c r="V70" s="54"/>
      <c r="W70" s="80">
        <v>3</v>
      </c>
      <c r="X70" s="51">
        <f t="shared" si="0"/>
        <v>4.4000000000000004</v>
      </c>
      <c r="Y70" s="52" t="str">
        <f t="shared" si="3"/>
        <v>D</v>
      </c>
      <c r="Z70" s="53" t="str">
        <f t="shared" si="1"/>
        <v>Trung bình yếu</v>
      </c>
      <c r="AA70" s="41" t="str">
        <f t="shared" si="4"/>
        <v/>
      </c>
      <c r="AB70" s="41" t="str">
        <f t="shared" si="5"/>
        <v>PM13-A3</v>
      </c>
      <c r="AC70" s="71"/>
      <c r="AD70" s="4"/>
      <c r="AE70" s="43" t="str">
        <f t="shared" si="2"/>
        <v>Đạt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1977</v>
      </c>
      <c r="D71" s="46" t="s">
        <v>1978</v>
      </c>
      <c r="E71" s="47" t="s">
        <v>531</v>
      </c>
      <c r="F71" s="48" t="s">
        <v>1979</v>
      </c>
      <c r="G71" s="45" t="s">
        <v>132</v>
      </c>
      <c r="H71" s="101" t="s">
        <v>1147</v>
      </c>
      <c r="I71" s="102" t="s">
        <v>1868</v>
      </c>
      <c r="J71" s="100">
        <v>43271</v>
      </c>
      <c r="K71" s="102" t="s">
        <v>1149</v>
      </c>
      <c r="L71" s="102" t="s">
        <v>2004</v>
      </c>
      <c r="M71" s="102" t="s">
        <v>48</v>
      </c>
      <c r="N71">
        <v>2</v>
      </c>
      <c r="O71" s="82">
        <v>10</v>
      </c>
      <c r="P71" s="49">
        <v>3.5</v>
      </c>
      <c r="Q71" s="49">
        <v>4</v>
      </c>
      <c r="R71" s="49" t="s">
        <v>36</v>
      </c>
      <c r="S71" s="54"/>
      <c r="T71" s="54"/>
      <c r="U71" s="54"/>
      <c r="V71" s="54"/>
      <c r="W71" s="80">
        <v>3.5</v>
      </c>
      <c r="X71" s="51">
        <f t="shared" si="0"/>
        <v>4.2</v>
      </c>
      <c r="Y71" s="52" t="str">
        <f t="shared" si="3"/>
        <v>D</v>
      </c>
      <c r="Z71" s="53" t="str">
        <f t="shared" si="1"/>
        <v>Trung bình yếu</v>
      </c>
      <c r="AA71" s="41" t="str">
        <f t="shared" si="4"/>
        <v/>
      </c>
      <c r="AB71" s="41" t="str">
        <f t="shared" si="5"/>
        <v>PM13-A3</v>
      </c>
      <c r="AC71" s="71"/>
      <c r="AD71" s="4"/>
      <c r="AE71" s="43" t="str">
        <f t="shared" si="2"/>
        <v>Đạt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1980</v>
      </c>
      <c r="D72" s="46" t="s">
        <v>1981</v>
      </c>
      <c r="E72" s="47" t="s">
        <v>1982</v>
      </c>
      <c r="F72" s="48" t="s">
        <v>365</v>
      </c>
      <c r="G72" s="45" t="s">
        <v>105</v>
      </c>
      <c r="H72" s="101" t="s">
        <v>1147</v>
      </c>
      <c r="I72" s="102" t="s">
        <v>1868</v>
      </c>
      <c r="J72" s="100">
        <v>43271</v>
      </c>
      <c r="K72" s="102" t="s">
        <v>1149</v>
      </c>
      <c r="L72" s="102" t="s">
        <v>2004</v>
      </c>
      <c r="M72" s="102" t="s">
        <v>48</v>
      </c>
      <c r="N72">
        <v>2</v>
      </c>
      <c r="O72" s="82">
        <v>10</v>
      </c>
      <c r="P72" s="49">
        <v>3.5</v>
      </c>
      <c r="Q72" s="49">
        <v>5</v>
      </c>
      <c r="R72" s="49" t="s">
        <v>36</v>
      </c>
      <c r="S72" s="54"/>
      <c r="T72" s="54"/>
      <c r="U72" s="54"/>
      <c r="V72" s="54"/>
      <c r="W72" s="80">
        <v>1</v>
      </c>
      <c r="X72" s="51">
        <f t="shared" si="0"/>
        <v>2.6</v>
      </c>
      <c r="Y72" s="52" t="str">
        <f t="shared" si="3"/>
        <v>F</v>
      </c>
      <c r="Z72" s="53" t="str">
        <f t="shared" si="1"/>
        <v>Kém</v>
      </c>
      <c r="AA72" s="41" t="str">
        <f t="shared" si="4"/>
        <v/>
      </c>
      <c r="AB72" s="41" t="str">
        <f t="shared" si="5"/>
        <v>PM13-A3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1983</v>
      </c>
      <c r="D73" s="46" t="s">
        <v>1673</v>
      </c>
      <c r="E73" s="47" t="s">
        <v>1982</v>
      </c>
      <c r="F73" s="48" t="s">
        <v>477</v>
      </c>
      <c r="G73" s="45" t="s">
        <v>69</v>
      </c>
      <c r="H73" s="101" t="s">
        <v>1147</v>
      </c>
      <c r="I73" s="102" t="s">
        <v>1868</v>
      </c>
      <c r="J73" s="100">
        <v>43271</v>
      </c>
      <c r="K73" s="102" t="s">
        <v>1149</v>
      </c>
      <c r="L73" s="102" t="s">
        <v>2004</v>
      </c>
      <c r="M73" s="102" t="s">
        <v>48</v>
      </c>
      <c r="N73">
        <v>2</v>
      </c>
      <c r="O73" s="82">
        <v>9</v>
      </c>
      <c r="P73" s="49">
        <v>3.5</v>
      </c>
      <c r="Q73" s="49">
        <v>8</v>
      </c>
      <c r="R73" s="49" t="s">
        <v>36</v>
      </c>
      <c r="S73" s="54"/>
      <c r="T73" s="54"/>
      <c r="U73" s="54"/>
      <c r="V73" s="54"/>
      <c r="W73" s="80">
        <v>3</v>
      </c>
      <c r="X73" s="51">
        <f t="shared" ref="X73:X83" si="6">ROUND(SUMPRODUCT(O73:W73,$O$8:$W$8)/100,1)</f>
        <v>4.2</v>
      </c>
      <c r="Y73" s="52" t="str">
        <f t="shared" si="3"/>
        <v>D</v>
      </c>
      <c r="Z73" s="53" t="str">
        <f t="shared" si="1"/>
        <v>Trung bình yếu</v>
      </c>
      <c r="AA73" s="41" t="str">
        <f t="shared" si="4"/>
        <v/>
      </c>
      <c r="AB73" s="41" t="str">
        <f t="shared" si="5"/>
        <v>PM13-A3</v>
      </c>
      <c r="AC73" s="71"/>
      <c r="AD73" s="4"/>
      <c r="AE73" s="43" t="str">
        <f t="shared" si="2"/>
        <v>Đạt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1984</v>
      </c>
      <c r="D74" s="46" t="s">
        <v>1985</v>
      </c>
      <c r="E74" s="47" t="s">
        <v>1986</v>
      </c>
      <c r="F74" s="48" t="s">
        <v>1203</v>
      </c>
      <c r="G74" s="45" t="s">
        <v>214</v>
      </c>
      <c r="H74" s="101" t="s">
        <v>1147</v>
      </c>
      <c r="I74" s="102" t="s">
        <v>1868</v>
      </c>
      <c r="J74" s="100">
        <v>43271</v>
      </c>
      <c r="K74" s="102" t="s">
        <v>1149</v>
      </c>
      <c r="L74" s="102" t="s">
        <v>2004</v>
      </c>
      <c r="M74" s="102" t="s">
        <v>48</v>
      </c>
      <c r="N74">
        <v>2</v>
      </c>
      <c r="O74" s="82">
        <v>8.5</v>
      </c>
      <c r="P74" s="49">
        <v>5</v>
      </c>
      <c r="Q74" s="49">
        <v>7</v>
      </c>
      <c r="R74" s="49" t="s">
        <v>36</v>
      </c>
      <c r="S74" s="54"/>
      <c r="T74" s="54"/>
      <c r="U74" s="54"/>
      <c r="V74" s="54"/>
      <c r="W74" s="80">
        <v>1</v>
      </c>
      <c r="X74" s="51">
        <f t="shared" si="6"/>
        <v>2.8</v>
      </c>
      <c r="Y74" s="52" t="str">
        <f t="shared" si="3"/>
        <v>F</v>
      </c>
      <c r="Z74" s="53" t="str">
        <f t="shared" si="1"/>
        <v>Kém</v>
      </c>
      <c r="AA74" s="41" t="str">
        <f t="shared" si="4"/>
        <v/>
      </c>
      <c r="AB74" s="41" t="str">
        <f t="shared" si="5"/>
        <v>PM13-A3</v>
      </c>
      <c r="AC74" s="71"/>
      <c r="AD74" s="4"/>
      <c r="AE74" s="43" t="str">
        <f t="shared" ref="AE74:AE83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Học lại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1987</v>
      </c>
      <c r="D75" s="46" t="s">
        <v>1988</v>
      </c>
      <c r="E75" s="47" t="s">
        <v>738</v>
      </c>
      <c r="F75" s="48" t="s">
        <v>304</v>
      </c>
      <c r="G75" s="45" t="s">
        <v>84</v>
      </c>
      <c r="H75" s="101" t="s">
        <v>1147</v>
      </c>
      <c r="I75" s="102" t="s">
        <v>1868</v>
      </c>
      <c r="J75" s="100">
        <v>43271</v>
      </c>
      <c r="K75" s="102" t="s">
        <v>1149</v>
      </c>
      <c r="L75" s="102" t="s">
        <v>2004</v>
      </c>
      <c r="M75" s="102" t="s">
        <v>48</v>
      </c>
      <c r="N75">
        <v>2</v>
      </c>
      <c r="O75" s="82">
        <v>8</v>
      </c>
      <c r="P75" s="49">
        <v>5.5</v>
      </c>
      <c r="Q75" s="49">
        <v>3</v>
      </c>
      <c r="R75" s="49" t="s">
        <v>36</v>
      </c>
      <c r="S75" s="54"/>
      <c r="T75" s="54"/>
      <c r="U75" s="54"/>
      <c r="V75" s="54"/>
      <c r="W75" s="80">
        <v>1</v>
      </c>
      <c r="X75" s="51">
        <f t="shared" si="6"/>
        <v>2.4</v>
      </c>
      <c r="Y75" s="52" t="str">
        <f t="shared" si="3"/>
        <v>F</v>
      </c>
      <c r="Z75" s="53" t="str">
        <f t="shared" si="1"/>
        <v>Kém</v>
      </c>
      <c r="AA75" s="41" t="str">
        <f t="shared" ref="AA75:AA83" si="8">+IF(OR($O75=0,$P75=0,$Q75=0,$R75=0),"Không đủ ĐKDT",IF(AND(W75=0,X75&gt;=4),"Không đạt",""))</f>
        <v/>
      </c>
      <c r="AB75" s="41" t="str">
        <f t="shared" ref="AB75:AB83" si="9">L75</f>
        <v>PM13-A3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1989</v>
      </c>
      <c r="D76" s="46" t="s">
        <v>76</v>
      </c>
      <c r="E76" s="47" t="s">
        <v>1990</v>
      </c>
      <c r="F76" s="48" t="s">
        <v>1991</v>
      </c>
      <c r="G76" s="45" t="s">
        <v>214</v>
      </c>
      <c r="H76" s="101" t="s">
        <v>1147</v>
      </c>
      <c r="I76" s="102" t="s">
        <v>1868</v>
      </c>
      <c r="J76" s="100">
        <v>43271</v>
      </c>
      <c r="K76" s="102" t="s">
        <v>1149</v>
      </c>
      <c r="L76" s="102" t="s">
        <v>2004</v>
      </c>
      <c r="M76" s="102" t="s">
        <v>48</v>
      </c>
      <c r="N76">
        <v>2</v>
      </c>
      <c r="O76" s="82">
        <v>10</v>
      </c>
      <c r="P76" s="49">
        <v>4</v>
      </c>
      <c r="Q76" s="49">
        <v>3</v>
      </c>
      <c r="R76" s="49" t="s">
        <v>36</v>
      </c>
      <c r="S76" s="54"/>
      <c r="T76" s="54"/>
      <c r="U76" s="54"/>
      <c r="V76" s="54"/>
      <c r="W76" s="80">
        <v>0</v>
      </c>
      <c r="X76" s="51">
        <f t="shared" si="6"/>
        <v>1.7</v>
      </c>
      <c r="Y76" s="52" t="str">
        <f t="shared" si="3"/>
        <v>F</v>
      </c>
      <c r="Z76" s="53" t="str">
        <f t="shared" si="1"/>
        <v>Kém</v>
      </c>
      <c r="AA76" s="41" t="str">
        <f t="shared" si="8"/>
        <v/>
      </c>
      <c r="AB76" s="41" t="str">
        <f t="shared" si="9"/>
        <v>PM13-A3</v>
      </c>
      <c r="AC76" s="71"/>
      <c r="AD76" s="4"/>
      <c r="AE76" s="43" t="str">
        <f t="shared" si="7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1992</v>
      </c>
      <c r="D77" s="46" t="s">
        <v>1993</v>
      </c>
      <c r="E77" s="47" t="s">
        <v>317</v>
      </c>
      <c r="F77" s="48" t="s">
        <v>986</v>
      </c>
      <c r="G77" s="45" t="s">
        <v>105</v>
      </c>
      <c r="H77" s="101" t="s">
        <v>1147</v>
      </c>
      <c r="I77" s="102" t="s">
        <v>1868</v>
      </c>
      <c r="J77" s="100">
        <v>43271</v>
      </c>
      <c r="K77" s="102" t="s">
        <v>1149</v>
      </c>
      <c r="L77" s="102" t="s">
        <v>2004</v>
      </c>
      <c r="M77" s="102" t="s">
        <v>48</v>
      </c>
      <c r="N77">
        <v>2</v>
      </c>
      <c r="O77" s="82">
        <v>9</v>
      </c>
      <c r="P77" s="49">
        <v>6</v>
      </c>
      <c r="Q77" s="49">
        <v>5</v>
      </c>
      <c r="R77" s="49" t="s">
        <v>36</v>
      </c>
      <c r="S77" s="54"/>
      <c r="T77" s="54"/>
      <c r="U77" s="54"/>
      <c r="V77" s="54"/>
      <c r="W77" s="80">
        <v>5</v>
      </c>
      <c r="X77" s="51">
        <f t="shared" si="6"/>
        <v>5.5</v>
      </c>
      <c r="Y77" s="52" t="str">
        <f t="shared" si="3"/>
        <v>C</v>
      </c>
      <c r="Z77" s="53" t="str">
        <f t="shared" si="1"/>
        <v>Trung bình</v>
      </c>
      <c r="AA77" s="41" t="str">
        <f t="shared" si="8"/>
        <v/>
      </c>
      <c r="AB77" s="41" t="str">
        <f t="shared" si="9"/>
        <v>PM13-A3</v>
      </c>
      <c r="AC77" s="71"/>
      <c r="AD77" s="4"/>
      <c r="AE77" s="43" t="str">
        <f t="shared" si="7"/>
        <v>Đạt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1994</v>
      </c>
      <c r="D78" s="46" t="s">
        <v>553</v>
      </c>
      <c r="E78" s="47" t="s">
        <v>317</v>
      </c>
      <c r="F78" s="48" t="s">
        <v>1727</v>
      </c>
      <c r="G78" s="45" t="s">
        <v>53</v>
      </c>
      <c r="H78" s="101" t="s">
        <v>1147</v>
      </c>
      <c r="I78" s="102" t="s">
        <v>1868</v>
      </c>
      <c r="J78" s="100">
        <v>43271</v>
      </c>
      <c r="K78" s="102" t="s">
        <v>1149</v>
      </c>
      <c r="L78" s="102" t="s">
        <v>2004</v>
      </c>
      <c r="M78" s="102" t="s">
        <v>48</v>
      </c>
      <c r="N78">
        <v>2</v>
      </c>
      <c r="O78" s="82">
        <v>9</v>
      </c>
      <c r="P78" s="49">
        <v>3.5</v>
      </c>
      <c r="Q78" s="49">
        <v>4</v>
      </c>
      <c r="R78" s="49" t="s">
        <v>36</v>
      </c>
      <c r="S78" s="54"/>
      <c r="T78" s="54"/>
      <c r="U78" s="54"/>
      <c r="V78" s="54"/>
      <c r="W78" s="80">
        <v>0</v>
      </c>
      <c r="X78" s="51">
        <f t="shared" si="6"/>
        <v>1.7</v>
      </c>
      <c r="Y78" s="52" t="str">
        <f t="shared" si="3"/>
        <v>F</v>
      </c>
      <c r="Z78" s="53" t="str">
        <f t="shared" si="1"/>
        <v>Kém</v>
      </c>
      <c r="AA78" s="41" t="s">
        <v>3382</v>
      </c>
      <c r="AB78" s="41" t="str">
        <f t="shared" si="9"/>
        <v>PM13-A3</v>
      </c>
      <c r="AC78" s="71"/>
      <c r="AD78" s="4"/>
      <c r="AE78" s="43" t="str">
        <f t="shared" si="7"/>
        <v>Học lại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1995</v>
      </c>
      <c r="D79" s="46" t="s">
        <v>239</v>
      </c>
      <c r="E79" s="47" t="s">
        <v>320</v>
      </c>
      <c r="F79" s="48" t="s">
        <v>662</v>
      </c>
      <c r="G79" s="45" t="s">
        <v>79</v>
      </c>
      <c r="H79" s="101" t="s">
        <v>1147</v>
      </c>
      <c r="I79" s="102" t="s">
        <v>1868</v>
      </c>
      <c r="J79" s="100">
        <v>43271</v>
      </c>
      <c r="K79" s="102" t="s">
        <v>1149</v>
      </c>
      <c r="L79" s="102" t="s">
        <v>2004</v>
      </c>
      <c r="M79" s="102" t="s">
        <v>48</v>
      </c>
      <c r="N79">
        <v>2</v>
      </c>
      <c r="O79" s="82">
        <v>10</v>
      </c>
      <c r="P79" s="49">
        <v>6.5</v>
      </c>
      <c r="Q79" s="49">
        <v>3</v>
      </c>
      <c r="R79" s="49" t="s">
        <v>36</v>
      </c>
      <c r="S79" s="54"/>
      <c r="T79" s="54"/>
      <c r="U79" s="54"/>
      <c r="V79" s="54"/>
      <c r="W79" s="80">
        <v>8</v>
      </c>
      <c r="X79" s="51">
        <f t="shared" si="6"/>
        <v>7.6</v>
      </c>
      <c r="Y79" s="52" t="str">
        <f t="shared" si="3"/>
        <v>B</v>
      </c>
      <c r="Z79" s="53" t="str">
        <f t="shared" si="1"/>
        <v>Khá</v>
      </c>
      <c r="AA79" s="41" t="str">
        <f t="shared" si="8"/>
        <v/>
      </c>
      <c r="AB79" s="41" t="str">
        <f t="shared" si="9"/>
        <v>PM13-A3</v>
      </c>
      <c r="AC79" s="71"/>
      <c r="AD79" s="4"/>
      <c r="AE79" s="43" t="str">
        <f t="shared" si="7"/>
        <v>Đạt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1996</v>
      </c>
      <c r="D80" s="46" t="s">
        <v>1997</v>
      </c>
      <c r="E80" s="47" t="s">
        <v>328</v>
      </c>
      <c r="F80" s="48" t="s">
        <v>426</v>
      </c>
      <c r="G80" s="45" t="s">
        <v>84</v>
      </c>
      <c r="H80" s="101" t="s">
        <v>1147</v>
      </c>
      <c r="I80" s="102" t="s">
        <v>1868</v>
      </c>
      <c r="J80" s="100">
        <v>43271</v>
      </c>
      <c r="K80" s="102" t="s">
        <v>1149</v>
      </c>
      <c r="L80" s="102" t="s">
        <v>2004</v>
      </c>
      <c r="M80" s="102" t="s">
        <v>48</v>
      </c>
      <c r="N80">
        <v>2</v>
      </c>
      <c r="O80" s="82">
        <v>9</v>
      </c>
      <c r="P80" s="49">
        <v>3.5</v>
      </c>
      <c r="Q80" s="49">
        <v>3</v>
      </c>
      <c r="R80" s="49" t="s">
        <v>36</v>
      </c>
      <c r="S80" s="54"/>
      <c r="T80" s="54"/>
      <c r="U80" s="54"/>
      <c r="V80" s="54"/>
      <c r="W80" s="80">
        <v>3.5</v>
      </c>
      <c r="X80" s="51">
        <f t="shared" si="6"/>
        <v>4</v>
      </c>
      <c r="Y80" s="52" t="str">
        <f t="shared" si="3"/>
        <v>D</v>
      </c>
      <c r="Z80" s="53" t="str">
        <f t="shared" si="1"/>
        <v>Trung bình yếu</v>
      </c>
      <c r="AA80" s="41" t="str">
        <f t="shared" si="8"/>
        <v/>
      </c>
      <c r="AB80" s="41" t="str">
        <f t="shared" si="9"/>
        <v>PM13-A3</v>
      </c>
      <c r="AC80" s="71"/>
      <c r="AD80" s="4"/>
      <c r="AE80" s="43" t="str">
        <f t="shared" si="7"/>
        <v>Đạt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1998</v>
      </c>
      <c r="D81" s="46" t="s">
        <v>1999</v>
      </c>
      <c r="E81" s="47" t="s">
        <v>328</v>
      </c>
      <c r="F81" s="48" t="s">
        <v>349</v>
      </c>
      <c r="G81" s="45" t="s">
        <v>132</v>
      </c>
      <c r="H81" s="101" t="s">
        <v>1147</v>
      </c>
      <c r="I81" s="102" t="s">
        <v>1868</v>
      </c>
      <c r="J81" s="100">
        <v>43271</v>
      </c>
      <c r="K81" s="102" t="s">
        <v>1149</v>
      </c>
      <c r="L81" s="102" t="s">
        <v>2004</v>
      </c>
      <c r="M81" s="102" t="s">
        <v>48</v>
      </c>
      <c r="N81">
        <v>2</v>
      </c>
      <c r="O81" s="82">
        <v>9</v>
      </c>
      <c r="P81" s="49">
        <v>3.5</v>
      </c>
      <c r="Q81" s="49">
        <v>6</v>
      </c>
      <c r="R81" s="49" t="s">
        <v>36</v>
      </c>
      <c r="S81" s="54"/>
      <c r="T81" s="54"/>
      <c r="U81" s="54"/>
      <c r="V81" s="54"/>
      <c r="W81" s="80">
        <v>0</v>
      </c>
      <c r="X81" s="51">
        <f t="shared" si="6"/>
        <v>1.9</v>
      </c>
      <c r="Y81" s="52" t="str">
        <f t="shared" si="3"/>
        <v>F</v>
      </c>
      <c r="Z81" s="53" t="str">
        <f t="shared" si="1"/>
        <v>Kém</v>
      </c>
      <c r="AA81" s="41" t="s">
        <v>3382</v>
      </c>
      <c r="AB81" s="41" t="str">
        <f t="shared" si="9"/>
        <v>PM13-A3</v>
      </c>
      <c r="AC81" s="71"/>
      <c r="AD81" s="4"/>
      <c r="AE81" s="43" t="str">
        <f t="shared" si="7"/>
        <v>Học lại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18.75" customHeight="1" x14ac:dyDescent="0.25">
      <c r="B82" s="44">
        <v>74</v>
      </c>
      <c r="C82" s="45" t="s">
        <v>2000</v>
      </c>
      <c r="D82" s="46" t="s">
        <v>2001</v>
      </c>
      <c r="E82" s="47" t="s">
        <v>338</v>
      </c>
      <c r="F82" s="48" t="s">
        <v>1539</v>
      </c>
      <c r="G82" s="45" t="s">
        <v>218</v>
      </c>
      <c r="H82" s="101" t="s">
        <v>1147</v>
      </c>
      <c r="I82" s="102" t="s">
        <v>1868</v>
      </c>
      <c r="J82" s="100">
        <v>43271</v>
      </c>
      <c r="K82" s="102" t="s">
        <v>1149</v>
      </c>
      <c r="L82" s="102" t="s">
        <v>2004</v>
      </c>
      <c r="M82" s="102" t="s">
        <v>48</v>
      </c>
      <c r="N82">
        <v>2</v>
      </c>
      <c r="O82" s="82">
        <v>8.5</v>
      </c>
      <c r="P82" s="49">
        <v>3</v>
      </c>
      <c r="Q82" s="49">
        <v>3</v>
      </c>
      <c r="R82" s="49" t="s">
        <v>36</v>
      </c>
      <c r="S82" s="54"/>
      <c r="T82" s="54"/>
      <c r="U82" s="54"/>
      <c r="V82" s="54"/>
      <c r="W82" s="80">
        <v>1</v>
      </c>
      <c r="X82" s="51">
        <f t="shared" si="6"/>
        <v>2.2000000000000002</v>
      </c>
      <c r="Y82" s="52" t="str">
        <f t="shared" si="3"/>
        <v>F</v>
      </c>
      <c r="Z82" s="53" t="str">
        <f t="shared" si="1"/>
        <v>Kém</v>
      </c>
      <c r="AA82" s="41" t="str">
        <f t="shared" si="8"/>
        <v/>
      </c>
      <c r="AB82" s="41" t="str">
        <f t="shared" si="9"/>
        <v>PM13-A3</v>
      </c>
      <c r="AC82" s="71"/>
      <c r="AD82" s="4"/>
      <c r="AE82" s="43" t="str">
        <f t="shared" si="7"/>
        <v>Học lại</v>
      </c>
      <c r="AF82" s="4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61"/>
    </row>
    <row r="83" spans="1:47" ht="18.75" customHeight="1" x14ac:dyDescent="0.25">
      <c r="B83" s="44">
        <v>75</v>
      </c>
      <c r="C83" s="45" t="s">
        <v>2002</v>
      </c>
      <c r="D83" s="46" t="s">
        <v>1709</v>
      </c>
      <c r="E83" s="47" t="s">
        <v>338</v>
      </c>
      <c r="F83" s="48" t="s">
        <v>2003</v>
      </c>
      <c r="G83" s="45" t="s">
        <v>406</v>
      </c>
      <c r="H83" s="101" t="s">
        <v>1147</v>
      </c>
      <c r="I83" s="102" t="s">
        <v>1868</v>
      </c>
      <c r="J83" s="100">
        <v>43271</v>
      </c>
      <c r="K83" s="102" t="s">
        <v>1149</v>
      </c>
      <c r="L83" s="102" t="s">
        <v>2004</v>
      </c>
      <c r="M83" s="102" t="s">
        <v>48</v>
      </c>
      <c r="N83">
        <v>2</v>
      </c>
      <c r="O83" s="82">
        <v>9</v>
      </c>
      <c r="P83" s="49">
        <v>4</v>
      </c>
      <c r="Q83" s="49">
        <v>6</v>
      </c>
      <c r="R83" s="49" t="s">
        <v>36</v>
      </c>
      <c r="S83" s="54"/>
      <c r="T83" s="54"/>
      <c r="U83" s="54"/>
      <c r="V83" s="54"/>
      <c r="W83" s="80">
        <v>3</v>
      </c>
      <c r="X83" s="51">
        <f t="shared" si="6"/>
        <v>4</v>
      </c>
      <c r="Y83" s="52" t="str">
        <f t="shared" si="3"/>
        <v>D</v>
      </c>
      <c r="Z83" s="53" t="str">
        <f t="shared" si="1"/>
        <v>Trung bình yếu</v>
      </c>
      <c r="AA83" s="41" t="str">
        <f t="shared" si="8"/>
        <v/>
      </c>
      <c r="AB83" s="41" t="str">
        <f t="shared" si="9"/>
        <v>PM13-A3</v>
      </c>
      <c r="AC83" s="71"/>
      <c r="AD83" s="4"/>
      <c r="AE83" s="43" t="str">
        <f t="shared" si="7"/>
        <v>Đạt</v>
      </c>
      <c r="AF83" s="43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61"/>
    </row>
    <row r="84" spans="1:47" ht="7.5" customHeight="1" x14ac:dyDescent="0.25">
      <c r="A84" s="61"/>
      <c r="B84" s="62"/>
      <c r="C84" s="63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6"/>
      <c r="Q84" s="66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4"/>
    </row>
    <row r="85" spans="1:47" ht="16.5" x14ac:dyDescent="0.25">
      <c r="A85" s="61"/>
      <c r="B85" s="130" t="s">
        <v>37</v>
      </c>
      <c r="C85" s="130"/>
      <c r="D85" s="63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6"/>
      <c r="Q85" s="66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4"/>
    </row>
    <row r="86" spans="1:47" ht="16.5" customHeight="1" x14ac:dyDescent="0.25">
      <c r="A86" s="61"/>
      <c r="B86" s="68" t="s">
        <v>38</v>
      </c>
      <c r="C86" s="68"/>
      <c r="D86" s="69">
        <f>+$AH$7</f>
        <v>75</v>
      </c>
      <c r="E86" s="70" t="s">
        <v>39</v>
      </c>
      <c r="F86" s="70"/>
      <c r="G86" s="139" t="s">
        <v>40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$AH$7 -COUNTIF($AA$8:$AA$229,"Vắng") -COUNTIF($AA$8:$AA$229,"Vắng có phép") - COUNTIF($AA$8:$AA$229,"Đình chỉ thi") - COUNTIF($AA$8:$AA$229,"Không đủ ĐKDT")</f>
        <v>62</v>
      </c>
      <c r="X86" s="71"/>
      <c r="Y86" s="72"/>
      <c r="Z86" s="73"/>
      <c r="AA86" s="73" t="s">
        <v>39</v>
      </c>
      <c r="AB86" s="73"/>
      <c r="AC86" s="73"/>
      <c r="AD86" s="4"/>
    </row>
    <row r="87" spans="1:47" ht="16.5" customHeight="1" x14ac:dyDescent="0.25">
      <c r="A87" s="61"/>
      <c r="B87" s="68" t="s">
        <v>41</v>
      </c>
      <c r="C87" s="68"/>
      <c r="D87" s="69">
        <f>+$AS$7</f>
        <v>28</v>
      </c>
      <c r="E87" s="70" t="s">
        <v>39</v>
      </c>
      <c r="F87" s="70"/>
      <c r="G87" s="139" t="s">
        <v>42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74">
        <f>COUNTIF($AA$8:$AA$105,"Vắng")</f>
        <v>8</v>
      </c>
      <c r="X87" s="74"/>
      <c r="Y87" s="75"/>
      <c r="Z87" s="73"/>
      <c r="AA87" s="73" t="s">
        <v>39</v>
      </c>
      <c r="AB87" s="73"/>
      <c r="AC87" s="73"/>
      <c r="AD87" s="4"/>
    </row>
    <row r="88" spans="1:47" ht="16.5" customHeight="1" x14ac:dyDescent="0.25">
      <c r="A88" s="61"/>
      <c r="B88" s="68" t="s">
        <v>43</v>
      </c>
      <c r="C88" s="68"/>
      <c r="D88" s="76">
        <f>COUNTIF(AE9:AE83,"Học lại")</f>
        <v>47</v>
      </c>
      <c r="E88" s="70" t="s">
        <v>39</v>
      </c>
      <c r="F88" s="70"/>
      <c r="G88" s="139" t="s">
        <v>44</v>
      </c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71">
        <f>COUNTIF($AA$8:$AA$105,"Vắng có phép")</f>
        <v>0</v>
      </c>
      <c r="X88" s="71"/>
      <c r="Y88" s="72"/>
      <c r="Z88" s="73"/>
      <c r="AA88" s="73" t="s">
        <v>39</v>
      </c>
      <c r="AB88" s="73"/>
      <c r="AC88" s="73"/>
      <c r="AD88" s="4"/>
    </row>
    <row r="89" spans="1:47" ht="3" customHeight="1" x14ac:dyDescent="0.25">
      <c r="A89" s="61"/>
      <c r="B89" s="62"/>
      <c r="C89" s="63"/>
      <c r="D89" s="63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5"/>
      <c r="P89" s="66"/>
      <c r="Q89" s="66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4"/>
    </row>
    <row r="90" spans="1:47" x14ac:dyDescent="0.25">
      <c r="B90" s="77" t="s">
        <v>45</v>
      </c>
      <c r="C90" s="77"/>
      <c r="D90" s="78">
        <f>COUNTIF(AE9:AE83,"Thi lại")</f>
        <v>0</v>
      </c>
      <c r="E90" s="79" t="s">
        <v>39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99"/>
      <c r="AC90" s="99"/>
      <c r="AD90" s="4"/>
    </row>
    <row r="91" spans="1:47" x14ac:dyDescent="0.25">
      <c r="B91" s="77"/>
      <c r="C91" s="77"/>
      <c r="D91" s="78"/>
      <c r="E91" s="7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40" t="s">
        <v>3383</v>
      </c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99"/>
      <c r="AC91" s="99"/>
      <c r="AD91" s="4"/>
    </row>
  </sheetData>
  <sheetProtection formatCells="0" formatColumns="0" formatRows="0" insertColumns="0" insertRows="0" insertHyperlinks="0" deleteColumns="0" deleteRows="0" sort="0" autoFilter="0" pivotTables="0"/>
  <autoFilter ref="A7:AU83">
    <filterColumn colId="3" showButton="0"/>
  </autoFilter>
  <mergeCells count="51">
    <mergeCell ref="G86:V86"/>
    <mergeCell ref="G87:V87"/>
    <mergeCell ref="G88:V88"/>
    <mergeCell ref="Q90:AA90"/>
    <mergeCell ref="Q91:AA91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5:C85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3">
    <cfRule type="cellIs" dxfId="65" priority="8" operator="greaterThan">
      <formula>10</formula>
    </cfRule>
  </conditionalFormatting>
  <conditionalFormatting sqref="C1:C1048576">
    <cfRule type="duplicateValues" dxfId="64" priority="7"/>
  </conditionalFormatting>
  <conditionalFormatting sqref="W9:W83">
    <cfRule type="cellIs" dxfId="63" priority="4" operator="greaterThan">
      <formula>10</formula>
    </cfRule>
    <cfRule type="cellIs" dxfId="62" priority="5" operator="greaterThan">
      <formula>10</formula>
    </cfRule>
    <cfRule type="cellIs" dxfId="61" priority="6" operator="greaterThan">
      <formula>10</formula>
    </cfRule>
  </conditionalFormatting>
  <conditionalFormatting sqref="O9:R83">
    <cfRule type="cellIs" dxfId="60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8 AF3:AT7 AG2:AT2 AG9 AE9:AF83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U90"/>
  <sheetViews>
    <sheetView topLeftCell="B1" workbookViewId="0">
      <pane ySplit="2" topLeftCell="A82" activePane="bottomLeft" state="frozen"/>
      <selection activeCell="S5" sqref="S1:S1048576"/>
      <selection pane="bottomLeft" activeCell="B91" sqref="A91:XFD121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D17-240_10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43271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D17-240_10</v>
      </c>
      <c r="AH7" s="20">
        <f>+$AQ$7+$AS$7+$AO$7</f>
        <v>74</v>
      </c>
      <c r="AI7" s="7">
        <f>COUNTIF($Z$8:$Z$100,"Khiển trách")</f>
        <v>0</v>
      </c>
      <c r="AJ7" s="7">
        <f>COUNTIF($Z$8:$Z$100,"Cảnh cáo")</f>
        <v>0</v>
      </c>
      <c r="AK7" s="7">
        <f>COUNTIF($Z$8:$Z$100,"Đình chỉ thi")</f>
        <v>0</v>
      </c>
      <c r="AL7" s="21">
        <f>+($AI$7+$AJ$7+$AK$7)/$AH$7*100%</f>
        <v>0</v>
      </c>
      <c r="AM7" s="7">
        <f>SUM(COUNTIF($Z$8:$Z$98,"Vắng"),COUNTIF($Z$8:$Z$98,"Vắng có phép"))</f>
        <v>0</v>
      </c>
      <c r="AN7" s="22">
        <f>+$AM$7/$AH$7</f>
        <v>0</v>
      </c>
      <c r="AO7" s="23">
        <f>COUNTIF($AE$8:$AE$98,"Thi lại")</f>
        <v>0</v>
      </c>
      <c r="AP7" s="22">
        <f>+$AO$7/$AH$7</f>
        <v>0</v>
      </c>
      <c r="AQ7" s="23">
        <f>COUNTIF($AE$8:$AE$99,"Học lại")</f>
        <v>41</v>
      </c>
      <c r="AR7" s="22">
        <f>+$AQ$7/$AH$7</f>
        <v>0.55405405405405406</v>
      </c>
      <c r="AS7" s="7">
        <f>COUNTIF($AE$9:$AE$99,"Đạt")</f>
        <v>33</v>
      </c>
      <c r="AT7" s="21">
        <f>+$AS$7/$AH$7</f>
        <v>0.44594594594594594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1734</v>
      </c>
      <c r="D9" s="33" t="s">
        <v>1735</v>
      </c>
      <c r="E9" s="34" t="s">
        <v>51</v>
      </c>
      <c r="F9" s="35" t="s">
        <v>922</v>
      </c>
      <c r="G9" s="32" t="s">
        <v>378</v>
      </c>
      <c r="H9" s="101" t="s">
        <v>1147</v>
      </c>
      <c r="I9" s="102" t="s">
        <v>1736</v>
      </c>
      <c r="J9" s="100">
        <v>43271</v>
      </c>
      <c r="K9" s="102" t="s">
        <v>1149</v>
      </c>
      <c r="L9" s="102" t="s">
        <v>1866</v>
      </c>
      <c r="M9" s="102" t="s">
        <v>48</v>
      </c>
      <c r="N9">
        <v>2</v>
      </c>
      <c r="O9" s="81">
        <v>10</v>
      </c>
      <c r="P9" s="36">
        <v>10</v>
      </c>
      <c r="Q9" s="36">
        <v>4</v>
      </c>
      <c r="R9" s="36" t="s">
        <v>36</v>
      </c>
      <c r="S9" s="37"/>
      <c r="T9" s="37"/>
      <c r="U9" s="37"/>
      <c r="V9" s="37"/>
      <c r="W9" s="38">
        <v>10</v>
      </c>
      <c r="X9" s="39">
        <f t="shared" ref="X9:X72" si="0">ROUND(SUMPRODUCT(O9:W9,$O$8:$W$8)/100,1)</f>
        <v>9.4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A+</v>
      </c>
      <c r="Z9" s="40" t="str">
        <f t="shared" ref="Z9:Z82" si="1">IF($X9&lt;4,"Kém",IF(AND($X9&gt;=4,$X9&lt;=5.4),"Trung bình yếu",IF(AND($X9&gt;=5.5,$X9&lt;=6.9),"Trung bình",IF(AND($X9&gt;=7,$X9&lt;=8.4),"Khá",IF(AND($X9&gt;=8.5,$X9&lt;=10),"Giỏi","")))))</f>
        <v>Giỏi</v>
      </c>
      <c r="AA9" s="41" t="str">
        <f>+IF(OR($O9=0,$P9=0,$Q9=0,$R9=0),"Không đủ ĐKDT",IF(AND(W9=0,X9&gt;=4),"Không đạt",""))</f>
        <v/>
      </c>
      <c r="AB9" s="90" t="str">
        <f>L9</f>
        <v>PM04-A3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1737</v>
      </c>
      <c r="D10" s="46" t="s">
        <v>1738</v>
      </c>
      <c r="E10" s="47" t="s">
        <v>51</v>
      </c>
      <c r="F10" s="48" t="s">
        <v>156</v>
      </c>
      <c r="G10" s="45" t="s">
        <v>79</v>
      </c>
      <c r="H10" s="101" t="s">
        <v>1147</v>
      </c>
      <c r="I10" s="102" t="s">
        <v>1736</v>
      </c>
      <c r="J10" s="100">
        <v>43271</v>
      </c>
      <c r="K10" s="102" t="s">
        <v>1149</v>
      </c>
      <c r="L10" s="102" t="s">
        <v>1866</v>
      </c>
      <c r="M10" s="102" t="s">
        <v>48</v>
      </c>
      <c r="N10">
        <v>2</v>
      </c>
      <c r="O10" s="82">
        <v>9</v>
      </c>
      <c r="P10" s="49">
        <v>10</v>
      </c>
      <c r="Q10" s="49">
        <v>7</v>
      </c>
      <c r="R10" s="49" t="s">
        <v>36</v>
      </c>
      <c r="S10" s="50"/>
      <c r="T10" s="50"/>
      <c r="U10" s="50"/>
      <c r="V10" s="50"/>
      <c r="W10" s="80">
        <v>1</v>
      </c>
      <c r="X10" s="51">
        <f t="shared" si="0"/>
        <v>3.3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F</v>
      </c>
      <c r="Z10" s="53" t="str">
        <f t="shared" si="1"/>
        <v>Kém</v>
      </c>
      <c r="AA10" s="41" t="str">
        <f>+IF(OR($O10=0,$P10=0,$Q10=0,$R10=0),"Không đủ ĐKDT",IF(AND(W10=0,X10&gt;=4),"Không đạt",""))</f>
        <v/>
      </c>
      <c r="AB10" s="41" t="str">
        <f>L10</f>
        <v>PM04-A3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Học lại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1739</v>
      </c>
      <c r="D11" s="46" t="s">
        <v>657</v>
      </c>
      <c r="E11" s="47" t="s">
        <v>51</v>
      </c>
      <c r="F11" s="48" t="s">
        <v>499</v>
      </c>
      <c r="G11" s="45" t="s">
        <v>357</v>
      </c>
      <c r="H11" s="101" t="s">
        <v>1147</v>
      </c>
      <c r="I11" s="102" t="s">
        <v>1736</v>
      </c>
      <c r="J11" s="100">
        <v>43271</v>
      </c>
      <c r="K11" s="102" t="s">
        <v>1149</v>
      </c>
      <c r="L11" s="102" t="s">
        <v>1866</v>
      </c>
      <c r="M11" s="102" t="s">
        <v>48</v>
      </c>
      <c r="N11">
        <v>2</v>
      </c>
      <c r="O11" s="82">
        <v>8</v>
      </c>
      <c r="P11" s="49">
        <v>7</v>
      </c>
      <c r="Q11" s="49">
        <v>5</v>
      </c>
      <c r="R11" s="49" t="s">
        <v>36</v>
      </c>
      <c r="S11" s="54"/>
      <c r="T11" s="54"/>
      <c r="U11" s="54"/>
      <c r="V11" s="54"/>
      <c r="W11" s="80">
        <v>1</v>
      </c>
      <c r="X11" s="51">
        <f t="shared" si="0"/>
        <v>2.7</v>
      </c>
      <c r="Y11" s="52" t="str">
        <f t="shared" ref="Y11:Y82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PM04-A3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1740</v>
      </c>
      <c r="D12" s="46" t="s">
        <v>1741</v>
      </c>
      <c r="E12" s="47" t="s">
        <v>51</v>
      </c>
      <c r="F12" s="48" t="s">
        <v>88</v>
      </c>
      <c r="G12" s="45" t="s">
        <v>447</v>
      </c>
      <c r="H12" s="101" t="s">
        <v>1147</v>
      </c>
      <c r="I12" s="102" t="s">
        <v>1736</v>
      </c>
      <c r="J12" s="100">
        <v>43271</v>
      </c>
      <c r="K12" s="102" t="s">
        <v>1149</v>
      </c>
      <c r="L12" s="102" t="s">
        <v>1866</v>
      </c>
      <c r="M12" s="102" t="s">
        <v>48</v>
      </c>
      <c r="N12">
        <v>2</v>
      </c>
      <c r="O12" s="82">
        <v>8</v>
      </c>
      <c r="P12" s="49">
        <v>7</v>
      </c>
      <c r="Q12" s="49">
        <v>4</v>
      </c>
      <c r="R12" s="49" t="s">
        <v>36</v>
      </c>
      <c r="S12" s="54"/>
      <c r="T12" s="54"/>
      <c r="U12" s="54"/>
      <c r="V12" s="54"/>
      <c r="W12" s="80">
        <v>3</v>
      </c>
      <c r="X12" s="51">
        <f t="shared" si="0"/>
        <v>4</v>
      </c>
      <c r="Y12" s="52" t="str">
        <f t="shared" si="3"/>
        <v>D</v>
      </c>
      <c r="Z12" s="53" t="str">
        <f t="shared" si="1"/>
        <v>Trung bình yếu</v>
      </c>
      <c r="AA12" s="41" t="str">
        <f t="shared" si="4"/>
        <v/>
      </c>
      <c r="AB12" s="41" t="str">
        <f t="shared" si="5"/>
        <v>PM04-A3</v>
      </c>
      <c r="AC12" s="71"/>
      <c r="AD12" s="4"/>
      <c r="AE12" s="43" t="str">
        <f t="shared" si="2"/>
        <v>Đạt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1742</v>
      </c>
      <c r="D13" s="46" t="s">
        <v>55</v>
      </c>
      <c r="E13" s="47" t="s">
        <v>51</v>
      </c>
      <c r="F13" s="48" t="s">
        <v>1705</v>
      </c>
      <c r="G13" s="45" t="s">
        <v>65</v>
      </c>
      <c r="H13" s="101" t="s">
        <v>1147</v>
      </c>
      <c r="I13" s="102" t="s">
        <v>1736</v>
      </c>
      <c r="J13" s="100">
        <v>43271</v>
      </c>
      <c r="K13" s="102" t="s">
        <v>1149</v>
      </c>
      <c r="L13" s="102" t="s">
        <v>1866</v>
      </c>
      <c r="M13" s="102" t="s">
        <v>48</v>
      </c>
      <c r="N13">
        <v>2</v>
      </c>
      <c r="O13" s="82">
        <v>10</v>
      </c>
      <c r="P13" s="49">
        <v>10</v>
      </c>
      <c r="Q13" s="49">
        <v>9</v>
      </c>
      <c r="R13" s="49" t="s">
        <v>36</v>
      </c>
      <c r="S13" s="54"/>
      <c r="T13" s="54"/>
      <c r="U13" s="54"/>
      <c r="V13" s="54"/>
      <c r="W13" s="80">
        <v>8</v>
      </c>
      <c r="X13" s="51">
        <f t="shared" si="0"/>
        <v>8.5</v>
      </c>
      <c r="Y13" s="52" t="str">
        <f t="shared" si="3"/>
        <v>A</v>
      </c>
      <c r="Z13" s="53" t="str">
        <f t="shared" si="1"/>
        <v>Giỏi</v>
      </c>
      <c r="AA13" s="41" t="str">
        <f t="shared" si="4"/>
        <v/>
      </c>
      <c r="AB13" s="41" t="str">
        <f t="shared" si="5"/>
        <v>PM04-A3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1743</v>
      </c>
      <c r="D14" s="46" t="s">
        <v>59</v>
      </c>
      <c r="E14" s="47" t="s">
        <v>51</v>
      </c>
      <c r="F14" s="48" t="s">
        <v>226</v>
      </c>
      <c r="G14" s="45" t="s">
        <v>79</v>
      </c>
      <c r="H14" s="101" t="s">
        <v>1147</v>
      </c>
      <c r="I14" s="102" t="s">
        <v>1736</v>
      </c>
      <c r="J14" s="100">
        <v>43271</v>
      </c>
      <c r="K14" s="102" t="s">
        <v>1149</v>
      </c>
      <c r="L14" s="102" t="s">
        <v>1866</v>
      </c>
      <c r="M14" s="102" t="s">
        <v>48</v>
      </c>
      <c r="N14">
        <v>2</v>
      </c>
      <c r="O14" s="82">
        <v>9</v>
      </c>
      <c r="P14" s="49">
        <v>3</v>
      </c>
      <c r="Q14" s="49">
        <v>4</v>
      </c>
      <c r="R14" s="49" t="s">
        <v>36</v>
      </c>
      <c r="S14" s="54"/>
      <c r="T14" s="54"/>
      <c r="U14" s="54"/>
      <c r="V14" s="54"/>
      <c r="W14" s="80">
        <v>3.5</v>
      </c>
      <c r="X14" s="51">
        <f t="shared" si="0"/>
        <v>4.0999999999999996</v>
      </c>
      <c r="Y14" s="52" t="str">
        <f t="shared" si="3"/>
        <v>D</v>
      </c>
      <c r="Z14" s="53" t="str">
        <f t="shared" si="1"/>
        <v>Trung bình yếu</v>
      </c>
      <c r="AA14" s="41" t="str">
        <f t="shared" si="4"/>
        <v/>
      </c>
      <c r="AB14" s="41" t="str">
        <f t="shared" si="5"/>
        <v>PM04-A3</v>
      </c>
      <c r="AC14" s="71"/>
      <c r="AD14" s="4"/>
      <c r="AE14" s="43" t="str">
        <f t="shared" si="2"/>
        <v>Đạt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1744</v>
      </c>
      <c r="D15" s="46" t="s">
        <v>1064</v>
      </c>
      <c r="E15" s="47" t="s">
        <v>51</v>
      </c>
      <c r="F15" s="48" t="s">
        <v>626</v>
      </c>
      <c r="G15" s="45" t="s">
        <v>378</v>
      </c>
      <c r="H15" s="101" t="s">
        <v>1147</v>
      </c>
      <c r="I15" s="102" t="s">
        <v>1736</v>
      </c>
      <c r="J15" s="100">
        <v>43271</v>
      </c>
      <c r="K15" s="102" t="s">
        <v>1149</v>
      </c>
      <c r="L15" s="102" t="s">
        <v>1866</v>
      </c>
      <c r="M15" s="102" t="s">
        <v>48</v>
      </c>
      <c r="N15">
        <v>2</v>
      </c>
      <c r="O15" s="82">
        <v>7</v>
      </c>
      <c r="P15" s="49">
        <v>6.5</v>
      </c>
      <c r="Q15" s="49">
        <v>7</v>
      </c>
      <c r="R15" s="49" t="s">
        <v>36</v>
      </c>
      <c r="S15" s="54"/>
      <c r="T15" s="54"/>
      <c r="U15" s="54"/>
      <c r="V15" s="54"/>
      <c r="W15" s="80">
        <v>3</v>
      </c>
      <c r="X15" s="51">
        <f t="shared" si="0"/>
        <v>4.2</v>
      </c>
      <c r="Y15" s="52" t="str">
        <f t="shared" si="3"/>
        <v>D</v>
      </c>
      <c r="Z15" s="53" t="str">
        <f t="shared" si="1"/>
        <v>Trung bình yếu</v>
      </c>
      <c r="AA15" s="41" t="str">
        <f t="shared" si="4"/>
        <v/>
      </c>
      <c r="AB15" s="41" t="str">
        <f t="shared" si="5"/>
        <v>PM04-A3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1745</v>
      </c>
      <c r="D16" s="46" t="s">
        <v>1534</v>
      </c>
      <c r="E16" s="47" t="s">
        <v>51</v>
      </c>
      <c r="F16" s="48" t="s">
        <v>233</v>
      </c>
      <c r="G16" s="45" t="s">
        <v>132</v>
      </c>
      <c r="H16" s="101" t="s">
        <v>1147</v>
      </c>
      <c r="I16" s="102" t="s">
        <v>1736</v>
      </c>
      <c r="J16" s="100">
        <v>43271</v>
      </c>
      <c r="K16" s="102" t="s">
        <v>1149</v>
      </c>
      <c r="L16" s="102" t="s">
        <v>1866</v>
      </c>
      <c r="M16" s="102" t="s">
        <v>48</v>
      </c>
      <c r="N16">
        <v>2</v>
      </c>
      <c r="O16" s="82">
        <v>8</v>
      </c>
      <c r="P16" s="49">
        <v>6</v>
      </c>
      <c r="Q16" s="49">
        <v>5</v>
      </c>
      <c r="R16" s="49" t="s">
        <v>36</v>
      </c>
      <c r="S16" s="54"/>
      <c r="T16" s="54"/>
      <c r="U16" s="54"/>
      <c r="V16" s="54"/>
      <c r="W16" s="80">
        <v>4</v>
      </c>
      <c r="X16" s="51">
        <f t="shared" si="0"/>
        <v>4.7</v>
      </c>
      <c r="Y16" s="52" t="str">
        <f t="shared" si="3"/>
        <v>D</v>
      </c>
      <c r="Z16" s="53" t="str">
        <f t="shared" si="1"/>
        <v>Trung bình yếu</v>
      </c>
      <c r="AA16" s="41" t="str">
        <f t="shared" si="4"/>
        <v/>
      </c>
      <c r="AB16" s="41" t="str">
        <f t="shared" si="5"/>
        <v>PM04-A3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1746</v>
      </c>
      <c r="D17" s="46" t="s">
        <v>798</v>
      </c>
      <c r="E17" s="47" t="s">
        <v>1747</v>
      </c>
      <c r="F17" s="48" t="s">
        <v>104</v>
      </c>
      <c r="G17" s="45" t="s">
        <v>283</v>
      </c>
      <c r="H17" s="101" t="s">
        <v>1147</v>
      </c>
      <c r="I17" s="102" t="s">
        <v>1736</v>
      </c>
      <c r="J17" s="100">
        <v>43271</v>
      </c>
      <c r="K17" s="102" t="s">
        <v>1149</v>
      </c>
      <c r="L17" s="102" t="s">
        <v>1866</v>
      </c>
      <c r="M17" s="102" t="s">
        <v>48</v>
      </c>
      <c r="N17">
        <v>2</v>
      </c>
      <c r="O17" s="82">
        <v>10</v>
      </c>
      <c r="P17" s="49">
        <v>7</v>
      </c>
      <c r="Q17" s="49">
        <v>7</v>
      </c>
      <c r="R17" s="49" t="s">
        <v>36</v>
      </c>
      <c r="S17" s="54"/>
      <c r="T17" s="54"/>
      <c r="U17" s="54"/>
      <c r="V17" s="54"/>
      <c r="W17" s="80">
        <v>3</v>
      </c>
      <c r="X17" s="51">
        <f t="shared" si="0"/>
        <v>4.5</v>
      </c>
      <c r="Y17" s="52" t="str">
        <f t="shared" si="3"/>
        <v>D</v>
      </c>
      <c r="Z17" s="53" t="str">
        <f t="shared" si="1"/>
        <v>Trung bình yếu</v>
      </c>
      <c r="AA17" s="41" t="str">
        <f t="shared" si="4"/>
        <v/>
      </c>
      <c r="AB17" s="41" t="str">
        <f t="shared" si="5"/>
        <v>PM04-A3</v>
      </c>
      <c r="AC17" s="71"/>
      <c r="AD17" s="4"/>
      <c r="AE17" s="43" t="str">
        <f t="shared" si="2"/>
        <v>Đạt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1748</v>
      </c>
      <c r="D18" s="46" t="s">
        <v>1749</v>
      </c>
      <c r="E18" s="47" t="s">
        <v>1614</v>
      </c>
      <c r="F18" s="48" t="s">
        <v>430</v>
      </c>
      <c r="G18" s="45" t="s">
        <v>79</v>
      </c>
      <c r="H18" s="101" t="s">
        <v>1147</v>
      </c>
      <c r="I18" s="102" t="s">
        <v>1736</v>
      </c>
      <c r="J18" s="100">
        <v>43271</v>
      </c>
      <c r="K18" s="102" t="s">
        <v>1149</v>
      </c>
      <c r="L18" s="102" t="s">
        <v>1866</v>
      </c>
      <c r="M18" s="102" t="s">
        <v>48</v>
      </c>
      <c r="N18">
        <v>2</v>
      </c>
      <c r="O18" s="82">
        <v>7</v>
      </c>
      <c r="P18" s="49">
        <v>4.5</v>
      </c>
      <c r="Q18" s="49">
        <v>7</v>
      </c>
      <c r="R18" s="49" t="s">
        <v>36</v>
      </c>
      <c r="S18" s="54"/>
      <c r="T18" s="54"/>
      <c r="U18" s="54"/>
      <c r="V18" s="54"/>
      <c r="W18" s="80">
        <v>1</v>
      </c>
      <c r="X18" s="51">
        <f t="shared" si="0"/>
        <v>2.6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tr">
        <f t="shared" si="5"/>
        <v>PM04-A3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1750</v>
      </c>
      <c r="D19" s="46" t="s">
        <v>1751</v>
      </c>
      <c r="E19" s="47" t="s">
        <v>126</v>
      </c>
      <c r="F19" s="48" t="s">
        <v>1752</v>
      </c>
      <c r="G19" s="45" t="s">
        <v>53</v>
      </c>
      <c r="H19" s="101" t="s">
        <v>1147</v>
      </c>
      <c r="I19" s="102" t="s">
        <v>1736</v>
      </c>
      <c r="J19" s="100">
        <v>43271</v>
      </c>
      <c r="K19" s="102" t="s">
        <v>1149</v>
      </c>
      <c r="L19" s="102" t="s">
        <v>1866</v>
      </c>
      <c r="M19" s="102" t="s">
        <v>48</v>
      </c>
      <c r="N19">
        <v>2</v>
      </c>
      <c r="O19" s="82">
        <v>7</v>
      </c>
      <c r="P19" s="49">
        <v>1</v>
      </c>
      <c r="Q19" s="49">
        <v>3</v>
      </c>
      <c r="R19" s="49" t="s">
        <v>36</v>
      </c>
      <c r="S19" s="54"/>
      <c r="T19" s="54"/>
      <c r="U19" s="54"/>
      <c r="V19" s="54"/>
      <c r="W19" s="80">
        <v>0</v>
      </c>
      <c r="X19" s="51">
        <f t="shared" si="0"/>
        <v>1.1000000000000001</v>
      </c>
      <c r="Y19" s="52" t="str">
        <f t="shared" si="3"/>
        <v>F</v>
      </c>
      <c r="Z19" s="53" t="str">
        <f t="shared" si="1"/>
        <v>Kém</v>
      </c>
      <c r="AA19" s="41" t="s">
        <v>3382</v>
      </c>
      <c r="AB19" s="41" t="str">
        <f t="shared" si="5"/>
        <v>PM04-A3</v>
      </c>
      <c r="AC19" s="71"/>
      <c r="AD19" s="4"/>
      <c r="AE19" s="43" t="str">
        <f t="shared" si="2"/>
        <v>Học lại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1753</v>
      </c>
      <c r="D20" s="46" t="s">
        <v>1754</v>
      </c>
      <c r="E20" s="47" t="s">
        <v>126</v>
      </c>
      <c r="F20" s="48" t="s">
        <v>1454</v>
      </c>
      <c r="G20" s="45" t="s">
        <v>357</v>
      </c>
      <c r="H20" s="101" t="s">
        <v>1147</v>
      </c>
      <c r="I20" s="102" t="s">
        <v>1736</v>
      </c>
      <c r="J20" s="100">
        <v>43271</v>
      </c>
      <c r="K20" s="102" t="s">
        <v>1149</v>
      </c>
      <c r="L20" s="102" t="s">
        <v>1866</v>
      </c>
      <c r="M20" s="102" t="s">
        <v>48</v>
      </c>
      <c r="N20">
        <v>2</v>
      </c>
      <c r="O20" s="82">
        <v>9</v>
      </c>
      <c r="P20" s="49">
        <v>10</v>
      </c>
      <c r="Q20" s="49">
        <v>6</v>
      </c>
      <c r="R20" s="49" t="s">
        <v>36</v>
      </c>
      <c r="S20" s="54"/>
      <c r="T20" s="54"/>
      <c r="U20" s="54"/>
      <c r="V20" s="54"/>
      <c r="W20" s="80">
        <v>8</v>
      </c>
      <c r="X20" s="51">
        <f t="shared" si="0"/>
        <v>8.1</v>
      </c>
      <c r="Y20" s="52" t="str">
        <f t="shared" si="3"/>
        <v>B+</v>
      </c>
      <c r="Z20" s="53" t="str">
        <f t="shared" si="1"/>
        <v>Khá</v>
      </c>
      <c r="AA20" s="41" t="str">
        <f t="shared" si="4"/>
        <v/>
      </c>
      <c r="AB20" s="41" t="str">
        <f t="shared" si="5"/>
        <v>PM04-A3</v>
      </c>
      <c r="AC20" s="71"/>
      <c r="AD20" s="4"/>
      <c r="AE20" s="43" t="str">
        <f t="shared" si="2"/>
        <v>Đạt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1755</v>
      </c>
      <c r="D21" s="46" t="s">
        <v>404</v>
      </c>
      <c r="E21" s="47" t="s">
        <v>126</v>
      </c>
      <c r="F21" s="48" t="s">
        <v>1756</v>
      </c>
      <c r="G21" s="45" t="s">
        <v>283</v>
      </c>
      <c r="H21" s="101" t="s">
        <v>1147</v>
      </c>
      <c r="I21" s="102" t="s">
        <v>1736</v>
      </c>
      <c r="J21" s="100">
        <v>43271</v>
      </c>
      <c r="K21" s="102" t="s">
        <v>1149</v>
      </c>
      <c r="L21" s="102" t="s">
        <v>1866</v>
      </c>
      <c r="M21" s="102" t="s">
        <v>48</v>
      </c>
      <c r="N21">
        <v>2</v>
      </c>
      <c r="O21" s="82">
        <v>7</v>
      </c>
      <c r="P21" s="49">
        <v>4.5</v>
      </c>
      <c r="Q21" s="49">
        <v>5</v>
      </c>
      <c r="R21" s="49" t="s">
        <v>36</v>
      </c>
      <c r="S21" s="54"/>
      <c r="T21" s="54"/>
      <c r="U21" s="54"/>
      <c r="V21" s="54"/>
      <c r="W21" s="80">
        <v>3.5</v>
      </c>
      <c r="X21" s="51">
        <f t="shared" si="0"/>
        <v>4.0999999999999996</v>
      </c>
      <c r="Y21" s="52" t="str">
        <f t="shared" si="3"/>
        <v>D</v>
      </c>
      <c r="Z21" s="53" t="str">
        <f t="shared" si="1"/>
        <v>Trung bình yếu</v>
      </c>
      <c r="AA21" s="41" t="str">
        <f t="shared" si="4"/>
        <v/>
      </c>
      <c r="AB21" s="41" t="str">
        <f t="shared" si="5"/>
        <v>PM04-A3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1757</v>
      </c>
      <c r="D22" s="46" t="s">
        <v>235</v>
      </c>
      <c r="E22" s="47" t="s">
        <v>1758</v>
      </c>
      <c r="F22" s="48" t="s">
        <v>636</v>
      </c>
      <c r="G22" s="45" t="s">
        <v>283</v>
      </c>
      <c r="H22" s="101" t="s">
        <v>1147</v>
      </c>
      <c r="I22" s="102" t="s">
        <v>1736</v>
      </c>
      <c r="J22" s="100">
        <v>43271</v>
      </c>
      <c r="K22" s="102" t="s">
        <v>1149</v>
      </c>
      <c r="L22" s="102" t="s">
        <v>1866</v>
      </c>
      <c r="M22" s="102" t="s">
        <v>48</v>
      </c>
      <c r="N22">
        <v>2</v>
      </c>
      <c r="O22" s="82">
        <v>10</v>
      </c>
      <c r="P22" s="49">
        <v>9</v>
      </c>
      <c r="Q22" s="49">
        <v>5</v>
      </c>
      <c r="R22" s="49" t="s">
        <v>36</v>
      </c>
      <c r="S22" s="54"/>
      <c r="T22" s="54"/>
      <c r="U22" s="54"/>
      <c r="V22" s="54"/>
      <c r="W22" s="80">
        <v>3</v>
      </c>
      <c r="X22" s="51">
        <f t="shared" si="0"/>
        <v>4.5</v>
      </c>
      <c r="Y22" s="52" t="str">
        <f t="shared" si="3"/>
        <v>D</v>
      </c>
      <c r="Z22" s="53" t="str">
        <f t="shared" si="1"/>
        <v>Trung bình yếu</v>
      </c>
      <c r="AA22" s="41" t="str">
        <f t="shared" si="4"/>
        <v/>
      </c>
      <c r="AB22" s="41" t="str">
        <f t="shared" si="5"/>
        <v>PM04-A3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1759</v>
      </c>
      <c r="D23" s="46" t="s">
        <v>975</v>
      </c>
      <c r="E23" s="47" t="s">
        <v>139</v>
      </c>
      <c r="F23" s="48" t="s">
        <v>440</v>
      </c>
      <c r="G23" s="45" t="s">
        <v>84</v>
      </c>
      <c r="H23" s="101" t="s">
        <v>1147</v>
      </c>
      <c r="I23" s="102" t="s">
        <v>1736</v>
      </c>
      <c r="J23" s="100">
        <v>43271</v>
      </c>
      <c r="K23" s="102" t="s">
        <v>1149</v>
      </c>
      <c r="L23" s="102" t="s">
        <v>1866</v>
      </c>
      <c r="M23" s="102" t="s">
        <v>48</v>
      </c>
      <c r="N23">
        <v>2</v>
      </c>
      <c r="O23" s="82">
        <v>7</v>
      </c>
      <c r="P23" s="49">
        <v>4</v>
      </c>
      <c r="Q23" s="49">
        <v>6</v>
      </c>
      <c r="R23" s="49" t="s">
        <v>36</v>
      </c>
      <c r="S23" s="54"/>
      <c r="T23" s="54"/>
      <c r="U23" s="54"/>
      <c r="V23" s="54"/>
      <c r="W23" s="80">
        <v>1</v>
      </c>
      <c r="X23" s="51">
        <f t="shared" si="0"/>
        <v>2.4</v>
      </c>
      <c r="Y23" s="52" t="str">
        <f t="shared" si="3"/>
        <v>F</v>
      </c>
      <c r="Z23" s="53" t="str">
        <f t="shared" si="1"/>
        <v>Kém</v>
      </c>
      <c r="AA23" s="41" t="str">
        <f t="shared" si="4"/>
        <v/>
      </c>
      <c r="AB23" s="41" t="str">
        <f t="shared" si="5"/>
        <v>PM04-A3</v>
      </c>
      <c r="AC23" s="71"/>
      <c r="AD23" s="4"/>
      <c r="AE23" s="43" t="str">
        <f t="shared" si="2"/>
        <v>Học lại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1760</v>
      </c>
      <c r="D24" s="46" t="s">
        <v>114</v>
      </c>
      <c r="E24" s="47" t="s">
        <v>139</v>
      </c>
      <c r="F24" s="48" t="s">
        <v>190</v>
      </c>
      <c r="G24" s="45" t="s">
        <v>65</v>
      </c>
      <c r="H24" s="101" t="s">
        <v>1147</v>
      </c>
      <c r="I24" s="102" t="s">
        <v>1736</v>
      </c>
      <c r="J24" s="100">
        <v>43271</v>
      </c>
      <c r="K24" s="102" t="s">
        <v>1149</v>
      </c>
      <c r="L24" s="102" t="s">
        <v>1866</v>
      </c>
      <c r="M24" s="102" t="s">
        <v>48</v>
      </c>
      <c r="N24">
        <v>2</v>
      </c>
      <c r="O24" s="82">
        <v>9</v>
      </c>
      <c r="P24" s="49">
        <v>5.5</v>
      </c>
      <c r="Q24" s="49">
        <v>5</v>
      </c>
      <c r="R24" s="49" t="s">
        <v>36</v>
      </c>
      <c r="S24" s="54"/>
      <c r="T24" s="54"/>
      <c r="U24" s="54"/>
      <c r="V24" s="54"/>
      <c r="W24" s="80">
        <v>3</v>
      </c>
      <c r="X24" s="51">
        <f t="shared" si="0"/>
        <v>4.0999999999999996</v>
      </c>
      <c r="Y24" s="52" t="str">
        <f t="shared" si="3"/>
        <v>D</v>
      </c>
      <c r="Z24" s="53" t="str">
        <f t="shared" si="1"/>
        <v>Trung bình yếu</v>
      </c>
      <c r="AA24" s="41" t="str">
        <f t="shared" si="4"/>
        <v/>
      </c>
      <c r="AB24" s="41" t="str">
        <f t="shared" si="5"/>
        <v>PM04-A3</v>
      </c>
      <c r="AC24" s="71"/>
      <c r="AD24" s="4"/>
      <c r="AE24" s="43" t="str">
        <f t="shared" si="2"/>
        <v>Đạt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1761</v>
      </c>
      <c r="D25" s="46" t="s">
        <v>1357</v>
      </c>
      <c r="E25" s="47" t="s">
        <v>139</v>
      </c>
      <c r="F25" s="48" t="s">
        <v>423</v>
      </c>
      <c r="G25" s="45" t="s">
        <v>262</v>
      </c>
      <c r="H25" s="101" t="s">
        <v>1147</v>
      </c>
      <c r="I25" s="102" t="s">
        <v>1736</v>
      </c>
      <c r="J25" s="100">
        <v>43271</v>
      </c>
      <c r="K25" s="102" t="s">
        <v>1149</v>
      </c>
      <c r="L25" s="102" t="s">
        <v>1866</v>
      </c>
      <c r="M25" s="102" t="s">
        <v>48</v>
      </c>
      <c r="N25">
        <v>2</v>
      </c>
      <c r="O25" s="82">
        <v>10</v>
      </c>
      <c r="P25" s="49">
        <v>4</v>
      </c>
      <c r="Q25" s="49">
        <v>6</v>
      </c>
      <c r="R25" s="49" t="s">
        <v>36</v>
      </c>
      <c r="S25" s="54"/>
      <c r="T25" s="54"/>
      <c r="U25" s="54"/>
      <c r="V25" s="54"/>
      <c r="W25" s="80">
        <v>3</v>
      </c>
      <c r="X25" s="51">
        <f t="shared" si="0"/>
        <v>4.0999999999999996</v>
      </c>
      <c r="Y25" s="52" t="str">
        <f t="shared" si="3"/>
        <v>D</v>
      </c>
      <c r="Z25" s="53" t="str">
        <f t="shared" si="1"/>
        <v>Trung bình yếu</v>
      </c>
      <c r="AA25" s="41" t="str">
        <f t="shared" si="4"/>
        <v/>
      </c>
      <c r="AB25" s="41" t="str">
        <f t="shared" si="5"/>
        <v>PM04-A3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1762</v>
      </c>
      <c r="D26" s="46" t="s">
        <v>1763</v>
      </c>
      <c r="E26" s="47" t="s">
        <v>409</v>
      </c>
      <c r="F26" s="48" t="s">
        <v>414</v>
      </c>
      <c r="G26" s="45" t="s">
        <v>74</v>
      </c>
      <c r="H26" s="101" t="s">
        <v>1147</v>
      </c>
      <c r="I26" s="102" t="s">
        <v>1736</v>
      </c>
      <c r="J26" s="100">
        <v>43271</v>
      </c>
      <c r="K26" s="102" t="s">
        <v>1149</v>
      </c>
      <c r="L26" s="102" t="s">
        <v>1866</v>
      </c>
      <c r="M26" s="102" t="s">
        <v>48</v>
      </c>
      <c r="N26">
        <v>2</v>
      </c>
      <c r="O26" s="82">
        <v>10</v>
      </c>
      <c r="P26" s="49">
        <v>10</v>
      </c>
      <c r="Q26" s="49">
        <v>9</v>
      </c>
      <c r="R26" s="49" t="s">
        <v>36</v>
      </c>
      <c r="S26" s="54"/>
      <c r="T26" s="54"/>
      <c r="U26" s="54"/>
      <c r="V26" s="54"/>
      <c r="W26" s="80">
        <v>9</v>
      </c>
      <c r="X26" s="51">
        <f t="shared" si="0"/>
        <v>9.1999999999999993</v>
      </c>
      <c r="Y26" s="52" t="str">
        <f t="shared" si="3"/>
        <v>A+</v>
      </c>
      <c r="Z26" s="53" t="str">
        <f t="shared" si="1"/>
        <v>Giỏi</v>
      </c>
      <c r="AA26" s="41" t="str">
        <f t="shared" si="4"/>
        <v/>
      </c>
      <c r="AB26" s="41" t="str">
        <f t="shared" si="5"/>
        <v>PM04-A3</v>
      </c>
      <c r="AC26" s="71"/>
      <c r="AD26" s="4"/>
      <c r="AE26" s="43" t="str">
        <f t="shared" si="2"/>
        <v>Đạt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1764</v>
      </c>
      <c r="D27" s="46" t="s">
        <v>1006</v>
      </c>
      <c r="E27" s="47" t="s">
        <v>409</v>
      </c>
      <c r="F27" s="48" t="s">
        <v>1727</v>
      </c>
      <c r="G27" s="45" t="s">
        <v>89</v>
      </c>
      <c r="H27" s="101" t="s">
        <v>1147</v>
      </c>
      <c r="I27" s="102" t="s">
        <v>1736</v>
      </c>
      <c r="J27" s="100">
        <v>43271</v>
      </c>
      <c r="K27" s="102" t="s">
        <v>1149</v>
      </c>
      <c r="L27" s="102" t="s">
        <v>1866</v>
      </c>
      <c r="M27" s="102" t="s">
        <v>48</v>
      </c>
      <c r="N27">
        <v>2</v>
      </c>
      <c r="O27" s="82">
        <v>9</v>
      </c>
      <c r="P27" s="49">
        <v>8</v>
      </c>
      <c r="Q27" s="49">
        <v>6</v>
      </c>
      <c r="R27" s="49" t="s">
        <v>36</v>
      </c>
      <c r="S27" s="54"/>
      <c r="T27" s="54"/>
      <c r="U27" s="54"/>
      <c r="V27" s="54"/>
      <c r="W27" s="80">
        <v>1</v>
      </c>
      <c r="X27" s="51">
        <f t="shared" si="0"/>
        <v>3</v>
      </c>
      <c r="Y27" s="52" t="str">
        <f t="shared" si="3"/>
        <v>F</v>
      </c>
      <c r="Z27" s="53" t="str">
        <f t="shared" si="1"/>
        <v>Kém</v>
      </c>
      <c r="AA27" s="41" t="str">
        <f t="shared" si="4"/>
        <v/>
      </c>
      <c r="AB27" s="41" t="str">
        <f t="shared" si="5"/>
        <v>PM04-A3</v>
      </c>
      <c r="AC27" s="71"/>
      <c r="AD27" s="4"/>
      <c r="AE27" s="43" t="str">
        <f t="shared" si="2"/>
        <v>Học lại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1765</v>
      </c>
      <c r="D28" s="46" t="s">
        <v>404</v>
      </c>
      <c r="E28" s="47" t="s">
        <v>417</v>
      </c>
      <c r="F28" s="48" t="s">
        <v>1752</v>
      </c>
      <c r="G28" s="45" t="s">
        <v>518</v>
      </c>
      <c r="H28" s="101" t="s">
        <v>1147</v>
      </c>
      <c r="I28" s="102" t="s">
        <v>1736</v>
      </c>
      <c r="J28" s="100">
        <v>43271</v>
      </c>
      <c r="K28" s="102" t="s">
        <v>1149</v>
      </c>
      <c r="L28" s="102" t="s">
        <v>1866</v>
      </c>
      <c r="M28" s="102" t="s">
        <v>48</v>
      </c>
      <c r="N28">
        <v>2</v>
      </c>
      <c r="O28" s="82">
        <v>6</v>
      </c>
      <c r="P28" s="49">
        <v>4</v>
      </c>
      <c r="Q28" s="49">
        <v>3</v>
      </c>
      <c r="R28" s="49" t="s">
        <v>36</v>
      </c>
      <c r="S28" s="54"/>
      <c r="T28" s="54"/>
      <c r="U28" s="54"/>
      <c r="V28" s="54"/>
      <c r="W28" s="80">
        <v>0</v>
      </c>
      <c r="X28" s="51">
        <f t="shared" si="0"/>
        <v>1.3</v>
      </c>
      <c r="Y28" s="52" t="str">
        <f t="shared" si="3"/>
        <v>F</v>
      </c>
      <c r="Z28" s="53" t="str">
        <f t="shared" si="1"/>
        <v>Kém</v>
      </c>
      <c r="AA28" s="41" t="s">
        <v>3382</v>
      </c>
      <c r="AB28" s="41" t="str">
        <f t="shared" si="5"/>
        <v>PM04-A3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1766</v>
      </c>
      <c r="D29" s="46" t="s">
        <v>530</v>
      </c>
      <c r="E29" s="47" t="s">
        <v>631</v>
      </c>
      <c r="F29" s="48" t="s">
        <v>1767</v>
      </c>
      <c r="G29" s="45" t="s">
        <v>74</v>
      </c>
      <c r="H29" s="101" t="s">
        <v>1147</v>
      </c>
      <c r="I29" s="102" t="s">
        <v>1736</v>
      </c>
      <c r="J29" s="100">
        <v>43271</v>
      </c>
      <c r="K29" s="102" t="s">
        <v>1149</v>
      </c>
      <c r="L29" s="102" t="s">
        <v>1866</v>
      </c>
      <c r="M29" s="102" t="s">
        <v>48</v>
      </c>
      <c r="N29">
        <v>2</v>
      </c>
      <c r="O29" s="82">
        <v>7</v>
      </c>
      <c r="P29" s="49">
        <v>2</v>
      </c>
      <c r="Q29" s="49">
        <v>3</v>
      </c>
      <c r="R29" s="49" t="s">
        <v>36</v>
      </c>
      <c r="S29" s="54"/>
      <c r="T29" s="54"/>
      <c r="U29" s="54"/>
      <c r="V29" s="54"/>
      <c r="W29" s="80">
        <v>1</v>
      </c>
      <c r="X29" s="51">
        <f t="shared" si="0"/>
        <v>1.9</v>
      </c>
      <c r="Y29" s="52" t="str">
        <f t="shared" si="3"/>
        <v>F</v>
      </c>
      <c r="Z29" s="53" t="str">
        <f t="shared" si="1"/>
        <v>Kém</v>
      </c>
      <c r="AA29" s="41" t="str">
        <f t="shared" si="4"/>
        <v/>
      </c>
      <c r="AB29" s="41" t="str">
        <f t="shared" si="5"/>
        <v>PM04-A3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1768</v>
      </c>
      <c r="D30" s="46" t="s">
        <v>211</v>
      </c>
      <c r="E30" s="47" t="s">
        <v>162</v>
      </c>
      <c r="F30" s="48" t="s">
        <v>1255</v>
      </c>
      <c r="G30" s="45" t="s">
        <v>378</v>
      </c>
      <c r="H30" s="101" t="s">
        <v>1147</v>
      </c>
      <c r="I30" s="102" t="s">
        <v>1736</v>
      </c>
      <c r="J30" s="100">
        <v>43271</v>
      </c>
      <c r="K30" s="102" t="s">
        <v>1149</v>
      </c>
      <c r="L30" s="102" t="s">
        <v>1866</v>
      </c>
      <c r="M30" s="102" t="s">
        <v>48</v>
      </c>
      <c r="N30">
        <v>2</v>
      </c>
      <c r="O30" s="82">
        <v>10</v>
      </c>
      <c r="P30" s="49">
        <v>10</v>
      </c>
      <c r="Q30" s="49">
        <v>7</v>
      </c>
      <c r="R30" s="49" t="s">
        <v>36</v>
      </c>
      <c r="S30" s="54"/>
      <c r="T30" s="54"/>
      <c r="U30" s="54"/>
      <c r="V30" s="54"/>
      <c r="W30" s="80">
        <v>10</v>
      </c>
      <c r="X30" s="51">
        <f t="shared" si="0"/>
        <v>9.6999999999999993</v>
      </c>
      <c r="Y30" s="52" t="str">
        <f t="shared" si="3"/>
        <v>A+</v>
      </c>
      <c r="Z30" s="53" t="str">
        <f t="shared" si="1"/>
        <v>Giỏi</v>
      </c>
      <c r="AA30" s="41" t="str">
        <f t="shared" si="4"/>
        <v/>
      </c>
      <c r="AB30" s="41" t="str">
        <f t="shared" si="5"/>
        <v>PM04-A3</v>
      </c>
      <c r="AC30" s="71"/>
      <c r="AD30" s="4"/>
      <c r="AE30" s="43" t="str">
        <f t="shared" si="2"/>
        <v>Đạt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1769</v>
      </c>
      <c r="D31" s="46" t="s">
        <v>114</v>
      </c>
      <c r="E31" s="47" t="s">
        <v>162</v>
      </c>
      <c r="F31" s="48" t="s">
        <v>352</v>
      </c>
      <c r="G31" s="45" t="s">
        <v>518</v>
      </c>
      <c r="H31" s="101" t="s">
        <v>1147</v>
      </c>
      <c r="I31" s="102" t="s">
        <v>1736</v>
      </c>
      <c r="J31" s="100">
        <v>43271</v>
      </c>
      <c r="K31" s="102" t="s">
        <v>1149</v>
      </c>
      <c r="L31" s="102" t="s">
        <v>1866</v>
      </c>
      <c r="M31" s="102" t="s">
        <v>48</v>
      </c>
      <c r="N31">
        <v>2</v>
      </c>
      <c r="O31" s="82">
        <v>10</v>
      </c>
      <c r="P31" s="49">
        <v>8</v>
      </c>
      <c r="Q31" s="49">
        <v>7</v>
      </c>
      <c r="R31" s="49" t="s">
        <v>36</v>
      </c>
      <c r="S31" s="54"/>
      <c r="T31" s="54"/>
      <c r="U31" s="54"/>
      <c r="V31" s="54"/>
      <c r="W31" s="80">
        <v>8</v>
      </c>
      <c r="X31" s="51">
        <f t="shared" si="0"/>
        <v>8.1</v>
      </c>
      <c r="Y31" s="52" t="str">
        <f t="shared" si="3"/>
        <v>B+</v>
      </c>
      <c r="Z31" s="53" t="str">
        <f t="shared" si="1"/>
        <v>Khá</v>
      </c>
      <c r="AA31" s="41" t="str">
        <f t="shared" si="4"/>
        <v/>
      </c>
      <c r="AB31" s="41" t="str">
        <f t="shared" si="5"/>
        <v>PM04-A3</v>
      </c>
      <c r="AC31" s="71"/>
      <c r="AD31" s="4"/>
      <c r="AE31" s="43" t="str">
        <f t="shared" si="2"/>
        <v>Đạt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1770</v>
      </c>
      <c r="D32" s="46" t="s">
        <v>114</v>
      </c>
      <c r="E32" s="47" t="s">
        <v>162</v>
      </c>
      <c r="F32" s="48" t="s">
        <v>459</v>
      </c>
      <c r="G32" s="45" t="s">
        <v>406</v>
      </c>
      <c r="H32" s="101" t="s">
        <v>1147</v>
      </c>
      <c r="I32" s="102" t="s">
        <v>1736</v>
      </c>
      <c r="J32" s="100">
        <v>43271</v>
      </c>
      <c r="K32" s="102" t="s">
        <v>1149</v>
      </c>
      <c r="L32" s="102" t="s">
        <v>1866</v>
      </c>
      <c r="M32" s="102" t="s">
        <v>48</v>
      </c>
      <c r="N32">
        <v>2</v>
      </c>
      <c r="O32" s="82">
        <v>9</v>
      </c>
      <c r="P32" s="49">
        <v>3</v>
      </c>
      <c r="Q32" s="49">
        <v>3</v>
      </c>
      <c r="R32" s="49" t="s">
        <v>36</v>
      </c>
      <c r="S32" s="54"/>
      <c r="T32" s="54"/>
      <c r="U32" s="54"/>
      <c r="V32" s="54"/>
      <c r="W32" s="80">
        <v>0</v>
      </c>
      <c r="X32" s="51">
        <f t="shared" si="0"/>
        <v>1.5</v>
      </c>
      <c r="Y32" s="52" t="str">
        <f t="shared" si="3"/>
        <v>F</v>
      </c>
      <c r="Z32" s="53" t="str">
        <f t="shared" si="1"/>
        <v>Kém</v>
      </c>
      <c r="AA32" s="41" t="s">
        <v>3382</v>
      </c>
      <c r="AB32" s="41" t="str">
        <f t="shared" si="5"/>
        <v>PM04-A3</v>
      </c>
      <c r="AC32" s="71"/>
      <c r="AD32" s="4"/>
      <c r="AE32" s="43" t="str">
        <f t="shared" si="2"/>
        <v>Học lại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1771</v>
      </c>
      <c r="D33" s="46" t="s">
        <v>1772</v>
      </c>
      <c r="E33" s="47" t="s">
        <v>1773</v>
      </c>
      <c r="F33" s="48" t="s">
        <v>1444</v>
      </c>
      <c r="G33" s="45" t="s">
        <v>378</v>
      </c>
      <c r="H33" s="101" t="s">
        <v>1147</v>
      </c>
      <c r="I33" s="102" t="s">
        <v>1736</v>
      </c>
      <c r="J33" s="100">
        <v>43271</v>
      </c>
      <c r="K33" s="102" t="s">
        <v>1149</v>
      </c>
      <c r="L33" s="102" t="s">
        <v>1866</v>
      </c>
      <c r="M33" s="102" t="s">
        <v>48</v>
      </c>
      <c r="N33">
        <v>2</v>
      </c>
      <c r="O33" s="82">
        <v>8</v>
      </c>
      <c r="P33" s="49">
        <v>3.5</v>
      </c>
      <c r="Q33" s="49">
        <v>5</v>
      </c>
      <c r="R33" s="49" t="s">
        <v>36</v>
      </c>
      <c r="S33" s="54"/>
      <c r="T33" s="54"/>
      <c r="U33" s="54"/>
      <c r="V33" s="54"/>
      <c r="W33" s="80">
        <v>0</v>
      </c>
      <c r="X33" s="51">
        <f t="shared" si="0"/>
        <v>1.7</v>
      </c>
      <c r="Y33" s="52" t="str">
        <f t="shared" si="3"/>
        <v>F</v>
      </c>
      <c r="Z33" s="53" t="str">
        <f t="shared" si="1"/>
        <v>Kém</v>
      </c>
      <c r="AA33" s="41" t="s">
        <v>3382</v>
      </c>
      <c r="AB33" s="41" t="str">
        <f t="shared" si="5"/>
        <v>PM04-A3</v>
      </c>
      <c r="AC33" s="71"/>
      <c r="AD33" s="4"/>
      <c r="AE33" s="43" t="str">
        <f t="shared" si="2"/>
        <v>Học lại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1774</v>
      </c>
      <c r="D34" s="46" t="s">
        <v>134</v>
      </c>
      <c r="E34" s="47" t="s">
        <v>1773</v>
      </c>
      <c r="F34" s="48" t="s">
        <v>136</v>
      </c>
      <c r="G34" s="45" t="s">
        <v>53</v>
      </c>
      <c r="H34" s="101" t="s">
        <v>1147</v>
      </c>
      <c r="I34" s="102" t="s">
        <v>1736</v>
      </c>
      <c r="J34" s="100">
        <v>43271</v>
      </c>
      <c r="K34" s="102" t="s">
        <v>1149</v>
      </c>
      <c r="L34" s="102" t="s">
        <v>1866</v>
      </c>
      <c r="M34" s="102" t="s">
        <v>48</v>
      </c>
      <c r="N34">
        <v>2</v>
      </c>
      <c r="O34" s="82">
        <v>8</v>
      </c>
      <c r="P34" s="49">
        <v>3</v>
      </c>
      <c r="Q34" s="49">
        <v>8</v>
      </c>
      <c r="R34" s="49" t="s">
        <v>36</v>
      </c>
      <c r="S34" s="54"/>
      <c r="T34" s="54"/>
      <c r="U34" s="54"/>
      <c r="V34" s="54"/>
      <c r="W34" s="80">
        <v>1</v>
      </c>
      <c r="X34" s="51">
        <f t="shared" si="0"/>
        <v>2.6</v>
      </c>
      <c r="Y34" s="52" t="str">
        <f t="shared" si="3"/>
        <v>F</v>
      </c>
      <c r="Z34" s="53" t="str">
        <f t="shared" si="1"/>
        <v>Kém</v>
      </c>
      <c r="AA34" s="41" t="str">
        <f t="shared" si="4"/>
        <v/>
      </c>
      <c r="AB34" s="41" t="str">
        <f t="shared" si="5"/>
        <v>PM04-A3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1775</v>
      </c>
      <c r="D35" s="46" t="s">
        <v>1776</v>
      </c>
      <c r="E35" s="47" t="s">
        <v>182</v>
      </c>
      <c r="F35" s="48" t="s">
        <v>1082</v>
      </c>
      <c r="G35" s="45" t="s">
        <v>79</v>
      </c>
      <c r="H35" s="101" t="s">
        <v>1147</v>
      </c>
      <c r="I35" s="102" t="s">
        <v>1736</v>
      </c>
      <c r="J35" s="100">
        <v>43271</v>
      </c>
      <c r="K35" s="102" t="s">
        <v>1149</v>
      </c>
      <c r="L35" s="102" t="s">
        <v>1866</v>
      </c>
      <c r="M35" s="102" t="s">
        <v>48</v>
      </c>
      <c r="N35">
        <v>2</v>
      </c>
      <c r="O35" s="82">
        <v>6</v>
      </c>
      <c r="P35" s="49">
        <v>6.5</v>
      </c>
      <c r="Q35" s="49">
        <v>10</v>
      </c>
      <c r="R35" s="49" t="s">
        <v>36</v>
      </c>
      <c r="S35" s="54"/>
      <c r="T35" s="54"/>
      <c r="U35" s="54"/>
      <c r="V35" s="54"/>
      <c r="W35" s="80">
        <v>3</v>
      </c>
      <c r="X35" s="51">
        <f t="shared" si="0"/>
        <v>4.4000000000000004</v>
      </c>
      <c r="Y35" s="52" t="str">
        <f t="shared" si="3"/>
        <v>D</v>
      </c>
      <c r="Z35" s="53" t="str">
        <f t="shared" si="1"/>
        <v>Trung bình yếu</v>
      </c>
      <c r="AA35" s="41" t="str">
        <f t="shared" si="4"/>
        <v/>
      </c>
      <c r="AB35" s="41" t="str">
        <f t="shared" si="5"/>
        <v>PM04-A3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1777</v>
      </c>
      <c r="D36" s="46" t="s">
        <v>437</v>
      </c>
      <c r="E36" s="47" t="s">
        <v>182</v>
      </c>
      <c r="F36" s="48" t="s">
        <v>112</v>
      </c>
      <c r="G36" s="45" t="s">
        <v>174</v>
      </c>
      <c r="H36" s="101" t="s">
        <v>1147</v>
      </c>
      <c r="I36" s="102" t="s">
        <v>1736</v>
      </c>
      <c r="J36" s="100">
        <v>43271</v>
      </c>
      <c r="K36" s="102" t="s">
        <v>1149</v>
      </c>
      <c r="L36" s="102" t="s">
        <v>1866</v>
      </c>
      <c r="M36" s="102" t="s">
        <v>48</v>
      </c>
      <c r="N36">
        <v>2</v>
      </c>
      <c r="O36" s="82">
        <v>6</v>
      </c>
      <c r="P36" s="49">
        <v>0</v>
      </c>
      <c r="Q36" s="49">
        <v>0</v>
      </c>
      <c r="R36" s="49" t="s">
        <v>36</v>
      </c>
      <c r="S36" s="54"/>
      <c r="T36" s="54"/>
      <c r="U36" s="54"/>
      <c r="V36" s="54"/>
      <c r="W36" s="80" t="s">
        <v>36</v>
      </c>
      <c r="X36" s="51">
        <f t="shared" si="0"/>
        <v>0.6</v>
      </c>
      <c r="Y36" s="52" t="str">
        <f t="shared" si="3"/>
        <v>F</v>
      </c>
      <c r="Z36" s="53" t="str">
        <f t="shared" si="1"/>
        <v>Kém</v>
      </c>
      <c r="AA36" s="41" t="str">
        <f t="shared" si="4"/>
        <v>Không đủ ĐKDT</v>
      </c>
      <c r="AB36" s="41" t="str">
        <f t="shared" si="5"/>
        <v>PM04-A3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1778</v>
      </c>
      <c r="D37" s="46" t="s">
        <v>1017</v>
      </c>
      <c r="E37" s="47" t="s">
        <v>182</v>
      </c>
      <c r="F37" s="48" t="s">
        <v>226</v>
      </c>
      <c r="G37" s="45" t="s">
        <v>170</v>
      </c>
      <c r="H37" s="101" t="s">
        <v>1147</v>
      </c>
      <c r="I37" s="102" t="s">
        <v>1736</v>
      </c>
      <c r="J37" s="100">
        <v>43271</v>
      </c>
      <c r="K37" s="102" t="s">
        <v>1149</v>
      </c>
      <c r="L37" s="102" t="s">
        <v>1866</v>
      </c>
      <c r="M37" s="102" t="s">
        <v>48</v>
      </c>
      <c r="N37">
        <v>2</v>
      </c>
      <c r="O37" s="82">
        <v>10</v>
      </c>
      <c r="P37" s="49">
        <v>9.5</v>
      </c>
      <c r="Q37" s="49">
        <v>10</v>
      </c>
      <c r="R37" s="49" t="s">
        <v>36</v>
      </c>
      <c r="S37" s="54"/>
      <c r="T37" s="54"/>
      <c r="U37" s="54"/>
      <c r="V37" s="54"/>
      <c r="W37" s="80">
        <v>8</v>
      </c>
      <c r="X37" s="51">
        <f t="shared" si="0"/>
        <v>8.6</v>
      </c>
      <c r="Y37" s="52" t="str">
        <f t="shared" si="3"/>
        <v>A</v>
      </c>
      <c r="Z37" s="53" t="str">
        <f t="shared" si="1"/>
        <v>Giỏi</v>
      </c>
      <c r="AA37" s="41" t="str">
        <f t="shared" si="4"/>
        <v/>
      </c>
      <c r="AB37" s="41" t="str">
        <f t="shared" si="5"/>
        <v>PM04-A3</v>
      </c>
      <c r="AC37" s="71"/>
      <c r="AD37" s="4"/>
      <c r="AE37" s="43" t="str">
        <f t="shared" si="2"/>
        <v>Đạt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1779</v>
      </c>
      <c r="D38" s="46" t="s">
        <v>186</v>
      </c>
      <c r="E38" s="47" t="s">
        <v>182</v>
      </c>
      <c r="F38" s="48" t="s">
        <v>156</v>
      </c>
      <c r="G38" s="45" t="s">
        <v>79</v>
      </c>
      <c r="H38" s="101" t="s">
        <v>1147</v>
      </c>
      <c r="I38" s="102" t="s">
        <v>1736</v>
      </c>
      <c r="J38" s="100">
        <v>43271</v>
      </c>
      <c r="K38" s="102" t="s">
        <v>1149</v>
      </c>
      <c r="L38" s="102" t="s">
        <v>1866</v>
      </c>
      <c r="M38" s="102" t="s">
        <v>48</v>
      </c>
      <c r="N38">
        <v>2</v>
      </c>
      <c r="O38" s="82">
        <v>8</v>
      </c>
      <c r="P38" s="49">
        <v>3.5</v>
      </c>
      <c r="Q38" s="49">
        <v>4</v>
      </c>
      <c r="R38" s="49" t="s">
        <v>36</v>
      </c>
      <c r="S38" s="54"/>
      <c r="T38" s="54"/>
      <c r="U38" s="54"/>
      <c r="V38" s="54"/>
      <c r="W38" s="80">
        <v>1</v>
      </c>
      <c r="X38" s="51">
        <f t="shared" si="0"/>
        <v>2.2999999999999998</v>
      </c>
      <c r="Y38" s="52" t="str">
        <f t="shared" si="3"/>
        <v>F</v>
      </c>
      <c r="Z38" s="53" t="str">
        <f t="shared" si="1"/>
        <v>Kém</v>
      </c>
      <c r="AA38" s="41" t="str">
        <f t="shared" si="4"/>
        <v/>
      </c>
      <c r="AB38" s="41" t="str">
        <f t="shared" si="5"/>
        <v>PM04-A3</v>
      </c>
      <c r="AC38" s="71"/>
      <c r="AD38" s="4"/>
      <c r="AE38" s="43" t="str">
        <f t="shared" si="2"/>
        <v>Học lại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1780</v>
      </c>
      <c r="D39" s="46" t="s">
        <v>327</v>
      </c>
      <c r="E39" s="47" t="s">
        <v>189</v>
      </c>
      <c r="F39" s="48" t="s">
        <v>1781</v>
      </c>
      <c r="G39" s="45" t="s">
        <v>89</v>
      </c>
      <c r="H39" s="101" t="s">
        <v>1147</v>
      </c>
      <c r="I39" s="102" t="s">
        <v>1736</v>
      </c>
      <c r="J39" s="100">
        <v>43271</v>
      </c>
      <c r="K39" s="102" t="s">
        <v>1149</v>
      </c>
      <c r="L39" s="102" t="s">
        <v>1866</v>
      </c>
      <c r="M39" s="102" t="s">
        <v>48</v>
      </c>
      <c r="N39">
        <v>2</v>
      </c>
      <c r="O39" s="82">
        <v>9</v>
      </c>
      <c r="P39" s="49">
        <v>3.5</v>
      </c>
      <c r="Q39" s="49">
        <v>7</v>
      </c>
      <c r="R39" s="49" t="s">
        <v>36</v>
      </c>
      <c r="S39" s="54"/>
      <c r="T39" s="54"/>
      <c r="U39" s="54"/>
      <c r="V39" s="54"/>
      <c r="W39" s="80">
        <v>1</v>
      </c>
      <c r="X39" s="51">
        <f t="shared" si="0"/>
        <v>2.7</v>
      </c>
      <c r="Y39" s="52" t="str">
        <f t="shared" si="3"/>
        <v>F</v>
      </c>
      <c r="Z39" s="53" t="str">
        <f t="shared" si="1"/>
        <v>Kém</v>
      </c>
      <c r="AA39" s="41" t="str">
        <f t="shared" si="4"/>
        <v/>
      </c>
      <c r="AB39" s="41" t="str">
        <f t="shared" si="5"/>
        <v>PM04-A3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1782</v>
      </c>
      <c r="D40" s="46" t="s">
        <v>1783</v>
      </c>
      <c r="E40" s="47" t="s">
        <v>847</v>
      </c>
      <c r="F40" s="48" t="s">
        <v>1784</v>
      </c>
      <c r="G40" s="45" t="s">
        <v>57</v>
      </c>
      <c r="H40" s="101" t="s">
        <v>1147</v>
      </c>
      <c r="I40" s="102" t="s">
        <v>1736</v>
      </c>
      <c r="J40" s="100">
        <v>43271</v>
      </c>
      <c r="K40" s="102" t="s">
        <v>1149</v>
      </c>
      <c r="L40" s="102" t="s">
        <v>1866</v>
      </c>
      <c r="M40" s="102" t="s">
        <v>48</v>
      </c>
      <c r="N40">
        <v>2</v>
      </c>
      <c r="O40" s="82">
        <v>8</v>
      </c>
      <c r="P40" s="49">
        <v>4</v>
      </c>
      <c r="Q40" s="49">
        <v>4</v>
      </c>
      <c r="R40" s="49" t="s">
        <v>36</v>
      </c>
      <c r="S40" s="54"/>
      <c r="T40" s="54"/>
      <c r="U40" s="54"/>
      <c r="V40" s="54"/>
      <c r="W40" s="80">
        <v>3.5</v>
      </c>
      <c r="X40" s="51">
        <f t="shared" si="0"/>
        <v>4.0999999999999996</v>
      </c>
      <c r="Y40" s="52" t="str">
        <f t="shared" si="3"/>
        <v>D</v>
      </c>
      <c r="Z40" s="53" t="str">
        <f t="shared" si="1"/>
        <v>Trung bình yếu</v>
      </c>
      <c r="AA40" s="41" t="str">
        <f t="shared" si="4"/>
        <v/>
      </c>
      <c r="AB40" s="41" t="str">
        <f t="shared" si="5"/>
        <v>PM04-A3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1785</v>
      </c>
      <c r="D41" s="46" t="s">
        <v>1786</v>
      </c>
      <c r="E41" s="47" t="s">
        <v>1787</v>
      </c>
      <c r="F41" s="48" t="s">
        <v>524</v>
      </c>
      <c r="G41" s="45" t="s">
        <v>79</v>
      </c>
      <c r="H41" s="101" t="s">
        <v>1147</v>
      </c>
      <c r="I41" s="102" t="s">
        <v>1736</v>
      </c>
      <c r="J41" s="100">
        <v>43271</v>
      </c>
      <c r="K41" s="102" t="s">
        <v>1149</v>
      </c>
      <c r="L41" s="102" t="s">
        <v>1866</v>
      </c>
      <c r="M41" s="102" t="s">
        <v>48</v>
      </c>
      <c r="N41">
        <v>2</v>
      </c>
      <c r="O41" s="82">
        <v>7</v>
      </c>
      <c r="P41" s="49">
        <v>4</v>
      </c>
      <c r="Q41" s="49">
        <v>7</v>
      </c>
      <c r="R41" s="49" t="s">
        <v>36</v>
      </c>
      <c r="S41" s="54"/>
      <c r="T41" s="54"/>
      <c r="U41" s="54"/>
      <c r="V41" s="54"/>
      <c r="W41" s="80">
        <v>1</v>
      </c>
      <c r="X41" s="51">
        <f t="shared" si="0"/>
        <v>2.5</v>
      </c>
      <c r="Y41" s="52" t="str">
        <f t="shared" si="3"/>
        <v>F</v>
      </c>
      <c r="Z41" s="53" t="str">
        <f t="shared" si="1"/>
        <v>Kém</v>
      </c>
      <c r="AA41" s="41" t="str">
        <f t="shared" si="4"/>
        <v/>
      </c>
      <c r="AB41" s="41" t="str">
        <f t="shared" si="5"/>
        <v>PM04-A3</v>
      </c>
      <c r="AC41" s="71"/>
      <c r="AD41" s="4"/>
      <c r="AE41" s="43" t="str">
        <f t="shared" si="2"/>
        <v>Học lại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1788</v>
      </c>
      <c r="D42" s="46" t="s">
        <v>1655</v>
      </c>
      <c r="E42" s="47" t="s">
        <v>1787</v>
      </c>
      <c r="F42" s="48" t="s">
        <v>346</v>
      </c>
      <c r="G42" s="45" t="s">
        <v>357</v>
      </c>
      <c r="H42" s="101" t="s">
        <v>1147</v>
      </c>
      <c r="I42" s="102" t="s">
        <v>1736</v>
      </c>
      <c r="J42" s="100">
        <v>43271</v>
      </c>
      <c r="K42" s="102" t="s">
        <v>1149</v>
      </c>
      <c r="L42" s="102" t="s">
        <v>1866</v>
      </c>
      <c r="M42" s="102" t="s">
        <v>48</v>
      </c>
      <c r="N42">
        <v>2</v>
      </c>
      <c r="O42" s="82">
        <v>8</v>
      </c>
      <c r="P42" s="49">
        <v>3.5</v>
      </c>
      <c r="Q42" s="49">
        <v>4</v>
      </c>
      <c r="R42" s="49" t="s">
        <v>36</v>
      </c>
      <c r="S42" s="54"/>
      <c r="T42" s="54"/>
      <c r="U42" s="54"/>
      <c r="V42" s="54"/>
      <c r="W42" s="80">
        <v>1</v>
      </c>
      <c r="X42" s="51">
        <f t="shared" si="0"/>
        <v>2.2999999999999998</v>
      </c>
      <c r="Y42" s="52" t="str">
        <f t="shared" si="3"/>
        <v>F</v>
      </c>
      <c r="Z42" s="53" t="str">
        <f t="shared" si="1"/>
        <v>Kém</v>
      </c>
      <c r="AA42" s="41" t="str">
        <f t="shared" si="4"/>
        <v/>
      </c>
      <c r="AB42" s="41" t="str">
        <f t="shared" si="5"/>
        <v>PM04-A3</v>
      </c>
      <c r="AC42" s="71"/>
      <c r="AD42" s="4"/>
      <c r="AE42" s="43" t="str">
        <f t="shared" si="2"/>
        <v>Học lại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1789</v>
      </c>
      <c r="D43" s="46" t="s">
        <v>50</v>
      </c>
      <c r="E43" s="47" t="s">
        <v>212</v>
      </c>
      <c r="F43" s="48" t="s">
        <v>690</v>
      </c>
      <c r="G43" s="45" t="s">
        <v>93</v>
      </c>
      <c r="H43" s="101" t="s">
        <v>1147</v>
      </c>
      <c r="I43" s="102" t="s">
        <v>1736</v>
      </c>
      <c r="J43" s="100">
        <v>43271</v>
      </c>
      <c r="K43" s="102" t="s">
        <v>1149</v>
      </c>
      <c r="L43" s="102" t="s">
        <v>1866</v>
      </c>
      <c r="M43" s="102" t="s">
        <v>48</v>
      </c>
      <c r="N43">
        <v>2</v>
      </c>
      <c r="O43" s="82">
        <v>9</v>
      </c>
      <c r="P43" s="49">
        <v>3.5</v>
      </c>
      <c r="Q43" s="49">
        <v>4</v>
      </c>
      <c r="R43" s="49" t="s">
        <v>36</v>
      </c>
      <c r="S43" s="54"/>
      <c r="T43" s="54"/>
      <c r="U43" s="54"/>
      <c r="V43" s="54"/>
      <c r="W43" s="80">
        <v>0</v>
      </c>
      <c r="X43" s="51">
        <f t="shared" si="0"/>
        <v>1.7</v>
      </c>
      <c r="Y43" s="52" t="str">
        <f t="shared" si="3"/>
        <v>F</v>
      </c>
      <c r="Z43" s="53" t="str">
        <f t="shared" si="1"/>
        <v>Kém</v>
      </c>
      <c r="AA43" s="41" t="s">
        <v>3382</v>
      </c>
      <c r="AB43" s="41" t="str">
        <f t="shared" si="5"/>
        <v>PM04-A3</v>
      </c>
      <c r="AC43" s="71"/>
      <c r="AD43" s="4"/>
      <c r="AE43" s="43" t="str">
        <f t="shared" si="2"/>
        <v>Học lại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1790</v>
      </c>
      <c r="D44" s="46" t="s">
        <v>1791</v>
      </c>
      <c r="E44" s="47" t="s">
        <v>1792</v>
      </c>
      <c r="F44" s="48" t="s">
        <v>1793</v>
      </c>
      <c r="G44" s="45" t="s">
        <v>132</v>
      </c>
      <c r="H44" s="101" t="s">
        <v>1147</v>
      </c>
      <c r="I44" s="102" t="s">
        <v>1736</v>
      </c>
      <c r="J44" s="100">
        <v>43271</v>
      </c>
      <c r="K44" s="102" t="s">
        <v>1149</v>
      </c>
      <c r="L44" s="102" t="s">
        <v>1866</v>
      </c>
      <c r="M44" s="102" t="s">
        <v>48</v>
      </c>
      <c r="N44">
        <v>2</v>
      </c>
      <c r="O44" s="82">
        <v>0</v>
      </c>
      <c r="P44" s="49">
        <v>0</v>
      </c>
      <c r="Q44" s="49">
        <v>0</v>
      </c>
      <c r="R44" s="49" t="s">
        <v>36</v>
      </c>
      <c r="S44" s="54"/>
      <c r="T44" s="54"/>
      <c r="U44" s="54"/>
      <c r="V44" s="54"/>
      <c r="W44" s="80" t="s">
        <v>36</v>
      </c>
      <c r="X44" s="51">
        <f t="shared" si="0"/>
        <v>0</v>
      </c>
      <c r="Y44" s="52" t="str">
        <f t="shared" si="3"/>
        <v>F</v>
      </c>
      <c r="Z44" s="53" t="str">
        <f t="shared" si="1"/>
        <v>Kém</v>
      </c>
      <c r="AA44" s="41" t="str">
        <f t="shared" si="4"/>
        <v>Không đủ ĐKDT</v>
      </c>
      <c r="AB44" s="41" t="str">
        <f t="shared" si="5"/>
        <v>PM04-A3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1794</v>
      </c>
      <c r="D45" s="46" t="s">
        <v>1795</v>
      </c>
      <c r="E45" s="47" t="s">
        <v>465</v>
      </c>
      <c r="F45" s="48" t="s">
        <v>841</v>
      </c>
      <c r="G45" s="45" t="s">
        <v>184</v>
      </c>
      <c r="H45" s="101" t="s">
        <v>1147</v>
      </c>
      <c r="I45" s="102" t="s">
        <v>1736</v>
      </c>
      <c r="J45" s="100">
        <v>43271</v>
      </c>
      <c r="K45" s="102" t="s">
        <v>1149</v>
      </c>
      <c r="L45" s="102" t="s">
        <v>1866</v>
      </c>
      <c r="M45" s="102" t="s">
        <v>48</v>
      </c>
      <c r="N45">
        <v>2</v>
      </c>
      <c r="O45" s="82">
        <v>10</v>
      </c>
      <c r="P45" s="49">
        <v>7</v>
      </c>
      <c r="Q45" s="49">
        <v>9</v>
      </c>
      <c r="R45" s="49" t="s">
        <v>36</v>
      </c>
      <c r="S45" s="54"/>
      <c r="T45" s="54"/>
      <c r="U45" s="54"/>
      <c r="V45" s="54"/>
      <c r="W45" s="80">
        <v>3</v>
      </c>
      <c r="X45" s="51">
        <f t="shared" si="0"/>
        <v>4.7</v>
      </c>
      <c r="Y45" s="52" t="str">
        <f t="shared" si="3"/>
        <v>D</v>
      </c>
      <c r="Z45" s="53" t="str">
        <f t="shared" si="1"/>
        <v>Trung bình yếu</v>
      </c>
      <c r="AA45" s="41" t="str">
        <f t="shared" si="4"/>
        <v/>
      </c>
      <c r="AB45" s="41" t="str">
        <f t="shared" si="5"/>
        <v>PM04-A3</v>
      </c>
      <c r="AC45" s="71"/>
      <c r="AD45" s="4"/>
      <c r="AE45" s="43" t="str">
        <f t="shared" si="2"/>
        <v>Đạt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1796</v>
      </c>
      <c r="D46" s="46" t="s">
        <v>521</v>
      </c>
      <c r="E46" s="47" t="s">
        <v>221</v>
      </c>
      <c r="F46" s="48" t="s">
        <v>1797</v>
      </c>
      <c r="G46" s="45" t="s">
        <v>128</v>
      </c>
      <c r="H46" s="101" t="s">
        <v>1147</v>
      </c>
      <c r="I46" s="102" t="s">
        <v>1736</v>
      </c>
      <c r="J46" s="100">
        <v>43271</v>
      </c>
      <c r="K46" s="102" t="s">
        <v>1149</v>
      </c>
      <c r="L46" s="102" t="s">
        <v>1866</v>
      </c>
      <c r="M46" s="102" t="s">
        <v>48</v>
      </c>
      <c r="N46">
        <v>2</v>
      </c>
      <c r="O46" s="82">
        <v>9</v>
      </c>
      <c r="P46" s="49">
        <v>3</v>
      </c>
      <c r="Q46" s="49">
        <v>4</v>
      </c>
      <c r="R46" s="49" t="s">
        <v>36</v>
      </c>
      <c r="S46" s="54"/>
      <c r="T46" s="54"/>
      <c r="U46" s="54"/>
      <c r="V46" s="54"/>
      <c r="W46" s="80">
        <v>1</v>
      </c>
      <c r="X46" s="51">
        <f t="shared" si="0"/>
        <v>2.2999999999999998</v>
      </c>
      <c r="Y46" s="52" t="str">
        <f t="shared" si="3"/>
        <v>F</v>
      </c>
      <c r="Z46" s="53" t="str">
        <f t="shared" si="1"/>
        <v>Kém</v>
      </c>
      <c r="AA46" s="41" t="str">
        <f t="shared" si="4"/>
        <v/>
      </c>
      <c r="AB46" s="41" t="str">
        <f t="shared" si="5"/>
        <v>PM04-A3</v>
      </c>
      <c r="AC46" s="71"/>
      <c r="AD46" s="4"/>
      <c r="AE46" s="43" t="str">
        <f t="shared" si="2"/>
        <v>Học lại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1798</v>
      </c>
      <c r="D47" s="46" t="s">
        <v>1799</v>
      </c>
      <c r="E47" s="47" t="s">
        <v>1800</v>
      </c>
      <c r="F47" s="48" t="s">
        <v>1406</v>
      </c>
      <c r="G47" s="45" t="s">
        <v>132</v>
      </c>
      <c r="H47" s="101" t="s">
        <v>1147</v>
      </c>
      <c r="I47" s="102" t="s">
        <v>1736</v>
      </c>
      <c r="J47" s="100">
        <v>43271</v>
      </c>
      <c r="K47" s="102" t="s">
        <v>1149</v>
      </c>
      <c r="L47" s="102" t="s">
        <v>1866</v>
      </c>
      <c r="M47" s="102" t="s">
        <v>48</v>
      </c>
      <c r="N47">
        <v>2</v>
      </c>
      <c r="O47" s="82">
        <v>8</v>
      </c>
      <c r="P47" s="49">
        <v>3.5</v>
      </c>
      <c r="Q47" s="49">
        <v>4</v>
      </c>
      <c r="R47" s="49" t="s">
        <v>36</v>
      </c>
      <c r="S47" s="54"/>
      <c r="T47" s="54"/>
      <c r="U47" s="54"/>
      <c r="V47" s="54"/>
      <c r="W47" s="80">
        <v>1</v>
      </c>
      <c r="X47" s="51">
        <f t="shared" si="0"/>
        <v>2.2999999999999998</v>
      </c>
      <c r="Y47" s="52" t="str">
        <f t="shared" si="3"/>
        <v>F</v>
      </c>
      <c r="Z47" s="53" t="str">
        <f t="shared" si="1"/>
        <v>Kém</v>
      </c>
      <c r="AA47" s="41" t="str">
        <f t="shared" si="4"/>
        <v/>
      </c>
      <c r="AB47" s="41" t="str">
        <f t="shared" si="5"/>
        <v>PM04-A3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1801</v>
      </c>
      <c r="D48" s="46" t="s">
        <v>1011</v>
      </c>
      <c r="E48" s="47" t="s">
        <v>229</v>
      </c>
      <c r="F48" s="48" t="s">
        <v>800</v>
      </c>
      <c r="G48" s="45" t="s">
        <v>357</v>
      </c>
      <c r="H48" s="101" t="s">
        <v>1147</v>
      </c>
      <c r="I48" s="102" t="s">
        <v>1736</v>
      </c>
      <c r="J48" s="100">
        <v>43271</v>
      </c>
      <c r="K48" s="102" t="s">
        <v>1149</v>
      </c>
      <c r="L48" s="102" t="s">
        <v>1866</v>
      </c>
      <c r="M48" s="102" t="s">
        <v>48</v>
      </c>
      <c r="N48">
        <v>2</v>
      </c>
      <c r="O48" s="82">
        <v>10</v>
      </c>
      <c r="P48" s="49">
        <v>6.5</v>
      </c>
      <c r="Q48" s="49">
        <v>6</v>
      </c>
      <c r="R48" s="49" t="s">
        <v>36</v>
      </c>
      <c r="S48" s="54"/>
      <c r="T48" s="54"/>
      <c r="U48" s="54"/>
      <c r="V48" s="54"/>
      <c r="W48" s="80">
        <v>1</v>
      </c>
      <c r="X48" s="51">
        <f t="shared" si="0"/>
        <v>3</v>
      </c>
      <c r="Y48" s="52" t="str">
        <f t="shared" si="3"/>
        <v>F</v>
      </c>
      <c r="Z48" s="53" t="str">
        <f t="shared" si="1"/>
        <v>Kém</v>
      </c>
      <c r="AA48" s="41" t="str">
        <f t="shared" si="4"/>
        <v/>
      </c>
      <c r="AB48" s="41" t="str">
        <f t="shared" si="5"/>
        <v>PM04-A3</v>
      </c>
      <c r="AC48" s="71"/>
      <c r="AD48" s="4"/>
      <c r="AE48" s="43" t="str">
        <f t="shared" si="2"/>
        <v>Học lại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1802</v>
      </c>
      <c r="D49" s="46" t="s">
        <v>55</v>
      </c>
      <c r="E49" s="47" t="s">
        <v>246</v>
      </c>
      <c r="F49" s="48" t="s">
        <v>1803</v>
      </c>
      <c r="G49" s="45" t="s">
        <v>53</v>
      </c>
      <c r="H49" s="101" t="s">
        <v>1147</v>
      </c>
      <c r="I49" s="102" t="s">
        <v>1736</v>
      </c>
      <c r="J49" s="100">
        <v>43271</v>
      </c>
      <c r="K49" s="102" t="s">
        <v>1149</v>
      </c>
      <c r="L49" s="102" t="s">
        <v>1866</v>
      </c>
      <c r="M49" s="102" t="s">
        <v>48</v>
      </c>
      <c r="N49">
        <v>2</v>
      </c>
      <c r="O49" s="82">
        <v>7</v>
      </c>
      <c r="P49" s="49">
        <v>1</v>
      </c>
      <c r="Q49" s="49">
        <v>3</v>
      </c>
      <c r="R49" s="49" t="s">
        <v>36</v>
      </c>
      <c r="S49" s="54"/>
      <c r="T49" s="54"/>
      <c r="U49" s="54"/>
      <c r="V49" s="54"/>
      <c r="W49" s="80">
        <v>0</v>
      </c>
      <c r="X49" s="51">
        <f t="shared" si="0"/>
        <v>1.1000000000000001</v>
      </c>
      <c r="Y49" s="52" t="str">
        <f t="shared" si="3"/>
        <v>F</v>
      </c>
      <c r="Z49" s="53" t="str">
        <f t="shared" si="1"/>
        <v>Kém</v>
      </c>
      <c r="AA49" s="41" t="s">
        <v>3382</v>
      </c>
      <c r="AB49" s="41" t="str">
        <f t="shared" si="5"/>
        <v>PM04-A3</v>
      </c>
      <c r="AC49" s="71"/>
      <c r="AD49" s="4"/>
      <c r="AE49" s="43" t="str">
        <f t="shared" si="2"/>
        <v>Học lại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1804</v>
      </c>
      <c r="D50" s="46" t="s">
        <v>1805</v>
      </c>
      <c r="E50" s="47" t="s">
        <v>257</v>
      </c>
      <c r="F50" s="48" t="s">
        <v>1061</v>
      </c>
      <c r="G50" s="45" t="s">
        <v>357</v>
      </c>
      <c r="H50" s="101" t="s">
        <v>1147</v>
      </c>
      <c r="I50" s="102" t="s">
        <v>1736</v>
      </c>
      <c r="J50" s="100">
        <v>43271</v>
      </c>
      <c r="K50" s="102" t="s">
        <v>1149</v>
      </c>
      <c r="L50" s="102" t="s">
        <v>1866</v>
      </c>
      <c r="M50" s="102" t="s">
        <v>48</v>
      </c>
      <c r="N50">
        <v>2</v>
      </c>
      <c r="O50" s="82">
        <v>8</v>
      </c>
      <c r="P50" s="49">
        <v>3</v>
      </c>
      <c r="Q50" s="49">
        <v>7</v>
      </c>
      <c r="R50" s="49" t="s">
        <v>36</v>
      </c>
      <c r="S50" s="54"/>
      <c r="T50" s="54"/>
      <c r="U50" s="54"/>
      <c r="V50" s="54"/>
      <c r="W50" s="80">
        <v>1</v>
      </c>
      <c r="X50" s="51">
        <f t="shared" si="0"/>
        <v>2.5</v>
      </c>
      <c r="Y50" s="52" t="str">
        <f t="shared" si="3"/>
        <v>F</v>
      </c>
      <c r="Z50" s="53" t="str">
        <f t="shared" si="1"/>
        <v>Kém</v>
      </c>
      <c r="AA50" s="41" t="str">
        <f t="shared" si="4"/>
        <v/>
      </c>
      <c r="AB50" s="41" t="str">
        <f t="shared" si="5"/>
        <v>PM04-A3</v>
      </c>
      <c r="AC50" s="71"/>
      <c r="AD50" s="4"/>
      <c r="AE50" s="43" t="str">
        <f t="shared" si="2"/>
        <v>Học lại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1806</v>
      </c>
      <c r="D51" s="46" t="s">
        <v>389</v>
      </c>
      <c r="E51" s="47" t="s">
        <v>257</v>
      </c>
      <c r="F51" s="48" t="s">
        <v>273</v>
      </c>
      <c r="G51" s="45" t="s">
        <v>79</v>
      </c>
      <c r="H51" s="101" t="s">
        <v>1147</v>
      </c>
      <c r="I51" s="102" t="s">
        <v>1736</v>
      </c>
      <c r="J51" s="100">
        <v>43271</v>
      </c>
      <c r="K51" s="102" t="s">
        <v>1149</v>
      </c>
      <c r="L51" s="102" t="s">
        <v>1866</v>
      </c>
      <c r="M51" s="102" t="s">
        <v>48</v>
      </c>
      <c r="N51">
        <v>2</v>
      </c>
      <c r="O51" s="82">
        <v>7.5</v>
      </c>
      <c r="P51" s="49">
        <v>7</v>
      </c>
      <c r="Q51" s="49">
        <v>5</v>
      </c>
      <c r="R51" s="49" t="s">
        <v>36</v>
      </c>
      <c r="S51" s="54"/>
      <c r="T51" s="54"/>
      <c r="U51" s="54"/>
      <c r="V51" s="54"/>
      <c r="W51" s="80">
        <v>8</v>
      </c>
      <c r="X51" s="51">
        <f t="shared" si="0"/>
        <v>7.6</v>
      </c>
      <c r="Y51" s="52" t="str">
        <f t="shared" si="3"/>
        <v>B</v>
      </c>
      <c r="Z51" s="53" t="str">
        <f t="shared" si="1"/>
        <v>Khá</v>
      </c>
      <c r="AA51" s="41" t="str">
        <f t="shared" si="4"/>
        <v/>
      </c>
      <c r="AB51" s="41" t="str">
        <f t="shared" si="5"/>
        <v>PM04-A3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1807</v>
      </c>
      <c r="D52" s="46" t="s">
        <v>1808</v>
      </c>
      <c r="E52" s="47" t="s">
        <v>257</v>
      </c>
      <c r="F52" s="48" t="s">
        <v>546</v>
      </c>
      <c r="G52" s="45" t="s">
        <v>357</v>
      </c>
      <c r="H52" s="101" t="s">
        <v>1147</v>
      </c>
      <c r="I52" s="102" t="s">
        <v>1736</v>
      </c>
      <c r="J52" s="100">
        <v>43271</v>
      </c>
      <c r="K52" s="102" t="s">
        <v>1149</v>
      </c>
      <c r="L52" s="102" t="s">
        <v>1866</v>
      </c>
      <c r="M52" s="102" t="s">
        <v>48</v>
      </c>
      <c r="N52">
        <v>2</v>
      </c>
      <c r="O52" s="82">
        <v>7</v>
      </c>
      <c r="P52" s="49">
        <v>3</v>
      </c>
      <c r="Q52" s="49">
        <v>4</v>
      </c>
      <c r="R52" s="49" t="s">
        <v>36</v>
      </c>
      <c r="S52" s="54"/>
      <c r="T52" s="54"/>
      <c r="U52" s="54"/>
      <c r="V52" s="54"/>
      <c r="W52" s="80">
        <v>1</v>
      </c>
      <c r="X52" s="51">
        <f t="shared" si="0"/>
        <v>2.1</v>
      </c>
      <c r="Y52" s="52" t="str">
        <f t="shared" si="3"/>
        <v>F</v>
      </c>
      <c r="Z52" s="53" t="str">
        <f t="shared" si="1"/>
        <v>Kém</v>
      </c>
      <c r="AA52" s="41" t="str">
        <f t="shared" si="4"/>
        <v/>
      </c>
      <c r="AB52" s="41" t="str">
        <f t="shared" si="5"/>
        <v>PM04-A3</v>
      </c>
      <c r="AC52" s="71"/>
      <c r="AD52" s="4"/>
      <c r="AE52" s="43" t="str">
        <f t="shared" si="2"/>
        <v>Học lại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1809</v>
      </c>
      <c r="D53" s="46" t="s">
        <v>1810</v>
      </c>
      <c r="E53" s="47" t="s">
        <v>491</v>
      </c>
      <c r="F53" s="48" t="s">
        <v>1811</v>
      </c>
      <c r="G53" s="45" t="s">
        <v>518</v>
      </c>
      <c r="H53" s="101" t="s">
        <v>1147</v>
      </c>
      <c r="I53" s="102" t="s">
        <v>1736</v>
      </c>
      <c r="J53" s="100">
        <v>43271</v>
      </c>
      <c r="K53" s="102" t="s">
        <v>1149</v>
      </c>
      <c r="L53" s="102" t="s">
        <v>1866</v>
      </c>
      <c r="M53" s="102" t="s">
        <v>48</v>
      </c>
      <c r="N53">
        <v>2</v>
      </c>
      <c r="O53" s="82">
        <v>9</v>
      </c>
      <c r="P53" s="49">
        <v>3</v>
      </c>
      <c r="Q53" s="49">
        <v>8</v>
      </c>
      <c r="R53" s="49" t="s">
        <v>36</v>
      </c>
      <c r="S53" s="54"/>
      <c r="T53" s="54"/>
      <c r="U53" s="54"/>
      <c r="V53" s="54"/>
      <c r="W53" s="80">
        <v>1</v>
      </c>
      <c r="X53" s="51">
        <f t="shared" si="0"/>
        <v>2.7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tr">
        <f t="shared" si="5"/>
        <v>PM04-A3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1812</v>
      </c>
      <c r="D54" s="46" t="s">
        <v>1813</v>
      </c>
      <c r="E54" s="47" t="s">
        <v>1814</v>
      </c>
      <c r="F54" s="48" t="s">
        <v>360</v>
      </c>
      <c r="G54" s="45" t="s">
        <v>79</v>
      </c>
      <c r="H54" s="101" t="s">
        <v>1147</v>
      </c>
      <c r="I54" s="102" t="s">
        <v>1736</v>
      </c>
      <c r="J54" s="100">
        <v>43271</v>
      </c>
      <c r="K54" s="102" t="s">
        <v>1149</v>
      </c>
      <c r="L54" s="102" t="s">
        <v>1866</v>
      </c>
      <c r="M54" s="102" t="s">
        <v>48</v>
      </c>
      <c r="N54">
        <v>2</v>
      </c>
      <c r="O54" s="82">
        <v>9</v>
      </c>
      <c r="P54" s="49">
        <v>6.5</v>
      </c>
      <c r="Q54" s="49">
        <v>5</v>
      </c>
      <c r="R54" s="49" t="s">
        <v>36</v>
      </c>
      <c r="S54" s="54"/>
      <c r="T54" s="54"/>
      <c r="U54" s="54"/>
      <c r="V54" s="54"/>
      <c r="W54" s="80">
        <v>1</v>
      </c>
      <c r="X54" s="51">
        <f t="shared" si="0"/>
        <v>2.8</v>
      </c>
      <c r="Y54" s="52" t="str">
        <f t="shared" si="3"/>
        <v>F</v>
      </c>
      <c r="Z54" s="53" t="str">
        <f t="shared" si="1"/>
        <v>Kém</v>
      </c>
      <c r="AA54" s="41" t="str">
        <f t="shared" si="4"/>
        <v/>
      </c>
      <c r="AB54" s="41" t="str">
        <f t="shared" si="5"/>
        <v>PM04-A3</v>
      </c>
      <c r="AC54" s="71"/>
      <c r="AD54" s="4"/>
      <c r="AE54" s="43" t="str">
        <f t="shared" si="2"/>
        <v>Học lại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1815</v>
      </c>
      <c r="D55" s="46" t="s">
        <v>1816</v>
      </c>
      <c r="E55" s="47" t="s">
        <v>510</v>
      </c>
      <c r="F55" s="48" t="s">
        <v>68</v>
      </c>
      <c r="G55" s="45" t="s">
        <v>105</v>
      </c>
      <c r="H55" s="101" t="s">
        <v>1147</v>
      </c>
      <c r="I55" s="102" t="s">
        <v>1736</v>
      </c>
      <c r="J55" s="100">
        <v>43271</v>
      </c>
      <c r="K55" s="102" t="s">
        <v>1149</v>
      </c>
      <c r="L55" s="102" t="s">
        <v>1866</v>
      </c>
      <c r="M55" s="102" t="s">
        <v>48</v>
      </c>
      <c r="N55">
        <v>2</v>
      </c>
      <c r="O55" s="82">
        <v>8</v>
      </c>
      <c r="P55" s="49">
        <v>3</v>
      </c>
      <c r="Q55" s="49">
        <v>3</v>
      </c>
      <c r="R55" s="49" t="s">
        <v>36</v>
      </c>
      <c r="S55" s="54"/>
      <c r="T55" s="54"/>
      <c r="U55" s="54"/>
      <c r="V55" s="54"/>
      <c r="W55" s="80">
        <v>0</v>
      </c>
      <c r="X55" s="51">
        <f t="shared" si="0"/>
        <v>1.4</v>
      </c>
      <c r="Y55" s="52" t="str">
        <f t="shared" si="3"/>
        <v>F</v>
      </c>
      <c r="Z55" s="53" t="str">
        <f t="shared" si="1"/>
        <v>Kém</v>
      </c>
      <c r="AA55" s="41" t="s">
        <v>3382</v>
      </c>
      <c r="AB55" s="41" t="str">
        <f t="shared" si="5"/>
        <v>PM04-A3</v>
      </c>
      <c r="AC55" s="71"/>
      <c r="AD55" s="4"/>
      <c r="AE55" s="43" t="str">
        <f t="shared" si="2"/>
        <v>Học lại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1817</v>
      </c>
      <c r="D56" s="46" t="s">
        <v>1818</v>
      </c>
      <c r="E56" s="47" t="s">
        <v>1819</v>
      </c>
      <c r="F56" s="48" t="s">
        <v>1820</v>
      </c>
      <c r="G56" s="45" t="s">
        <v>132</v>
      </c>
      <c r="H56" s="101" t="s">
        <v>1147</v>
      </c>
      <c r="I56" s="102" t="s">
        <v>1736</v>
      </c>
      <c r="J56" s="100">
        <v>43271</v>
      </c>
      <c r="K56" s="102" t="s">
        <v>1149</v>
      </c>
      <c r="L56" s="102" t="s">
        <v>1866</v>
      </c>
      <c r="M56" s="102" t="s">
        <v>48</v>
      </c>
      <c r="N56">
        <v>2</v>
      </c>
      <c r="O56" s="82">
        <v>0</v>
      </c>
      <c r="P56" s="49">
        <v>0</v>
      </c>
      <c r="Q56" s="49">
        <v>0</v>
      </c>
      <c r="R56" s="49" t="s">
        <v>36</v>
      </c>
      <c r="S56" s="54"/>
      <c r="T56" s="54"/>
      <c r="U56" s="54"/>
      <c r="V56" s="54"/>
      <c r="W56" s="80" t="s">
        <v>36</v>
      </c>
      <c r="X56" s="51">
        <f t="shared" si="0"/>
        <v>0</v>
      </c>
      <c r="Y56" s="52" t="str">
        <f t="shared" si="3"/>
        <v>F</v>
      </c>
      <c r="Z56" s="53" t="str">
        <f t="shared" si="1"/>
        <v>Kém</v>
      </c>
      <c r="AA56" s="41" t="str">
        <f t="shared" si="4"/>
        <v>Không đủ ĐKDT</v>
      </c>
      <c r="AB56" s="41" t="str">
        <f t="shared" si="5"/>
        <v>PM04-A3</v>
      </c>
      <c r="AC56" s="71"/>
      <c r="AD56" s="4"/>
      <c r="AE56" s="43" t="str">
        <f t="shared" si="2"/>
        <v>Học lại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1821</v>
      </c>
      <c r="D57" s="46" t="s">
        <v>243</v>
      </c>
      <c r="E57" s="47" t="s">
        <v>278</v>
      </c>
      <c r="F57" s="48" t="s">
        <v>426</v>
      </c>
      <c r="G57" s="45" t="s">
        <v>57</v>
      </c>
      <c r="H57" s="101" t="s">
        <v>1147</v>
      </c>
      <c r="I57" s="102" t="s">
        <v>1736</v>
      </c>
      <c r="J57" s="100">
        <v>43271</v>
      </c>
      <c r="K57" s="102" t="s">
        <v>1149</v>
      </c>
      <c r="L57" s="102" t="s">
        <v>1866</v>
      </c>
      <c r="M57" s="102" t="s">
        <v>48</v>
      </c>
      <c r="N57">
        <v>2</v>
      </c>
      <c r="O57" s="82">
        <v>9</v>
      </c>
      <c r="P57" s="49">
        <v>6</v>
      </c>
      <c r="Q57" s="49">
        <v>6</v>
      </c>
      <c r="R57" s="49" t="s">
        <v>36</v>
      </c>
      <c r="S57" s="54"/>
      <c r="T57" s="54"/>
      <c r="U57" s="54"/>
      <c r="V57" s="54"/>
      <c r="W57" s="80">
        <v>1</v>
      </c>
      <c r="X57" s="51">
        <f t="shared" si="0"/>
        <v>2.8</v>
      </c>
      <c r="Y57" s="52" t="str">
        <f t="shared" si="3"/>
        <v>F</v>
      </c>
      <c r="Z57" s="53" t="str">
        <f t="shared" si="1"/>
        <v>Kém</v>
      </c>
      <c r="AA57" s="41" t="str">
        <f t="shared" si="4"/>
        <v/>
      </c>
      <c r="AB57" s="41" t="str">
        <f t="shared" si="5"/>
        <v>PM04-A3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1822</v>
      </c>
      <c r="D58" s="46" t="s">
        <v>404</v>
      </c>
      <c r="E58" s="47" t="s">
        <v>278</v>
      </c>
      <c r="F58" s="48" t="s">
        <v>83</v>
      </c>
      <c r="G58" s="45" t="s">
        <v>105</v>
      </c>
      <c r="H58" s="101" t="s">
        <v>1147</v>
      </c>
      <c r="I58" s="102" t="s">
        <v>1736</v>
      </c>
      <c r="J58" s="100">
        <v>43271</v>
      </c>
      <c r="K58" s="102" t="s">
        <v>1149</v>
      </c>
      <c r="L58" s="102" t="s">
        <v>1866</v>
      </c>
      <c r="M58" s="102" t="s">
        <v>48</v>
      </c>
      <c r="N58">
        <v>2</v>
      </c>
      <c r="O58" s="82">
        <v>9</v>
      </c>
      <c r="P58" s="49">
        <v>5</v>
      </c>
      <c r="Q58" s="49">
        <v>6</v>
      </c>
      <c r="R58" s="49" t="s">
        <v>36</v>
      </c>
      <c r="S58" s="54"/>
      <c r="T58" s="54"/>
      <c r="U58" s="54"/>
      <c r="V58" s="54"/>
      <c r="W58" s="80">
        <v>1</v>
      </c>
      <c r="X58" s="51">
        <f t="shared" si="0"/>
        <v>2.7</v>
      </c>
      <c r="Y58" s="52" t="str">
        <f t="shared" si="3"/>
        <v>F</v>
      </c>
      <c r="Z58" s="53" t="str">
        <f t="shared" si="1"/>
        <v>Kém</v>
      </c>
      <c r="AA58" s="41" t="str">
        <f t="shared" si="4"/>
        <v/>
      </c>
      <c r="AB58" s="41" t="str">
        <f t="shared" si="5"/>
        <v>PM04-A3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1823</v>
      </c>
      <c r="D59" s="46" t="s">
        <v>1824</v>
      </c>
      <c r="E59" s="47" t="s">
        <v>1413</v>
      </c>
      <c r="F59" s="48" t="s">
        <v>1825</v>
      </c>
      <c r="G59" s="45" t="s">
        <v>105</v>
      </c>
      <c r="H59" s="101" t="s">
        <v>1147</v>
      </c>
      <c r="I59" s="102" t="s">
        <v>1736</v>
      </c>
      <c r="J59" s="100">
        <v>43271</v>
      </c>
      <c r="K59" s="102" t="s">
        <v>1149</v>
      </c>
      <c r="L59" s="102" t="s">
        <v>1866</v>
      </c>
      <c r="M59" s="102" t="s">
        <v>48</v>
      </c>
      <c r="N59">
        <v>2</v>
      </c>
      <c r="O59" s="82">
        <v>7</v>
      </c>
      <c r="P59" s="49">
        <v>3.5</v>
      </c>
      <c r="Q59" s="49">
        <v>7</v>
      </c>
      <c r="R59" s="49" t="s">
        <v>36</v>
      </c>
      <c r="S59" s="54"/>
      <c r="T59" s="54"/>
      <c r="U59" s="54"/>
      <c r="V59" s="54"/>
      <c r="W59" s="80">
        <v>1</v>
      </c>
      <c r="X59" s="51">
        <f t="shared" si="0"/>
        <v>2.5</v>
      </c>
      <c r="Y59" s="52" t="str">
        <f t="shared" si="3"/>
        <v>F</v>
      </c>
      <c r="Z59" s="53" t="str">
        <f t="shared" si="1"/>
        <v>Kém</v>
      </c>
      <c r="AA59" s="41" t="str">
        <f t="shared" si="4"/>
        <v/>
      </c>
      <c r="AB59" s="41" t="str">
        <f t="shared" si="5"/>
        <v>PM04-A3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1826</v>
      </c>
      <c r="D60" s="46" t="s">
        <v>239</v>
      </c>
      <c r="E60" s="47" t="s">
        <v>288</v>
      </c>
      <c r="F60" s="48" t="s">
        <v>623</v>
      </c>
      <c r="G60" s="45" t="s">
        <v>378</v>
      </c>
      <c r="H60" s="101" t="s">
        <v>1147</v>
      </c>
      <c r="I60" s="102" t="s">
        <v>1736</v>
      </c>
      <c r="J60" s="100">
        <v>43271</v>
      </c>
      <c r="K60" s="102" t="s">
        <v>1149</v>
      </c>
      <c r="L60" s="102" t="s">
        <v>1866</v>
      </c>
      <c r="M60" s="102" t="s">
        <v>48</v>
      </c>
      <c r="N60">
        <v>2</v>
      </c>
      <c r="O60" s="82">
        <v>10</v>
      </c>
      <c r="P60" s="49">
        <v>8.5</v>
      </c>
      <c r="Q60" s="49">
        <v>6</v>
      </c>
      <c r="R60" s="49" t="s">
        <v>36</v>
      </c>
      <c r="S60" s="54"/>
      <c r="T60" s="54"/>
      <c r="U60" s="54"/>
      <c r="V60" s="54"/>
      <c r="W60" s="80">
        <v>3</v>
      </c>
      <c r="X60" s="51">
        <f t="shared" si="0"/>
        <v>4.5999999999999996</v>
      </c>
      <c r="Y60" s="52" t="str">
        <f t="shared" si="3"/>
        <v>D</v>
      </c>
      <c r="Z60" s="53" t="str">
        <f t="shared" si="1"/>
        <v>Trung bình yếu</v>
      </c>
      <c r="AA60" s="41" t="str">
        <f t="shared" si="4"/>
        <v/>
      </c>
      <c r="AB60" s="41" t="str">
        <f t="shared" si="5"/>
        <v>PM04-A3</v>
      </c>
      <c r="AC60" s="71"/>
      <c r="AD60" s="4"/>
      <c r="AE60" s="43" t="str">
        <f t="shared" si="2"/>
        <v>Đạt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1827</v>
      </c>
      <c r="D61" s="46" t="s">
        <v>1828</v>
      </c>
      <c r="E61" s="47" t="s">
        <v>288</v>
      </c>
      <c r="F61" s="48" t="s">
        <v>1406</v>
      </c>
      <c r="G61" s="45" t="s">
        <v>57</v>
      </c>
      <c r="H61" s="101" t="s">
        <v>1147</v>
      </c>
      <c r="I61" s="102" t="s">
        <v>1736</v>
      </c>
      <c r="J61" s="100">
        <v>43271</v>
      </c>
      <c r="K61" s="102" t="s">
        <v>1149</v>
      </c>
      <c r="L61" s="102" t="s">
        <v>1866</v>
      </c>
      <c r="M61" s="102" t="s">
        <v>48</v>
      </c>
      <c r="N61">
        <v>2</v>
      </c>
      <c r="O61" s="82">
        <v>7</v>
      </c>
      <c r="P61" s="49">
        <v>8</v>
      </c>
      <c r="Q61" s="49">
        <v>8</v>
      </c>
      <c r="R61" s="49" t="s">
        <v>36</v>
      </c>
      <c r="S61" s="54"/>
      <c r="T61" s="54"/>
      <c r="U61" s="54"/>
      <c r="V61" s="54"/>
      <c r="W61" s="80">
        <v>1</v>
      </c>
      <c r="X61" s="51">
        <f t="shared" si="0"/>
        <v>3</v>
      </c>
      <c r="Y61" s="52" t="str">
        <f t="shared" si="3"/>
        <v>F</v>
      </c>
      <c r="Z61" s="53" t="str">
        <f t="shared" si="1"/>
        <v>Kém</v>
      </c>
      <c r="AA61" s="41" t="str">
        <f t="shared" si="4"/>
        <v/>
      </c>
      <c r="AB61" s="41" t="str">
        <f t="shared" si="5"/>
        <v>PM04-A3</v>
      </c>
      <c r="AC61" s="71"/>
      <c r="AD61" s="4"/>
      <c r="AE61" s="43" t="str">
        <f t="shared" si="2"/>
        <v>Học lại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1829</v>
      </c>
      <c r="D62" s="46" t="s">
        <v>1575</v>
      </c>
      <c r="E62" s="47" t="s">
        <v>288</v>
      </c>
      <c r="F62" s="48" t="s">
        <v>1317</v>
      </c>
      <c r="G62" s="45" t="s">
        <v>74</v>
      </c>
      <c r="H62" s="101" t="s">
        <v>1147</v>
      </c>
      <c r="I62" s="102" t="s">
        <v>1736</v>
      </c>
      <c r="J62" s="100">
        <v>43271</v>
      </c>
      <c r="K62" s="102" t="s">
        <v>1149</v>
      </c>
      <c r="L62" s="102" t="s">
        <v>1866</v>
      </c>
      <c r="M62" s="102" t="s">
        <v>48</v>
      </c>
      <c r="N62">
        <v>2</v>
      </c>
      <c r="O62" s="82">
        <v>10</v>
      </c>
      <c r="P62" s="49">
        <v>10</v>
      </c>
      <c r="Q62" s="49">
        <v>6</v>
      </c>
      <c r="R62" s="49" t="s">
        <v>36</v>
      </c>
      <c r="S62" s="54"/>
      <c r="T62" s="54"/>
      <c r="U62" s="54"/>
      <c r="V62" s="54"/>
      <c r="W62" s="80">
        <v>9</v>
      </c>
      <c r="X62" s="51">
        <f t="shared" si="0"/>
        <v>8.9</v>
      </c>
      <c r="Y62" s="52" t="str">
        <f t="shared" si="3"/>
        <v>A</v>
      </c>
      <c r="Z62" s="53" t="str">
        <f t="shared" si="1"/>
        <v>Giỏi</v>
      </c>
      <c r="AA62" s="41" t="str">
        <f t="shared" si="4"/>
        <v/>
      </c>
      <c r="AB62" s="41" t="str">
        <f t="shared" si="5"/>
        <v>PM04-A3</v>
      </c>
      <c r="AC62" s="71"/>
      <c r="AD62" s="4"/>
      <c r="AE62" s="43" t="str">
        <f t="shared" si="2"/>
        <v>Đạt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1830</v>
      </c>
      <c r="D63" s="46" t="s">
        <v>1831</v>
      </c>
      <c r="E63" s="47" t="s">
        <v>292</v>
      </c>
      <c r="F63" s="48" t="s">
        <v>1091</v>
      </c>
      <c r="G63" s="45" t="s">
        <v>132</v>
      </c>
      <c r="H63" s="101" t="s">
        <v>1147</v>
      </c>
      <c r="I63" s="102" t="s">
        <v>1736</v>
      </c>
      <c r="J63" s="100">
        <v>43271</v>
      </c>
      <c r="K63" s="102" t="s">
        <v>1149</v>
      </c>
      <c r="L63" s="102" t="s">
        <v>1866</v>
      </c>
      <c r="M63" s="102" t="s">
        <v>48</v>
      </c>
      <c r="N63">
        <v>2</v>
      </c>
      <c r="O63" s="82">
        <v>8</v>
      </c>
      <c r="P63" s="49">
        <v>9.5</v>
      </c>
      <c r="Q63" s="49">
        <v>7</v>
      </c>
      <c r="R63" s="49" t="s">
        <v>36</v>
      </c>
      <c r="S63" s="54"/>
      <c r="T63" s="54"/>
      <c r="U63" s="54"/>
      <c r="V63" s="54"/>
      <c r="W63" s="80">
        <v>6</v>
      </c>
      <c r="X63" s="51">
        <f t="shared" si="0"/>
        <v>6.7</v>
      </c>
      <c r="Y63" s="52" t="str">
        <f t="shared" si="3"/>
        <v>C+</v>
      </c>
      <c r="Z63" s="53" t="str">
        <f t="shared" si="1"/>
        <v>Trung bình</v>
      </c>
      <c r="AA63" s="41" t="str">
        <f t="shared" si="4"/>
        <v/>
      </c>
      <c r="AB63" s="41" t="str">
        <f t="shared" si="5"/>
        <v>PM04-A3</v>
      </c>
      <c r="AC63" s="71"/>
      <c r="AD63" s="4"/>
      <c r="AE63" s="43" t="str">
        <f t="shared" si="2"/>
        <v>Đạt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1832</v>
      </c>
      <c r="D64" s="46" t="s">
        <v>1833</v>
      </c>
      <c r="E64" s="47" t="s">
        <v>1267</v>
      </c>
      <c r="F64" s="48" t="s">
        <v>989</v>
      </c>
      <c r="G64" s="45" t="s">
        <v>89</v>
      </c>
      <c r="H64" s="101" t="s">
        <v>1147</v>
      </c>
      <c r="I64" s="102" t="s">
        <v>1736</v>
      </c>
      <c r="J64" s="100">
        <v>43271</v>
      </c>
      <c r="K64" s="102" t="s">
        <v>1149</v>
      </c>
      <c r="L64" s="102" t="s">
        <v>1866</v>
      </c>
      <c r="M64" s="102" t="s">
        <v>48</v>
      </c>
      <c r="N64">
        <v>2</v>
      </c>
      <c r="O64" s="82">
        <v>10</v>
      </c>
      <c r="P64" s="49">
        <v>8.5</v>
      </c>
      <c r="Q64" s="49">
        <v>7</v>
      </c>
      <c r="R64" s="49" t="s">
        <v>36</v>
      </c>
      <c r="S64" s="54"/>
      <c r="T64" s="54"/>
      <c r="U64" s="54"/>
      <c r="V64" s="54"/>
      <c r="W64" s="80">
        <v>1</v>
      </c>
      <c r="X64" s="51">
        <f t="shared" si="0"/>
        <v>3.3</v>
      </c>
      <c r="Y64" s="52" t="str">
        <f t="shared" si="3"/>
        <v>F</v>
      </c>
      <c r="Z64" s="53" t="str">
        <f t="shared" si="1"/>
        <v>Kém</v>
      </c>
      <c r="AA64" s="41" t="str">
        <f t="shared" si="4"/>
        <v/>
      </c>
      <c r="AB64" s="41" t="str">
        <f t="shared" si="5"/>
        <v>PM04-A3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1834</v>
      </c>
      <c r="D65" s="46" t="s">
        <v>1835</v>
      </c>
      <c r="E65" s="47" t="s">
        <v>1267</v>
      </c>
      <c r="F65" s="48" t="s">
        <v>1836</v>
      </c>
      <c r="G65" s="45" t="s">
        <v>74</v>
      </c>
      <c r="H65" s="101" t="s">
        <v>1147</v>
      </c>
      <c r="I65" s="102" t="s">
        <v>1736</v>
      </c>
      <c r="J65" s="100">
        <v>43271</v>
      </c>
      <c r="K65" s="102" t="s">
        <v>1149</v>
      </c>
      <c r="L65" s="102" t="s">
        <v>1866</v>
      </c>
      <c r="M65" s="102" t="s">
        <v>48</v>
      </c>
      <c r="N65">
        <v>2</v>
      </c>
      <c r="O65" s="82">
        <v>10</v>
      </c>
      <c r="P65" s="49">
        <v>7.5</v>
      </c>
      <c r="Q65" s="49">
        <v>5</v>
      </c>
      <c r="R65" s="49" t="s">
        <v>36</v>
      </c>
      <c r="S65" s="54"/>
      <c r="T65" s="54"/>
      <c r="U65" s="54"/>
      <c r="V65" s="54"/>
      <c r="W65" s="80">
        <v>8</v>
      </c>
      <c r="X65" s="51">
        <f t="shared" si="0"/>
        <v>7.9</v>
      </c>
      <c r="Y65" s="52" t="str">
        <f t="shared" si="3"/>
        <v>B</v>
      </c>
      <c r="Z65" s="53" t="str">
        <f t="shared" si="1"/>
        <v>Khá</v>
      </c>
      <c r="AA65" s="41" t="str">
        <f t="shared" si="4"/>
        <v/>
      </c>
      <c r="AB65" s="41" t="str">
        <f t="shared" si="5"/>
        <v>PM04-A3</v>
      </c>
      <c r="AC65" s="71"/>
      <c r="AD65" s="4"/>
      <c r="AE65" s="43" t="str">
        <f t="shared" si="2"/>
        <v>Đạt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1837</v>
      </c>
      <c r="D66" s="46" t="s">
        <v>1838</v>
      </c>
      <c r="E66" s="47" t="s">
        <v>303</v>
      </c>
      <c r="F66" s="48" t="s">
        <v>1012</v>
      </c>
      <c r="G66" s="45" t="s">
        <v>61</v>
      </c>
      <c r="H66" s="101" t="s">
        <v>1147</v>
      </c>
      <c r="I66" s="102" t="s">
        <v>1736</v>
      </c>
      <c r="J66" s="100">
        <v>43271</v>
      </c>
      <c r="K66" s="102" t="s">
        <v>1149</v>
      </c>
      <c r="L66" s="102" t="s">
        <v>1866</v>
      </c>
      <c r="M66" s="102" t="s">
        <v>48</v>
      </c>
      <c r="N66">
        <v>2</v>
      </c>
      <c r="O66" s="82">
        <v>10</v>
      </c>
      <c r="P66" s="49">
        <v>8.5</v>
      </c>
      <c r="Q66" s="49">
        <v>7</v>
      </c>
      <c r="R66" s="49" t="s">
        <v>36</v>
      </c>
      <c r="S66" s="54"/>
      <c r="T66" s="54"/>
      <c r="U66" s="54"/>
      <c r="V66" s="54"/>
      <c r="W66" s="80">
        <v>1</v>
      </c>
      <c r="X66" s="51">
        <f t="shared" si="0"/>
        <v>3.3</v>
      </c>
      <c r="Y66" s="52" t="str">
        <f t="shared" si="3"/>
        <v>F</v>
      </c>
      <c r="Z66" s="53" t="str">
        <f t="shared" si="1"/>
        <v>Kém</v>
      </c>
      <c r="AA66" s="41" t="str">
        <f t="shared" si="4"/>
        <v/>
      </c>
      <c r="AB66" s="41" t="str">
        <f t="shared" si="5"/>
        <v>PM04-A3</v>
      </c>
      <c r="AC66" s="71"/>
      <c r="AD66" s="4"/>
      <c r="AE66" s="43" t="str">
        <f t="shared" si="2"/>
        <v>Học lại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1839</v>
      </c>
      <c r="D67" s="46" t="s">
        <v>1345</v>
      </c>
      <c r="E67" s="47" t="s">
        <v>303</v>
      </c>
      <c r="F67" s="48" t="s">
        <v>477</v>
      </c>
      <c r="G67" s="45" t="s">
        <v>128</v>
      </c>
      <c r="H67" s="101" t="s">
        <v>1147</v>
      </c>
      <c r="I67" s="102" t="s">
        <v>1736</v>
      </c>
      <c r="J67" s="100">
        <v>43271</v>
      </c>
      <c r="K67" s="102" t="s">
        <v>1149</v>
      </c>
      <c r="L67" s="102" t="s">
        <v>1866</v>
      </c>
      <c r="M67" s="102" t="s">
        <v>48</v>
      </c>
      <c r="N67">
        <v>2</v>
      </c>
      <c r="O67" s="82">
        <v>8</v>
      </c>
      <c r="P67" s="49">
        <v>4</v>
      </c>
      <c r="Q67" s="49">
        <v>6</v>
      </c>
      <c r="R67" s="49" t="s">
        <v>36</v>
      </c>
      <c r="S67" s="54"/>
      <c r="T67" s="54"/>
      <c r="U67" s="54"/>
      <c r="V67" s="54"/>
      <c r="W67" s="80">
        <v>1</v>
      </c>
      <c r="X67" s="51">
        <f t="shared" si="0"/>
        <v>2.5</v>
      </c>
      <c r="Y67" s="52" t="str">
        <f t="shared" si="3"/>
        <v>F</v>
      </c>
      <c r="Z67" s="53" t="str">
        <f t="shared" si="1"/>
        <v>Kém</v>
      </c>
      <c r="AA67" s="41" t="str">
        <f t="shared" si="4"/>
        <v/>
      </c>
      <c r="AB67" s="41" t="str">
        <f t="shared" si="5"/>
        <v>PM04-A3</v>
      </c>
      <c r="AC67" s="71"/>
      <c r="AD67" s="4"/>
      <c r="AE67" s="43" t="str">
        <f t="shared" si="2"/>
        <v>Học lại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1840</v>
      </c>
      <c r="D68" s="46" t="s">
        <v>813</v>
      </c>
      <c r="E68" s="47" t="s">
        <v>738</v>
      </c>
      <c r="F68" s="48" t="s">
        <v>190</v>
      </c>
      <c r="G68" s="45" t="s">
        <v>184</v>
      </c>
      <c r="H68" s="101" t="s">
        <v>1147</v>
      </c>
      <c r="I68" s="102" t="s">
        <v>1736</v>
      </c>
      <c r="J68" s="100">
        <v>43271</v>
      </c>
      <c r="K68" s="102" t="s">
        <v>1149</v>
      </c>
      <c r="L68" s="102" t="s">
        <v>1866</v>
      </c>
      <c r="M68" s="102" t="s">
        <v>48</v>
      </c>
      <c r="N68">
        <v>2</v>
      </c>
      <c r="O68" s="82">
        <v>9</v>
      </c>
      <c r="P68" s="49">
        <v>5.5</v>
      </c>
      <c r="Q68" s="49">
        <v>8</v>
      </c>
      <c r="R68" s="49" t="s">
        <v>36</v>
      </c>
      <c r="S68" s="54"/>
      <c r="T68" s="54"/>
      <c r="U68" s="54"/>
      <c r="V68" s="54"/>
      <c r="W68" s="80">
        <v>1</v>
      </c>
      <c r="X68" s="51">
        <f t="shared" si="0"/>
        <v>3</v>
      </c>
      <c r="Y68" s="52" t="str">
        <f t="shared" si="3"/>
        <v>F</v>
      </c>
      <c r="Z68" s="53" t="str">
        <f t="shared" si="1"/>
        <v>Kém</v>
      </c>
      <c r="AA68" s="41" t="str">
        <f t="shared" si="4"/>
        <v/>
      </c>
      <c r="AB68" s="41" t="str">
        <f t="shared" si="5"/>
        <v>PM04-A3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1841</v>
      </c>
      <c r="D69" s="46" t="s">
        <v>114</v>
      </c>
      <c r="E69" s="47" t="s">
        <v>1114</v>
      </c>
      <c r="F69" s="48" t="s">
        <v>1752</v>
      </c>
      <c r="G69" s="45" t="s">
        <v>179</v>
      </c>
      <c r="H69" s="101" t="s">
        <v>1147</v>
      </c>
      <c r="I69" s="102" t="s">
        <v>1736</v>
      </c>
      <c r="J69" s="100">
        <v>43271</v>
      </c>
      <c r="K69" s="102" t="s">
        <v>1149</v>
      </c>
      <c r="L69" s="102" t="s">
        <v>1866</v>
      </c>
      <c r="M69" s="102" t="s">
        <v>48</v>
      </c>
      <c r="N69">
        <v>2</v>
      </c>
      <c r="O69" s="82">
        <v>8</v>
      </c>
      <c r="P69" s="49">
        <v>4</v>
      </c>
      <c r="Q69" s="49">
        <v>4</v>
      </c>
      <c r="R69" s="49" t="s">
        <v>36</v>
      </c>
      <c r="S69" s="54"/>
      <c r="T69" s="54"/>
      <c r="U69" s="54"/>
      <c r="V69" s="54"/>
      <c r="W69" s="80">
        <v>3.5</v>
      </c>
      <c r="X69" s="51">
        <f t="shared" si="0"/>
        <v>4.0999999999999996</v>
      </c>
      <c r="Y69" s="52" t="str">
        <f t="shared" si="3"/>
        <v>D</v>
      </c>
      <c r="Z69" s="53" t="str">
        <f t="shared" si="1"/>
        <v>Trung bình yếu</v>
      </c>
      <c r="AA69" s="41" t="str">
        <f t="shared" si="4"/>
        <v/>
      </c>
      <c r="AB69" s="41" t="str">
        <f t="shared" si="5"/>
        <v>PM04-A3</v>
      </c>
      <c r="AC69" s="71"/>
      <c r="AD69" s="4"/>
      <c r="AE69" s="43" t="str">
        <f t="shared" si="2"/>
        <v>Đạt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1842</v>
      </c>
      <c r="D70" s="46" t="s">
        <v>550</v>
      </c>
      <c r="E70" s="47" t="s">
        <v>1843</v>
      </c>
      <c r="F70" s="48" t="s">
        <v>321</v>
      </c>
      <c r="G70" s="45" t="s">
        <v>518</v>
      </c>
      <c r="H70" s="101" t="s">
        <v>1147</v>
      </c>
      <c r="I70" s="102" t="s">
        <v>1736</v>
      </c>
      <c r="J70" s="100">
        <v>43271</v>
      </c>
      <c r="K70" s="102" t="s">
        <v>1149</v>
      </c>
      <c r="L70" s="102" t="s">
        <v>1866</v>
      </c>
      <c r="M70" s="102" t="s">
        <v>48</v>
      </c>
      <c r="N70">
        <v>2</v>
      </c>
      <c r="O70" s="82">
        <v>9</v>
      </c>
      <c r="P70" s="49">
        <v>3.5</v>
      </c>
      <c r="Q70" s="49">
        <v>5</v>
      </c>
      <c r="R70" s="49" t="s">
        <v>36</v>
      </c>
      <c r="S70" s="54"/>
      <c r="T70" s="54"/>
      <c r="U70" s="54"/>
      <c r="V70" s="54"/>
      <c r="W70" s="80">
        <v>3.5</v>
      </c>
      <c r="X70" s="51">
        <f t="shared" si="0"/>
        <v>4.2</v>
      </c>
      <c r="Y70" s="52" t="str">
        <f t="shared" si="3"/>
        <v>D</v>
      </c>
      <c r="Z70" s="53" t="str">
        <f t="shared" si="1"/>
        <v>Trung bình yếu</v>
      </c>
      <c r="AA70" s="41" t="str">
        <f t="shared" si="4"/>
        <v/>
      </c>
      <c r="AB70" s="41" t="str">
        <f t="shared" si="5"/>
        <v>PM04-A3</v>
      </c>
      <c r="AC70" s="71"/>
      <c r="AD70" s="4"/>
      <c r="AE70" s="43" t="str">
        <f t="shared" si="2"/>
        <v>Đạt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1844</v>
      </c>
      <c r="D71" s="46" t="s">
        <v>1845</v>
      </c>
      <c r="E71" s="47" t="s">
        <v>551</v>
      </c>
      <c r="F71" s="48" t="s">
        <v>496</v>
      </c>
      <c r="G71" s="45" t="s">
        <v>61</v>
      </c>
      <c r="H71" s="101" t="s">
        <v>1147</v>
      </c>
      <c r="I71" s="102" t="s">
        <v>1736</v>
      </c>
      <c r="J71" s="100">
        <v>43271</v>
      </c>
      <c r="K71" s="102" t="s">
        <v>1149</v>
      </c>
      <c r="L71" s="102" t="s">
        <v>1866</v>
      </c>
      <c r="M71" s="102" t="s">
        <v>48</v>
      </c>
      <c r="N71">
        <v>2</v>
      </c>
      <c r="O71" s="82">
        <v>10</v>
      </c>
      <c r="P71" s="49">
        <v>6</v>
      </c>
      <c r="Q71" s="49">
        <v>5</v>
      </c>
      <c r="R71" s="49" t="s">
        <v>36</v>
      </c>
      <c r="S71" s="54"/>
      <c r="T71" s="54"/>
      <c r="U71" s="54"/>
      <c r="V71" s="54"/>
      <c r="W71" s="80">
        <v>1</v>
      </c>
      <c r="X71" s="51">
        <f t="shared" si="0"/>
        <v>2.8</v>
      </c>
      <c r="Y71" s="52" t="str">
        <f t="shared" si="3"/>
        <v>F</v>
      </c>
      <c r="Z71" s="53" t="str">
        <f t="shared" si="1"/>
        <v>Kém</v>
      </c>
      <c r="AA71" s="41" t="str">
        <f t="shared" si="4"/>
        <v/>
      </c>
      <c r="AB71" s="41" t="str">
        <f t="shared" si="5"/>
        <v>PM04-A3</v>
      </c>
      <c r="AC71" s="71"/>
      <c r="AD71" s="4"/>
      <c r="AE71" s="43" t="str">
        <f t="shared" si="2"/>
        <v>Học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1846</v>
      </c>
      <c r="D72" s="46" t="s">
        <v>114</v>
      </c>
      <c r="E72" s="47" t="s">
        <v>320</v>
      </c>
      <c r="F72" s="48" t="s">
        <v>1440</v>
      </c>
      <c r="G72" s="45" t="s">
        <v>184</v>
      </c>
      <c r="H72" s="101" t="s">
        <v>1147</v>
      </c>
      <c r="I72" s="102" t="s">
        <v>1736</v>
      </c>
      <c r="J72" s="100">
        <v>43271</v>
      </c>
      <c r="K72" s="102" t="s">
        <v>1149</v>
      </c>
      <c r="L72" s="102" t="s">
        <v>1866</v>
      </c>
      <c r="M72" s="102" t="s">
        <v>48</v>
      </c>
      <c r="N72">
        <v>2</v>
      </c>
      <c r="O72" s="82">
        <v>9</v>
      </c>
      <c r="P72" s="49">
        <v>4</v>
      </c>
      <c r="Q72" s="49">
        <v>7</v>
      </c>
      <c r="R72" s="49" t="s">
        <v>36</v>
      </c>
      <c r="S72" s="54"/>
      <c r="T72" s="54"/>
      <c r="U72" s="54"/>
      <c r="V72" s="54"/>
      <c r="W72" s="80">
        <v>1</v>
      </c>
      <c r="X72" s="51">
        <f t="shared" si="0"/>
        <v>2.7</v>
      </c>
      <c r="Y72" s="52" t="str">
        <f t="shared" si="3"/>
        <v>F</v>
      </c>
      <c r="Z72" s="53" t="str">
        <f t="shared" si="1"/>
        <v>Kém</v>
      </c>
      <c r="AA72" s="41" t="str">
        <f t="shared" si="4"/>
        <v/>
      </c>
      <c r="AB72" s="41" t="str">
        <f t="shared" si="5"/>
        <v>PM04-A3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1847</v>
      </c>
      <c r="D73" s="46" t="s">
        <v>81</v>
      </c>
      <c r="E73" s="47" t="s">
        <v>324</v>
      </c>
      <c r="F73" s="48" t="s">
        <v>247</v>
      </c>
      <c r="G73" s="45" t="s">
        <v>170</v>
      </c>
      <c r="H73" s="101" t="s">
        <v>1147</v>
      </c>
      <c r="I73" s="102" t="s">
        <v>1736</v>
      </c>
      <c r="J73" s="100">
        <v>43271</v>
      </c>
      <c r="K73" s="102" t="s">
        <v>1149</v>
      </c>
      <c r="L73" s="102" t="s">
        <v>1866</v>
      </c>
      <c r="M73" s="102" t="s">
        <v>48</v>
      </c>
      <c r="N73">
        <v>2</v>
      </c>
      <c r="O73" s="82">
        <v>9</v>
      </c>
      <c r="P73" s="49">
        <v>6.5</v>
      </c>
      <c r="Q73" s="49">
        <v>5</v>
      </c>
      <c r="R73" s="49" t="s">
        <v>36</v>
      </c>
      <c r="S73" s="54"/>
      <c r="T73" s="54"/>
      <c r="U73" s="54"/>
      <c r="V73" s="54"/>
      <c r="W73" s="80">
        <v>3</v>
      </c>
      <c r="X73" s="51">
        <f t="shared" ref="X73:X82" si="6">ROUND(SUMPRODUCT(O73:W73,$O$8:$W$8)/100,1)</f>
        <v>4.2</v>
      </c>
      <c r="Y73" s="52" t="str">
        <f t="shared" si="3"/>
        <v>D</v>
      </c>
      <c r="Z73" s="53" t="str">
        <f t="shared" si="1"/>
        <v>Trung bình yếu</v>
      </c>
      <c r="AA73" s="41" t="str">
        <f t="shared" si="4"/>
        <v/>
      </c>
      <c r="AB73" s="41" t="str">
        <f t="shared" si="5"/>
        <v>PM04-A3</v>
      </c>
      <c r="AC73" s="71"/>
      <c r="AD73" s="4"/>
      <c r="AE73" s="43" t="str">
        <f t="shared" si="2"/>
        <v>Đạt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1848</v>
      </c>
      <c r="D74" s="46" t="s">
        <v>327</v>
      </c>
      <c r="E74" s="47" t="s">
        <v>324</v>
      </c>
      <c r="F74" s="48" t="s">
        <v>1849</v>
      </c>
      <c r="G74" s="45" t="s">
        <v>65</v>
      </c>
      <c r="H74" s="101" t="s">
        <v>1147</v>
      </c>
      <c r="I74" s="102" t="s">
        <v>1736</v>
      </c>
      <c r="J74" s="100">
        <v>43271</v>
      </c>
      <c r="K74" s="102" t="s">
        <v>1149</v>
      </c>
      <c r="L74" s="102" t="s">
        <v>1866</v>
      </c>
      <c r="M74" s="102" t="s">
        <v>48</v>
      </c>
      <c r="N74">
        <v>2</v>
      </c>
      <c r="O74" s="82">
        <v>10</v>
      </c>
      <c r="P74" s="49">
        <v>9</v>
      </c>
      <c r="Q74" s="49">
        <v>10</v>
      </c>
      <c r="R74" s="49" t="s">
        <v>36</v>
      </c>
      <c r="S74" s="54"/>
      <c r="T74" s="54"/>
      <c r="U74" s="54"/>
      <c r="V74" s="54"/>
      <c r="W74" s="80">
        <v>6</v>
      </c>
      <c r="X74" s="51">
        <f t="shared" si="6"/>
        <v>7.1</v>
      </c>
      <c r="Y74" s="52" t="str">
        <f t="shared" si="3"/>
        <v>B</v>
      </c>
      <c r="Z74" s="53" t="str">
        <f t="shared" si="1"/>
        <v>Khá</v>
      </c>
      <c r="AA74" s="41" t="str">
        <f t="shared" si="4"/>
        <v/>
      </c>
      <c r="AB74" s="41" t="str">
        <f t="shared" si="5"/>
        <v>PM04-A3</v>
      </c>
      <c r="AC74" s="71"/>
      <c r="AD74" s="4"/>
      <c r="AE74" s="43" t="str">
        <f t="shared" ref="AE74:AE82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Đạt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1850</v>
      </c>
      <c r="D75" s="46" t="s">
        <v>1573</v>
      </c>
      <c r="E75" s="47" t="s">
        <v>328</v>
      </c>
      <c r="F75" s="48" t="s">
        <v>301</v>
      </c>
      <c r="G75" s="45" t="s">
        <v>74</v>
      </c>
      <c r="H75" s="101" t="s">
        <v>1147</v>
      </c>
      <c r="I75" s="102" t="s">
        <v>1736</v>
      </c>
      <c r="J75" s="100">
        <v>43271</v>
      </c>
      <c r="K75" s="102" t="s">
        <v>1149</v>
      </c>
      <c r="L75" s="102" t="s">
        <v>1866</v>
      </c>
      <c r="M75" s="102" t="s">
        <v>48</v>
      </c>
      <c r="N75">
        <v>2</v>
      </c>
      <c r="O75" s="82">
        <v>9</v>
      </c>
      <c r="P75" s="49">
        <v>6.5</v>
      </c>
      <c r="Q75" s="49">
        <v>5</v>
      </c>
      <c r="R75" s="49" t="s">
        <v>36</v>
      </c>
      <c r="S75" s="54"/>
      <c r="T75" s="54"/>
      <c r="U75" s="54"/>
      <c r="V75" s="54"/>
      <c r="W75" s="80">
        <v>1</v>
      </c>
      <c r="X75" s="51">
        <f t="shared" si="6"/>
        <v>2.8</v>
      </c>
      <c r="Y75" s="52" t="str">
        <f t="shared" si="3"/>
        <v>F</v>
      </c>
      <c r="Z75" s="53" t="str">
        <f t="shared" si="1"/>
        <v>Kém</v>
      </c>
      <c r="AA75" s="41" t="str">
        <f t="shared" ref="AA75:AA82" si="8">+IF(OR($O75=0,$P75=0,$Q75=0,$R75=0),"Không đủ ĐKDT",IF(AND(W75=0,X75&gt;=4),"Không đạt",""))</f>
        <v/>
      </c>
      <c r="AB75" s="41" t="str">
        <f t="shared" ref="AB75:AB82" si="9">L75</f>
        <v>PM04-A3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1851</v>
      </c>
      <c r="D76" s="46" t="s">
        <v>1852</v>
      </c>
      <c r="E76" s="47" t="s">
        <v>328</v>
      </c>
      <c r="F76" s="48" t="s">
        <v>1262</v>
      </c>
      <c r="G76" s="45" t="s">
        <v>174</v>
      </c>
      <c r="H76" s="101" t="s">
        <v>1147</v>
      </c>
      <c r="I76" s="102" t="s">
        <v>1736</v>
      </c>
      <c r="J76" s="100">
        <v>43271</v>
      </c>
      <c r="K76" s="102" t="s">
        <v>1149</v>
      </c>
      <c r="L76" s="102" t="s">
        <v>1866</v>
      </c>
      <c r="M76" s="102" t="s">
        <v>48</v>
      </c>
      <c r="N76">
        <v>2</v>
      </c>
      <c r="O76" s="82">
        <v>8</v>
      </c>
      <c r="P76" s="49">
        <v>7.5</v>
      </c>
      <c r="Q76" s="49">
        <v>4</v>
      </c>
      <c r="R76" s="49" t="s">
        <v>36</v>
      </c>
      <c r="S76" s="54"/>
      <c r="T76" s="54"/>
      <c r="U76" s="54"/>
      <c r="V76" s="54"/>
      <c r="W76" s="80">
        <v>6</v>
      </c>
      <c r="X76" s="51">
        <f t="shared" si="6"/>
        <v>6.2</v>
      </c>
      <c r="Y76" s="52" t="str">
        <f t="shared" si="3"/>
        <v>C</v>
      </c>
      <c r="Z76" s="53" t="str">
        <f t="shared" si="1"/>
        <v>Trung bình</v>
      </c>
      <c r="AA76" s="41" t="str">
        <f t="shared" si="8"/>
        <v/>
      </c>
      <c r="AB76" s="41" t="str">
        <f t="shared" si="9"/>
        <v>PM04-A3</v>
      </c>
      <c r="AC76" s="71"/>
      <c r="AD76" s="4"/>
      <c r="AE76" s="43" t="str">
        <f t="shared" si="7"/>
        <v>Đạt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1853</v>
      </c>
      <c r="D77" s="46" t="s">
        <v>940</v>
      </c>
      <c r="E77" s="47" t="s">
        <v>328</v>
      </c>
      <c r="F77" s="48" t="s">
        <v>596</v>
      </c>
      <c r="G77" s="45" t="s">
        <v>61</v>
      </c>
      <c r="H77" s="101" t="s">
        <v>1147</v>
      </c>
      <c r="I77" s="102" t="s">
        <v>1736</v>
      </c>
      <c r="J77" s="100">
        <v>43271</v>
      </c>
      <c r="K77" s="102" t="s">
        <v>1149</v>
      </c>
      <c r="L77" s="102" t="s">
        <v>1866</v>
      </c>
      <c r="M77" s="102" t="s">
        <v>48</v>
      </c>
      <c r="N77">
        <v>2</v>
      </c>
      <c r="O77" s="82">
        <v>10</v>
      </c>
      <c r="P77" s="49">
        <v>4.5</v>
      </c>
      <c r="Q77" s="49">
        <v>6</v>
      </c>
      <c r="R77" s="49" t="s">
        <v>36</v>
      </c>
      <c r="S77" s="54"/>
      <c r="T77" s="54"/>
      <c r="U77" s="54"/>
      <c r="V77" s="54"/>
      <c r="W77" s="80">
        <v>6</v>
      </c>
      <c r="X77" s="51">
        <f t="shared" si="6"/>
        <v>6.3</v>
      </c>
      <c r="Y77" s="52" t="str">
        <f t="shared" si="3"/>
        <v>C</v>
      </c>
      <c r="Z77" s="53" t="str">
        <f t="shared" si="1"/>
        <v>Trung bình</v>
      </c>
      <c r="AA77" s="41" t="str">
        <f t="shared" si="8"/>
        <v/>
      </c>
      <c r="AB77" s="41" t="str">
        <f t="shared" si="9"/>
        <v>PM04-A3</v>
      </c>
      <c r="AC77" s="71"/>
      <c r="AD77" s="4"/>
      <c r="AE77" s="43" t="str">
        <f t="shared" si="7"/>
        <v>Đạt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1854</v>
      </c>
      <c r="D78" s="46" t="s">
        <v>1855</v>
      </c>
      <c r="E78" s="47" t="s">
        <v>1856</v>
      </c>
      <c r="F78" s="48" t="s">
        <v>1249</v>
      </c>
      <c r="G78" s="45" t="s">
        <v>357</v>
      </c>
      <c r="H78" s="101" t="s">
        <v>1147</v>
      </c>
      <c r="I78" s="102" t="s">
        <v>1736</v>
      </c>
      <c r="J78" s="100">
        <v>43271</v>
      </c>
      <c r="K78" s="102" t="s">
        <v>1149</v>
      </c>
      <c r="L78" s="102" t="s">
        <v>1866</v>
      </c>
      <c r="M78" s="102" t="s">
        <v>48</v>
      </c>
      <c r="N78">
        <v>2</v>
      </c>
      <c r="O78" s="82">
        <v>10</v>
      </c>
      <c r="P78" s="49">
        <v>9</v>
      </c>
      <c r="Q78" s="49">
        <v>6</v>
      </c>
      <c r="R78" s="49" t="s">
        <v>36</v>
      </c>
      <c r="S78" s="54"/>
      <c r="T78" s="54"/>
      <c r="U78" s="54"/>
      <c r="V78" s="54"/>
      <c r="W78" s="80">
        <v>6</v>
      </c>
      <c r="X78" s="51">
        <f t="shared" si="6"/>
        <v>6.7</v>
      </c>
      <c r="Y78" s="52" t="str">
        <f t="shared" si="3"/>
        <v>C+</v>
      </c>
      <c r="Z78" s="53" t="str">
        <f t="shared" si="1"/>
        <v>Trung bình</v>
      </c>
      <c r="AA78" s="41" t="str">
        <f t="shared" si="8"/>
        <v/>
      </c>
      <c r="AB78" s="41" t="str">
        <f t="shared" si="9"/>
        <v>PM04-A3</v>
      </c>
      <c r="AC78" s="71"/>
      <c r="AD78" s="4"/>
      <c r="AE78" s="43" t="str">
        <f t="shared" si="7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1857</v>
      </c>
      <c r="D79" s="46" t="s">
        <v>1858</v>
      </c>
      <c r="E79" s="47" t="s">
        <v>1730</v>
      </c>
      <c r="F79" s="48" t="s">
        <v>183</v>
      </c>
      <c r="G79" s="45" t="s">
        <v>84</v>
      </c>
      <c r="H79" s="101" t="s">
        <v>1147</v>
      </c>
      <c r="I79" s="102" t="s">
        <v>1736</v>
      </c>
      <c r="J79" s="100">
        <v>43271</v>
      </c>
      <c r="K79" s="102" t="s">
        <v>1149</v>
      </c>
      <c r="L79" s="102" t="s">
        <v>1866</v>
      </c>
      <c r="M79" s="102" t="s">
        <v>48</v>
      </c>
      <c r="N79">
        <v>2</v>
      </c>
      <c r="O79" s="82">
        <v>10</v>
      </c>
      <c r="P79" s="49">
        <v>10</v>
      </c>
      <c r="Q79" s="49">
        <v>7</v>
      </c>
      <c r="R79" s="49" t="s">
        <v>36</v>
      </c>
      <c r="S79" s="54"/>
      <c r="T79" s="54"/>
      <c r="U79" s="54"/>
      <c r="V79" s="54"/>
      <c r="W79" s="80">
        <v>6</v>
      </c>
      <c r="X79" s="51">
        <f t="shared" si="6"/>
        <v>6.9</v>
      </c>
      <c r="Y79" s="52" t="str">
        <f t="shared" si="3"/>
        <v>C+</v>
      </c>
      <c r="Z79" s="53" t="str">
        <f t="shared" si="1"/>
        <v>Trung bình</v>
      </c>
      <c r="AA79" s="41" t="str">
        <f t="shared" si="8"/>
        <v/>
      </c>
      <c r="AB79" s="41" t="str">
        <f t="shared" si="9"/>
        <v>PM04-A3</v>
      </c>
      <c r="AC79" s="71"/>
      <c r="AD79" s="4"/>
      <c r="AE79" s="43" t="str">
        <f t="shared" si="7"/>
        <v>Đạt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1859</v>
      </c>
      <c r="D80" s="46" t="s">
        <v>1860</v>
      </c>
      <c r="E80" s="47" t="s">
        <v>567</v>
      </c>
      <c r="F80" s="48" t="s">
        <v>1861</v>
      </c>
      <c r="G80" s="45" t="s">
        <v>89</v>
      </c>
      <c r="H80" s="101" t="s">
        <v>1147</v>
      </c>
      <c r="I80" s="102" t="s">
        <v>1736</v>
      </c>
      <c r="J80" s="100">
        <v>43271</v>
      </c>
      <c r="K80" s="102" t="s">
        <v>1149</v>
      </c>
      <c r="L80" s="102" t="s">
        <v>1866</v>
      </c>
      <c r="M80" s="102" t="s">
        <v>48</v>
      </c>
      <c r="N80">
        <v>2</v>
      </c>
      <c r="O80" s="82">
        <v>8</v>
      </c>
      <c r="P80" s="49">
        <v>5.5</v>
      </c>
      <c r="Q80" s="49">
        <v>6</v>
      </c>
      <c r="R80" s="49" t="s">
        <v>36</v>
      </c>
      <c r="S80" s="54"/>
      <c r="T80" s="54"/>
      <c r="U80" s="54"/>
      <c r="V80" s="54"/>
      <c r="W80" s="80">
        <v>1</v>
      </c>
      <c r="X80" s="51">
        <f t="shared" si="6"/>
        <v>2.7</v>
      </c>
      <c r="Y80" s="52" t="str">
        <f t="shared" si="3"/>
        <v>F</v>
      </c>
      <c r="Z80" s="53" t="str">
        <f t="shared" si="1"/>
        <v>Kém</v>
      </c>
      <c r="AA80" s="41" t="str">
        <f t="shared" si="8"/>
        <v/>
      </c>
      <c r="AB80" s="41" t="str">
        <f t="shared" si="9"/>
        <v>PM04-A3</v>
      </c>
      <c r="AC80" s="71"/>
      <c r="AD80" s="4"/>
      <c r="AE80" s="43" t="str">
        <f t="shared" si="7"/>
        <v>Học lại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1862</v>
      </c>
      <c r="D81" s="46" t="s">
        <v>875</v>
      </c>
      <c r="E81" s="47" t="s">
        <v>567</v>
      </c>
      <c r="F81" s="48" t="s">
        <v>73</v>
      </c>
      <c r="G81" s="45" t="s">
        <v>174</v>
      </c>
      <c r="H81" s="101" t="s">
        <v>1147</v>
      </c>
      <c r="I81" s="102" t="s">
        <v>1736</v>
      </c>
      <c r="J81" s="100">
        <v>43271</v>
      </c>
      <c r="K81" s="102" t="s">
        <v>1149</v>
      </c>
      <c r="L81" s="102" t="s">
        <v>1866</v>
      </c>
      <c r="M81" s="102" t="s">
        <v>48</v>
      </c>
      <c r="N81">
        <v>2</v>
      </c>
      <c r="O81" s="82">
        <v>10</v>
      </c>
      <c r="P81" s="49">
        <v>9.5</v>
      </c>
      <c r="Q81" s="49">
        <v>7</v>
      </c>
      <c r="R81" s="49" t="s">
        <v>36</v>
      </c>
      <c r="S81" s="54"/>
      <c r="T81" s="54"/>
      <c r="U81" s="54"/>
      <c r="V81" s="54"/>
      <c r="W81" s="80">
        <v>8</v>
      </c>
      <c r="X81" s="51">
        <f t="shared" si="6"/>
        <v>8.3000000000000007</v>
      </c>
      <c r="Y81" s="52" t="str">
        <f t="shared" si="3"/>
        <v>B+</v>
      </c>
      <c r="Z81" s="53" t="str">
        <f t="shared" si="1"/>
        <v>Khá</v>
      </c>
      <c r="AA81" s="41" t="str">
        <f t="shared" si="8"/>
        <v/>
      </c>
      <c r="AB81" s="41" t="str">
        <f t="shared" si="9"/>
        <v>PM04-A3</v>
      </c>
      <c r="AC81" s="71"/>
      <c r="AD81" s="4"/>
      <c r="AE81" s="43" t="str">
        <f t="shared" si="7"/>
        <v>Đạt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18.75" customHeight="1" x14ac:dyDescent="0.25">
      <c r="B82" s="44">
        <v>74</v>
      </c>
      <c r="C82" s="45" t="s">
        <v>1863</v>
      </c>
      <c r="D82" s="46" t="s">
        <v>1864</v>
      </c>
      <c r="E82" s="47" t="s">
        <v>1865</v>
      </c>
      <c r="F82" s="48" t="s">
        <v>922</v>
      </c>
      <c r="G82" s="45" t="s">
        <v>61</v>
      </c>
      <c r="H82" s="101" t="s">
        <v>1147</v>
      </c>
      <c r="I82" s="102" t="s">
        <v>1736</v>
      </c>
      <c r="J82" s="100">
        <v>43271</v>
      </c>
      <c r="K82" s="102" t="s">
        <v>1149</v>
      </c>
      <c r="L82" s="102" t="s">
        <v>1866</v>
      </c>
      <c r="M82" s="102" t="s">
        <v>48</v>
      </c>
      <c r="N82">
        <v>2</v>
      </c>
      <c r="O82" s="82">
        <v>10</v>
      </c>
      <c r="P82" s="49">
        <v>6</v>
      </c>
      <c r="Q82" s="49">
        <v>5</v>
      </c>
      <c r="R82" s="49" t="s">
        <v>36</v>
      </c>
      <c r="S82" s="54"/>
      <c r="T82" s="54"/>
      <c r="U82" s="54"/>
      <c r="V82" s="54"/>
      <c r="W82" s="80">
        <v>1</v>
      </c>
      <c r="X82" s="51">
        <f t="shared" si="6"/>
        <v>2.8</v>
      </c>
      <c r="Y82" s="52" t="str">
        <f t="shared" si="3"/>
        <v>F</v>
      </c>
      <c r="Z82" s="53" t="str">
        <f t="shared" si="1"/>
        <v>Kém</v>
      </c>
      <c r="AA82" s="41" t="str">
        <f t="shared" si="8"/>
        <v/>
      </c>
      <c r="AB82" s="41" t="str">
        <f t="shared" si="9"/>
        <v>PM04-A3</v>
      </c>
      <c r="AC82" s="71"/>
      <c r="AD82" s="4"/>
      <c r="AE82" s="43" t="str">
        <f t="shared" si="7"/>
        <v>Học lại</v>
      </c>
      <c r="AF82" s="4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61"/>
    </row>
    <row r="83" spans="1:47" ht="7.5" customHeight="1" x14ac:dyDescent="0.25">
      <c r="A83" s="61"/>
      <c r="B83" s="62"/>
      <c r="C83" s="63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x14ac:dyDescent="0.25">
      <c r="A84" s="61"/>
      <c r="B84" s="130" t="s">
        <v>37</v>
      </c>
      <c r="C84" s="130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6"/>
      <c r="Q84" s="66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4"/>
    </row>
    <row r="85" spans="1:47" ht="16.5" customHeight="1" x14ac:dyDescent="0.25">
      <c r="A85" s="61"/>
      <c r="B85" s="68" t="s">
        <v>38</v>
      </c>
      <c r="C85" s="68"/>
      <c r="D85" s="69">
        <f>+$AH$7</f>
        <v>74</v>
      </c>
      <c r="E85" s="70" t="s">
        <v>39</v>
      </c>
      <c r="F85" s="70"/>
      <c r="G85" s="139" t="s">
        <v>40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1">
        <f>$AH$7 -COUNTIF($AA$8:$AA$230,"Vắng") -COUNTIF($AA$8:$AA$230,"Vắng có phép") - COUNTIF($AA$8:$AA$230,"Đình chỉ thi") - COUNTIF($AA$8:$AA$230,"Không đủ ĐKDT")</f>
        <v>64</v>
      </c>
      <c r="X85" s="71"/>
      <c r="Y85" s="72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41</v>
      </c>
      <c r="C86" s="68"/>
      <c r="D86" s="69">
        <f>+$AS$7</f>
        <v>33</v>
      </c>
      <c r="E86" s="70" t="s">
        <v>39</v>
      </c>
      <c r="F86" s="70"/>
      <c r="G86" s="139" t="s">
        <v>42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4">
        <f>COUNTIF($AA$8:$AA$106,"Vắng")</f>
        <v>7</v>
      </c>
      <c r="X86" s="74"/>
      <c r="Y86" s="75"/>
      <c r="Z86" s="73"/>
      <c r="AA86" s="73" t="s">
        <v>39</v>
      </c>
      <c r="AB86" s="73"/>
      <c r="AC86" s="73"/>
      <c r="AD86" s="4"/>
    </row>
    <row r="87" spans="1:47" ht="16.5" customHeight="1" x14ac:dyDescent="0.25">
      <c r="A87" s="61"/>
      <c r="B87" s="68" t="s">
        <v>43</v>
      </c>
      <c r="C87" s="68"/>
      <c r="D87" s="76">
        <f>COUNTIF(AE9:AE82,"Học lại")</f>
        <v>41</v>
      </c>
      <c r="E87" s="70" t="s">
        <v>39</v>
      </c>
      <c r="F87" s="70"/>
      <c r="G87" s="139" t="s">
        <v>44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71">
        <f>COUNTIF($AA$8:$AA$106,"Vắng có phép")</f>
        <v>0</v>
      </c>
      <c r="X87" s="71"/>
      <c r="Y87" s="72"/>
      <c r="Z87" s="73"/>
      <c r="AA87" s="73" t="s">
        <v>39</v>
      </c>
      <c r="AB87" s="73"/>
      <c r="AC87" s="73"/>
      <c r="AD87" s="4"/>
    </row>
    <row r="88" spans="1:47" ht="3" customHeight="1" x14ac:dyDescent="0.25">
      <c r="A88" s="61"/>
      <c r="B88" s="62"/>
      <c r="C88" s="63"/>
      <c r="D88" s="63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6"/>
      <c r="Q88" s="66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4"/>
    </row>
    <row r="89" spans="1:47" x14ac:dyDescent="0.25">
      <c r="B89" s="77" t="s">
        <v>45</v>
      </c>
      <c r="C89" s="77"/>
      <c r="D89" s="78">
        <f>COUNTIF(AE9:AE82,"Thi lại")</f>
        <v>0</v>
      </c>
      <c r="E89" s="79" t="s">
        <v>39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  <row r="90" spans="1:47" x14ac:dyDescent="0.25">
      <c r="B90" s="77"/>
      <c r="C90" s="77"/>
      <c r="D90" s="78"/>
      <c r="E90" s="7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40" t="s">
        <v>3383</v>
      </c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99"/>
      <c r="AC90" s="99"/>
      <c r="AD90" s="4"/>
    </row>
  </sheetData>
  <sheetProtection formatCells="0" formatColumns="0" formatRows="0" insertColumns="0" insertRows="0" insertHyperlinks="0" deleteColumns="0" deleteRows="0" sort="0" autoFilter="0" pivotTables="0"/>
  <autoFilter ref="A7:AU82">
    <filterColumn colId="3" showButton="0"/>
  </autoFilter>
  <mergeCells count="51">
    <mergeCell ref="G85:V85"/>
    <mergeCell ref="G86:V86"/>
    <mergeCell ref="G87:V87"/>
    <mergeCell ref="Q89:AA89"/>
    <mergeCell ref="Q90:AA90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4:C84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2">
    <cfRule type="cellIs" dxfId="59" priority="8" operator="greaterThan">
      <formula>10</formula>
    </cfRule>
  </conditionalFormatting>
  <conditionalFormatting sqref="C1:C1048576">
    <cfRule type="duplicateValues" dxfId="58" priority="7"/>
  </conditionalFormatting>
  <conditionalFormatting sqref="W9:W82">
    <cfRule type="cellIs" dxfId="57" priority="4" operator="greaterThan">
      <formula>10</formula>
    </cfRule>
    <cfRule type="cellIs" dxfId="56" priority="5" operator="greaterThan">
      <formula>10</formula>
    </cfRule>
    <cfRule type="cellIs" dxfId="55" priority="6" operator="greaterThan">
      <formula>10</formula>
    </cfRule>
  </conditionalFormatting>
  <conditionalFormatting sqref="O9:R82">
    <cfRule type="cellIs" dxfId="54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7 AF3:AT7 AG2:AT2 AG9 AE9:AF82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U90"/>
  <sheetViews>
    <sheetView topLeftCell="B1" workbookViewId="0">
      <pane ySplit="2" topLeftCell="A82" activePane="bottomLeft" state="frozen"/>
      <selection activeCell="S5" sqref="S1:S1048576"/>
      <selection pane="bottomLeft" activeCell="B91" sqref="A91:XFD122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D17-239_09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43271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D17-239_09</v>
      </c>
      <c r="AH7" s="20">
        <f>+$AQ$7+$AS$7+$AO$7</f>
        <v>74</v>
      </c>
      <c r="AI7" s="7">
        <f>COUNTIF($Z$8:$Z$99,"Khiển trách")</f>
        <v>0</v>
      </c>
      <c r="AJ7" s="7">
        <f>COUNTIF($Z$8:$Z$99,"Cảnh cáo")</f>
        <v>0</v>
      </c>
      <c r="AK7" s="7">
        <f>COUNTIF($Z$8:$Z$99,"Đình chỉ thi")</f>
        <v>0</v>
      </c>
      <c r="AL7" s="21">
        <f>+($AI$7+$AJ$7+$AK$7)/$AH$7*100%</f>
        <v>0</v>
      </c>
      <c r="AM7" s="7">
        <f>SUM(COUNTIF($Z$8:$Z$97,"Vắng"),COUNTIF($Z$8:$Z$97,"Vắng có phép"))</f>
        <v>0</v>
      </c>
      <c r="AN7" s="22">
        <f>+$AM$7/$AH$7</f>
        <v>0</v>
      </c>
      <c r="AO7" s="23">
        <f>COUNTIF($AE$8:$AE$97,"Thi lại")</f>
        <v>0</v>
      </c>
      <c r="AP7" s="22">
        <f>+$AO$7/$AH$7</f>
        <v>0</v>
      </c>
      <c r="AQ7" s="23">
        <f>COUNTIF($AE$8:$AE$98,"Học lại")</f>
        <v>41</v>
      </c>
      <c r="AR7" s="22">
        <f>+$AQ$7/$AH$7</f>
        <v>0.55405405405405406</v>
      </c>
      <c r="AS7" s="7">
        <f>COUNTIF($AE$9:$AE$98,"Đạt")</f>
        <v>33</v>
      </c>
      <c r="AT7" s="21">
        <f>+$AS$7/$AH$7</f>
        <v>0.44594594594594594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1587</v>
      </c>
      <c r="D9" s="33" t="s">
        <v>1588</v>
      </c>
      <c r="E9" s="34" t="s">
        <v>51</v>
      </c>
      <c r="F9" s="35" t="s">
        <v>443</v>
      </c>
      <c r="G9" s="32" t="s">
        <v>472</v>
      </c>
      <c r="H9" s="101" t="s">
        <v>1147</v>
      </c>
      <c r="I9" s="102" t="s">
        <v>1589</v>
      </c>
      <c r="J9" s="100">
        <v>43271</v>
      </c>
      <c r="K9" s="102" t="s">
        <v>1149</v>
      </c>
      <c r="L9" s="102" t="s">
        <v>1733</v>
      </c>
      <c r="M9" s="102" t="s">
        <v>48</v>
      </c>
      <c r="N9">
        <v>2</v>
      </c>
      <c r="O9" s="81">
        <v>7</v>
      </c>
      <c r="P9" s="36">
        <v>4</v>
      </c>
      <c r="Q9" s="36">
        <v>3</v>
      </c>
      <c r="R9" s="36" t="s">
        <v>36</v>
      </c>
      <c r="S9" s="37"/>
      <c r="T9" s="37"/>
      <c r="U9" s="37"/>
      <c r="V9" s="37"/>
      <c r="W9" s="38">
        <v>1</v>
      </c>
      <c r="X9" s="39">
        <f t="shared" ref="X9:X72" si="0">ROUND(SUMPRODUCT(O9:W9,$O$8:$W$8)/100,1)</f>
        <v>2.1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F</v>
      </c>
      <c r="Z9" s="40" t="str">
        <f t="shared" ref="Z9:Z82" si="1">IF($X9&lt;4,"Kém",IF(AND($X9&gt;=4,$X9&lt;=5.4),"Trung bình yếu",IF(AND($X9&gt;=5.5,$X9&lt;=6.9),"Trung bình",IF(AND($X9&gt;=7,$X9&lt;=8.4),"Khá",IF(AND($X9&gt;=8.5,$X9&lt;=10),"Giỏi","")))))</f>
        <v>Kém</v>
      </c>
      <c r="AA9" s="41" t="str">
        <f>+IF(OR($O9=0,$P9=0,$Q9=0,$R9=0),"Không đủ ĐKDT",IF(AND(W9=0,X9&gt;=4),"Không đạt",""))</f>
        <v/>
      </c>
      <c r="AB9" s="90" t="str">
        <f>L9</f>
        <v>PM09-A3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Học lại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1590</v>
      </c>
      <c r="D10" s="46" t="s">
        <v>1591</v>
      </c>
      <c r="E10" s="47" t="s">
        <v>51</v>
      </c>
      <c r="F10" s="48" t="s">
        <v>800</v>
      </c>
      <c r="G10" s="45" t="s">
        <v>218</v>
      </c>
      <c r="H10" s="101" t="s">
        <v>1147</v>
      </c>
      <c r="I10" s="102" t="s">
        <v>1589</v>
      </c>
      <c r="J10" s="100">
        <v>43271</v>
      </c>
      <c r="K10" s="102" t="s">
        <v>1149</v>
      </c>
      <c r="L10" s="102" t="s">
        <v>1733</v>
      </c>
      <c r="M10" s="102" t="s">
        <v>48</v>
      </c>
      <c r="N10">
        <v>2</v>
      </c>
      <c r="O10" s="82">
        <v>8</v>
      </c>
      <c r="P10" s="49">
        <v>1</v>
      </c>
      <c r="Q10" s="49">
        <v>3</v>
      </c>
      <c r="R10" s="49" t="s">
        <v>36</v>
      </c>
      <c r="S10" s="50"/>
      <c r="T10" s="50"/>
      <c r="U10" s="50"/>
      <c r="V10" s="50"/>
      <c r="W10" s="80">
        <v>0</v>
      </c>
      <c r="X10" s="51">
        <f t="shared" si="0"/>
        <v>1.2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F</v>
      </c>
      <c r="Z10" s="53" t="str">
        <f t="shared" si="1"/>
        <v>Kém</v>
      </c>
      <c r="AA10" s="41" t="s">
        <v>3382</v>
      </c>
      <c r="AB10" s="41" t="str">
        <f>L10</f>
        <v>PM09-A3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Học lại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1592</v>
      </c>
      <c r="D11" s="46" t="s">
        <v>1593</v>
      </c>
      <c r="E11" s="47" t="s">
        <v>51</v>
      </c>
      <c r="F11" s="48" t="s">
        <v>609</v>
      </c>
      <c r="G11" s="45" t="s">
        <v>65</v>
      </c>
      <c r="H11" s="101" t="s">
        <v>1147</v>
      </c>
      <c r="I11" s="102" t="s">
        <v>1589</v>
      </c>
      <c r="J11" s="100">
        <v>43271</v>
      </c>
      <c r="K11" s="102" t="s">
        <v>1149</v>
      </c>
      <c r="L11" s="102" t="s">
        <v>1733</v>
      </c>
      <c r="M11" s="102" t="s">
        <v>48</v>
      </c>
      <c r="N11">
        <v>2</v>
      </c>
      <c r="O11" s="82">
        <v>10</v>
      </c>
      <c r="P11" s="49">
        <v>9.5</v>
      </c>
      <c r="Q11" s="49">
        <v>7</v>
      </c>
      <c r="R11" s="49" t="s">
        <v>36</v>
      </c>
      <c r="S11" s="54"/>
      <c r="T11" s="54"/>
      <c r="U11" s="54"/>
      <c r="V11" s="54"/>
      <c r="W11" s="80">
        <v>8</v>
      </c>
      <c r="X11" s="51">
        <f t="shared" si="0"/>
        <v>8.3000000000000007</v>
      </c>
      <c r="Y11" s="52" t="str">
        <f t="shared" ref="Y11:Y82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B+</v>
      </c>
      <c r="Z11" s="53" t="str">
        <f t="shared" si="1"/>
        <v>Khá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PM09-A3</v>
      </c>
      <c r="AC11" s="71"/>
      <c r="AD11" s="4"/>
      <c r="AE11" s="43" t="str">
        <f t="shared" si="2"/>
        <v>Đạt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1594</v>
      </c>
      <c r="D12" s="46" t="s">
        <v>76</v>
      </c>
      <c r="E12" s="47" t="s">
        <v>51</v>
      </c>
      <c r="F12" s="48" t="s">
        <v>1595</v>
      </c>
      <c r="G12" s="45" t="s">
        <v>406</v>
      </c>
      <c r="H12" s="101" t="s">
        <v>1147</v>
      </c>
      <c r="I12" s="102" t="s">
        <v>1589</v>
      </c>
      <c r="J12" s="100">
        <v>43271</v>
      </c>
      <c r="K12" s="102" t="s">
        <v>1149</v>
      </c>
      <c r="L12" s="102" t="s">
        <v>1733</v>
      </c>
      <c r="M12" s="102" t="s">
        <v>48</v>
      </c>
      <c r="N12">
        <v>2</v>
      </c>
      <c r="O12" s="82">
        <v>8.5</v>
      </c>
      <c r="P12" s="49">
        <v>3</v>
      </c>
      <c r="Q12" s="49">
        <v>5</v>
      </c>
      <c r="R12" s="49" t="s">
        <v>36</v>
      </c>
      <c r="S12" s="54"/>
      <c r="T12" s="54"/>
      <c r="U12" s="54"/>
      <c r="V12" s="54"/>
      <c r="W12" s="80">
        <v>3.5</v>
      </c>
      <c r="X12" s="51">
        <f t="shared" si="0"/>
        <v>4.0999999999999996</v>
      </c>
      <c r="Y12" s="52" t="str">
        <f t="shared" si="3"/>
        <v>D</v>
      </c>
      <c r="Z12" s="53" t="str">
        <f t="shared" si="1"/>
        <v>Trung bình yếu</v>
      </c>
      <c r="AA12" s="41" t="str">
        <f t="shared" si="4"/>
        <v/>
      </c>
      <c r="AB12" s="41" t="str">
        <f t="shared" si="5"/>
        <v>PM09-A3</v>
      </c>
      <c r="AC12" s="71"/>
      <c r="AD12" s="4"/>
      <c r="AE12" s="43" t="str">
        <f t="shared" si="2"/>
        <v>Đạt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1596</v>
      </c>
      <c r="D13" s="46" t="s">
        <v>1597</v>
      </c>
      <c r="E13" s="47" t="s">
        <v>51</v>
      </c>
      <c r="F13" s="48" t="s">
        <v>377</v>
      </c>
      <c r="G13" s="45" t="s">
        <v>170</v>
      </c>
      <c r="H13" s="101" t="s">
        <v>1147</v>
      </c>
      <c r="I13" s="102" t="s">
        <v>1589</v>
      </c>
      <c r="J13" s="100">
        <v>43271</v>
      </c>
      <c r="K13" s="102" t="s">
        <v>1149</v>
      </c>
      <c r="L13" s="102" t="s">
        <v>1733</v>
      </c>
      <c r="M13" s="102" t="s">
        <v>48</v>
      </c>
      <c r="N13">
        <v>2</v>
      </c>
      <c r="O13" s="82">
        <v>9</v>
      </c>
      <c r="P13" s="49">
        <v>9.5</v>
      </c>
      <c r="Q13" s="49">
        <v>5</v>
      </c>
      <c r="R13" s="49" t="s">
        <v>36</v>
      </c>
      <c r="S13" s="54"/>
      <c r="T13" s="54"/>
      <c r="U13" s="54"/>
      <c r="V13" s="54"/>
      <c r="W13" s="80">
        <v>8</v>
      </c>
      <c r="X13" s="51">
        <f t="shared" si="0"/>
        <v>8</v>
      </c>
      <c r="Y13" s="52" t="str">
        <f t="shared" si="3"/>
        <v>B+</v>
      </c>
      <c r="Z13" s="53" t="str">
        <f t="shared" si="1"/>
        <v>Khá</v>
      </c>
      <c r="AA13" s="41" t="str">
        <f t="shared" si="4"/>
        <v/>
      </c>
      <c r="AB13" s="41" t="str">
        <f t="shared" si="5"/>
        <v>PM09-A3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1598</v>
      </c>
      <c r="D14" s="46" t="s">
        <v>420</v>
      </c>
      <c r="E14" s="47" t="s">
        <v>51</v>
      </c>
      <c r="F14" s="48" t="s">
        <v>864</v>
      </c>
      <c r="G14" s="45" t="s">
        <v>74</v>
      </c>
      <c r="H14" s="101" t="s">
        <v>1147</v>
      </c>
      <c r="I14" s="102" t="s">
        <v>1589</v>
      </c>
      <c r="J14" s="100">
        <v>43271</v>
      </c>
      <c r="K14" s="102" t="s">
        <v>1149</v>
      </c>
      <c r="L14" s="102" t="s">
        <v>1733</v>
      </c>
      <c r="M14" s="102" t="s">
        <v>48</v>
      </c>
      <c r="N14">
        <v>2</v>
      </c>
      <c r="O14" s="82">
        <v>10</v>
      </c>
      <c r="P14" s="49">
        <v>4.5</v>
      </c>
      <c r="Q14" s="49">
        <v>4</v>
      </c>
      <c r="R14" s="49" t="s">
        <v>36</v>
      </c>
      <c r="S14" s="54"/>
      <c r="T14" s="54"/>
      <c r="U14" s="54"/>
      <c r="V14" s="54"/>
      <c r="W14" s="80">
        <v>4</v>
      </c>
      <c r="X14" s="51">
        <f t="shared" si="0"/>
        <v>4.7</v>
      </c>
      <c r="Y14" s="52" t="str">
        <f t="shared" si="3"/>
        <v>D</v>
      </c>
      <c r="Z14" s="53" t="str">
        <f t="shared" si="1"/>
        <v>Trung bình yếu</v>
      </c>
      <c r="AA14" s="41" t="str">
        <f t="shared" si="4"/>
        <v/>
      </c>
      <c r="AB14" s="41" t="str">
        <f t="shared" si="5"/>
        <v>PM09-A3</v>
      </c>
      <c r="AC14" s="71"/>
      <c r="AD14" s="4"/>
      <c r="AE14" s="43" t="str">
        <f t="shared" si="2"/>
        <v>Đạt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1599</v>
      </c>
      <c r="D15" s="46" t="s">
        <v>1600</v>
      </c>
      <c r="E15" s="47" t="s">
        <v>51</v>
      </c>
      <c r="F15" s="48" t="s">
        <v>1601</v>
      </c>
      <c r="G15" s="45" t="s">
        <v>164</v>
      </c>
      <c r="H15" s="101" t="s">
        <v>1147</v>
      </c>
      <c r="I15" s="102" t="s">
        <v>1589</v>
      </c>
      <c r="J15" s="100">
        <v>43271</v>
      </c>
      <c r="K15" s="102" t="s">
        <v>1149</v>
      </c>
      <c r="L15" s="102" t="s">
        <v>1733</v>
      </c>
      <c r="M15" s="102" t="s">
        <v>48</v>
      </c>
      <c r="N15">
        <v>2</v>
      </c>
      <c r="O15" s="82">
        <v>10</v>
      </c>
      <c r="P15" s="49">
        <v>3.5</v>
      </c>
      <c r="Q15" s="49">
        <v>7</v>
      </c>
      <c r="R15" s="49" t="s">
        <v>36</v>
      </c>
      <c r="S15" s="54"/>
      <c r="T15" s="54"/>
      <c r="U15" s="54"/>
      <c r="V15" s="54"/>
      <c r="W15" s="80">
        <v>1</v>
      </c>
      <c r="X15" s="51">
        <f t="shared" si="0"/>
        <v>2.8</v>
      </c>
      <c r="Y15" s="52" t="str">
        <f t="shared" si="3"/>
        <v>F</v>
      </c>
      <c r="Z15" s="53" t="str">
        <f t="shared" si="1"/>
        <v>Kém</v>
      </c>
      <c r="AA15" s="41" t="str">
        <f t="shared" si="4"/>
        <v/>
      </c>
      <c r="AB15" s="41" t="str">
        <f t="shared" si="5"/>
        <v>PM09-A3</v>
      </c>
      <c r="AC15" s="71"/>
      <c r="AD15" s="4"/>
      <c r="AE15" s="43" t="str">
        <f t="shared" si="2"/>
        <v>Học lại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1602</v>
      </c>
      <c r="D16" s="46" t="s">
        <v>1603</v>
      </c>
      <c r="E16" s="47" t="s">
        <v>51</v>
      </c>
      <c r="F16" s="48" t="s">
        <v>104</v>
      </c>
      <c r="G16" s="45" t="s">
        <v>164</v>
      </c>
      <c r="H16" s="101" t="s">
        <v>1147</v>
      </c>
      <c r="I16" s="102" t="s">
        <v>1589</v>
      </c>
      <c r="J16" s="100">
        <v>43271</v>
      </c>
      <c r="K16" s="102" t="s">
        <v>1149</v>
      </c>
      <c r="L16" s="102" t="s">
        <v>1733</v>
      </c>
      <c r="M16" s="102" t="s">
        <v>48</v>
      </c>
      <c r="N16">
        <v>2</v>
      </c>
      <c r="O16" s="82">
        <v>8</v>
      </c>
      <c r="P16" s="49">
        <v>3</v>
      </c>
      <c r="Q16" s="49">
        <v>7</v>
      </c>
      <c r="R16" s="49" t="s">
        <v>36</v>
      </c>
      <c r="S16" s="54"/>
      <c r="T16" s="54"/>
      <c r="U16" s="54"/>
      <c r="V16" s="54"/>
      <c r="W16" s="80">
        <v>1</v>
      </c>
      <c r="X16" s="51">
        <f t="shared" si="0"/>
        <v>2.5</v>
      </c>
      <c r="Y16" s="52" t="str">
        <f t="shared" si="3"/>
        <v>F</v>
      </c>
      <c r="Z16" s="53" t="str">
        <f t="shared" si="1"/>
        <v>Kém</v>
      </c>
      <c r="AA16" s="41" t="str">
        <f t="shared" si="4"/>
        <v/>
      </c>
      <c r="AB16" s="41" t="str">
        <f t="shared" si="5"/>
        <v>PM09-A3</v>
      </c>
      <c r="AC16" s="71"/>
      <c r="AD16" s="4"/>
      <c r="AE16" s="43" t="str">
        <f t="shared" si="2"/>
        <v>Học lại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1604</v>
      </c>
      <c r="D17" s="46" t="s">
        <v>779</v>
      </c>
      <c r="E17" s="47" t="s">
        <v>51</v>
      </c>
      <c r="F17" s="48" t="s">
        <v>1498</v>
      </c>
      <c r="G17" s="45" t="s">
        <v>93</v>
      </c>
      <c r="H17" s="101" t="s">
        <v>1147</v>
      </c>
      <c r="I17" s="102" t="s">
        <v>1589</v>
      </c>
      <c r="J17" s="100">
        <v>43271</v>
      </c>
      <c r="K17" s="102" t="s">
        <v>1149</v>
      </c>
      <c r="L17" s="102" t="s">
        <v>1733</v>
      </c>
      <c r="M17" s="102" t="s">
        <v>48</v>
      </c>
      <c r="N17">
        <v>2</v>
      </c>
      <c r="O17" s="82">
        <v>9</v>
      </c>
      <c r="P17" s="49">
        <v>3</v>
      </c>
      <c r="Q17" s="49">
        <v>9</v>
      </c>
      <c r="R17" s="49" t="s">
        <v>36</v>
      </c>
      <c r="S17" s="54"/>
      <c r="T17" s="54"/>
      <c r="U17" s="54"/>
      <c r="V17" s="54"/>
      <c r="W17" s="80">
        <v>0</v>
      </c>
      <c r="X17" s="51">
        <f t="shared" si="0"/>
        <v>2.1</v>
      </c>
      <c r="Y17" s="52" t="str">
        <f t="shared" si="3"/>
        <v>F</v>
      </c>
      <c r="Z17" s="53" t="str">
        <f t="shared" si="1"/>
        <v>Kém</v>
      </c>
      <c r="AA17" s="41" t="str">
        <f t="shared" si="4"/>
        <v/>
      </c>
      <c r="AB17" s="41" t="str">
        <f t="shared" si="5"/>
        <v>PM09-A3</v>
      </c>
      <c r="AC17" s="71"/>
      <c r="AD17" s="4"/>
      <c r="AE17" s="43" t="str">
        <f t="shared" si="2"/>
        <v>Học lại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1605</v>
      </c>
      <c r="D18" s="46" t="s">
        <v>323</v>
      </c>
      <c r="E18" s="47" t="s">
        <v>368</v>
      </c>
      <c r="F18" s="48" t="s">
        <v>1393</v>
      </c>
      <c r="G18" s="45" t="s">
        <v>406</v>
      </c>
      <c r="H18" s="101" t="s">
        <v>1147</v>
      </c>
      <c r="I18" s="102" t="s">
        <v>1589</v>
      </c>
      <c r="J18" s="100">
        <v>43271</v>
      </c>
      <c r="K18" s="102" t="s">
        <v>1149</v>
      </c>
      <c r="L18" s="102" t="s">
        <v>1733</v>
      </c>
      <c r="M18" s="102" t="s">
        <v>48</v>
      </c>
      <c r="N18">
        <v>2</v>
      </c>
      <c r="O18" s="82">
        <v>9</v>
      </c>
      <c r="P18" s="49">
        <v>3</v>
      </c>
      <c r="Q18" s="49">
        <v>5</v>
      </c>
      <c r="R18" s="49" t="s">
        <v>36</v>
      </c>
      <c r="S18" s="54"/>
      <c r="T18" s="54"/>
      <c r="U18" s="54"/>
      <c r="V18" s="54"/>
      <c r="W18" s="80">
        <v>1</v>
      </c>
      <c r="X18" s="51">
        <f t="shared" si="0"/>
        <v>2.4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tr">
        <f t="shared" si="5"/>
        <v>PM09-A3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1606</v>
      </c>
      <c r="D19" s="46" t="s">
        <v>1017</v>
      </c>
      <c r="E19" s="47" t="s">
        <v>1607</v>
      </c>
      <c r="F19" s="48" t="s">
        <v>1608</v>
      </c>
      <c r="G19" s="45" t="s">
        <v>84</v>
      </c>
      <c r="H19" s="101" t="s">
        <v>1147</v>
      </c>
      <c r="I19" s="102" t="s">
        <v>1589</v>
      </c>
      <c r="J19" s="100">
        <v>43271</v>
      </c>
      <c r="K19" s="102" t="s">
        <v>1149</v>
      </c>
      <c r="L19" s="102" t="s">
        <v>1733</v>
      </c>
      <c r="M19" s="102" t="s">
        <v>48</v>
      </c>
      <c r="N19">
        <v>2</v>
      </c>
      <c r="O19" s="82">
        <v>8.5</v>
      </c>
      <c r="P19" s="49">
        <v>7</v>
      </c>
      <c r="Q19" s="49">
        <v>3</v>
      </c>
      <c r="R19" s="49" t="s">
        <v>36</v>
      </c>
      <c r="S19" s="54"/>
      <c r="T19" s="54"/>
      <c r="U19" s="54"/>
      <c r="V19" s="54"/>
      <c r="W19" s="80">
        <v>1</v>
      </c>
      <c r="X19" s="51">
        <f t="shared" si="0"/>
        <v>2.6</v>
      </c>
      <c r="Y19" s="52" t="str">
        <f t="shared" si="3"/>
        <v>F</v>
      </c>
      <c r="Z19" s="53" t="str">
        <f t="shared" si="1"/>
        <v>Kém</v>
      </c>
      <c r="AA19" s="41" t="str">
        <f t="shared" si="4"/>
        <v/>
      </c>
      <c r="AB19" s="41" t="str">
        <f t="shared" si="5"/>
        <v>PM09-A3</v>
      </c>
      <c r="AC19" s="71"/>
      <c r="AD19" s="4"/>
      <c r="AE19" s="43" t="str">
        <f t="shared" si="2"/>
        <v>Học lại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1609</v>
      </c>
      <c r="D20" s="46" t="s">
        <v>102</v>
      </c>
      <c r="E20" s="47" t="s">
        <v>969</v>
      </c>
      <c r="F20" s="48" t="s">
        <v>481</v>
      </c>
      <c r="G20" s="45" t="s">
        <v>218</v>
      </c>
      <c r="H20" s="101" t="s">
        <v>1147</v>
      </c>
      <c r="I20" s="102" t="s">
        <v>1589</v>
      </c>
      <c r="J20" s="100">
        <v>43271</v>
      </c>
      <c r="K20" s="102" t="s">
        <v>1149</v>
      </c>
      <c r="L20" s="102" t="s">
        <v>1733</v>
      </c>
      <c r="M20" s="102" t="s">
        <v>48</v>
      </c>
      <c r="N20">
        <v>2</v>
      </c>
      <c r="O20" s="82">
        <v>9</v>
      </c>
      <c r="P20" s="49">
        <v>4</v>
      </c>
      <c r="Q20" s="49">
        <v>3</v>
      </c>
      <c r="R20" s="49" t="s">
        <v>36</v>
      </c>
      <c r="S20" s="54"/>
      <c r="T20" s="54"/>
      <c r="U20" s="54"/>
      <c r="V20" s="54"/>
      <c r="W20" s="80">
        <v>3.5</v>
      </c>
      <c r="X20" s="51">
        <f t="shared" si="0"/>
        <v>4.0999999999999996</v>
      </c>
      <c r="Y20" s="52" t="str">
        <f t="shared" si="3"/>
        <v>D</v>
      </c>
      <c r="Z20" s="53" t="str">
        <f t="shared" si="1"/>
        <v>Trung bình yếu</v>
      </c>
      <c r="AA20" s="41" t="str">
        <f t="shared" si="4"/>
        <v/>
      </c>
      <c r="AB20" s="41" t="str">
        <f t="shared" si="5"/>
        <v>PM09-A3</v>
      </c>
      <c r="AC20" s="71"/>
      <c r="AD20" s="4"/>
      <c r="AE20" s="43" t="str">
        <f t="shared" si="2"/>
        <v>Đạt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1610</v>
      </c>
      <c r="D21" s="46" t="s">
        <v>564</v>
      </c>
      <c r="E21" s="47" t="s">
        <v>1316</v>
      </c>
      <c r="F21" s="48" t="s">
        <v>254</v>
      </c>
      <c r="G21" s="45" t="s">
        <v>283</v>
      </c>
      <c r="H21" s="101" t="s">
        <v>1147</v>
      </c>
      <c r="I21" s="102" t="s">
        <v>1589</v>
      </c>
      <c r="J21" s="100">
        <v>43271</v>
      </c>
      <c r="K21" s="102" t="s">
        <v>1149</v>
      </c>
      <c r="L21" s="102" t="s">
        <v>1733</v>
      </c>
      <c r="M21" s="102" t="s">
        <v>48</v>
      </c>
      <c r="N21">
        <v>2</v>
      </c>
      <c r="O21" s="82">
        <v>10</v>
      </c>
      <c r="P21" s="49">
        <v>8</v>
      </c>
      <c r="Q21" s="49">
        <v>5</v>
      </c>
      <c r="R21" s="49" t="s">
        <v>36</v>
      </c>
      <c r="S21" s="54"/>
      <c r="T21" s="54"/>
      <c r="U21" s="54"/>
      <c r="V21" s="54"/>
      <c r="W21" s="80">
        <v>1</v>
      </c>
      <c r="X21" s="51">
        <f t="shared" si="0"/>
        <v>3</v>
      </c>
      <c r="Y21" s="52" t="str">
        <f t="shared" si="3"/>
        <v>F</v>
      </c>
      <c r="Z21" s="53" t="str">
        <f t="shared" si="1"/>
        <v>Kém</v>
      </c>
      <c r="AA21" s="41" t="str">
        <f t="shared" si="4"/>
        <v/>
      </c>
      <c r="AB21" s="41" t="str">
        <f t="shared" si="5"/>
        <v>PM09-A3</v>
      </c>
      <c r="AC21" s="71"/>
      <c r="AD21" s="4"/>
      <c r="AE21" s="43" t="str">
        <f t="shared" si="2"/>
        <v>Học lại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1611</v>
      </c>
      <c r="D22" s="46" t="s">
        <v>114</v>
      </c>
      <c r="E22" s="47" t="s">
        <v>1612</v>
      </c>
      <c r="F22" s="48" t="s">
        <v>908</v>
      </c>
      <c r="G22" s="45" t="s">
        <v>378</v>
      </c>
      <c r="H22" s="101" t="s">
        <v>1147</v>
      </c>
      <c r="I22" s="102" t="s">
        <v>1589</v>
      </c>
      <c r="J22" s="100">
        <v>43271</v>
      </c>
      <c r="K22" s="102" t="s">
        <v>1149</v>
      </c>
      <c r="L22" s="102" t="s">
        <v>1733</v>
      </c>
      <c r="M22" s="102" t="s">
        <v>48</v>
      </c>
      <c r="N22">
        <v>2</v>
      </c>
      <c r="O22" s="82">
        <v>10</v>
      </c>
      <c r="P22" s="49">
        <v>9.5</v>
      </c>
      <c r="Q22" s="49">
        <v>8</v>
      </c>
      <c r="R22" s="49" t="s">
        <v>36</v>
      </c>
      <c r="S22" s="54"/>
      <c r="T22" s="54"/>
      <c r="U22" s="54"/>
      <c r="V22" s="54"/>
      <c r="W22" s="80">
        <v>6</v>
      </c>
      <c r="X22" s="51">
        <f t="shared" si="0"/>
        <v>7</v>
      </c>
      <c r="Y22" s="52" t="str">
        <f t="shared" si="3"/>
        <v>B</v>
      </c>
      <c r="Z22" s="53" t="str">
        <f t="shared" si="1"/>
        <v>Khá</v>
      </c>
      <c r="AA22" s="41" t="str">
        <f t="shared" si="4"/>
        <v/>
      </c>
      <c r="AB22" s="41" t="str">
        <f t="shared" si="5"/>
        <v>PM09-A3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1613</v>
      </c>
      <c r="D23" s="46" t="s">
        <v>711</v>
      </c>
      <c r="E23" s="47" t="s">
        <v>1614</v>
      </c>
      <c r="F23" s="48" t="s">
        <v>1615</v>
      </c>
      <c r="G23" s="45" t="s">
        <v>248</v>
      </c>
      <c r="H23" s="101" t="s">
        <v>1147</v>
      </c>
      <c r="I23" s="102" t="s">
        <v>1589</v>
      </c>
      <c r="J23" s="100">
        <v>43271</v>
      </c>
      <c r="K23" s="102" t="s">
        <v>1149</v>
      </c>
      <c r="L23" s="102" t="s">
        <v>1733</v>
      </c>
      <c r="M23" s="102" t="s">
        <v>48</v>
      </c>
      <c r="N23">
        <v>2</v>
      </c>
      <c r="O23" s="82">
        <v>7</v>
      </c>
      <c r="P23" s="49">
        <v>2</v>
      </c>
      <c r="Q23" s="49">
        <v>3</v>
      </c>
      <c r="R23" s="49" t="s">
        <v>36</v>
      </c>
      <c r="S23" s="54"/>
      <c r="T23" s="54"/>
      <c r="U23" s="54"/>
      <c r="V23" s="54"/>
      <c r="W23" s="80">
        <v>0</v>
      </c>
      <c r="X23" s="51">
        <f t="shared" si="0"/>
        <v>1.2</v>
      </c>
      <c r="Y23" s="52" t="str">
        <f t="shared" si="3"/>
        <v>F</v>
      </c>
      <c r="Z23" s="53" t="str">
        <f t="shared" si="1"/>
        <v>Kém</v>
      </c>
      <c r="AA23" s="41" t="s">
        <v>3382</v>
      </c>
      <c r="AB23" s="41" t="str">
        <f t="shared" si="5"/>
        <v>PM09-A3</v>
      </c>
      <c r="AC23" s="71"/>
      <c r="AD23" s="4"/>
      <c r="AE23" s="43" t="str">
        <f t="shared" si="2"/>
        <v>Học lại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1616</v>
      </c>
      <c r="D24" s="46" t="s">
        <v>1617</v>
      </c>
      <c r="E24" s="47" t="s">
        <v>1618</v>
      </c>
      <c r="F24" s="48" t="s">
        <v>1619</v>
      </c>
      <c r="G24" s="45" t="s">
        <v>218</v>
      </c>
      <c r="H24" s="101" t="s">
        <v>1147</v>
      </c>
      <c r="I24" s="102" t="s">
        <v>1589</v>
      </c>
      <c r="J24" s="100">
        <v>43271</v>
      </c>
      <c r="K24" s="102" t="s">
        <v>1149</v>
      </c>
      <c r="L24" s="102" t="s">
        <v>1733</v>
      </c>
      <c r="M24" s="102" t="s">
        <v>48</v>
      </c>
      <c r="N24">
        <v>2</v>
      </c>
      <c r="O24" s="82">
        <v>10</v>
      </c>
      <c r="P24" s="49">
        <v>6.5</v>
      </c>
      <c r="Q24" s="49">
        <v>7</v>
      </c>
      <c r="R24" s="49" t="s">
        <v>36</v>
      </c>
      <c r="S24" s="54"/>
      <c r="T24" s="54"/>
      <c r="U24" s="54"/>
      <c r="V24" s="54"/>
      <c r="W24" s="80">
        <v>4</v>
      </c>
      <c r="X24" s="51">
        <f t="shared" si="0"/>
        <v>5.2</v>
      </c>
      <c r="Y24" s="52" t="str">
        <f t="shared" si="3"/>
        <v>D+</v>
      </c>
      <c r="Z24" s="53" t="str">
        <f t="shared" si="1"/>
        <v>Trung bình yếu</v>
      </c>
      <c r="AA24" s="41" t="str">
        <f t="shared" si="4"/>
        <v/>
      </c>
      <c r="AB24" s="41" t="str">
        <f t="shared" si="5"/>
        <v>PM09-A3</v>
      </c>
      <c r="AC24" s="71"/>
      <c r="AD24" s="4"/>
      <c r="AE24" s="43" t="str">
        <f t="shared" si="2"/>
        <v>Đạt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1620</v>
      </c>
      <c r="D25" s="46" t="s">
        <v>1174</v>
      </c>
      <c r="E25" s="47" t="s">
        <v>126</v>
      </c>
      <c r="F25" s="48" t="s">
        <v>136</v>
      </c>
      <c r="G25" s="45" t="s">
        <v>84</v>
      </c>
      <c r="H25" s="101" t="s">
        <v>1147</v>
      </c>
      <c r="I25" s="102" t="s">
        <v>1589</v>
      </c>
      <c r="J25" s="100">
        <v>43271</v>
      </c>
      <c r="K25" s="102" t="s">
        <v>1149</v>
      </c>
      <c r="L25" s="102" t="s">
        <v>1733</v>
      </c>
      <c r="M25" s="102" t="s">
        <v>48</v>
      </c>
      <c r="N25">
        <v>2</v>
      </c>
      <c r="O25" s="82">
        <v>8.5</v>
      </c>
      <c r="P25" s="49">
        <v>7</v>
      </c>
      <c r="Q25" s="49">
        <v>3</v>
      </c>
      <c r="R25" s="49" t="s">
        <v>36</v>
      </c>
      <c r="S25" s="54"/>
      <c r="T25" s="54"/>
      <c r="U25" s="54"/>
      <c r="V25" s="54"/>
      <c r="W25" s="80">
        <v>1</v>
      </c>
      <c r="X25" s="51">
        <f t="shared" si="0"/>
        <v>2.6</v>
      </c>
      <c r="Y25" s="52" t="str">
        <f t="shared" si="3"/>
        <v>F</v>
      </c>
      <c r="Z25" s="53" t="str">
        <f t="shared" si="1"/>
        <v>Kém</v>
      </c>
      <c r="AA25" s="41" t="str">
        <f t="shared" si="4"/>
        <v/>
      </c>
      <c r="AB25" s="41" t="str">
        <f t="shared" si="5"/>
        <v>PM09-A3</v>
      </c>
      <c r="AC25" s="71"/>
      <c r="AD25" s="4"/>
      <c r="AE25" s="43" t="str">
        <f t="shared" si="2"/>
        <v>Học lại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1621</v>
      </c>
      <c r="D26" s="46" t="s">
        <v>965</v>
      </c>
      <c r="E26" s="47" t="s">
        <v>126</v>
      </c>
      <c r="F26" s="48" t="s">
        <v>922</v>
      </c>
      <c r="G26" s="45" t="s">
        <v>170</v>
      </c>
      <c r="H26" s="101" t="s">
        <v>1147</v>
      </c>
      <c r="I26" s="102" t="s">
        <v>1589</v>
      </c>
      <c r="J26" s="100">
        <v>43271</v>
      </c>
      <c r="K26" s="102" t="s">
        <v>1149</v>
      </c>
      <c r="L26" s="102" t="s">
        <v>1733</v>
      </c>
      <c r="M26" s="102" t="s">
        <v>48</v>
      </c>
      <c r="N26">
        <v>2</v>
      </c>
      <c r="O26" s="82">
        <v>9</v>
      </c>
      <c r="P26" s="49">
        <v>7</v>
      </c>
      <c r="Q26" s="49">
        <v>8</v>
      </c>
      <c r="R26" s="49" t="s">
        <v>36</v>
      </c>
      <c r="S26" s="54"/>
      <c r="T26" s="54"/>
      <c r="U26" s="54"/>
      <c r="V26" s="54"/>
      <c r="W26" s="80">
        <v>6</v>
      </c>
      <c r="X26" s="51">
        <f t="shared" si="0"/>
        <v>6.6</v>
      </c>
      <c r="Y26" s="52" t="str">
        <f t="shared" si="3"/>
        <v>C+</v>
      </c>
      <c r="Z26" s="53" t="str">
        <f t="shared" si="1"/>
        <v>Trung bình</v>
      </c>
      <c r="AA26" s="41" t="str">
        <f t="shared" si="4"/>
        <v/>
      </c>
      <c r="AB26" s="41" t="str">
        <f t="shared" si="5"/>
        <v>PM09-A3</v>
      </c>
      <c r="AC26" s="71"/>
      <c r="AD26" s="4"/>
      <c r="AE26" s="43" t="str">
        <f t="shared" si="2"/>
        <v>Đạt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1622</v>
      </c>
      <c r="D27" s="46" t="s">
        <v>404</v>
      </c>
      <c r="E27" s="47" t="s">
        <v>139</v>
      </c>
      <c r="F27" s="48" t="s">
        <v>1393</v>
      </c>
      <c r="G27" s="45" t="s">
        <v>105</v>
      </c>
      <c r="H27" s="101" t="s">
        <v>1147</v>
      </c>
      <c r="I27" s="102" t="s">
        <v>1589</v>
      </c>
      <c r="J27" s="100">
        <v>43271</v>
      </c>
      <c r="K27" s="102" t="s">
        <v>1149</v>
      </c>
      <c r="L27" s="102" t="s">
        <v>1733</v>
      </c>
      <c r="M27" s="102" t="s">
        <v>48</v>
      </c>
      <c r="N27">
        <v>2</v>
      </c>
      <c r="O27" s="82">
        <v>8</v>
      </c>
      <c r="P27" s="49">
        <v>3</v>
      </c>
      <c r="Q27" s="49">
        <v>3</v>
      </c>
      <c r="R27" s="49" t="s">
        <v>36</v>
      </c>
      <c r="S27" s="54"/>
      <c r="T27" s="54"/>
      <c r="U27" s="54"/>
      <c r="V27" s="54"/>
      <c r="W27" s="80">
        <v>1</v>
      </c>
      <c r="X27" s="51">
        <f t="shared" si="0"/>
        <v>2.1</v>
      </c>
      <c r="Y27" s="52" t="str">
        <f t="shared" si="3"/>
        <v>F</v>
      </c>
      <c r="Z27" s="53" t="str">
        <f t="shared" si="1"/>
        <v>Kém</v>
      </c>
      <c r="AA27" s="41" t="str">
        <f t="shared" si="4"/>
        <v/>
      </c>
      <c r="AB27" s="41" t="str">
        <f t="shared" si="5"/>
        <v>PM09-A3</v>
      </c>
      <c r="AC27" s="71"/>
      <c r="AD27" s="4"/>
      <c r="AE27" s="43" t="str">
        <f t="shared" si="2"/>
        <v>Học lại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1623</v>
      </c>
      <c r="D28" s="46" t="s">
        <v>404</v>
      </c>
      <c r="E28" s="47" t="s">
        <v>139</v>
      </c>
      <c r="F28" s="48" t="s">
        <v>209</v>
      </c>
      <c r="G28" s="45" t="s">
        <v>164</v>
      </c>
      <c r="H28" s="101" t="s">
        <v>1147</v>
      </c>
      <c r="I28" s="102" t="s">
        <v>1589</v>
      </c>
      <c r="J28" s="100">
        <v>43271</v>
      </c>
      <c r="K28" s="102" t="s">
        <v>1149</v>
      </c>
      <c r="L28" s="102" t="s">
        <v>1733</v>
      </c>
      <c r="M28" s="102" t="s">
        <v>48</v>
      </c>
      <c r="N28">
        <v>2</v>
      </c>
      <c r="O28" s="82">
        <v>7</v>
      </c>
      <c r="P28" s="49">
        <v>0</v>
      </c>
      <c r="Q28" s="49">
        <v>0</v>
      </c>
      <c r="R28" s="49" t="s">
        <v>36</v>
      </c>
      <c r="S28" s="54"/>
      <c r="T28" s="54"/>
      <c r="U28" s="54"/>
      <c r="V28" s="54"/>
      <c r="W28" s="80" t="s">
        <v>36</v>
      </c>
      <c r="X28" s="51">
        <f t="shared" si="0"/>
        <v>0.7</v>
      </c>
      <c r="Y28" s="52" t="str">
        <f t="shared" si="3"/>
        <v>F</v>
      </c>
      <c r="Z28" s="53" t="str">
        <f t="shared" si="1"/>
        <v>Kém</v>
      </c>
      <c r="AA28" s="41" t="str">
        <f t="shared" si="4"/>
        <v>Không đủ ĐKDT</v>
      </c>
      <c r="AB28" s="41" t="str">
        <f t="shared" si="5"/>
        <v>PM09-A3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1624</v>
      </c>
      <c r="D29" s="46" t="s">
        <v>1625</v>
      </c>
      <c r="E29" s="47" t="s">
        <v>413</v>
      </c>
      <c r="F29" s="48" t="s">
        <v>1626</v>
      </c>
      <c r="G29" s="45" t="s">
        <v>79</v>
      </c>
      <c r="H29" s="101" t="s">
        <v>1147</v>
      </c>
      <c r="I29" s="102" t="s">
        <v>1589</v>
      </c>
      <c r="J29" s="100">
        <v>43271</v>
      </c>
      <c r="K29" s="102" t="s">
        <v>1149</v>
      </c>
      <c r="L29" s="102" t="s">
        <v>1733</v>
      </c>
      <c r="M29" s="102" t="s">
        <v>48</v>
      </c>
      <c r="N29">
        <v>2</v>
      </c>
      <c r="O29" s="82">
        <v>8.5</v>
      </c>
      <c r="P29" s="49">
        <v>7.5</v>
      </c>
      <c r="Q29" s="49">
        <v>5</v>
      </c>
      <c r="R29" s="49" t="s">
        <v>36</v>
      </c>
      <c r="S29" s="54"/>
      <c r="T29" s="54"/>
      <c r="U29" s="54"/>
      <c r="V29" s="54"/>
      <c r="W29" s="80">
        <v>4</v>
      </c>
      <c r="X29" s="51">
        <f t="shared" si="0"/>
        <v>4.9000000000000004</v>
      </c>
      <c r="Y29" s="52" t="str">
        <f t="shared" si="3"/>
        <v>D</v>
      </c>
      <c r="Z29" s="53" t="str">
        <f t="shared" si="1"/>
        <v>Trung bình yếu</v>
      </c>
      <c r="AA29" s="41" t="str">
        <f t="shared" si="4"/>
        <v/>
      </c>
      <c r="AB29" s="41" t="str">
        <f t="shared" si="5"/>
        <v>PM09-A3</v>
      </c>
      <c r="AC29" s="71"/>
      <c r="AD29" s="4"/>
      <c r="AE29" s="43" t="str">
        <f t="shared" si="2"/>
        <v>Đạt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1627</v>
      </c>
      <c r="D30" s="46" t="s">
        <v>1628</v>
      </c>
      <c r="E30" s="47" t="s">
        <v>631</v>
      </c>
      <c r="F30" s="48" t="s">
        <v>1012</v>
      </c>
      <c r="G30" s="45" t="s">
        <v>218</v>
      </c>
      <c r="H30" s="101" t="s">
        <v>1147</v>
      </c>
      <c r="I30" s="102" t="s">
        <v>1589</v>
      </c>
      <c r="J30" s="100">
        <v>43271</v>
      </c>
      <c r="K30" s="102" t="s">
        <v>1149</v>
      </c>
      <c r="L30" s="102" t="s">
        <v>1733</v>
      </c>
      <c r="M30" s="102" t="s">
        <v>48</v>
      </c>
      <c r="N30">
        <v>2</v>
      </c>
      <c r="O30" s="82">
        <v>8</v>
      </c>
      <c r="P30" s="49">
        <v>3</v>
      </c>
      <c r="Q30" s="49">
        <v>4</v>
      </c>
      <c r="R30" s="49" t="s">
        <v>36</v>
      </c>
      <c r="S30" s="54"/>
      <c r="T30" s="54"/>
      <c r="U30" s="54"/>
      <c r="V30" s="54"/>
      <c r="W30" s="80">
        <v>1</v>
      </c>
      <c r="X30" s="51">
        <f t="shared" si="0"/>
        <v>2.2000000000000002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tr">
        <f t="shared" si="5"/>
        <v>PM09-A3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1629</v>
      </c>
      <c r="D31" s="46" t="s">
        <v>404</v>
      </c>
      <c r="E31" s="47" t="s">
        <v>162</v>
      </c>
      <c r="F31" s="48" t="s">
        <v>1630</v>
      </c>
      <c r="G31" s="45" t="s">
        <v>128</v>
      </c>
      <c r="H31" s="101" t="s">
        <v>1147</v>
      </c>
      <c r="I31" s="102" t="s">
        <v>1589</v>
      </c>
      <c r="J31" s="100">
        <v>43271</v>
      </c>
      <c r="K31" s="102" t="s">
        <v>1149</v>
      </c>
      <c r="L31" s="102" t="s">
        <v>1733</v>
      </c>
      <c r="M31" s="102" t="s">
        <v>48</v>
      </c>
      <c r="N31">
        <v>2</v>
      </c>
      <c r="O31" s="82">
        <v>9</v>
      </c>
      <c r="P31" s="49">
        <v>3</v>
      </c>
      <c r="Q31" s="49">
        <v>3</v>
      </c>
      <c r="R31" s="49" t="s">
        <v>36</v>
      </c>
      <c r="S31" s="54"/>
      <c r="T31" s="54"/>
      <c r="U31" s="54"/>
      <c r="V31" s="54"/>
      <c r="W31" s="80">
        <v>1</v>
      </c>
      <c r="X31" s="51">
        <f t="shared" si="0"/>
        <v>2.2000000000000002</v>
      </c>
      <c r="Y31" s="52" t="str">
        <f t="shared" si="3"/>
        <v>F</v>
      </c>
      <c r="Z31" s="53" t="str">
        <f t="shared" si="1"/>
        <v>Kém</v>
      </c>
      <c r="AA31" s="41" t="str">
        <f t="shared" si="4"/>
        <v/>
      </c>
      <c r="AB31" s="41" t="str">
        <f t="shared" si="5"/>
        <v>PM09-A3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1631</v>
      </c>
      <c r="D32" s="46" t="s">
        <v>479</v>
      </c>
      <c r="E32" s="47" t="s">
        <v>162</v>
      </c>
      <c r="F32" s="48" t="s">
        <v>1632</v>
      </c>
      <c r="G32" s="45" t="s">
        <v>472</v>
      </c>
      <c r="H32" s="101" t="s">
        <v>1147</v>
      </c>
      <c r="I32" s="102" t="s">
        <v>1589</v>
      </c>
      <c r="J32" s="100">
        <v>43271</v>
      </c>
      <c r="K32" s="102" t="s">
        <v>1149</v>
      </c>
      <c r="L32" s="102" t="s">
        <v>1733</v>
      </c>
      <c r="M32" s="102" t="s">
        <v>48</v>
      </c>
      <c r="N32">
        <v>2</v>
      </c>
      <c r="O32" s="82">
        <v>9</v>
      </c>
      <c r="P32" s="49">
        <v>3</v>
      </c>
      <c r="Q32" s="49">
        <v>5</v>
      </c>
      <c r="R32" s="49" t="s">
        <v>36</v>
      </c>
      <c r="S32" s="54"/>
      <c r="T32" s="54"/>
      <c r="U32" s="54"/>
      <c r="V32" s="54"/>
      <c r="W32" s="80">
        <v>1</v>
      </c>
      <c r="X32" s="51">
        <f t="shared" si="0"/>
        <v>2.4</v>
      </c>
      <c r="Y32" s="52" t="str">
        <f t="shared" si="3"/>
        <v>F</v>
      </c>
      <c r="Z32" s="53" t="str">
        <f t="shared" si="1"/>
        <v>Kém</v>
      </c>
      <c r="AA32" s="41" t="str">
        <f t="shared" si="4"/>
        <v/>
      </c>
      <c r="AB32" s="41" t="str">
        <f t="shared" si="5"/>
        <v>PM09-A3</v>
      </c>
      <c r="AC32" s="71"/>
      <c r="AD32" s="4"/>
      <c r="AE32" s="43" t="str">
        <f t="shared" si="2"/>
        <v>Học lại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1633</v>
      </c>
      <c r="D33" s="46" t="s">
        <v>1357</v>
      </c>
      <c r="E33" s="47" t="s">
        <v>162</v>
      </c>
      <c r="F33" s="48" t="s">
        <v>222</v>
      </c>
      <c r="G33" s="45" t="s">
        <v>262</v>
      </c>
      <c r="H33" s="101" t="s">
        <v>1147</v>
      </c>
      <c r="I33" s="102" t="s">
        <v>1589</v>
      </c>
      <c r="J33" s="100">
        <v>43271</v>
      </c>
      <c r="K33" s="102" t="s">
        <v>1149</v>
      </c>
      <c r="L33" s="102" t="s">
        <v>1733</v>
      </c>
      <c r="M33" s="102" t="s">
        <v>48</v>
      </c>
      <c r="N33">
        <v>2</v>
      </c>
      <c r="O33" s="82">
        <v>9</v>
      </c>
      <c r="P33" s="49">
        <v>5</v>
      </c>
      <c r="Q33" s="49">
        <v>7</v>
      </c>
      <c r="R33" s="49" t="s">
        <v>36</v>
      </c>
      <c r="S33" s="54"/>
      <c r="T33" s="54"/>
      <c r="U33" s="54"/>
      <c r="V33" s="54"/>
      <c r="W33" s="80">
        <v>3</v>
      </c>
      <c r="X33" s="51">
        <f t="shared" si="0"/>
        <v>4.2</v>
      </c>
      <c r="Y33" s="52" t="str">
        <f t="shared" si="3"/>
        <v>D</v>
      </c>
      <c r="Z33" s="53" t="str">
        <f t="shared" si="1"/>
        <v>Trung bình yếu</v>
      </c>
      <c r="AA33" s="41" t="str">
        <f t="shared" si="4"/>
        <v/>
      </c>
      <c r="AB33" s="41" t="str">
        <f t="shared" si="5"/>
        <v>PM09-A3</v>
      </c>
      <c r="AC33" s="71"/>
      <c r="AD33" s="4"/>
      <c r="AE33" s="43" t="str">
        <f t="shared" si="2"/>
        <v>Đạt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1634</v>
      </c>
      <c r="D34" s="46" t="s">
        <v>1635</v>
      </c>
      <c r="E34" s="47" t="s">
        <v>1636</v>
      </c>
      <c r="F34" s="48" t="s">
        <v>269</v>
      </c>
      <c r="G34" s="45" t="s">
        <v>93</v>
      </c>
      <c r="H34" s="101" t="s">
        <v>1147</v>
      </c>
      <c r="I34" s="102" t="s">
        <v>1589</v>
      </c>
      <c r="J34" s="100">
        <v>43271</v>
      </c>
      <c r="K34" s="102" t="s">
        <v>1149</v>
      </c>
      <c r="L34" s="102" t="s">
        <v>1733</v>
      </c>
      <c r="M34" s="102" t="s">
        <v>48</v>
      </c>
      <c r="N34">
        <v>2</v>
      </c>
      <c r="O34" s="82">
        <v>9</v>
      </c>
      <c r="P34" s="49">
        <v>6.5</v>
      </c>
      <c r="Q34" s="49">
        <v>8</v>
      </c>
      <c r="R34" s="49" t="s">
        <v>36</v>
      </c>
      <c r="S34" s="54"/>
      <c r="T34" s="54"/>
      <c r="U34" s="54"/>
      <c r="V34" s="54"/>
      <c r="W34" s="80">
        <v>1</v>
      </c>
      <c r="X34" s="51">
        <f t="shared" si="0"/>
        <v>3.1</v>
      </c>
      <c r="Y34" s="52" t="str">
        <f t="shared" si="3"/>
        <v>F</v>
      </c>
      <c r="Z34" s="53" t="str">
        <f t="shared" si="1"/>
        <v>Kém</v>
      </c>
      <c r="AA34" s="41" t="str">
        <f t="shared" si="4"/>
        <v/>
      </c>
      <c r="AB34" s="41" t="str">
        <f t="shared" si="5"/>
        <v>PM09-A3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1637</v>
      </c>
      <c r="D35" s="46" t="s">
        <v>526</v>
      </c>
      <c r="E35" s="47" t="s">
        <v>1636</v>
      </c>
      <c r="F35" s="48" t="s">
        <v>507</v>
      </c>
      <c r="G35" s="45" t="s">
        <v>518</v>
      </c>
      <c r="H35" s="101" t="s">
        <v>1147</v>
      </c>
      <c r="I35" s="102" t="s">
        <v>1589</v>
      </c>
      <c r="J35" s="100">
        <v>43271</v>
      </c>
      <c r="K35" s="102" t="s">
        <v>1149</v>
      </c>
      <c r="L35" s="102" t="s">
        <v>1733</v>
      </c>
      <c r="M35" s="102" t="s">
        <v>48</v>
      </c>
      <c r="N35">
        <v>2</v>
      </c>
      <c r="O35" s="82">
        <v>10</v>
      </c>
      <c r="P35" s="49">
        <v>9.5</v>
      </c>
      <c r="Q35" s="49">
        <v>4</v>
      </c>
      <c r="R35" s="49" t="s">
        <v>36</v>
      </c>
      <c r="S35" s="54"/>
      <c r="T35" s="54"/>
      <c r="U35" s="54"/>
      <c r="V35" s="54"/>
      <c r="W35" s="80">
        <v>3</v>
      </c>
      <c r="X35" s="51">
        <f t="shared" si="0"/>
        <v>4.5</v>
      </c>
      <c r="Y35" s="52" t="str">
        <f t="shared" si="3"/>
        <v>D</v>
      </c>
      <c r="Z35" s="53" t="str">
        <f t="shared" si="1"/>
        <v>Trung bình yếu</v>
      </c>
      <c r="AA35" s="41" t="str">
        <f t="shared" si="4"/>
        <v/>
      </c>
      <c r="AB35" s="41" t="str">
        <f t="shared" si="5"/>
        <v>PM09-A3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1638</v>
      </c>
      <c r="D36" s="46" t="s">
        <v>1639</v>
      </c>
      <c r="E36" s="47" t="s">
        <v>432</v>
      </c>
      <c r="F36" s="48" t="s">
        <v>1343</v>
      </c>
      <c r="G36" s="45" t="s">
        <v>57</v>
      </c>
      <c r="H36" s="101" t="s">
        <v>1147</v>
      </c>
      <c r="I36" s="102" t="s">
        <v>1589</v>
      </c>
      <c r="J36" s="100">
        <v>43271</v>
      </c>
      <c r="K36" s="102" t="s">
        <v>1149</v>
      </c>
      <c r="L36" s="102" t="s">
        <v>1733</v>
      </c>
      <c r="M36" s="102" t="s">
        <v>48</v>
      </c>
      <c r="N36">
        <v>2</v>
      </c>
      <c r="O36" s="82">
        <v>10</v>
      </c>
      <c r="P36" s="49">
        <v>3.5</v>
      </c>
      <c r="Q36" s="49">
        <v>4</v>
      </c>
      <c r="R36" s="49" t="s">
        <v>36</v>
      </c>
      <c r="S36" s="54"/>
      <c r="T36" s="54"/>
      <c r="U36" s="54"/>
      <c r="V36" s="54"/>
      <c r="W36" s="80">
        <v>4</v>
      </c>
      <c r="X36" s="51">
        <f t="shared" si="0"/>
        <v>4.5999999999999996</v>
      </c>
      <c r="Y36" s="52" t="str">
        <f t="shared" si="3"/>
        <v>D</v>
      </c>
      <c r="Z36" s="53" t="str">
        <f t="shared" si="1"/>
        <v>Trung bình yếu</v>
      </c>
      <c r="AA36" s="41" t="str">
        <f t="shared" si="4"/>
        <v/>
      </c>
      <c r="AB36" s="41" t="str">
        <f t="shared" si="5"/>
        <v>PM09-A3</v>
      </c>
      <c r="AC36" s="71"/>
      <c r="AD36" s="4"/>
      <c r="AE36" s="43" t="str">
        <f t="shared" si="2"/>
        <v>Đạt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1640</v>
      </c>
      <c r="D37" s="46" t="s">
        <v>1641</v>
      </c>
      <c r="E37" s="47" t="s">
        <v>432</v>
      </c>
      <c r="F37" s="48" t="s">
        <v>143</v>
      </c>
      <c r="G37" s="45" t="s">
        <v>248</v>
      </c>
      <c r="H37" s="101" t="s">
        <v>1147</v>
      </c>
      <c r="I37" s="102" t="s">
        <v>1589</v>
      </c>
      <c r="J37" s="100">
        <v>43271</v>
      </c>
      <c r="K37" s="102" t="s">
        <v>1149</v>
      </c>
      <c r="L37" s="102" t="s">
        <v>1733</v>
      </c>
      <c r="M37" s="102" t="s">
        <v>48</v>
      </c>
      <c r="N37">
        <v>2</v>
      </c>
      <c r="O37" s="82">
        <v>9</v>
      </c>
      <c r="P37" s="49">
        <v>5</v>
      </c>
      <c r="Q37" s="49">
        <v>6</v>
      </c>
      <c r="R37" s="49" t="s">
        <v>36</v>
      </c>
      <c r="S37" s="54"/>
      <c r="T37" s="54"/>
      <c r="U37" s="54"/>
      <c r="V37" s="54"/>
      <c r="W37" s="80">
        <v>1</v>
      </c>
      <c r="X37" s="51">
        <f t="shared" si="0"/>
        <v>2.7</v>
      </c>
      <c r="Y37" s="52" t="str">
        <f t="shared" si="3"/>
        <v>F</v>
      </c>
      <c r="Z37" s="53" t="str">
        <f t="shared" si="1"/>
        <v>Kém</v>
      </c>
      <c r="AA37" s="41" t="str">
        <f t="shared" si="4"/>
        <v/>
      </c>
      <c r="AB37" s="41" t="str">
        <f t="shared" si="5"/>
        <v>PM09-A3</v>
      </c>
      <c r="AC37" s="71"/>
      <c r="AD37" s="4"/>
      <c r="AE37" s="43" t="str">
        <f t="shared" si="2"/>
        <v>Học lại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1642</v>
      </c>
      <c r="D38" s="46" t="s">
        <v>316</v>
      </c>
      <c r="E38" s="47" t="s">
        <v>189</v>
      </c>
      <c r="F38" s="48" t="s">
        <v>1643</v>
      </c>
      <c r="G38" s="45" t="s">
        <v>120</v>
      </c>
      <c r="H38" s="101" t="s">
        <v>1147</v>
      </c>
      <c r="I38" s="102" t="s">
        <v>1589</v>
      </c>
      <c r="J38" s="100">
        <v>43271</v>
      </c>
      <c r="K38" s="102" t="s">
        <v>1149</v>
      </c>
      <c r="L38" s="102" t="s">
        <v>1733</v>
      </c>
      <c r="M38" s="102" t="s">
        <v>48</v>
      </c>
      <c r="N38">
        <v>2</v>
      </c>
      <c r="O38" s="82">
        <v>9</v>
      </c>
      <c r="P38" s="49">
        <v>5</v>
      </c>
      <c r="Q38" s="49">
        <v>7</v>
      </c>
      <c r="R38" s="49" t="s">
        <v>36</v>
      </c>
      <c r="S38" s="54"/>
      <c r="T38" s="54"/>
      <c r="U38" s="54"/>
      <c r="V38" s="54"/>
      <c r="W38" s="80">
        <v>3</v>
      </c>
      <c r="X38" s="51">
        <f t="shared" si="0"/>
        <v>4.2</v>
      </c>
      <c r="Y38" s="52" t="str">
        <f t="shared" si="3"/>
        <v>D</v>
      </c>
      <c r="Z38" s="53" t="str">
        <f t="shared" si="1"/>
        <v>Trung bình yếu</v>
      </c>
      <c r="AA38" s="41" t="str">
        <f t="shared" si="4"/>
        <v/>
      </c>
      <c r="AB38" s="41" t="str">
        <f t="shared" si="5"/>
        <v>PM09-A3</v>
      </c>
      <c r="AC38" s="71"/>
      <c r="AD38" s="4"/>
      <c r="AE38" s="43" t="str">
        <f t="shared" si="2"/>
        <v>Đạt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1644</v>
      </c>
      <c r="D39" s="46" t="s">
        <v>1399</v>
      </c>
      <c r="E39" s="47" t="s">
        <v>189</v>
      </c>
      <c r="F39" s="48" t="s">
        <v>1346</v>
      </c>
      <c r="G39" s="45" t="s">
        <v>53</v>
      </c>
      <c r="H39" s="101" t="s">
        <v>1147</v>
      </c>
      <c r="I39" s="102" t="s">
        <v>1589</v>
      </c>
      <c r="J39" s="100">
        <v>43271</v>
      </c>
      <c r="K39" s="102" t="s">
        <v>1149</v>
      </c>
      <c r="L39" s="102" t="s">
        <v>1733</v>
      </c>
      <c r="M39" s="102" t="s">
        <v>48</v>
      </c>
      <c r="N39">
        <v>2</v>
      </c>
      <c r="O39" s="82">
        <v>5</v>
      </c>
      <c r="P39" s="49">
        <v>1</v>
      </c>
      <c r="Q39" s="49">
        <v>3</v>
      </c>
      <c r="R39" s="49" t="s">
        <v>36</v>
      </c>
      <c r="S39" s="54"/>
      <c r="T39" s="54"/>
      <c r="U39" s="54"/>
      <c r="V39" s="54"/>
      <c r="W39" s="80">
        <v>0</v>
      </c>
      <c r="X39" s="51">
        <f t="shared" si="0"/>
        <v>0.9</v>
      </c>
      <c r="Y39" s="52" t="str">
        <f t="shared" si="3"/>
        <v>F</v>
      </c>
      <c r="Z39" s="53" t="str">
        <f t="shared" si="1"/>
        <v>Kém</v>
      </c>
      <c r="AA39" s="41" t="s">
        <v>3382</v>
      </c>
      <c r="AB39" s="41" t="str">
        <f t="shared" si="5"/>
        <v>PM09-A3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1645</v>
      </c>
      <c r="D40" s="46" t="s">
        <v>893</v>
      </c>
      <c r="E40" s="47" t="s">
        <v>189</v>
      </c>
      <c r="F40" s="48" t="s">
        <v>440</v>
      </c>
      <c r="G40" s="45" t="s">
        <v>179</v>
      </c>
      <c r="H40" s="101" t="s">
        <v>1147</v>
      </c>
      <c r="I40" s="102" t="s">
        <v>1589</v>
      </c>
      <c r="J40" s="100">
        <v>43271</v>
      </c>
      <c r="K40" s="102" t="s">
        <v>1149</v>
      </c>
      <c r="L40" s="102" t="s">
        <v>1733</v>
      </c>
      <c r="M40" s="102" t="s">
        <v>48</v>
      </c>
      <c r="N40">
        <v>2</v>
      </c>
      <c r="O40" s="82">
        <v>8</v>
      </c>
      <c r="P40" s="49">
        <v>4</v>
      </c>
      <c r="Q40" s="49">
        <v>5</v>
      </c>
      <c r="R40" s="49" t="s">
        <v>36</v>
      </c>
      <c r="S40" s="54"/>
      <c r="T40" s="54"/>
      <c r="U40" s="54"/>
      <c r="V40" s="54"/>
      <c r="W40" s="80">
        <v>1</v>
      </c>
      <c r="X40" s="51">
        <f t="shared" si="0"/>
        <v>2.4</v>
      </c>
      <c r="Y40" s="52" t="str">
        <f t="shared" si="3"/>
        <v>F</v>
      </c>
      <c r="Z40" s="53" t="str">
        <f t="shared" si="1"/>
        <v>Kém</v>
      </c>
      <c r="AA40" s="41" t="str">
        <f t="shared" si="4"/>
        <v/>
      </c>
      <c r="AB40" s="41" t="str">
        <f t="shared" si="5"/>
        <v>PM09-A3</v>
      </c>
      <c r="AC40" s="71"/>
      <c r="AD40" s="4"/>
      <c r="AE40" s="43" t="str">
        <f t="shared" si="2"/>
        <v>Học lại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1646</v>
      </c>
      <c r="D41" s="46" t="s">
        <v>186</v>
      </c>
      <c r="E41" s="47" t="s">
        <v>192</v>
      </c>
      <c r="F41" s="48" t="s">
        <v>393</v>
      </c>
      <c r="G41" s="45" t="s">
        <v>53</v>
      </c>
      <c r="H41" s="101" t="s">
        <v>1147</v>
      </c>
      <c r="I41" s="102" t="s">
        <v>1589</v>
      </c>
      <c r="J41" s="100">
        <v>43271</v>
      </c>
      <c r="K41" s="102" t="s">
        <v>1149</v>
      </c>
      <c r="L41" s="102" t="s">
        <v>1733</v>
      </c>
      <c r="M41" s="102" t="s">
        <v>48</v>
      </c>
      <c r="N41">
        <v>2</v>
      </c>
      <c r="O41" s="82">
        <v>4</v>
      </c>
      <c r="P41" s="49">
        <v>1</v>
      </c>
      <c r="Q41" s="49">
        <v>3</v>
      </c>
      <c r="R41" s="49" t="s">
        <v>36</v>
      </c>
      <c r="S41" s="54"/>
      <c r="T41" s="54"/>
      <c r="U41" s="54"/>
      <c r="V41" s="54"/>
      <c r="W41" s="80">
        <v>0</v>
      </c>
      <c r="X41" s="51">
        <f t="shared" si="0"/>
        <v>0.8</v>
      </c>
      <c r="Y41" s="52" t="str">
        <f t="shared" si="3"/>
        <v>F</v>
      </c>
      <c r="Z41" s="53" t="str">
        <f t="shared" si="1"/>
        <v>Kém</v>
      </c>
      <c r="AA41" s="41" t="s">
        <v>3382</v>
      </c>
      <c r="AB41" s="41" t="str">
        <f t="shared" si="5"/>
        <v>PM09-A3</v>
      </c>
      <c r="AC41" s="71"/>
      <c r="AD41" s="4"/>
      <c r="AE41" s="43" t="str">
        <f t="shared" si="2"/>
        <v>Học lại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1647</v>
      </c>
      <c r="D42" s="46" t="s">
        <v>216</v>
      </c>
      <c r="E42" s="47" t="s">
        <v>208</v>
      </c>
      <c r="F42" s="48" t="s">
        <v>623</v>
      </c>
      <c r="G42" s="45" t="s">
        <v>65</v>
      </c>
      <c r="H42" s="101" t="s">
        <v>1147</v>
      </c>
      <c r="I42" s="102" t="s">
        <v>1589</v>
      </c>
      <c r="J42" s="100">
        <v>43271</v>
      </c>
      <c r="K42" s="102" t="s">
        <v>1149</v>
      </c>
      <c r="L42" s="102" t="s">
        <v>1733</v>
      </c>
      <c r="M42" s="102" t="s">
        <v>48</v>
      </c>
      <c r="N42">
        <v>2</v>
      </c>
      <c r="O42" s="82">
        <v>9</v>
      </c>
      <c r="P42" s="49">
        <v>6</v>
      </c>
      <c r="Q42" s="49">
        <v>4</v>
      </c>
      <c r="R42" s="49" t="s">
        <v>36</v>
      </c>
      <c r="S42" s="54"/>
      <c r="T42" s="54"/>
      <c r="U42" s="54"/>
      <c r="V42" s="54"/>
      <c r="W42" s="80">
        <v>3</v>
      </c>
      <c r="X42" s="51">
        <f t="shared" si="0"/>
        <v>4</v>
      </c>
      <c r="Y42" s="52" t="str">
        <f t="shared" si="3"/>
        <v>D</v>
      </c>
      <c r="Z42" s="53" t="str">
        <f t="shared" si="1"/>
        <v>Trung bình yếu</v>
      </c>
      <c r="AA42" s="41" t="str">
        <f t="shared" si="4"/>
        <v/>
      </c>
      <c r="AB42" s="41" t="str">
        <f t="shared" si="5"/>
        <v>PM09-A3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1648</v>
      </c>
      <c r="D43" s="46" t="s">
        <v>689</v>
      </c>
      <c r="E43" s="47" t="s">
        <v>221</v>
      </c>
      <c r="F43" s="48" t="s">
        <v>100</v>
      </c>
      <c r="G43" s="45" t="s">
        <v>262</v>
      </c>
      <c r="H43" s="101" t="s">
        <v>1147</v>
      </c>
      <c r="I43" s="102" t="s">
        <v>1589</v>
      </c>
      <c r="J43" s="100">
        <v>43271</v>
      </c>
      <c r="K43" s="102" t="s">
        <v>1149</v>
      </c>
      <c r="L43" s="102" t="s">
        <v>1733</v>
      </c>
      <c r="M43" s="102" t="s">
        <v>48</v>
      </c>
      <c r="N43">
        <v>2</v>
      </c>
      <c r="O43" s="82">
        <v>10</v>
      </c>
      <c r="P43" s="49">
        <v>10</v>
      </c>
      <c r="Q43" s="49">
        <v>6</v>
      </c>
      <c r="R43" s="49" t="s">
        <v>36</v>
      </c>
      <c r="S43" s="54"/>
      <c r="T43" s="54"/>
      <c r="U43" s="54"/>
      <c r="V43" s="54"/>
      <c r="W43" s="80">
        <v>8</v>
      </c>
      <c r="X43" s="51">
        <f t="shared" si="0"/>
        <v>8.1999999999999993</v>
      </c>
      <c r="Y43" s="52" t="str">
        <f t="shared" si="3"/>
        <v>B+</v>
      </c>
      <c r="Z43" s="53" t="str">
        <f t="shared" si="1"/>
        <v>Khá</v>
      </c>
      <c r="AA43" s="41" t="str">
        <f t="shared" si="4"/>
        <v/>
      </c>
      <c r="AB43" s="41" t="str">
        <f t="shared" si="5"/>
        <v>PM09-A3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1649</v>
      </c>
      <c r="D44" s="46" t="s">
        <v>1650</v>
      </c>
      <c r="E44" s="47" t="s">
        <v>225</v>
      </c>
      <c r="F44" s="48" t="s">
        <v>178</v>
      </c>
      <c r="G44" s="45" t="s">
        <v>378</v>
      </c>
      <c r="H44" s="101" t="s">
        <v>1147</v>
      </c>
      <c r="I44" s="102" t="s">
        <v>1589</v>
      </c>
      <c r="J44" s="100">
        <v>43271</v>
      </c>
      <c r="K44" s="102" t="s">
        <v>1149</v>
      </c>
      <c r="L44" s="102" t="s">
        <v>1733</v>
      </c>
      <c r="M44" s="102" t="s">
        <v>48</v>
      </c>
      <c r="N44">
        <v>2</v>
      </c>
      <c r="O44" s="82">
        <v>8</v>
      </c>
      <c r="P44" s="49">
        <v>5.5</v>
      </c>
      <c r="Q44" s="49">
        <v>5</v>
      </c>
      <c r="R44" s="49" t="s">
        <v>36</v>
      </c>
      <c r="S44" s="54"/>
      <c r="T44" s="54"/>
      <c r="U44" s="54"/>
      <c r="V44" s="54"/>
      <c r="W44" s="80">
        <v>1</v>
      </c>
      <c r="X44" s="51">
        <f t="shared" si="0"/>
        <v>2.6</v>
      </c>
      <c r="Y44" s="52" t="str">
        <f t="shared" si="3"/>
        <v>F</v>
      </c>
      <c r="Z44" s="53" t="str">
        <f t="shared" si="1"/>
        <v>Kém</v>
      </c>
      <c r="AA44" s="41" t="str">
        <f t="shared" si="4"/>
        <v/>
      </c>
      <c r="AB44" s="41" t="str">
        <f t="shared" si="5"/>
        <v>PM09-A3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1651</v>
      </c>
      <c r="D45" s="46" t="s">
        <v>420</v>
      </c>
      <c r="E45" s="47" t="s">
        <v>229</v>
      </c>
      <c r="F45" s="48" t="s">
        <v>349</v>
      </c>
      <c r="G45" s="45" t="s">
        <v>378</v>
      </c>
      <c r="H45" s="101" t="s">
        <v>1147</v>
      </c>
      <c r="I45" s="102" t="s">
        <v>1589</v>
      </c>
      <c r="J45" s="100">
        <v>43271</v>
      </c>
      <c r="K45" s="102" t="s">
        <v>1149</v>
      </c>
      <c r="L45" s="102" t="s">
        <v>1733</v>
      </c>
      <c r="M45" s="102" t="s">
        <v>48</v>
      </c>
      <c r="N45">
        <v>2</v>
      </c>
      <c r="O45" s="82">
        <v>9.5</v>
      </c>
      <c r="P45" s="49">
        <v>10</v>
      </c>
      <c r="Q45" s="49">
        <v>7</v>
      </c>
      <c r="R45" s="49" t="s">
        <v>36</v>
      </c>
      <c r="S45" s="54"/>
      <c r="T45" s="54"/>
      <c r="U45" s="54"/>
      <c r="V45" s="54"/>
      <c r="W45" s="80">
        <v>4</v>
      </c>
      <c r="X45" s="51">
        <f t="shared" si="0"/>
        <v>5.5</v>
      </c>
      <c r="Y45" s="52" t="str">
        <f t="shared" si="3"/>
        <v>C</v>
      </c>
      <c r="Z45" s="53" t="str">
        <f t="shared" si="1"/>
        <v>Trung bình</v>
      </c>
      <c r="AA45" s="41" t="str">
        <f t="shared" si="4"/>
        <v/>
      </c>
      <c r="AB45" s="41" t="str">
        <f t="shared" si="5"/>
        <v>PM09-A3</v>
      </c>
      <c r="AC45" s="71"/>
      <c r="AD45" s="4"/>
      <c r="AE45" s="43" t="str">
        <f t="shared" si="2"/>
        <v>Đạt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1652</v>
      </c>
      <c r="D46" s="46" t="s">
        <v>798</v>
      </c>
      <c r="E46" s="47" t="s">
        <v>229</v>
      </c>
      <c r="F46" s="48" t="s">
        <v>1653</v>
      </c>
      <c r="G46" s="45" t="s">
        <v>170</v>
      </c>
      <c r="H46" s="101" t="s">
        <v>1147</v>
      </c>
      <c r="I46" s="102" t="s">
        <v>1589</v>
      </c>
      <c r="J46" s="100">
        <v>43271</v>
      </c>
      <c r="K46" s="102" t="s">
        <v>1149</v>
      </c>
      <c r="L46" s="102" t="s">
        <v>1733</v>
      </c>
      <c r="M46" s="102" t="s">
        <v>48</v>
      </c>
      <c r="N46">
        <v>2</v>
      </c>
      <c r="O46" s="82">
        <v>9</v>
      </c>
      <c r="P46" s="49">
        <v>10</v>
      </c>
      <c r="Q46" s="49">
        <v>9</v>
      </c>
      <c r="R46" s="49" t="s">
        <v>36</v>
      </c>
      <c r="S46" s="54"/>
      <c r="T46" s="54"/>
      <c r="U46" s="54"/>
      <c r="V46" s="54"/>
      <c r="W46" s="80">
        <v>8</v>
      </c>
      <c r="X46" s="51">
        <f t="shared" si="0"/>
        <v>8.4</v>
      </c>
      <c r="Y46" s="52" t="str">
        <f t="shared" si="3"/>
        <v>B+</v>
      </c>
      <c r="Z46" s="53" t="str">
        <f t="shared" si="1"/>
        <v>Khá</v>
      </c>
      <c r="AA46" s="41" t="str">
        <f t="shared" si="4"/>
        <v/>
      </c>
      <c r="AB46" s="41" t="str">
        <f t="shared" si="5"/>
        <v>PM09-A3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1654</v>
      </c>
      <c r="D47" s="46" t="s">
        <v>1655</v>
      </c>
      <c r="E47" s="47" t="s">
        <v>1656</v>
      </c>
      <c r="F47" s="48" t="s">
        <v>405</v>
      </c>
      <c r="G47" s="45" t="s">
        <v>65</v>
      </c>
      <c r="H47" s="101" t="s">
        <v>1147</v>
      </c>
      <c r="I47" s="102" t="s">
        <v>1589</v>
      </c>
      <c r="J47" s="100">
        <v>43271</v>
      </c>
      <c r="K47" s="102" t="s">
        <v>1149</v>
      </c>
      <c r="L47" s="102" t="s">
        <v>1733</v>
      </c>
      <c r="M47" s="102" t="s">
        <v>48</v>
      </c>
      <c r="N47">
        <v>2</v>
      </c>
      <c r="O47" s="82">
        <v>9</v>
      </c>
      <c r="P47" s="49">
        <v>4</v>
      </c>
      <c r="Q47" s="49">
        <v>4</v>
      </c>
      <c r="R47" s="49" t="s">
        <v>36</v>
      </c>
      <c r="S47" s="54"/>
      <c r="T47" s="54"/>
      <c r="U47" s="54"/>
      <c r="V47" s="54"/>
      <c r="W47" s="80">
        <v>6</v>
      </c>
      <c r="X47" s="51">
        <f t="shared" si="0"/>
        <v>5.9</v>
      </c>
      <c r="Y47" s="52" t="str">
        <f t="shared" si="3"/>
        <v>C</v>
      </c>
      <c r="Z47" s="53" t="str">
        <f t="shared" si="1"/>
        <v>Trung bình</v>
      </c>
      <c r="AA47" s="41" t="str">
        <f t="shared" si="4"/>
        <v/>
      </c>
      <c r="AB47" s="41" t="str">
        <f t="shared" si="5"/>
        <v>PM09-A3</v>
      </c>
      <c r="AC47" s="71"/>
      <c r="AD47" s="4"/>
      <c r="AE47" s="43" t="str">
        <f t="shared" si="2"/>
        <v>Đạt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1657</v>
      </c>
      <c r="D48" s="46" t="s">
        <v>1658</v>
      </c>
      <c r="E48" s="47" t="s">
        <v>1210</v>
      </c>
      <c r="F48" s="48" t="s">
        <v>885</v>
      </c>
      <c r="G48" s="45" t="s">
        <v>74</v>
      </c>
      <c r="H48" s="101" t="s">
        <v>1147</v>
      </c>
      <c r="I48" s="102" t="s">
        <v>1589</v>
      </c>
      <c r="J48" s="100">
        <v>43271</v>
      </c>
      <c r="K48" s="102" t="s">
        <v>1149</v>
      </c>
      <c r="L48" s="102" t="s">
        <v>1733</v>
      </c>
      <c r="M48" s="102" t="s">
        <v>48</v>
      </c>
      <c r="N48">
        <v>2</v>
      </c>
      <c r="O48" s="82">
        <v>9.5</v>
      </c>
      <c r="P48" s="49">
        <v>10</v>
      </c>
      <c r="Q48" s="49">
        <v>10</v>
      </c>
      <c r="R48" s="49" t="s">
        <v>36</v>
      </c>
      <c r="S48" s="54"/>
      <c r="T48" s="54"/>
      <c r="U48" s="54"/>
      <c r="V48" s="54"/>
      <c r="W48" s="80">
        <v>10</v>
      </c>
      <c r="X48" s="51">
        <f t="shared" si="0"/>
        <v>10</v>
      </c>
      <c r="Y48" s="52" t="str">
        <f t="shared" si="3"/>
        <v>A+</v>
      </c>
      <c r="Z48" s="53" t="str">
        <f t="shared" si="1"/>
        <v>Giỏi</v>
      </c>
      <c r="AA48" s="41" t="str">
        <f t="shared" si="4"/>
        <v/>
      </c>
      <c r="AB48" s="41" t="str">
        <f t="shared" si="5"/>
        <v>PM09-A3</v>
      </c>
      <c r="AC48" s="71"/>
      <c r="AD48" s="4"/>
      <c r="AE48" s="43" t="str">
        <f t="shared" si="2"/>
        <v>Đạt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1659</v>
      </c>
      <c r="D49" s="46" t="s">
        <v>1660</v>
      </c>
      <c r="E49" s="47" t="s">
        <v>246</v>
      </c>
      <c r="F49" s="48" t="s">
        <v>457</v>
      </c>
      <c r="G49" s="45" t="s">
        <v>105</v>
      </c>
      <c r="H49" s="101" t="s">
        <v>1147</v>
      </c>
      <c r="I49" s="102" t="s">
        <v>1589</v>
      </c>
      <c r="J49" s="100">
        <v>43271</v>
      </c>
      <c r="K49" s="102" t="s">
        <v>1149</v>
      </c>
      <c r="L49" s="102" t="s">
        <v>1733</v>
      </c>
      <c r="M49" s="102" t="s">
        <v>48</v>
      </c>
      <c r="N49">
        <v>2</v>
      </c>
      <c r="O49" s="82">
        <v>9</v>
      </c>
      <c r="P49" s="49">
        <v>3</v>
      </c>
      <c r="Q49" s="49">
        <v>5</v>
      </c>
      <c r="R49" s="49" t="s">
        <v>36</v>
      </c>
      <c r="S49" s="54"/>
      <c r="T49" s="54"/>
      <c r="U49" s="54"/>
      <c r="V49" s="54"/>
      <c r="W49" s="80">
        <v>1</v>
      </c>
      <c r="X49" s="51">
        <f t="shared" si="0"/>
        <v>2.4</v>
      </c>
      <c r="Y49" s="52" t="str">
        <f t="shared" si="3"/>
        <v>F</v>
      </c>
      <c r="Z49" s="53" t="str">
        <f t="shared" si="1"/>
        <v>Kém</v>
      </c>
      <c r="AA49" s="41" t="str">
        <f t="shared" si="4"/>
        <v/>
      </c>
      <c r="AB49" s="41" t="str">
        <f t="shared" si="5"/>
        <v>PM09-A3</v>
      </c>
      <c r="AC49" s="71"/>
      <c r="AD49" s="4"/>
      <c r="AE49" s="43" t="str">
        <f t="shared" si="2"/>
        <v>Học lại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1661</v>
      </c>
      <c r="D50" s="46" t="s">
        <v>1662</v>
      </c>
      <c r="E50" s="47" t="s">
        <v>253</v>
      </c>
      <c r="F50" s="48" t="s">
        <v>1615</v>
      </c>
      <c r="G50" s="45" t="s">
        <v>218</v>
      </c>
      <c r="H50" s="101" t="s">
        <v>1147</v>
      </c>
      <c r="I50" s="102" t="s">
        <v>1589</v>
      </c>
      <c r="J50" s="100">
        <v>43271</v>
      </c>
      <c r="K50" s="102" t="s">
        <v>1149</v>
      </c>
      <c r="L50" s="102" t="s">
        <v>1733</v>
      </c>
      <c r="M50" s="102" t="s">
        <v>48</v>
      </c>
      <c r="N50">
        <v>2</v>
      </c>
      <c r="O50" s="82">
        <v>8</v>
      </c>
      <c r="P50" s="49">
        <v>3</v>
      </c>
      <c r="Q50" s="49">
        <v>4</v>
      </c>
      <c r="R50" s="49" t="s">
        <v>36</v>
      </c>
      <c r="S50" s="54"/>
      <c r="T50" s="54"/>
      <c r="U50" s="54"/>
      <c r="V50" s="54"/>
      <c r="W50" s="80">
        <v>1</v>
      </c>
      <c r="X50" s="51">
        <f t="shared" si="0"/>
        <v>2.2000000000000002</v>
      </c>
      <c r="Y50" s="52" t="str">
        <f t="shared" si="3"/>
        <v>F</v>
      </c>
      <c r="Z50" s="53" t="str">
        <f t="shared" si="1"/>
        <v>Kém</v>
      </c>
      <c r="AA50" s="41" t="str">
        <f t="shared" si="4"/>
        <v/>
      </c>
      <c r="AB50" s="41" t="str">
        <f t="shared" si="5"/>
        <v>PM09-A3</v>
      </c>
      <c r="AC50" s="71"/>
      <c r="AD50" s="4"/>
      <c r="AE50" s="43" t="str">
        <f t="shared" si="2"/>
        <v>Học lại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1663</v>
      </c>
      <c r="D51" s="46" t="s">
        <v>1664</v>
      </c>
      <c r="E51" s="47" t="s">
        <v>1665</v>
      </c>
      <c r="F51" s="48" t="s">
        <v>1666</v>
      </c>
      <c r="G51" s="45" t="s">
        <v>1667</v>
      </c>
      <c r="H51" s="101" t="s">
        <v>1147</v>
      </c>
      <c r="I51" s="102" t="s">
        <v>1589</v>
      </c>
      <c r="J51" s="100">
        <v>43271</v>
      </c>
      <c r="K51" s="102" t="s">
        <v>1149</v>
      </c>
      <c r="L51" s="102" t="s">
        <v>1733</v>
      </c>
      <c r="M51" s="102" t="s">
        <v>48</v>
      </c>
      <c r="N51">
        <v>2</v>
      </c>
      <c r="O51" s="82">
        <v>8</v>
      </c>
      <c r="P51" s="49">
        <v>3</v>
      </c>
      <c r="Q51" s="49">
        <v>5</v>
      </c>
      <c r="R51" s="49" t="s">
        <v>36</v>
      </c>
      <c r="S51" s="54"/>
      <c r="T51" s="54"/>
      <c r="U51" s="54"/>
      <c r="V51" s="54"/>
      <c r="W51" s="80">
        <v>3.5</v>
      </c>
      <c r="X51" s="51">
        <f t="shared" si="0"/>
        <v>4.0999999999999996</v>
      </c>
      <c r="Y51" s="52" t="str">
        <f t="shared" si="3"/>
        <v>D</v>
      </c>
      <c r="Z51" s="53" t="str">
        <f t="shared" si="1"/>
        <v>Trung bình yếu</v>
      </c>
      <c r="AA51" s="41" t="str">
        <f t="shared" si="4"/>
        <v/>
      </c>
      <c r="AB51" s="41" t="str">
        <f t="shared" si="5"/>
        <v>PM09-A3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1668</v>
      </c>
      <c r="D52" s="46" t="s">
        <v>1669</v>
      </c>
      <c r="E52" s="47" t="s">
        <v>257</v>
      </c>
      <c r="F52" s="48" t="s">
        <v>655</v>
      </c>
      <c r="G52" s="45" t="s">
        <v>170</v>
      </c>
      <c r="H52" s="101" t="s">
        <v>1147</v>
      </c>
      <c r="I52" s="102" t="s">
        <v>1589</v>
      </c>
      <c r="J52" s="100">
        <v>43271</v>
      </c>
      <c r="K52" s="102" t="s">
        <v>1149</v>
      </c>
      <c r="L52" s="102" t="s">
        <v>1733</v>
      </c>
      <c r="M52" s="102" t="s">
        <v>48</v>
      </c>
      <c r="N52">
        <v>2</v>
      </c>
      <c r="O52" s="82">
        <v>10</v>
      </c>
      <c r="P52" s="49">
        <v>3</v>
      </c>
      <c r="Q52" s="49">
        <v>5</v>
      </c>
      <c r="R52" s="49" t="s">
        <v>36</v>
      </c>
      <c r="S52" s="54"/>
      <c r="T52" s="54"/>
      <c r="U52" s="54"/>
      <c r="V52" s="54"/>
      <c r="W52" s="80">
        <v>6</v>
      </c>
      <c r="X52" s="51">
        <f t="shared" si="0"/>
        <v>6</v>
      </c>
      <c r="Y52" s="52" t="str">
        <f t="shared" si="3"/>
        <v>C</v>
      </c>
      <c r="Z52" s="53" t="str">
        <f t="shared" si="1"/>
        <v>Trung bình</v>
      </c>
      <c r="AA52" s="41" t="str">
        <f t="shared" si="4"/>
        <v/>
      </c>
      <c r="AB52" s="41" t="str">
        <f t="shared" si="5"/>
        <v>PM09-A3</v>
      </c>
      <c r="AC52" s="71"/>
      <c r="AD52" s="4"/>
      <c r="AE52" s="43" t="str">
        <f t="shared" si="2"/>
        <v>Đạt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1670</v>
      </c>
      <c r="D53" s="46" t="s">
        <v>420</v>
      </c>
      <c r="E53" s="47" t="s">
        <v>257</v>
      </c>
      <c r="F53" s="48" t="s">
        <v>339</v>
      </c>
      <c r="G53" s="45" t="s">
        <v>132</v>
      </c>
      <c r="H53" s="101" t="s">
        <v>1147</v>
      </c>
      <c r="I53" s="102" t="s">
        <v>1589</v>
      </c>
      <c r="J53" s="100">
        <v>43271</v>
      </c>
      <c r="K53" s="102" t="s">
        <v>1149</v>
      </c>
      <c r="L53" s="102" t="s">
        <v>1733</v>
      </c>
      <c r="M53" s="102" t="s">
        <v>48</v>
      </c>
      <c r="N53">
        <v>2</v>
      </c>
      <c r="O53" s="82">
        <v>8</v>
      </c>
      <c r="P53" s="49">
        <v>3</v>
      </c>
      <c r="Q53" s="49">
        <v>6</v>
      </c>
      <c r="R53" s="49" t="s">
        <v>36</v>
      </c>
      <c r="S53" s="54"/>
      <c r="T53" s="54"/>
      <c r="U53" s="54"/>
      <c r="V53" s="54"/>
      <c r="W53" s="80">
        <v>1</v>
      </c>
      <c r="X53" s="51">
        <f t="shared" si="0"/>
        <v>2.4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tr">
        <f t="shared" si="5"/>
        <v>PM09-A3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1671</v>
      </c>
      <c r="D54" s="46" t="s">
        <v>505</v>
      </c>
      <c r="E54" s="47" t="s">
        <v>257</v>
      </c>
      <c r="F54" s="48" t="s">
        <v>112</v>
      </c>
      <c r="G54" s="45" t="s">
        <v>214</v>
      </c>
      <c r="H54" s="101" t="s">
        <v>1147</v>
      </c>
      <c r="I54" s="102" t="s">
        <v>1589</v>
      </c>
      <c r="J54" s="100">
        <v>43271</v>
      </c>
      <c r="K54" s="102" t="s">
        <v>1149</v>
      </c>
      <c r="L54" s="102" t="s">
        <v>1733</v>
      </c>
      <c r="M54" s="102" t="s">
        <v>48</v>
      </c>
      <c r="N54">
        <v>2</v>
      </c>
      <c r="O54" s="82">
        <v>8</v>
      </c>
      <c r="P54" s="49">
        <v>4.5</v>
      </c>
      <c r="Q54" s="49">
        <v>7</v>
      </c>
      <c r="R54" s="49" t="s">
        <v>36</v>
      </c>
      <c r="S54" s="54"/>
      <c r="T54" s="54"/>
      <c r="U54" s="54"/>
      <c r="V54" s="54"/>
      <c r="W54" s="80">
        <v>3</v>
      </c>
      <c r="X54" s="51">
        <f t="shared" si="0"/>
        <v>4.0999999999999996</v>
      </c>
      <c r="Y54" s="52" t="str">
        <f t="shared" si="3"/>
        <v>D</v>
      </c>
      <c r="Z54" s="53" t="str">
        <f t="shared" si="1"/>
        <v>Trung bình yếu</v>
      </c>
      <c r="AA54" s="41" t="str">
        <f t="shared" si="4"/>
        <v/>
      </c>
      <c r="AB54" s="41" t="str">
        <f t="shared" si="5"/>
        <v>PM09-A3</v>
      </c>
      <c r="AC54" s="71"/>
      <c r="AD54" s="4"/>
      <c r="AE54" s="43" t="str">
        <f t="shared" si="2"/>
        <v>Đạt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1672</v>
      </c>
      <c r="D55" s="46" t="s">
        <v>1673</v>
      </c>
      <c r="E55" s="47" t="s">
        <v>257</v>
      </c>
      <c r="F55" s="48" t="s">
        <v>1674</v>
      </c>
      <c r="G55" s="45" t="s">
        <v>447</v>
      </c>
      <c r="H55" s="101" t="s">
        <v>1147</v>
      </c>
      <c r="I55" s="102" t="s">
        <v>1589</v>
      </c>
      <c r="J55" s="100">
        <v>43271</v>
      </c>
      <c r="K55" s="102" t="s">
        <v>1149</v>
      </c>
      <c r="L55" s="102" t="s">
        <v>1733</v>
      </c>
      <c r="M55" s="102" t="s">
        <v>48</v>
      </c>
      <c r="N55">
        <v>2</v>
      </c>
      <c r="O55" s="82">
        <v>6.5</v>
      </c>
      <c r="P55" s="49">
        <v>3</v>
      </c>
      <c r="Q55" s="49">
        <v>4</v>
      </c>
      <c r="R55" s="49" t="s">
        <v>36</v>
      </c>
      <c r="S55" s="54"/>
      <c r="T55" s="54"/>
      <c r="U55" s="54"/>
      <c r="V55" s="54"/>
      <c r="W55" s="80">
        <v>1</v>
      </c>
      <c r="X55" s="51">
        <f t="shared" si="0"/>
        <v>2.1</v>
      </c>
      <c r="Y55" s="52" t="str">
        <f t="shared" si="3"/>
        <v>F</v>
      </c>
      <c r="Z55" s="53" t="str">
        <f t="shared" si="1"/>
        <v>Kém</v>
      </c>
      <c r="AA55" s="41" t="str">
        <f t="shared" si="4"/>
        <v/>
      </c>
      <c r="AB55" s="41" t="str">
        <f t="shared" si="5"/>
        <v>PM09-A3</v>
      </c>
      <c r="AC55" s="71"/>
      <c r="AD55" s="4"/>
      <c r="AE55" s="43" t="str">
        <f t="shared" si="2"/>
        <v>Học lại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1675</v>
      </c>
      <c r="D56" s="46" t="s">
        <v>1676</v>
      </c>
      <c r="E56" s="47" t="s">
        <v>257</v>
      </c>
      <c r="F56" s="48" t="s">
        <v>1677</v>
      </c>
      <c r="G56" s="45" t="s">
        <v>84</v>
      </c>
      <c r="H56" s="101" t="s">
        <v>1147</v>
      </c>
      <c r="I56" s="102" t="s">
        <v>1589</v>
      </c>
      <c r="J56" s="100">
        <v>43271</v>
      </c>
      <c r="K56" s="102" t="s">
        <v>1149</v>
      </c>
      <c r="L56" s="102" t="s">
        <v>1733</v>
      </c>
      <c r="M56" s="102" t="s">
        <v>48</v>
      </c>
      <c r="N56">
        <v>2</v>
      </c>
      <c r="O56" s="82">
        <v>8</v>
      </c>
      <c r="P56" s="49">
        <v>7</v>
      </c>
      <c r="Q56" s="49">
        <v>3</v>
      </c>
      <c r="R56" s="49" t="s">
        <v>36</v>
      </c>
      <c r="S56" s="54"/>
      <c r="T56" s="54"/>
      <c r="U56" s="54"/>
      <c r="V56" s="54"/>
      <c r="W56" s="80">
        <v>7</v>
      </c>
      <c r="X56" s="51">
        <f t="shared" si="0"/>
        <v>6.7</v>
      </c>
      <c r="Y56" s="52" t="str">
        <f t="shared" si="3"/>
        <v>C+</v>
      </c>
      <c r="Z56" s="53" t="str">
        <f t="shared" si="1"/>
        <v>Trung bình</v>
      </c>
      <c r="AA56" s="41" t="str">
        <f t="shared" si="4"/>
        <v/>
      </c>
      <c r="AB56" s="41" t="str">
        <f t="shared" si="5"/>
        <v>PM09-A3</v>
      </c>
      <c r="AC56" s="71"/>
      <c r="AD56" s="4"/>
      <c r="AE56" s="43" t="str">
        <f t="shared" si="2"/>
        <v>Đạt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1678</v>
      </c>
      <c r="D57" s="46" t="s">
        <v>1679</v>
      </c>
      <c r="E57" s="47" t="s">
        <v>268</v>
      </c>
      <c r="F57" s="48" t="s">
        <v>198</v>
      </c>
      <c r="G57" s="45" t="s">
        <v>179</v>
      </c>
      <c r="H57" s="101" t="s">
        <v>1147</v>
      </c>
      <c r="I57" s="102" t="s">
        <v>1589</v>
      </c>
      <c r="J57" s="100">
        <v>43271</v>
      </c>
      <c r="K57" s="102" t="s">
        <v>1149</v>
      </c>
      <c r="L57" s="102" t="s">
        <v>1733</v>
      </c>
      <c r="M57" s="102" t="s">
        <v>48</v>
      </c>
      <c r="N57">
        <v>2</v>
      </c>
      <c r="O57" s="82">
        <v>9</v>
      </c>
      <c r="P57" s="49">
        <v>3</v>
      </c>
      <c r="Q57" s="49">
        <v>5</v>
      </c>
      <c r="R57" s="49" t="s">
        <v>36</v>
      </c>
      <c r="S57" s="54"/>
      <c r="T57" s="54"/>
      <c r="U57" s="54"/>
      <c r="V57" s="54"/>
      <c r="W57" s="80">
        <v>0</v>
      </c>
      <c r="X57" s="51">
        <f t="shared" si="0"/>
        <v>1.7</v>
      </c>
      <c r="Y57" s="52" t="str">
        <f t="shared" si="3"/>
        <v>F</v>
      </c>
      <c r="Z57" s="53" t="str">
        <f t="shared" si="1"/>
        <v>Kém</v>
      </c>
      <c r="AA57" s="41" t="s">
        <v>3382</v>
      </c>
      <c r="AB57" s="41" t="str">
        <f t="shared" si="5"/>
        <v>PM09-A3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1680</v>
      </c>
      <c r="D58" s="46" t="s">
        <v>1681</v>
      </c>
      <c r="E58" s="47" t="s">
        <v>491</v>
      </c>
      <c r="F58" s="48" t="s">
        <v>1027</v>
      </c>
      <c r="G58" s="45" t="s">
        <v>120</v>
      </c>
      <c r="H58" s="101" t="s">
        <v>1147</v>
      </c>
      <c r="I58" s="102" t="s">
        <v>1589</v>
      </c>
      <c r="J58" s="100">
        <v>43271</v>
      </c>
      <c r="K58" s="102" t="s">
        <v>1149</v>
      </c>
      <c r="L58" s="102" t="s">
        <v>1733</v>
      </c>
      <c r="M58" s="102" t="s">
        <v>48</v>
      </c>
      <c r="N58">
        <v>2</v>
      </c>
      <c r="O58" s="82">
        <v>8</v>
      </c>
      <c r="P58" s="49">
        <v>3</v>
      </c>
      <c r="Q58" s="49">
        <v>5</v>
      </c>
      <c r="R58" s="49" t="s">
        <v>36</v>
      </c>
      <c r="S58" s="54"/>
      <c r="T58" s="54"/>
      <c r="U58" s="54"/>
      <c r="V58" s="54"/>
      <c r="W58" s="80">
        <v>1</v>
      </c>
      <c r="X58" s="51">
        <f t="shared" si="0"/>
        <v>2.2999999999999998</v>
      </c>
      <c r="Y58" s="52" t="str">
        <f t="shared" si="3"/>
        <v>F</v>
      </c>
      <c r="Z58" s="53" t="str">
        <f t="shared" si="1"/>
        <v>Kém</v>
      </c>
      <c r="AA58" s="41" t="str">
        <f t="shared" si="4"/>
        <v/>
      </c>
      <c r="AB58" s="41" t="str">
        <f t="shared" si="5"/>
        <v>PM09-A3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1682</v>
      </c>
      <c r="D59" s="46" t="s">
        <v>142</v>
      </c>
      <c r="E59" s="47" t="s">
        <v>272</v>
      </c>
      <c r="F59" s="48" t="s">
        <v>1683</v>
      </c>
      <c r="G59" s="45" t="s">
        <v>248</v>
      </c>
      <c r="H59" s="101" t="s">
        <v>1147</v>
      </c>
      <c r="I59" s="102" t="s">
        <v>1589</v>
      </c>
      <c r="J59" s="100">
        <v>43271</v>
      </c>
      <c r="K59" s="102" t="s">
        <v>1149</v>
      </c>
      <c r="L59" s="102" t="s">
        <v>1733</v>
      </c>
      <c r="M59" s="102" t="s">
        <v>48</v>
      </c>
      <c r="N59">
        <v>2</v>
      </c>
      <c r="O59" s="82">
        <v>7</v>
      </c>
      <c r="P59" s="49">
        <v>3</v>
      </c>
      <c r="Q59" s="49">
        <v>4</v>
      </c>
      <c r="R59" s="49" t="s">
        <v>36</v>
      </c>
      <c r="S59" s="54"/>
      <c r="T59" s="54"/>
      <c r="U59" s="54"/>
      <c r="V59" s="54"/>
      <c r="W59" s="80">
        <v>0</v>
      </c>
      <c r="X59" s="51">
        <f t="shared" si="0"/>
        <v>1.4</v>
      </c>
      <c r="Y59" s="52" t="str">
        <f t="shared" si="3"/>
        <v>F</v>
      </c>
      <c r="Z59" s="53" t="str">
        <f t="shared" si="1"/>
        <v>Kém</v>
      </c>
      <c r="AA59" s="41" t="s">
        <v>3382</v>
      </c>
      <c r="AB59" s="41" t="str">
        <f t="shared" si="5"/>
        <v>PM09-A3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1684</v>
      </c>
      <c r="D60" s="46" t="s">
        <v>1685</v>
      </c>
      <c r="E60" s="47" t="s">
        <v>495</v>
      </c>
      <c r="F60" s="48" t="s">
        <v>1686</v>
      </c>
      <c r="G60" s="45" t="s">
        <v>378</v>
      </c>
      <c r="H60" s="101" t="s">
        <v>1147</v>
      </c>
      <c r="I60" s="102" t="s">
        <v>1589</v>
      </c>
      <c r="J60" s="100">
        <v>43271</v>
      </c>
      <c r="K60" s="102" t="s">
        <v>1149</v>
      </c>
      <c r="L60" s="102" t="s">
        <v>1733</v>
      </c>
      <c r="M60" s="102" t="s">
        <v>48</v>
      </c>
      <c r="N60">
        <v>2</v>
      </c>
      <c r="O60" s="82">
        <v>8</v>
      </c>
      <c r="P60" s="49">
        <v>3</v>
      </c>
      <c r="Q60" s="49">
        <v>5</v>
      </c>
      <c r="R60" s="49" t="s">
        <v>36</v>
      </c>
      <c r="S60" s="54"/>
      <c r="T60" s="54"/>
      <c r="U60" s="54"/>
      <c r="V60" s="54"/>
      <c r="W60" s="80">
        <v>1</v>
      </c>
      <c r="X60" s="51">
        <f t="shared" si="0"/>
        <v>2.2999999999999998</v>
      </c>
      <c r="Y60" s="52" t="str">
        <f t="shared" si="3"/>
        <v>F</v>
      </c>
      <c r="Z60" s="53" t="str">
        <f t="shared" si="1"/>
        <v>Kém</v>
      </c>
      <c r="AA60" s="41" t="str">
        <f t="shared" si="4"/>
        <v/>
      </c>
      <c r="AB60" s="41" t="str">
        <f t="shared" si="5"/>
        <v>PM09-A3</v>
      </c>
      <c r="AC60" s="71"/>
      <c r="AD60" s="4"/>
      <c r="AE60" s="43" t="str">
        <f t="shared" si="2"/>
        <v>Học lại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1687</v>
      </c>
      <c r="D61" s="46" t="s">
        <v>523</v>
      </c>
      <c r="E61" s="47" t="s">
        <v>1688</v>
      </c>
      <c r="F61" s="48" t="s">
        <v>1198</v>
      </c>
      <c r="G61" s="45" t="s">
        <v>1689</v>
      </c>
      <c r="H61" s="101" t="s">
        <v>1147</v>
      </c>
      <c r="I61" s="102" t="s">
        <v>1589</v>
      </c>
      <c r="J61" s="100">
        <v>43271</v>
      </c>
      <c r="K61" s="102" t="s">
        <v>1149</v>
      </c>
      <c r="L61" s="102" t="s">
        <v>1733</v>
      </c>
      <c r="M61" s="102" t="s">
        <v>48</v>
      </c>
      <c r="N61">
        <v>2</v>
      </c>
      <c r="O61" s="82">
        <v>10</v>
      </c>
      <c r="P61" s="49">
        <v>3</v>
      </c>
      <c r="Q61" s="49">
        <v>5</v>
      </c>
      <c r="R61" s="49" t="s">
        <v>36</v>
      </c>
      <c r="S61" s="54"/>
      <c r="T61" s="54"/>
      <c r="U61" s="54"/>
      <c r="V61" s="54"/>
      <c r="W61" s="80">
        <v>6</v>
      </c>
      <c r="X61" s="51">
        <f t="shared" si="0"/>
        <v>6</v>
      </c>
      <c r="Y61" s="52" t="str">
        <f t="shared" si="3"/>
        <v>C</v>
      </c>
      <c r="Z61" s="53" t="str">
        <f t="shared" si="1"/>
        <v>Trung bình</v>
      </c>
      <c r="AA61" s="41" t="str">
        <f t="shared" si="4"/>
        <v/>
      </c>
      <c r="AB61" s="41" t="str">
        <f t="shared" si="5"/>
        <v>PM09-A3</v>
      </c>
      <c r="AC61" s="71"/>
      <c r="AD61" s="4"/>
      <c r="AE61" s="43" t="str">
        <f t="shared" si="2"/>
        <v>Đạt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1690</v>
      </c>
      <c r="D62" s="46" t="s">
        <v>711</v>
      </c>
      <c r="E62" s="47" t="s">
        <v>278</v>
      </c>
      <c r="F62" s="48" t="s">
        <v>477</v>
      </c>
      <c r="G62" s="45" t="s">
        <v>79</v>
      </c>
      <c r="H62" s="101" t="s">
        <v>1147</v>
      </c>
      <c r="I62" s="102" t="s">
        <v>1589</v>
      </c>
      <c r="J62" s="100">
        <v>43271</v>
      </c>
      <c r="K62" s="102" t="s">
        <v>1149</v>
      </c>
      <c r="L62" s="102" t="s">
        <v>1733</v>
      </c>
      <c r="M62" s="102" t="s">
        <v>48</v>
      </c>
      <c r="N62">
        <v>2</v>
      </c>
      <c r="O62" s="82">
        <v>7</v>
      </c>
      <c r="P62" s="49">
        <v>5</v>
      </c>
      <c r="Q62" s="49">
        <v>5</v>
      </c>
      <c r="R62" s="49" t="s">
        <v>36</v>
      </c>
      <c r="S62" s="54"/>
      <c r="T62" s="54"/>
      <c r="U62" s="54"/>
      <c r="V62" s="54"/>
      <c r="W62" s="80">
        <v>1</v>
      </c>
      <c r="X62" s="51">
        <f t="shared" si="0"/>
        <v>2.4</v>
      </c>
      <c r="Y62" s="52" t="str">
        <f t="shared" si="3"/>
        <v>F</v>
      </c>
      <c r="Z62" s="53" t="str">
        <f t="shared" si="1"/>
        <v>Kém</v>
      </c>
      <c r="AA62" s="41" t="str">
        <f t="shared" si="4"/>
        <v/>
      </c>
      <c r="AB62" s="41" t="str">
        <f t="shared" si="5"/>
        <v>PM09-A3</v>
      </c>
      <c r="AC62" s="71"/>
      <c r="AD62" s="4"/>
      <c r="AE62" s="43" t="str">
        <f t="shared" si="2"/>
        <v>Học lại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1691</v>
      </c>
      <c r="D63" s="46" t="s">
        <v>1323</v>
      </c>
      <c r="E63" s="47" t="s">
        <v>1413</v>
      </c>
      <c r="F63" s="48" t="s">
        <v>1041</v>
      </c>
      <c r="G63" s="45" t="s">
        <v>89</v>
      </c>
      <c r="H63" s="101" t="s">
        <v>1147</v>
      </c>
      <c r="I63" s="102" t="s">
        <v>1589</v>
      </c>
      <c r="J63" s="100">
        <v>43271</v>
      </c>
      <c r="K63" s="102" t="s">
        <v>1149</v>
      </c>
      <c r="L63" s="102" t="s">
        <v>1733</v>
      </c>
      <c r="M63" s="102" t="s">
        <v>48</v>
      </c>
      <c r="N63">
        <v>2</v>
      </c>
      <c r="O63" s="82">
        <v>10</v>
      </c>
      <c r="P63" s="49">
        <v>3</v>
      </c>
      <c r="Q63" s="49">
        <v>5</v>
      </c>
      <c r="R63" s="49" t="s">
        <v>36</v>
      </c>
      <c r="S63" s="54"/>
      <c r="T63" s="54"/>
      <c r="U63" s="54"/>
      <c r="V63" s="54"/>
      <c r="W63" s="80">
        <v>1</v>
      </c>
      <c r="X63" s="51">
        <f t="shared" si="0"/>
        <v>2.5</v>
      </c>
      <c r="Y63" s="52" t="str">
        <f t="shared" si="3"/>
        <v>F</v>
      </c>
      <c r="Z63" s="53" t="str">
        <f t="shared" si="1"/>
        <v>Kém</v>
      </c>
      <c r="AA63" s="41" t="str">
        <f t="shared" si="4"/>
        <v/>
      </c>
      <c r="AB63" s="41" t="str">
        <f t="shared" si="5"/>
        <v>PM09-A3</v>
      </c>
      <c r="AC63" s="71"/>
      <c r="AD63" s="4"/>
      <c r="AE63" s="43" t="str">
        <f t="shared" si="2"/>
        <v>Học lại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1692</v>
      </c>
      <c r="D64" s="46" t="s">
        <v>1693</v>
      </c>
      <c r="E64" s="47" t="s">
        <v>288</v>
      </c>
      <c r="F64" s="48" t="s">
        <v>803</v>
      </c>
      <c r="G64" s="45" t="s">
        <v>357</v>
      </c>
      <c r="H64" s="101" t="s">
        <v>1147</v>
      </c>
      <c r="I64" s="102" t="s">
        <v>1589</v>
      </c>
      <c r="J64" s="100">
        <v>43271</v>
      </c>
      <c r="K64" s="102" t="s">
        <v>1149</v>
      </c>
      <c r="L64" s="102" t="s">
        <v>1733</v>
      </c>
      <c r="M64" s="102" t="s">
        <v>48</v>
      </c>
      <c r="N64">
        <v>2</v>
      </c>
      <c r="O64" s="82">
        <v>10</v>
      </c>
      <c r="P64" s="49">
        <v>3</v>
      </c>
      <c r="Q64" s="49">
        <v>7</v>
      </c>
      <c r="R64" s="49" t="s">
        <v>36</v>
      </c>
      <c r="S64" s="54"/>
      <c r="T64" s="54"/>
      <c r="U64" s="54"/>
      <c r="V64" s="54"/>
      <c r="W64" s="80">
        <v>4</v>
      </c>
      <c r="X64" s="51">
        <f t="shared" si="0"/>
        <v>4.8</v>
      </c>
      <c r="Y64" s="52" t="str">
        <f t="shared" si="3"/>
        <v>D</v>
      </c>
      <c r="Z64" s="53" t="str">
        <f t="shared" si="1"/>
        <v>Trung bình yếu</v>
      </c>
      <c r="AA64" s="41" t="str">
        <f t="shared" si="4"/>
        <v/>
      </c>
      <c r="AB64" s="41" t="str">
        <f t="shared" si="5"/>
        <v>PM09-A3</v>
      </c>
      <c r="AC64" s="71"/>
      <c r="AD64" s="4"/>
      <c r="AE64" s="43" t="str">
        <f t="shared" si="2"/>
        <v>Đạt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1694</v>
      </c>
      <c r="D65" s="46" t="s">
        <v>110</v>
      </c>
      <c r="E65" s="47" t="s">
        <v>921</v>
      </c>
      <c r="F65" s="48" t="s">
        <v>623</v>
      </c>
      <c r="G65" s="45" t="s">
        <v>53</v>
      </c>
      <c r="H65" s="101" t="s">
        <v>1147</v>
      </c>
      <c r="I65" s="102" t="s">
        <v>1589</v>
      </c>
      <c r="J65" s="100">
        <v>43271</v>
      </c>
      <c r="K65" s="102" t="s">
        <v>1149</v>
      </c>
      <c r="L65" s="102" t="s">
        <v>1733</v>
      </c>
      <c r="M65" s="102" t="s">
        <v>48</v>
      </c>
      <c r="N65">
        <v>2</v>
      </c>
      <c r="O65" s="82">
        <v>8</v>
      </c>
      <c r="P65" s="49">
        <v>1</v>
      </c>
      <c r="Q65" s="49">
        <v>10</v>
      </c>
      <c r="R65" s="49" t="s">
        <v>36</v>
      </c>
      <c r="S65" s="54"/>
      <c r="T65" s="54"/>
      <c r="U65" s="54"/>
      <c r="V65" s="54"/>
      <c r="W65" s="80">
        <v>1</v>
      </c>
      <c r="X65" s="51">
        <f t="shared" si="0"/>
        <v>2.6</v>
      </c>
      <c r="Y65" s="52" t="str">
        <f t="shared" si="3"/>
        <v>F</v>
      </c>
      <c r="Z65" s="53" t="str">
        <f t="shared" si="1"/>
        <v>Kém</v>
      </c>
      <c r="AA65" s="41" t="str">
        <f t="shared" si="4"/>
        <v/>
      </c>
      <c r="AB65" s="41" t="str">
        <f t="shared" si="5"/>
        <v>PM09-A3</v>
      </c>
      <c r="AC65" s="71"/>
      <c r="AD65" s="4"/>
      <c r="AE65" s="43" t="str">
        <f t="shared" si="2"/>
        <v>Học lại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1695</v>
      </c>
      <c r="D66" s="46" t="s">
        <v>1696</v>
      </c>
      <c r="E66" s="47" t="s">
        <v>921</v>
      </c>
      <c r="F66" s="48" t="s">
        <v>339</v>
      </c>
      <c r="G66" s="45" t="s">
        <v>93</v>
      </c>
      <c r="H66" s="101" t="s">
        <v>1147</v>
      </c>
      <c r="I66" s="102" t="s">
        <v>1589</v>
      </c>
      <c r="J66" s="100">
        <v>43271</v>
      </c>
      <c r="K66" s="102" t="s">
        <v>1149</v>
      </c>
      <c r="L66" s="102" t="s">
        <v>1733</v>
      </c>
      <c r="M66" s="102" t="s">
        <v>48</v>
      </c>
      <c r="N66">
        <v>2</v>
      </c>
      <c r="O66" s="82">
        <v>8.5</v>
      </c>
      <c r="P66" s="49">
        <v>6.5</v>
      </c>
      <c r="Q66" s="49">
        <v>4</v>
      </c>
      <c r="R66" s="49" t="s">
        <v>36</v>
      </c>
      <c r="S66" s="54"/>
      <c r="T66" s="54"/>
      <c r="U66" s="54"/>
      <c r="V66" s="54"/>
      <c r="W66" s="80">
        <v>1</v>
      </c>
      <c r="X66" s="51">
        <f t="shared" si="0"/>
        <v>2.6</v>
      </c>
      <c r="Y66" s="52" t="str">
        <f t="shared" si="3"/>
        <v>F</v>
      </c>
      <c r="Z66" s="53" t="str">
        <f t="shared" si="1"/>
        <v>Kém</v>
      </c>
      <c r="AA66" s="41" t="str">
        <f t="shared" si="4"/>
        <v/>
      </c>
      <c r="AB66" s="41" t="str">
        <f t="shared" si="5"/>
        <v>PM09-A3</v>
      </c>
      <c r="AC66" s="71"/>
      <c r="AD66" s="4"/>
      <c r="AE66" s="43" t="str">
        <f t="shared" si="2"/>
        <v>Học lại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1697</v>
      </c>
      <c r="D67" s="46" t="s">
        <v>1698</v>
      </c>
      <c r="E67" s="47" t="s">
        <v>1699</v>
      </c>
      <c r="F67" s="48" t="s">
        <v>1700</v>
      </c>
      <c r="G67" s="45" t="s">
        <v>93</v>
      </c>
      <c r="H67" s="101" t="s">
        <v>1147</v>
      </c>
      <c r="I67" s="102" t="s">
        <v>1589</v>
      </c>
      <c r="J67" s="100">
        <v>43271</v>
      </c>
      <c r="K67" s="102" t="s">
        <v>1149</v>
      </c>
      <c r="L67" s="102" t="s">
        <v>1733</v>
      </c>
      <c r="M67" s="102" t="s">
        <v>48</v>
      </c>
      <c r="N67">
        <v>2</v>
      </c>
      <c r="O67" s="82">
        <v>8</v>
      </c>
      <c r="P67" s="49">
        <v>5</v>
      </c>
      <c r="Q67" s="49">
        <v>4</v>
      </c>
      <c r="R67" s="49" t="s">
        <v>36</v>
      </c>
      <c r="S67" s="54"/>
      <c r="T67" s="54"/>
      <c r="U67" s="54"/>
      <c r="V67" s="54"/>
      <c r="W67" s="80">
        <v>1</v>
      </c>
      <c r="X67" s="51">
        <f t="shared" si="0"/>
        <v>2.4</v>
      </c>
      <c r="Y67" s="52" t="str">
        <f t="shared" si="3"/>
        <v>F</v>
      </c>
      <c r="Z67" s="53" t="str">
        <f t="shared" si="1"/>
        <v>Kém</v>
      </c>
      <c r="AA67" s="41" t="str">
        <f t="shared" si="4"/>
        <v/>
      </c>
      <c r="AB67" s="41" t="str">
        <f t="shared" si="5"/>
        <v>PM09-A3</v>
      </c>
      <c r="AC67" s="71"/>
      <c r="AD67" s="4"/>
      <c r="AE67" s="43" t="str">
        <f t="shared" si="2"/>
        <v>Học lại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1701</v>
      </c>
      <c r="D68" s="46" t="s">
        <v>1167</v>
      </c>
      <c r="E68" s="47" t="s">
        <v>534</v>
      </c>
      <c r="F68" s="48" t="s">
        <v>325</v>
      </c>
      <c r="G68" s="45" t="s">
        <v>174</v>
      </c>
      <c r="H68" s="101" t="s">
        <v>1147</v>
      </c>
      <c r="I68" s="102" t="s">
        <v>1589</v>
      </c>
      <c r="J68" s="100">
        <v>43271</v>
      </c>
      <c r="K68" s="102" t="s">
        <v>1149</v>
      </c>
      <c r="L68" s="102" t="s">
        <v>1733</v>
      </c>
      <c r="M68" s="102" t="s">
        <v>48</v>
      </c>
      <c r="N68">
        <v>2</v>
      </c>
      <c r="O68" s="82">
        <v>7</v>
      </c>
      <c r="P68" s="49">
        <v>9.5</v>
      </c>
      <c r="Q68" s="49">
        <v>5</v>
      </c>
      <c r="R68" s="49" t="s">
        <v>36</v>
      </c>
      <c r="S68" s="54"/>
      <c r="T68" s="54"/>
      <c r="U68" s="54"/>
      <c r="V68" s="54"/>
      <c r="W68" s="80">
        <v>9</v>
      </c>
      <c r="X68" s="51">
        <f t="shared" si="0"/>
        <v>8.5</v>
      </c>
      <c r="Y68" s="52" t="str">
        <f t="shared" si="3"/>
        <v>A</v>
      </c>
      <c r="Z68" s="53" t="str">
        <f t="shared" si="1"/>
        <v>Giỏi</v>
      </c>
      <c r="AA68" s="41" t="str">
        <f t="shared" si="4"/>
        <v/>
      </c>
      <c r="AB68" s="41" t="str">
        <f t="shared" si="5"/>
        <v>PM09-A3</v>
      </c>
      <c r="AC68" s="71"/>
      <c r="AD68" s="4"/>
      <c r="AE68" s="43" t="str">
        <f t="shared" si="2"/>
        <v>Đạt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1702</v>
      </c>
      <c r="D69" s="46" t="s">
        <v>825</v>
      </c>
      <c r="E69" s="47" t="s">
        <v>534</v>
      </c>
      <c r="F69" s="48" t="s">
        <v>247</v>
      </c>
      <c r="G69" s="45" t="s">
        <v>194</v>
      </c>
      <c r="H69" s="101" t="s">
        <v>1147</v>
      </c>
      <c r="I69" s="102" t="s">
        <v>1589</v>
      </c>
      <c r="J69" s="100">
        <v>43271</v>
      </c>
      <c r="K69" s="102" t="s">
        <v>1149</v>
      </c>
      <c r="L69" s="102" t="s">
        <v>1733</v>
      </c>
      <c r="M69" s="102" t="s">
        <v>48</v>
      </c>
      <c r="N69">
        <v>2</v>
      </c>
      <c r="O69" s="82">
        <v>10</v>
      </c>
      <c r="P69" s="49">
        <v>5.5</v>
      </c>
      <c r="Q69" s="49">
        <v>6</v>
      </c>
      <c r="R69" s="49" t="s">
        <v>36</v>
      </c>
      <c r="S69" s="54"/>
      <c r="T69" s="54"/>
      <c r="U69" s="54"/>
      <c r="V69" s="54"/>
      <c r="W69" s="80">
        <v>3</v>
      </c>
      <c r="X69" s="51">
        <f t="shared" si="0"/>
        <v>4.3</v>
      </c>
      <c r="Y69" s="52" t="str">
        <f t="shared" si="3"/>
        <v>D</v>
      </c>
      <c r="Z69" s="53" t="str">
        <f t="shared" si="1"/>
        <v>Trung bình yếu</v>
      </c>
      <c r="AA69" s="41" t="str">
        <f t="shared" si="4"/>
        <v/>
      </c>
      <c r="AB69" s="41" t="str">
        <f t="shared" si="5"/>
        <v>PM09-A3</v>
      </c>
      <c r="AC69" s="71"/>
      <c r="AD69" s="4"/>
      <c r="AE69" s="43" t="str">
        <f t="shared" si="2"/>
        <v>Đạt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1703</v>
      </c>
      <c r="D70" s="46" t="s">
        <v>176</v>
      </c>
      <c r="E70" s="47" t="s">
        <v>1704</v>
      </c>
      <c r="F70" s="48" t="s">
        <v>1705</v>
      </c>
      <c r="G70" s="45" t="s">
        <v>128</v>
      </c>
      <c r="H70" s="101" t="s">
        <v>1147</v>
      </c>
      <c r="I70" s="102" t="s">
        <v>1589</v>
      </c>
      <c r="J70" s="100">
        <v>43271</v>
      </c>
      <c r="K70" s="102" t="s">
        <v>1149</v>
      </c>
      <c r="L70" s="102" t="s">
        <v>1733</v>
      </c>
      <c r="M70" s="102" t="s">
        <v>48</v>
      </c>
      <c r="N70">
        <v>2</v>
      </c>
      <c r="O70" s="82">
        <v>9</v>
      </c>
      <c r="P70" s="49">
        <v>3.5</v>
      </c>
      <c r="Q70" s="49">
        <v>4</v>
      </c>
      <c r="R70" s="49" t="s">
        <v>36</v>
      </c>
      <c r="S70" s="54"/>
      <c r="T70" s="54"/>
      <c r="U70" s="54"/>
      <c r="V70" s="54"/>
      <c r="W70" s="80">
        <v>1</v>
      </c>
      <c r="X70" s="51">
        <f t="shared" si="0"/>
        <v>2.4</v>
      </c>
      <c r="Y70" s="52" t="str">
        <f t="shared" si="3"/>
        <v>F</v>
      </c>
      <c r="Z70" s="53" t="str">
        <f t="shared" si="1"/>
        <v>Kém</v>
      </c>
      <c r="AA70" s="41" t="str">
        <f t="shared" si="4"/>
        <v/>
      </c>
      <c r="AB70" s="41" t="str">
        <f t="shared" si="5"/>
        <v>PM09-A3</v>
      </c>
      <c r="AC70" s="71"/>
      <c r="AD70" s="4"/>
      <c r="AE70" s="43" t="str">
        <f t="shared" si="2"/>
        <v>Học lại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1706</v>
      </c>
      <c r="D71" s="46" t="s">
        <v>1707</v>
      </c>
      <c r="E71" s="47" t="s">
        <v>1267</v>
      </c>
      <c r="F71" s="48" t="s">
        <v>517</v>
      </c>
      <c r="G71" s="45" t="s">
        <v>174</v>
      </c>
      <c r="H71" s="101" t="s">
        <v>1147</v>
      </c>
      <c r="I71" s="102" t="s">
        <v>1589</v>
      </c>
      <c r="J71" s="100">
        <v>43271</v>
      </c>
      <c r="K71" s="102" t="s">
        <v>1149</v>
      </c>
      <c r="L71" s="102" t="s">
        <v>1733</v>
      </c>
      <c r="M71" s="102" t="s">
        <v>48</v>
      </c>
      <c r="N71">
        <v>2</v>
      </c>
      <c r="O71" s="82">
        <v>10</v>
      </c>
      <c r="P71" s="49">
        <v>10</v>
      </c>
      <c r="Q71" s="49">
        <v>9</v>
      </c>
      <c r="R71" s="49" t="s">
        <v>36</v>
      </c>
      <c r="S71" s="54"/>
      <c r="T71" s="54"/>
      <c r="U71" s="54"/>
      <c r="V71" s="54"/>
      <c r="W71" s="80">
        <v>6</v>
      </c>
      <c r="X71" s="51">
        <f t="shared" si="0"/>
        <v>7.1</v>
      </c>
      <c r="Y71" s="52" t="str">
        <f t="shared" si="3"/>
        <v>B</v>
      </c>
      <c r="Z71" s="53" t="str">
        <f t="shared" si="1"/>
        <v>Khá</v>
      </c>
      <c r="AA71" s="41" t="str">
        <f t="shared" si="4"/>
        <v/>
      </c>
      <c r="AB71" s="41" t="str">
        <f t="shared" si="5"/>
        <v>PM09-A3</v>
      </c>
      <c r="AC71" s="71"/>
      <c r="AD71" s="4"/>
      <c r="AE71" s="43" t="str">
        <f t="shared" si="2"/>
        <v>Đạt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1708</v>
      </c>
      <c r="D72" s="46" t="s">
        <v>1709</v>
      </c>
      <c r="E72" s="47" t="s">
        <v>1710</v>
      </c>
      <c r="F72" s="48" t="s">
        <v>1711</v>
      </c>
      <c r="G72" s="45" t="s">
        <v>406</v>
      </c>
      <c r="H72" s="101" t="s">
        <v>1147</v>
      </c>
      <c r="I72" s="102" t="s">
        <v>1589</v>
      </c>
      <c r="J72" s="100">
        <v>43271</v>
      </c>
      <c r="K72" s="102" t="s">
        <v>1149</v>
      </c>
      <c r="L72" s="102" t="s">
        <v>1733</v>
      </c>
      <c r="M72" s="102" t="s">
        <v>48</v>
      </c>
      <c r="N72">
        <v>2</v>
      </c>
      <c r="O72" s="82">
        <v>9</v>
      </c>
      <c r="P72" s="49">
        <v>3</v>
      </c>
      <c r="Q72" s="49">
        <v>3</v>
      </c>
      <c r="R72" s="49" t="s">
        <v>36</v>
      </c>
      <c r="S72" s="54"/>
      <c r="T72" s="54"/>
      <c r="U72" s="54"/>
      <c r="V72" s="54"/>
      <c r="W72" s="80">
        <v>1</v>
      </c>
      <c r="X72" s="51">
        <f t="shared" si="0"/>
        <v>2.2000000000000002</v>
      </c>
      <c r="Y72" s="52" t="str">
        <f t="shared" si="3"/>
        <v>F</v>
      </c>
      <c r="Z72" s="53" t="str">
        <f t="shared" si="1"/>
        <v>Kém</v>
      </c>
      <c r="AA72" s="41" t="str">
        <f t="shared" si="4"/>
        <v/>
      </c>
      <c r="AB72" s="41" t="str">
        <f t="shared" si="5"/>
        <v>PM09-A3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1712</v>
      </c>
      <c r="D73" s="46" t="s">
        <v>1374</v>
      </c>
      <c r="E73" s="47" t="s">
        <v>303</v>
      </c>
      <c r="F73" s="48" t="s">
        <v>1713</v>
      </c>
      <c r="G73" s="45" t="s">
        <v>144</v>
      </c>
      <c r="H73" s="101" t="s">
        <v>1147</v>
      </c>
      <c r="I73" s="102" t="s">
        <v>1589</v>
      </c>
      <c r="J73" s="100">
        <v>43271</v>
      </c>
      <c r="K73" s="102" t="s">
        <v>1149</v>
      </c>
      <c r="L73" s="102" t="s">
        <v>1733</v>
      </c>
      <c r="M73" s="102" t="s">
        <v>48</v>
      </c>
      <c r="N73">
        <v>2</v>
      </c>
      <c r="O73" s="82">
        <v>9</v>
      </c>
      <c r="P73" s="49">
        <v>4</v>
      </c>
      <c r="Q73" s="49">
        <v>9</v>
      </c>
      <c r="R73" s="49" t="s">
        <v>36</v>
      </c>
      <c r="S73" s="54"/>
      <c r="T73" s="54"/>
      <c r="U73" s="54"/>
      <c r="V73" s="54"/>
      <c r="W73" s="80">
        <v>1</v>
      </c>
      <c r="X73" s="51">
        <f t="shared" ref="X73:X82" si="6">ROUND(SUMPRODUCT(O73:W73,$O$8:$W$8)/100,1)</f>
        <v>2.9</v>
      </c>
      <c r="Y73" s="52" t="str">
        <f t="shared" si="3"/>
        <v>F</v>
      </c>
      <c r="Z73" s="53" t="str">
        <f t="shared" si="1"/>
        <v>Kém</v>
      </c>
      <c r="AA73" s="41" t="str">
        <f t="shared" si="4"/>
        <v/>
      </c>
      <c r="AB73" s="41" t="str">
        <f t="shared" si="5"/>
        <v>PM09-A3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1714</v>
      </c>
      <c r="D74" s="46" t="s">
        <v>1715</v>
      </c>
      <c r="E74" s="47" t="s">
        <v>313</v>
      </c>
      <c r="F74" s="48" t="s">
        <v>820</v>
      </c>
      <c r="G74" s="45" t="s">
        <v>218</v>
      </c>
      <c r="H74" s="101" t="s">
        <v>1147</v>
      </c>
      <c r="I74" s="102" t="s">
        <v>1589</v>
      </c>
      <c r="J74" s="100">
        <v>43271</v>
      </c>
      <c r="K74" s="102" t="s">
        <v>1149</v>
      </c>
      <c r="L74" s="102" t="s">
        <v>1733</v>
      </c>
      <c r="M74" s="102" t="s">
        <v>48</v>
      </c>
      <c r="N74">
        <v>2</v>
      </c>
      <c r="O74" s="82">
        <v>10</v>
      </c>
      <c r="P74" s="49">
        <v>3.5</v>
      </c>
      <c r="Q74" s="49">
        <v>4</v>
      </c>
      <c r="R74" s="49" t="s">
        <v>36</v>
      </c>
      <c r="S74" s="54"/>
      <c r="T74" s="54"/>
      <c r="U74" s="54"/>
      <c r="V74" s="54"/>
      <c r="W74" s="80">
        <v>1</v>
      </c>
      <c r="X74" s="51">
        <f t="shared" si="6"/>
        <v>2.5</v>
      </c>
      <c r="Y74" s="52" t="str">
        <f t="shared" si="3"/>
        <v>F</v>
      </c>
      <c r="Z74" s="53" t="str">
        <f t="shared" si="1"/>
        <v>Kém</v>
      </c>
      <c r="AA74" s="41" t="str">
        <f t="shared" si="4"/>
        <v/>
      </c>
      <c r="AB74" s="41" t="str">
        <f t="shared" si="5"/>
        <v>PM09-A3</v>
      </c>
      <c r="AC74" s="71"/>
      <c r="AD74" s="4"/>
      <c r="AE74" s="43" t="str">
        <f t="shared" ref="AE74:AE82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Học lại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1716</v>
      </c>
      <c r="D75" s="46" t="s">
        <v>561</v>
      </c>
      <c r="E75" s="47" t="s">
        <v>324</v>
      </c>
      <c r="F75" s="48" t="s">
        <v>1041</v>
      </c>
      <c r="G75" s="45" t="s">
        <v>262</v>
      </c>
      <c r="H75" s="101" t="s">
        <v>1147</v>
      </c>
      <c r="I75" s="102" t="s">
        <v>1589</v>
      </c>
      <c r="J75" s="100">
        <v>43271</v>
      </c>
      <c r="K75" s="102" t="s">
        <v>1149</v>
      </c>
      <c r="L75" s="102" t="s">
        <v>1733</v>
      </c>
      <c r="M75" s="102" t="s">
        <v>48</v>
      </c>
      <c r="N75">
        <v>2</v>
      </c>
      <c r="O75" s="82">
        <v>9</v>
      </c>
      <c r="P75" s="49">
        <v>3.5</v>
      </c>
      <c r="Q75" s="49">
        <v>4</v>
      </c>
      <c r="R75" s="49" t="s">
        <v>36</v>
      </c>
      <c r="S75" s="54"/>
      <c r="T75" s="54"/>
      <c r="U75" s="54"/>
      <c r="V75" s="54"/>
      <c r="W75" s="80">
        <v>1</v>
      </c>
      <c r="X75" s="51">
        <f t="shared" si="6"/>
        <v>2.4</v>
      </c>
      <c r="Y75" s="52" t="str">
        <f t="shared" si="3"/>
        <v>F</v>
      </c>
      <c r="Z75" s="53" t="str">
        <f t="shared" si="1"/>
        <v>Kém</v>
      </c>
      <c r="AA75" s="41" t="str">
        <f t="shared" ref="AA75:AA82" si="8">+IF(OR($O75=0,$P75=0,$Q75=0,$R75=0),"Không đủ ĐKDT",IF(AND(W75=0,X75&gt;=4),"Không đạt",""))</f>
        <v/>
      </c>
      <c r="AB75" s="41" t="str">
        <f t="shared" ref="AB75:AB82" si="9">L75</f>
        <v>PM09-A3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1717</v>
      </c>
      <c r="D76" s="46" t="s">
        <v>216</v>
      </c>
      <c r="E76" s="47" t="s">
        <v>324</v>
      </c>
      <c r="F76" s="48" t="s">
        <v>1043</v>
      </c>
      <c r="G76" s="45" t="s">
        <v>170</v>
      </c>
      <c r="H76" s="101" t="s">
        <v>1147</v>
      </c>
      <c r="I76" s="102" t="s">
        <v>1589</v>
      </c>
      <c r="J76" s="100">
        <v>43271</v>
      </c>
      <c r="K76" s="102" t="s">
        <v>1149</v>
      </c>
      <c r="L76" s="102" t="s">
        <v>1733</v>
      </c>
      <c r="M76" s="102" t="s">
        <v>48</v>
      </c>
      <c r="N76">
        <v>2</v>
      </c>
      <c r="O76" s="82">
        <v>8</v>
      </c>
      <c r="P76" s="49">
        <v>6</v>
      </c>
      <c r="Q76" s="49">
        <v>6</v>
      </c>
      <c r="R76" s="49" t="s">
        <v>36</v>
      </c>
      <c r="S76" s="54"/>
      <c r="T76" s="54"/>
      <c r="U76" s="54"/>
      <c r="V76" s="54"/>
      <c r="W76" s="80">
        <v>3</v>
      </c>
      <c r="X76" s="51">
        <f t="shared" si="6"/>
        <v>4.0999999999999996</v>
      </c>
      <c r="Y76" s="52" t="str">
        <f t="shared" si="3"/>
        <v>D</v>
      </c>
      <c r="Z76" s="53" t="str">
        <f t="shared" si="1"/>
        <v>Trung bình yếu</v>
      </c>
      <c r="AA76" s="41" t="str">
        <f t="shared" si="8"/>
        <v/>
      </c>
      <c r="AB76" s="41" t="str">
        <f t="shared" si="9"/>
        <v>PM09-A3</v>
      </c>
      <c r="AC76" s="71"/>
      <c r="AD76" s="4"/>
      <c r="AE76" s="43" t="str">
        <f t="shared" si="7"/>
        <v>Đạt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1718</v>
      </c>
      <c r="D77" s="46" t="s">
        <v>1719</v>
      </c>
      <c r="E77" s="47" t="s">
        <v>324</v>
      </c>
      <c r="F77" s="48" t="s">
        <v>1653</v>
      </c>
      <c r="G77" s="45" t="s">
        <v>69</v>
      </c>
      <c r="H77" s="101" t="s">
        <v>1147</v>
      </c>
      <c r="I77" s="102" t="s">
        <v>1589</v>
      </c>
      <c r="J77" s="100">
        <v>43271</v>
      </c>
      <c r="K77" s="102" t="s">
        <v>1149</v>
      </c>
      <c r="L77" s="102" t="s">
        <v>1733</v>
      </c>
      <c r="M77" s="102" t="s">
        <v>48</v>
      </c>
      <c r="N77">
        <v>2</v>
      </c>
      <c r="O77" s="82">
        <v>10</v>
      </c>
      <c r="P77" s="49">
        <v>4</v>
      </c>
      <c r="Q77" s="49">
        <v>5</v>
      </c>
      <c r="R77" s="49" t="s">
        <v>36</v>
      </c>
      <c r="S77" s="54"/>
      <c r="T77" s="54"/>
      <c r="U77" s="54"/>
      <c r="V77" s="54"/>
      <c r="W77" s="80">
        <v>3</v>
      </c>
      <c r="X77" s="51">
        <f t="shared" si="6"/>
        <v>4</v>
      </c>
      <c r="Y77" s="52" t="str">
        <f t="shared" si="3"/>
        <v>D</v>
      </c>
      <c r="Z77" s="53" t="str">
        <f t="shared" si="1"/>
        <v>Trung bình yếu</v>
      </c>
      <c r="AA77" s="41" t="str">
        <f t="shared" si="8"/>
        <v/>
      </c>
      <c r="AB77" s="41" t="str">
        <f t="shared" si="9"/>
        <v>PM09-A3</v>
      </c>
      <c r="AC77" s="71"/>
      <c r="AD77" s="4"/>
      <c r="AE77" s="43" t="str">
        <f t="shared" si="7"/>
        <v>Đạt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1720</v>
      </c>
      <c r="D78" s="46" t="s">
        <v>1721</v>
      </c>
      <c r="E78" s="47" t="s">
        <v>328</v>
      </c>
      <c r="F78" s="48" t="s">
        <v>568</v>
      </c>
      <c r="G78" s="45" t="s">
        <v>89</v>
      </c>
      <c r="H78" s="101" t="s">
        <v>1147</v>
      </c>
      <c r="I78" s="102" t="s">
        <v>1589</v>
      </c>
      <c r="J78" s="100">
        <v>43271</v>
      </c>
      <c r="K78" s="102" t="s">
        <v>1149</v>
      </c>
      <c r="L78" s="102" t="s">
        <v>1733</v>
      </c>
      <c r="M78" s="102" t="s">
        <v>48</v>
      </c>
      <c r="N78">
        <v>2</v>
      </c>
      <c r="O78" s="82">
        <v>10</v>
      </c>
      <c r="P78" s="49">
        <v>3.5</v>
      </c>
      <c r="Q78" s="49">
        <v>4</v>
      </c>
      <c r="R78" s="49" t="s">
        <v>36</v>
      </c>
      <c r="S78" s="54"/>
      <c r="T78" s="54"/>
      <c r="U78" s="54"/>
      <c r="V78" s="54"/>
      <c r="W78" s="80">
        <v>3.5</v>
      </c>
      <c r="X78" s="51">
        <f t="shared" si="6"/>
        <v>4.2</v>
      </c>
      <c r="Y78" s="52" t="str">
        <f t="shared" si="3"/>
        <v>D</v>
      </c>
      <c r="Z78" s="53" t="str">
        <f t="shared" si="1"/>
        <v>Trung bình yếu</v>
      </c>
      <c r="AA78" s="41" t="str">
        <f t="shared" si="8"/>
        <v/>
      </c>
      <c r="AB78" s="41" t="str">
        <f t="shared" si="9"/>
        <v>PM09-A3</v>
      </c>
      <c r="AC78" s="71"/>
      <c r="AD78" s="4"/>
      <c r="AE78" s="43" t="str">
        <f t="shared" si="7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1722</v>
      </c>
      <c r="D79" s="46" t="s">
        <v>1723</v>
      </c>
      <c r="E79" s="47" t="s">
        <v>328</v>
      </c>
      <c r="F79" s="48" t="s">
        <v>217</v>
      </c>
      <c r="G79" s="45" t="s">
        <v>120</v>
      </c>
      <c r="H79" s="101" t="s">
        <v>1147</v>
      </c>
      <c r="I79" s="102" t="s">
        <v>1589</v>
      </c>
      <c r="J79" s="100">
        <v>43271</v>
      </c>
      <c r="K79" s="102" t="s">
        <v>1149</v>
      </c>
      <c r="L79" s="102" t="s">
        <v>1733</v>
      </c>
      <c r="M79" s="102" t="s">
        <v>48</v>
      </c>
      <c r="N79">
        <v>2</v>
      </c>
      <c r="O79" s="82">
        <v>10</v>
      </c>
      <c r="P79" s="49">
        <v>8.5</v>
      </c>
      <c r="Q79" s="49">
        <v>5</v>
      </c>
      <c r="R79" s="49" t="s">
        <v>36</v>
      </c>
      <c r="S79" s="54"/>
      <c r="T79" s="54"/>
      <c r="U79" s="54"/>
      <c r="V79" s="54"/>
      <c r="W79" s="80">
        <v>4</v>
      </c>
      <c r="X79" s="51">
        <f t="shared" si="6"/>
        <v>5.2</v>
      </c>
      <c r="Y79" s="52" t="str">
        <f t="shared" si="3"/>
        <v>D+</v>
      </c>
      <c r="Z79" s="53" t="str">
        <f t="shared" si="1"/>
        <v>Trung bình yếu</v>
      </c>
      <c r="AA79" s="41" t="str">
        <f t="shared" si="8"/>
        <v/>
      </c>
      <c r="AB79" s="41" t="str">
        <f t="shared" si="9"/>
        <v>PM09-A3</v>
      </c>
      <c r="AC79" s="71"/>
      <c r="AD79" s="4"/>
      <c r="AE79" s="43" t="str">
        <f t="shared" si="7"/>
        <v>Đạt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1724</v>
      </c>
      <c r="D80" s="46" t="s">
        <v>1725</v>
      </c>
      <c r="E80" s="47" t="s">
        <v>1726</v>
      </c>
      <c r="F80" s="48" t="s">
        <v>1727</v>
      </c>
      <c r="G80" s="45" t="s">
        <v>79</v>
      </c>
      <c r="H80" s="101" t="s">
        <v>1147</v>
      </c>
      <c r="I80" s="102" t="s">
        <v>1589</v>
      </c>
      <c r="J80" s="100">
        <v>43271</v>
      </c>
      <c r="K80" s="102" t="s">
        <v>1149</v>
      </c>
      <c r="L80" s="102" t="s">
        <v>1733</v>
      </c>
      <c r="M80" s="102" t="s">
        <v>48</v>
      </c>
      <c r="N80">
        <v>2</v>
      </c>
      <c r="O80" s="82">
        <v>7</v>
      </c>
      <c r="P80" s="49">
        <v>3</v>
      </c>
      <c r="Q80" s="49">
        <v>5</v>
      </c>
      <c r="R80" s="49" t="s">
        <v>36</v>
      </c>
      <c r="S80" s="54"/>
      <c r="T80" s="54"/>
      <c r="U80" s="54"/>
      <c r="V80" s="54"/>
      <c r="W80" s="80">
        <v>1</v>
      </c>
      <c r="X80" s="51">
        <f t="shared" si="6"/>
        <v>2.2000000000000002</v>
      </c>
      <c r="Y80" s="52" t="str">
        <f t="shared" si="3"/>
        <v>F</v>
      </c>
      <c r="Z80" s="53" t="str">
        <f t="shared" si="1"/>
        <v>Kém</v>
      </c>
      <c r="AA80" s="41" t="str">
        <f t="shared" si="8"/>
        <v/>
      </c>
      <c r="AB80" s="41" t="str">
        <f t="shared" si="9"/>
        <v>PM09-A3</v>
      </c>
      <c r="AC80" s="71"/>
      <c r="AD80" s="4"/>
      <c r="AE80" s="43" t="str">
        <f t="shared" si="7"/>
        <v>Học lại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1728</v>
      </c>
      <c r="D81" s="46" t="s">
        <v>1729</v>
      </c>
      <c r="E81" s="47" t="s">
        <v>1730</v>
      </c>
      <c r="F81" s="48" t="s">
        <v>230</v>
      </c>
      <c r="G81" s="45" t="s">
        <v>184</v>
      </c>
      <c r="H81" s="101" t="s">
        <v>1147</v>
      </c>
      <c r="I81" s="102" t="s">
        <v>1589</v>
      </c>
      <c r="J81" s="100">
        <v>43271</v>
      </c>
      <c r="K81" s="102" t="s">
        <v>1149</v>
      </c>
      <c r="L81" s="102" t="s">
        <v>1733</v>
      </c>
      <c r="M81" s="102" t="s">
        <v>48</v>
      </c>
      <c r="N81">
        <v>2</v>
      </c>
      <c r="O81" s="82">
        <v>10</v>
      </c>
      <c r="P81" s="49">
        <v>8</v>
      </c>
      <c r="Q81" s="49">
        <v>7</v>
      </c>
      <c r="R81" s="49" t="s">
        <v>36</v>
      </c>
      <c r="S81" s="54"/>
      <c r="T81" s="54"/>
      <c r="U81" s="54"/>
      <c r="V81" s="54"/>
      <c r="W81" s="80">
        <v>6</v>
      </c>
      <c r="X81" s="51">
        <f t="shared" si="6"/>
        <v>6.7</v>
      </c>
      <c r="Y81" s="52" t="str">
        <f t="shared" si="3"/>
        <v>C+</v>
      </c>
      <c r="Z81" s="53" t="str">
        <f t="shared" si="1"/>
        <v>Trung bình</v>
      </c>
      <c r="AA81" s="41" t="str">
        <f t="shared" si="8"/>
        <v/>
      </c>
      <c r="AB81" s="41" t="str">
        <f t="shared" si="9"/>
        <v>PM09-A3</v>
      </c>
      <c r="AC81" s="71"/>
      <c r="AD81" s="4"/>
      <c r="AE81" s="43" t="str">
        <f t="shared" si="7"/>
        <v>Đạt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18.75" customHeight="1" x14ac:dyDescent="0.25">
      <c r="B82" s="44">
        <v>74</v>
      </c>
      <c r="C82" s="45" t="s">
        <v>1731</v>
      </c>
      <c r="D82" s="46" t="s">
        <v>1732</v>
      </c>
      <c r="E82" s="47" t="s">
        <v>762</v>
      </c>
      <c r="F82" s="48" t="s">
        <v>632</v>
      </c>
      <c r="G82" s="45" t="s">
        <v>128</v>
      </c>
      <c r="H82" s="101" t="s">
        <v>1147</v>
      </c>
      <c r="I82" s="102" t="s">
        <v>1589</v>
      </c>
      <c r="J82" s="100">
        <v>43271</v>
      </c>
      <c r="K82" s="102" t="s">
        <v>1149</v>
      </c>
      <c r="L82" s="102" t="s">
        <v>1733</v>
      </c>
      <c r="M82" s="102" t="s">
        <v>48</v>
      </c>
      <c r="N82">
        <v>2</v>
      </c>
      <c r="O82" s="82">
        <v>7.5</v>
      </c>
      <c r="P82" s="49">
        <v>3</v>
      </c>
      <c r="Q82" s="49">
        <v>3</v>
      </c>
      <c r="R82" s="49" t="s">
        <v>36</v>
      </c>
      <c r="S82" s="54"/>
      <c r="T82" s="54"/>
      <c r="U82" s="54"/>
      <c r="V82" s="54"/>
      <c r="W82" s="80">
        <v>1</v>
      </c>
      <c r="X82" s="51">
        <f t="shared" si="6"/>
        <v>2.1</v>
      </c>
      <c r="Y82" s="52" t="str">
        <f t="shared" si="3"/>
        <v>F</v>
      </c>
      <c r="Z82" s="53" t="str">
        <f t="shared" si="1"/>
        <v>Kém</v>
      </c>
      <c r="AA82" s="41" t="str">
        <f t="shared" si="8"/>
        <v/>
      </c>
      <c r="AB82" s="41" t="str">
        <f t="shared" si="9"/>
        <v>PM09-A3</v>
      </c>
      <c r="AC82" s="71"/>
      <c r="AD82" s="4"/>
      <c r="AE82" s="43" t="str">
        <f t="shared" si="7"/>
        <v>Học lại</v>
      </c>
      <c r="AF82" s="4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61"/>
    </row>
    <row r="83" spans="1:47" ht="7.5" customHeight="1" x14ac:dyDescent="0.25">
      <c r="A83" s="61"/>
      <c r="B83" s="62"/>
      <c r="C83" s="63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x14ac:dyDescent="0.25">
      <c r="A84" s="61"/>
      <c r="B84" s="130" t="s">
        <v>37</v>
      </c>
      <c r="C84" s="130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6"/>
      <c r="Q84" s="66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4"/>
    </row>
    <row r="85" spans="1:47" ht="16.5" customHeight="1" x14ac:dyDescent="0.25">
      <c r="A85" s="61"/>
      <c r="B85" s="68" t="s">
        <v>38</v>
      </c>
      <c r="C85" s="68"/>
      <c r="D85" s="69">
        <f>+$AH$7</f>
        <v>74</v>
      </c>
      <c r="E85" s="70" t="s">
        <v>39</v>
      </c>
      <c r="F85" s="70"/>
      <c r="G85" s="139" t="s">
        <v>40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1">
        <f>$AH$7 -COUNTIF($AA$8:$AA$229,"Vắng") -COUNTIF($AA$8:$AA$229,"Vắng có phép") - COUNTIF($AA$8:$AA$229,"Đình chỉ thi") - COUNTIF($AA$8:$AA$229,"Không đủ ĐKDT")</f>
        <v>67</v>
      </c>
      <c r="X85" s="71"/>
      <c r="Y85" s="72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41</v>
      </c>
      <c r="C86" s="68"/>
      <c r="D86" s="69">
        <f>+$AS$7</f>
        <v>33</v>
      </c>
      <c r="E86" s="70" t="s">
        <v>39</v>
      </c>
      <c r="F86" s="70"/>
      <c r="G86" s="139" t="s">
        <v>42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4">
        <f>COUNTIF($AA$8:$AA$105,"Vắng")</f>
        <v>6</v>
      </c>
      <c r="X86" s="74"/>
      <c r="Y86" s="75"/>
      <c r="Z86" s="73"/>
      <c r="AA86" s="73" t="s">
        <v>39</v>
      </c>
      <c r="AB86" s="73"/>
      <c r="AC86" s="73"/>
      <c r="AD86" s="4"/>
    </row>
    <row r="87" spans="1:47" ht="16.5" customHeight="1" x14ac:dyDescent="0.25">
      <c r="A87" s="61"/>
      <c r="B87" s="68" t="s">
        <v>43</v>
      </c>
      <c r="C87" s="68"/>
      <c r="D87" s="76">
        <f>COUNTIF(AE9:AE82,"Học lại")</f>
        <v>41</v>
      </c>
      <c r="E87" s="70" t="s">
        <v>39</v>
      </c>
      <c r="F87" s="70"/>
      <c r="G87" s="139" t="s">
        <v>44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71">
        <f>COUNTIF($AA$8:$AA$105,"Vắng có phép")</f>
        <v>0</v>
      </c>
      <c r="X87" s="71"/>
      <c r="Y87" s="72"/>
      <c r="Z87" s="73"/>
      <c r="AA87" s="73" t="s">
        <v>39</v>
      </c>
      <c r="AB87" s="73"/>
      <c r="AC87" s="73"/>
      <c r="AD87" s="4"/>
    </row>
    <row r="88" spans="1:47" ht="3" customHeight="1" x14ac:dyDescent="0.25">
      <c r="A88" s="61"/>
      <c r="B88" s="62"/>
      <c r="C88" s="63"/>
      <c r="D88" s="63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6"/>
      <c r="Q88" s="66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4"/>
    </row>
    <row r="89" spans="1:47" x14ac:dyDescent="0.25">
      <c r="B89" s="77" t="s">
        <v>45</v>
      </c>
      <c r="C89" s="77"/>
      <c r="D89" s="78">
        <f>COUNTIF(AE9:AE82,"Thi lại")</f>
        <v>0</v>
      </c>
      <c r="E89" s="79" t="s">
        <v>39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  <row r="90" spans="1:47" x14ac:dyDescent="0.25">
      <c r="B90" s="77"/>
      <c r="C90" s="77"/>
      <c r="D90" s="78"/>
      <c r="E90" s="7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40" t="s">
        <v>3383</v>
      </c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99"/>
      <c r="AC90" s="99"/>
      <c r="AD90" s="4"/>
    </row>
  </sheetData>
  <sheetProtection formatCells="0" formatColumns="0" formatRows="0" insertColumns="0" insertRows="0" insertHyperlinks="0" deleteColumns="0" deleteRows="0" sort="0" autoFilter="0" pivotTables="0"/>
  <autoFilter ref="A7:AU82">
    <filterColumn colId="3" showButton="0"/>
  </autoFilter>
  <mergeCells count="51">
    <mergeCell ref="G85:V85"/>
    <mergeCell ref="G86:V86"/>
    <mergeCell ref="G87:V87"/>
    <mergeCell ref="Q89:AA89"/>
    <mergeCell ref="Q90:AA90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4:C84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2">
    <cfRule type="cellIs" dxfId="53" priority="8" operator="greaterThan">
      <formula>10</formula>
    </cfRule>
  </conditionalFormatting>
  <conditionalFormatting sqref="C1:C1048576">
    <cfRule type="duplicateValues" dxfId="52" priority="7"/>
  </conditionalFormatting>
  <conditionalFormatting sqref="W9:W82">
    <cfRule type="cellIs" dxfId="51" priority="4" operator="greaterThan">
      <formula>10</formula>
    </cfRule>
    <cfRule type="cellIs" dxfId="50" priority="5" operator="greaterThan">
      <formula>10</formula>
    </cfRule>
    <cfRule type="cellIs" dxfId="49" priority="6" operator="greaterThan">
      <formula>10</formula>
    </cfRule>
  </conditionalFormatting>
  <conditionalFormatting sqref="O9:R82">
    <cfRule type="cellIs" dxfId="48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7 AF3:AT7 AG2:AT2 AG9 AE9:AF82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U91"/>
  <sheetViews>
    <sheetView topLeftCell="B1" workbookViewId="0">
      <pane ySplit="2" topLeftCell="A83" activePane="bottomLeft" state="frozen"/>
      <selection activeCell="S5" sqref="S1:S1048576"/>
      <selection pane="bottomLeft" activeCell="B92" sqref="A92:XFD122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D17-238_08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43273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D17-238_08</v>
      </c>
      <c r="AH7" s="20">
        <f>+$AQ$7+$AS$7+$AO$7</f>
        <v>75</v>
      </c>
      <c r="AI7" s="7">
        <f>COUNTIF($Z$8:$Z$101,"Khiển trách")</f>
        <v>0</v>
      </c>
      <c r="AJ7" s="7">
        <f>COUNTIF($Z$8:$Z$101,"Cảnh cáo")</f>
        <v>0</v>
      </c>
      <c r="AK7" s="7">
        <f>COUNTIF($Z$8:$Z$101,"Đình chỉ thi")</f>
        <v>0</v>
      </c>
      <c r="AL7" s="21">
        <f>+($AI$7+$AJ$7+$AK$7)/$AH$7*100%</f>
        <v>0</v>
      </c>
      <c r="AM7" s="7">
        <f>SUM(COUNTIF($Z$8:$Z$99,"Vắng"),COUNTIF($Z$8:$Z$99,"Vắng có phép"))</f>
        <v>0</v>
      </c>
      <c r="AN7" s="22">
        <f>+$AM$7/$AH$7</f>
        <v>0</v>
      </c>
      <c r="AO7" s="23">
        <f>COUNTIF($AE$8:$AE$99,"Thi lại")</f>
        <v>0</v>
      </c>
      <c r="AP7" s="22">
        <f>+$AO$7/$AH$7</f>
        <v>0</v>
      </c>
      <c r="AQ7" s="23">
        <f>COUNTIF($AE$8:$AE$100,"Học lại")</f>
        <v>36</v>
      </c>
      <c r="AR7" s="22">
        <f>+$AQ$7/$AH$7</f>
        <v>0.48</v>
      </c>
      <c r="AS7" s="7">
        <f>COUNTIF($AE$9:$AE$100,"Đạt")</f>
        <v>39</v>
      </c>
      <c r="AT7" s="21">
        <f>+$AS$7/$AH$7</f>
        <v>0.52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1449</v>
      </c>
      <c r="D9" s="33" t="s">
        <v>553</v>
      </c>
      <c r="E9" s="34" t="s">
        <v>1145</v>
      </c>
      <c r="F9" s="35" t="s">
        <v>1450</v>
      </c>
      <c r="G9" s="32" t="s">
        <v>248</v>
      </c>
      <c r="H9" s="101" t="s">
        <v>1147</v>
      </c>
      <c r="I9" s="102" t="s">
        <v>1451</v>
      </c>
      <c r="J9" s="100">
        <v>43273</v>
      </c>
      <c r="K9" s="102" t="s">
        <v>1149</v>
      </c>
      <c r="L9" s="102" t="s">
        <v>343</v>
      </c>
      <c r="M9" s="102" t="s">
        <v>48</v>
      </c>
      <c r="N9">
        <v>2</v>
      </c>
      <c r="O9" s="81">
        <v>10</v>
      </c>
      <c r="P9" s="36">
        <v>6</v>
      </c>
      <c r="Q9" s="36">
        <v>6</v>
      </c>
      <c r="R9" s="36" t="s">
        <v>36</v>
      </c>
      <c r="S9" s="37"/>
      <c r="T9" s="37"/>
      <c r="U9" s="37"/>
      <c r="V9" s="37"/>
      <c r="W9" s="38">
        <v>4</v>
      </c>
      <c r="X9" s="39">
        <f t="shared" ref="X9:X72" si="0">ROUND(SUMPRODUCT(O9:W9,$O$8:$W$8)/100,1)</f>
        <v>5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D+</v>
      </c>
      <c r="Z9" s="40" t="str">
        <f t="shared" ref="Z9:Z83" si="1">IF($X9&lt;4,"Kém",IF(AND($X9&gt;=4,$X9&lt;=5.4),"Trung bình yếu",IF(AND($X9&gt;=5.5,$X9&lt;=6.9),"Trung bình",IF(AND($X9&gt;=7,$X9&lt;=8.4),"Khá",IF(AND($X9&gt;=8.5,$X9&lt;=10),"Giỏi","")))))</f>
        <v>Trung bình yếu</v>
      </c>
      <c r="AA9" s="41" t="str">
        <f>+IF(OR($O9=0,$P9=0,$Q9=0,$R9=0),"Không đủ ĐKDT",IF(AND(W9=0,X9&gt;=4),"Không đạt",""))</f>
        <v/>
      </c>
      <c r="AB9" s="90" t="str">
        <f>L9</f>
        <v>PM07-A3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Đạt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1452</v>
      </c>
      <c r="D10" s="46" t="s">
        <v>200</v>
      </c>
      <c r="E10" s="47" t="s">
        <v>51</v>
      </c>
      <c r="F10" s="48" t="s">
        <v>690</v>
      </c>
      <c r="G10" s="45" t="s">
        <v>144</v>
      </c>
      <c r="H10" s="101" t="s">
        <v>1147</v>
      </c>
      <c r="I10" s="102" t="s">
        <v>1451</v>
      </c>
      <c r="J10" s="100">
        <v>43273</v>
      </c>
      <c r="K10" s="102" t="s">
        <v>1149</v>
      </c>
      <c r="L10" s="102" t="s">
        <v>343</v>
      </c>
      <c r="M10" s="102" t="s">
        <v>48</v>
      </c>
      <c r="N10">
        <v>2</v>
      </c>
      <c r="O10" s="82">
        <v>8</v>
      </c>
      <c r="P10" s="49">
        <v>5</v>
      </c>
      <c r="Q10" s="49">
        <v>6</v>
      </c>
      <c r="R10" s="49" t="s">
        <v>36</v>
      </c>
      <c r="S10" s="50"/>
      <c r="T10" s="50"/>
      <c r="U10" s="50"/>
      <c r="V10" s="50"/>
      <c r="W10" s="80">
        <v>2</v>
      </c>
      <c r="X10" s="51">
        <f t="shared" si="0"/>
        <v>3.3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F</v>
      </c>
      <c r="Z10" s="53" t="str">
        <f t="shared" si="1"/>
        <v>Kém</v>
      </c>
      <c r="AA10" s="41" t="str">
        <f>+IF(OR($O10=0,$P10=0,$Q10=0,$R10=0),"Không đủ ĐKDT",IF(AND(W10=0,X10&gt;=4),"Không đạt",""))</f>
        <v/>
      </c>
      <c r="AB10" s="41" t="str">
        <f>L10</f>
        <v>PM07-A3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Học lại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1453</v>
      </c>
      <c r="D11" s="46" t="s">
        <v>211</v>
      </c>
      <c r="E11" s="47" t="s">
        <v>51</v>
      </c>
      <c r="F11" s="48" t="s">
        <v>1454</v>
      </c>
      <c r="G11" s="45" t="s">
        <v>74</v>
      </c>
      <c r="H11" s="101" t="s">
        <v>1147</v>
      </c>
      <c r="I11" s="102" t="s">
        <v>1451</v>
      </c>
      <c r="J11" s="100">
        <v>43273</v>
      </c>
      <c r="K11" s="102" t="s">
        <v>1149</v>
      </c>
      <c r="L11" s="102" t="s">
        <v>343</v>
      </c>
      <c r="M11" s="102" t="s">
        <v>48</v>
      </c>
      <c r="N11">
        <v>2</v>
      </c>
      <c r="O11" s="82">
        <v>9</v>
      </c>
      <c r="P11" s="49">
        <v>6</v>
      </c>
      <c r="Q11" s="49">
        <v>8</v>
      </c>
      <c r="R11" s="49" t="s">
        <v>36</v>
      </c>
      <c r="S11" s="54"/>
      <c r="T11" s="54"/>
      <c r="U11" s="54"/>
      <c r="V11" s="54"/>
      <c r="W11" s="80">
        <v>3</v>
      </c>
      <c r="X11" s="51">
        <f t="shared" si="0"/>
        <v>4.4000000000000004</v>
      </c>
      <c r="Y11" s="52" t="str">
        <f t="shared" ref="Y11:Y83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D</v>
      </c>
      <c r="Z11" s="53" t="str">
        <f t="shared" si="1"/>
        <v>Trung bình yếu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PM07-A3</v>
      </c>
      <c r="AC11" s="71"/>
      <c r="AD11" s="4"/>
      <c r="AE11" s="43" t="str">
        <f t="shared" si="2"/>
        <v>Đạt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1455</v>
      </c>
      <c r="D12" s="46" t="s">
        <v>186</v>
      </c>
      <c r="E12" s="47" t="s">
        <v>51</v>
      </c>
      <c r="F12" s="48" t="s">
        <v>1456</v>
      </c>
      <c r="G12" s="45" t="s">
        <v>447</v>
      </c>
      <c r="H12" s="101" t="s">
        <v>1147</v>
      </c>
      <c r="I12" s="102" t="s">
        <v>1451</v>
      </c>
      <c r="J12" s="100">
        <v>43273</v>
      </c>
      <c r="K12" s="102" t="s">
        <v>1149</v>
      </c>
      <c r="L12" s="102" t="s">
        <v>343</v>
      </c>
      <c r="M12" s="102" t="s">
        <v>48</v>
      </c>
      <c r="N12">
        <v>2</v>
      </c>
      <c r="O12" s="82">
        <v>10</v>
      </c>
      <c r="P12" s="49">
        <v>6</v>
      </c>
      <c r="Q12" s="49">
        <v>7</v>
      </c>
      <c r="R12" s="49" t="s">
        <v>36</v>
      </c>
      <c r="S12" s="54"/>
      <c r="T12" s="54"/>
      <c r="U12" s="54"/>
      <c r="V12" s="54"/>
      <c r="W12" s="80">
        <v>2</v>
      </c>
      <c r="X12" s="51">
        <f t="shared" si="0"/>
        <v>3.7</v>
      </c>
      <c r="Y12" s="52" t="str">
        <f t="shared" si="3"/>
        <v>F</v>
      </c>
      <c r="Z12" s="53" t="str">
        <f t="shared" si="1"/>
        <v>Kém</v>
      </c>
      <c r="AA12" s="41" t="str">
        <f t="shared" si="4"/>
        <v/>
      </c>
      <c r="AB12" s="41" t="str">
        <f t="shared" si="5"/>
        <v>PM07-A3</v>
      </c>
      <c r="AC12" s="71"/>
      <c r="AD12" s="4"/>
      <c r="AE12" s="43" t="str">
        <f t="shared" si="2"/>
        <v>Học lại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1457</v>
      </c>
      <c r="D13" s="46" t="s">
        <v>1064</v>
      </c>
      <c r="E13" s="47" t="s">
        <v>51</v>
      </c>
      <c r="F13" s="48" t="s">
        <v>1458</v>
      </c>
      <c r="G13" s="45" t="s">
        <v>214</v>
      </c>
      <c r="H13" s="101" t="s">
        <v>1147</v>
      </c>
      <c r="I13" s="102" t="s">
        <v>1451</v>
      </c>
      <c r="J13" s="100">
        <v>43273</v>
      </c>
      <c r="K13" s="102" t="s">
        <v>1149</v>
      </c>
      <c r="L13" s="102" t="s">
        <v>343</v>
      </c>
      <c r="M13" s="102" t="s">
        <v>48</v>
      </c>
      <c r="N13">
        <v>2</v>
      </c>
      <c r="O13" s="82">
        <v>8</v>
      </c>
      <c r="P13" s="49">
        <v>6</v>
      </c>
      <c r="Q13" s="49">
        <v>10</v>
      </c>
      <c r="R13" s="49" t="s">
        <v>36</v>
      </c>
      <c r="S13" s="54"/>
      <c r="T13" s="54"/>
      <c r="U13" s="54"/>
      <c r="V13" s="54"/>
      <c r="W13" s="80">
        <v>7</v>
      </c>
      <c r="X13" s="51">
        <f t="shared" si="0"/>
        <v>7.3</v>
      </c>
      <c r="Y13" s="52" t="str">
        <f t="shared" si="3"/>
        <v>B</v>
      </c>
      <c r="Z13" s="53" t="str">
        <f t="shared" si="1"/>
        <v>Khá</v>
      </c>
      <c r="AA13" s="41" t="str">
        <f t="shared" si="4"/>
        <v/>
      </c>
      <c r="AB13" s="41" t="str">
        <f t="shared" si="5"/>
        <v>PM07-A3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1459</v>
      </c>
      <c r="D14" s="46" t="s">
        <v>1460</v>
      </c>
      <c r="E14" s="47" t="s">
        <v>51</v>
      </c>
      <c r="F14" s="48" t="s">
        <v>1461</v>
      </c>
      <c r="G14" s="45" t="s">
        <v>93</v>
      </c>
      <c r="H14" s="101" t="s">
        <v>1147</v>
      </c>
      <c r="I14" s="102" t="s">
        <v>1451</v>
      </c>
      <c r="J14" s="100">
        <v>43273</v>
      </c>
      <c r="K14" s="102" t="s">
        <v>1149</v>
      </c>
      <c r="L14" s="102" t="s">
        <v>343</v>
      </c>
      <c r="M14" s="102" t="s">
        <v>48</v>
      </c>
      <c r="N14">
        <v>2</v>
      </c>
      <c r="O14" s="82">
        <v>9</v>
      </c>
      <c r="P14" s="49">
        <v>6</v>
      </c>
      <c r="Q14" s="49">
        <v>6</v>
      </c>
      <c r="R14" s="49" t="s">
        <v>36</v>
      </c>
      <c r="S14" s="54"/>
      <c r="T14" s="54"/>
      <c r="U14" s="54"/>
      <c r="V14" s="54"/>
      <c r="W14" s="80">
        <v>3</v>
      </c>
      <c r="X14" s="51">
        <f t="shared" si="0"/>
        <v>4.2</v>
      </c>
      <c r="Y14" s="52" t="str">
        <f t="shared" si="3"/>
        <v>D</v>
      </c>
      <c r="Z14" s="53" t="str">
        <f t="shared" si="1"/>
        <v>Trung bình yếu</v>
      </c>
      <c r="AA14" s="41" t="str">
        <f t="shared" si="4"/>
        <v/>
      </c>
      <c r="AB14" s="41" t="str">
        <f t="shared" si="5"/>
        <v>PM07-A3</v>
      </c>
      <c r="AC14" s="71"/>
      <c r="AD14" s="4"/>
      <c r="AE14" s="43" t="str">
        <f t="shared" si="2"/>
        <v>Đạt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1462</v>
      </c>
      <c r="D15" s="46" t="s">
        <v>1463</v>
      </c>
      <c r="E15" s="47" t="s">
        <v>51</v>
      </c>
      <c r="F15" s="48" t="s">
        <v>254</v>
      </c>
      <c r="G15" s="45" t="s">
        <v>194</v>
      </c>
      <c r="H15" s="101" t="s">
        <v>1147</v>
      </c>
      <c r="I15" s="102" t="s">
        <v>1451</v>
      </c>
      <c r="J15" s="100">
        <v>43273</v>
      </c>
      <c r="K15" s="102" t="s">
        <v>1149</v>
      </c>
      <c r="L15" s="102" t="s">
        <v>343</v>
      </c>
      <c r="M15" s="102" t="s">
        <v>48</v>
      </c>
      <c r="N15">
        <v>2</v>
      </c>
      <c r="O15" s="82">
        <v>10</v>
      </c>
      <c r="P15" s="49">
        <v>6</v>
      </c>
      <c r="Q15" s="49">
        <v>6</v>
      </c>
      <c r="R15" s="49" t="s">
        <v>36</v>
      </c>
      <c r="S15" s="54"/>
      <c r="T15" s="54"/>
      <c r="U15" s="54"/>
      <c r="V15" s="54"/>
      <c r="W15" s="80">
        <v>3</v>
      </c>
      <c r="X15" s="51">
        <f t="shared" si="0"/>
        <v>4.3</v>
      </c>
      <c r="Y15" s="52" t="str">
        <f t="shared" si="3"/>
        <v>D</v>
      </c>
      <c r="Z15" s="53" t="str">
        <f t="shared" si="1"/>
        <v>Trung bình yếu</v>
      </c>
      <c r="AA15" s="41" t="str">
        <f t="shared" si="4"/>
        <v/>
      </c>
      <c r="AB15" s="41" t="str">
        <f t="shared" si="5"/>
        <v>PM07-A3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1464</v>
      </c>
      <c r="D16" s="46" t="s">
        <v>464</v>
      </c>
      <c r="E16" s="47" t="s">
        <v>72</v>
      </c>
      <c r="F16" s="48" t="s">
        <v>619</v>
      </c>
      <c r="G16" s="45" t="s">
        <v>57</v>
      </c>
      <c r="H16" s="101" t="s">
        <v>1147</v>
      </c>
      <c r="I16" s="102" t="s">
        <v>1451</v>
      </c>
      <c r="J16" s="100">
        <v>43273</v>
      </c>
      <c r="K16" s="102" t="s">
        <v>1149</v>
      </c>
      <c r="L16" s="102" t="s">
        <v>343</v>
      </c>
      <c r="M16" s="102" t="s">
        <v>48</v>
      </c>
      <c r="N16">
        <v>2</v>
      </c>
      <c r="O16" s="82">
        <v>10</v>
      </c>
      <c r="P16" s="49">
        <v>6</v>
      </c>
      <c r="Q16" s="49">
        <v>10</v>
      </c>
      <c r="R16" s="49" t="s">
        <v>36</v>
      </c>
      <c r="S16" s="54"/>
      <c r="T16" s="54"/>
      <c r="U16" s="54"/>
      <c r="V16" s="54"/>
      <c r="W16" s="80">
        <v>7</v>
      </c>
      <c r="X16" s="51">
        <f t="shared" si="0"/>
        <v>7.5</v>
      </c>
      <c r="Y16" s="52" t="str">
        <f t="shared" si="3"/>
        <v>B</v>
      </c>
      <c r="Z16" s="53" t="str">
        <f t="shared" si="1"/>
        <v>Khá</v>
      </c>
      <c r="AA16" s="41" t="str">
        <f t="shared" si="4"/>
        <v/>
      </c>
      <c r="AB16" s="41" t="str">
        <f t="shared" si="5"/>
        <v>PM07-A3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1465</v>
      </c>
      <c r="D17" s="46" t="s">
        <v>1466</v>
      </c>
      <c r="E17" s="47" t="s">
        <v>782</v>
      </c>
      <c r="F17" s="48" t="s">
        <v>1467</v>
      </c>
      <c r="G17" s="45" t="s">
        <v>1468</v>
      </c>
      <c r="H17" s="101" t="s">
        <v>1147</v>
      </c>
      <c r="I17" s="102" t="s">
        <v>1451</v>
      </c>
      <c r="J17" s="100">
        <v>43273</v>
      </c>
      <c r="K17" s="102" t="s">
        <v>1149</v>
      </c>
      <c r="L17" s="102" t="s">
        <v>343</v>
      </c>
      <c r="M17" s="102" t="s">
        <v>48</v>
      </c>
      <c r="N17">
        <v>2</v>
      </c>
      <c r="O17" s="82">
        <v>10</v>
      </c>
      <c r="P17" s="49">
        <v>6</v>
      </c>
      <c r="Q17" s="49">
        <v>6</v>
      </c>
      <c r="R17" s="49" t="s">
        <v>36</v>
      </c>
      <c r="S17" s="54"/>
      <c r="T17" s="54"/>
      <c r="U17" s="54"/>
      <c r="V17" s="54"/>
      <c r="W17" s="80">
        <v>2</v>
      </c>
      <c r="X17" s="51">
        <f t="shared" si="0"/>
        <v>3.6</v>
      </c>
      <c r="Y17" s="52" t="str">
        <f t="shared" si="3"/>
        <v>F</v>
      </c>
      <c r="Z17" s="53" t="str">
        <f t="shared" si="1"/>
        <v>Kém</v>
      </c>
      <c r="AA17" s="41" t="str">
        <f t="shared" si="4"/>
        <v/>
      </c>
      <c r="AB17" s="41" t="str">
        <f t="shared" si="5"/>
        <v>PM07-A3</v>
      </c>
      <c r="AC17" s="71"/>
      <c r="AD17" s="4"/>
      <c r="AE17" s="43" t="str">
        <f t="shared" si="2"/>
        <v>Học lại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1469</v>
      </c>
      <c r="D18" s="46" t="s">
        <v>327</v>
      </c>
      <c r="E18" s="47" t="s">
        <v>1470</v>
      </c>
      <c r="F18" s="48" t="s">
        <v>1343</v>
      </c>
      <c r="G18" s="45" t="s">
        <v>184</v>
      </c>
      <c r="H18" s="101" t="s">
        <v>1147</v>
      </c>
      <c r="I18" s="102" t="s">
        <v>1451</v>
      </c>
      <c r="J18" s="100">
        <v>43273</v>
      </c>
      <c r="K18" s="102" t="s">
        <v>1149</v>
      </c>
      <c r="L18" s="102" t="s">
        <v>343</v>
      </c>
      <c r="M18" s="102" t="s">
        <v>48</v>
      </c>
      <c r="N18">
        <v>2</v>
      </c>
      <c r="O18" s="82">
        <v>9</v>
      </c>
      <c r="P18" s="49">
        <v>5</v>
      </c>
      <c r="Q18" s="49">
        <v>6</v>
      </c>
      <c r="R18" s="49" t="s">
        <v>36</v>
      </c>
      <c r="S18" s="54"/>
      <c r="T18" s="54"/>
      <c r="U18" s="54"/>
      <c r="V18" s="54"/>
      <c r="W18" s="80">
        <v>1</v>
      </c>
      <c r="X18" s="51">
        <f t="shared" si="0"/>
        <v>2.7</v>
      </c>
      <c r="Y18" s="52" t="str">
        <f t="shared" si="3"/>
        <v>F</v>
      </c>
      <c r="Z18" s="53" t="str">
        <f t="shared" si="1"/>
        <v>Kém</v>
      </c>
      <c r="AA18" s="41" t="str">
        <f t="shared" si="4"/>
        <v/>
      </c>
      <c r="AB18" s="41" t="str">
        <f t="shared" si="5"/>
        <v>PM07-A3</v>
      </c>
      <c r="AC18" s="71"/>
      <c r="AD18" s="4"/>
      <c r="AE18" s="43" t="str">
        <f t="shared" si="2"/>
        <v>Học lại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1471</v>
      </c>
      <c r="D19" s="46" t="s">
        <v>76</v>
      </c>
      <c r="E19" s="47" t="s">
        <v>592</v>
      </c>
      <c r="F19" s="48" t="s">
        <v>581</v>
      </c>
      <c r="G19" s="45" t="s">
        <v>447</v>
      </c>
      <c r="H19" s="101" t="s">
        <v>1147</v>
      </c>
      <c r="I19" s="102" t="s">
        <v>1451</v>
      </c>
      <c r="J19" s="100">
        <v>43273</v>
      </c>
      <c r="K19" s="102" t="s">
        <v>1149</v>
      </c>
      <c r="L19" s="102" t="s">
        <v>343</v>
      </c>
      <c r="M19" s="102" t="s">
        <v>48</v>
      </c>
      <c r="N19">
        <v>2</v>
      </c>
      <c r="O19" s="82">
        <v>10</v>
      </c>
      <c r="P19" s="49">
        <v>6</v>
      </c>
      <c r="Q19" s="49">
        <v>6</v>
      </c>
      <c r="R19" s="49" t="s">
        <v>36</v>
      </c>
      <c r="S19" s="54"/>
      <c r="T19" s="54"/>
      <c r="U19" s="54"/>
      <c r="V19" s="54"/>
      <c r="W19" s="80">
        <v>2</v>
      </c>
      <c r="X19" s="51">
        <f t="shared" si="0"/>
        <v>3.6</v>
      </c>
      <c r="Y19" s="52" t="str">
        <f t="shared" si="3"/>
        <v>F</v>
      </c>
      <c r="Z19" s="53" t="str">
        <f t="shared" si="1"/>
        <v>Kém</v>
      </c>
      <c r="AA19" s="41" t="str">
        <f t="shared" si="4"/>
        <v/>
      </c>
      <c r="AB19" s="41" t="str">
        <f t="shared" si="5"/>
        <v>PM07-A3</v>
      </c>
      <c r="AC19" s="71"/>
      <c r="AD19" s="4"/>
      <c r="AE19" s="43" t="str">
        <f t="shared" si="2"/>
        <v>Học lại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1472</v>
      </c>
      <c r="D20" s="46" t="s">
        <v>1437</v>
      </c>
      <c r="E20" s="47" t="s">
        <v>1473</v>
      </c>
      <c r="F20" s="48" t="s">
        <v>1474</v>
      </c>
      <c r="G20" s="45" t="s">
        <v>164</v>
      </c>
      <c r="H20" s="101" t="s">
        <v>1147</v>
      </c>
      <c r="I20" s="102" t="s">
        <v>1451</v>
      </c>
      <c r="J20" s="100">
        <v>43273</v>
      </c>
      <c r="K20" s="102" t="s">
        <v>1149</v>
      </c>
      <c r="L20" s="102" t="s">
        <v>343</v>
      </c>
      <c r="M20" s="102" t="s">
        <v>48</v>
      </c>
      <c r="N20">
        <v>2</v>
      </c>
      <c r="O20" s="82">
        <v>6</v>
      </c>
      <c r="P20" s="49">
        <v>4</v>
      </c>
      <c r="Q20" s="49">
        <v>6</v>
      </c>
      <c r="R20" s="49" t="s">
        <v>36</v>
      </c>
      <c r="S20" s="54"/>
      <c r="T20" s="54"/>
      <c r="U20" s="54"/>
      <c r="V20" s="54"/>
      <c r="W20" s="80">
        <v>0</v>
      </c>
      <c r="X20" s="51">
        <f t="shared" si="0"/>
        <v>1.6</v>
      </c>
      <c r="Y20" s="52" t="str">
        <f t="shared" si="3"/>
        <v>F</v>
      </c>
      <c r="Z20" s="53" t="str">
        <f t="shared" si="1"/>
        <v>Kém</v>
      </c>
      <c r="AA20" s="41" t="s">
        <v>3382</v>
      </c>
      <c r="AB20" s="41" t="str">
        <f t="shared" si="5"/>
        <v>PM07-A3</v>
      </c>
      <c r="AC20" s="71"/>
      <c r="AD20" s="4"/>
      <c r="AE20" s="43" t="str">
        <f t="shared" si="2"/>
        <v>Học lại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1475</v>
      </c>
      <c r="D21" s="46" t="s">
        <v>1476</v>
      </c>
      <c r="E21" s="47" t="s">
        <v>99</v>
      </c>
      <c r="F21" s="48" t="s">
        <v>1454</v>
      </c>
      <c r="G21" s="45" t="s">
        <v>69</v>
      </c>
      <c r="H21" s="101" t="s">
        <v>1147</v>
      </c>
      <c r="I21" s="102" t="s">
        <v>1451</v>
      </c>
      <c r="J21" s="100">
        <v>43273</v>
      </c>
      <c r="K21" s="102" t="s">
        <v>1149</v>
      </c>
      <c r="L21" s="102" t="s">
        <v>343</v>
      </c>
      <c r="M21" s="102" t="s">
        <v>48</v>
      </c>
      <c r="N21">
        <v>2</v>
      </c>
      <c r="O21" s="82">
        <v>9</v>
      </c>
      <c r="P21" s="49">
        <v>6</v>
      </c>
      <c r="Q21" s="49">
        <v>6</v>
      </c>
      <c r="R21" s="49" t="s">
        <v>36</v>
      </c>
      <c r="S21" s="54"/>
      <c r="T21" s="54"/>
      <c r="U21" s="54"/>
      <c r="V21" s="54"/>
      <c r="W21" s="80">
        <v>3</v>
      </c>
      <c r="X21" s="51">
        <f t="shared" si="0"/>
        <v>4.2</v>
      </c>
      <c r="Y21" s="52" t="str">
        <f t="shared" si="3"/>
        <v>D</v>
      </c>
      <c r="Z21" s="53" t="str">
        <f t="shared" si="1"/>
        <v>Trung bình yếu</v>
      </c>
      <c r="AA21" s="41" t="str">
        <f t="shared" si="4"/>
        <v/>
      </c>
      <c r="AB21" s="41" t="str">
        <f t="shared" si="5"/>
        <v>PM07-A3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1477</v>
      </c>
      <c r="D22" s="46" t="s">
        <v>654</v>
      </c>
      <c r="E22" s="47" t="s">
        <v>99</v>
      </c>
      <c r="F22" s="48" t="s">
        <v>83</v>
      </c>
      <c r="G22" s="45" t="s">
        <v>454</v>
      </c>
      <c r="H22" s="101" t="s">
        <v>1147</v>
      </c>
      <c r="I22" s="102" t="s">
        <v>1451</v>
      </c>
      <c r="J22" s="100">
        <v>43273</v>
      </c>
      <c r="K22" s="102" t="s">
        <v>1149</v>
      </c>
      <c r="L22" s="102" t="s">
        <v>343</v>
      </c>
      <c r="M22" s="102" t="s">
        <v>48</v>
      </c>
      <c r="N22">
        <v>2</v>
      </c>
      <c r="O22" s="82">
        <v>6</v>
      </c>
      <c r="P22" s="49">
        <v>5</v>
      </c>
      <c r="Q22" s="49">
        <v>6</v>
      </c>
      <c r="R22" s="49" t="s">
        <v>36</v>
      </c>
      <c r="S22" s="54"/>
      <c r="T22" s="54"/>
      <c r="U22" s="54"/>
      <c r="V22" s="54"/>
      <c r="W22" s="80">
        <v>0</v>
      </c>
      <c r="X22" s="51">
        <f t="shared" si="0"/>
        <v>1.7</v>
      </c>
      <c r="Y22" s="52" t="str">
        <f t="shared" si="3"/>
        <v>F</v>
      </c>
      <c r="Z22" s="53" t="str">
        <f t="shared" si="1"/>
        <v>Kém</v>
      </c>
      <c r="AA22" s="41" t="s">
        <v>3382</v>
      </c>
      <c r="AB22" s="41" t="str">
        <f t="shared" si="5"/>
        <v>PM07-A3</v>
      </c>
      <c r="AC22" s="71"/>
      <c r="AD22" s="4"/>
      <c r="AE22" s="43" t="str">
        <f t="shared" si="2"/>
        <v>Học lại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1478</v>
      </c>
      <c r="D23" s="46" t="s">
        <v>1479</v>
      </c>
      <c r="E23" s="47" t="s">
        <v>1480</v>
      </c>
      <c r="F23" s="48" t="s">
        <v>823</v>
      </c>
      <c r="G23" s="45" t="s">
        <v>132</v>
      </c>
      <c r="H23" s="101" t="s">
        <v>1147</v>
      </c>
      <c r="I23" s="102" t="s">
        <v>1451</v>
      </c>
      <c r="J23" s="100">
        <v>43273</v>
      </c>
      <c r="K23" s="102" t="s">
        <v>1149</v>
      </c>
      <c r="L23" s="102" t="s">
        <v>343</v>
      </c>
      <c r="M23" s="102" t="s">
        <v>48</v>
      </c>
      <c r="N23">
        <v>2</v>
      </c>
      <c r="O23" s="82">
        <v>10</v>
      </c>
      <c r="P23" s="49">
        <v>6</v>
      </c>
      <c r="Q23" s="49">
        <v>6</v>
      </c>
      <c r="R23" s="49" t="s">
        <v>36</v>
      </c>
      <c r="S23" s="54"/>
      <c r="T23" s="54"/>
      <c r="U23" s="54"/>
      <c r="V23" s="54"/>
      <c r="W23" s="80">
        <v>3</v>
      </c>
      <c r="X23" s="51">
        <f t="shared" si="0"/>
        <v>4.3</v>
      </c>
      <c r="Y23" s="52" t="str">
        <f t="shared" si="3"/>
        <v>D</v>
      </c>
      <c r="Z23" s="53" t="str">
        <f t="shared" si="1"/>
        <v>Trung bình yếu</v>
      </c>
      <c r="AA23" s="41" t="str">
        <f t="shared" si="4"/>
        <v/>
      </c>
      <c r="AB23" s="41" t="str">
        <f t="shared" si="5"/>
        <v>PM07-A3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1481</v>
      </c>
      <c r="D24" s="46" t="s">
        <v>1482</v>
      </c>
      <c r="E24" s="47" t="s">
        <v>103</v>
      </c>
      <c r="F24" s="48" t="s">
        <v>934</v>
      </c>
      <c r="G24" s="45" t="s">
        <v>164</v>
      </c>
      <c r="H24" s="101" t="s">
        <v>1147</v>
      </c>
      <c r="I24" s="102" t="s">
        <v>1451</v>
      </c>
      <c r="J24" s="100">
        <v>43273</v>
      </c>
      <c r="K24" s="102" t="s">
        <v>1149</v>
      </c>
      <c r="L24" s="102" t="s">
        <v>343</v>
      </c>
      <c r="M24" s="102" t="s">
        <v>48</v>
      </c>
      <c r="N24">
        <v>2</v>
      </c>
      <c r="O24" s="82">
        <v>8</v>
      </c>
      <c r="P24" s="49">
        <v>5</v>
      </c>
      <c r="Q24" s="49">
        <v>6</v>
      </c>
      <c r="R24" s="49" t="s">
        <v>36</v>
      </c>
      <c r="S24" s="54"/>
      <c r="T24" s="54"/>
      <c r="U24" s="54"/>
      <c r="V24" s="54"/>
      <c r="W24" s="80">
        <v>2</v>
      </c>
      <c r="X24" s="51">
        <f t="shared" si="0"/>
        <v>3.3</v>
      </c>
      <c r="Y24" s="52" t="str">
        <f t="shared" si="3"/>
        <v>F</v>
      </c>
      <c r="Z24" s="53" t="str">
        <f t="shared" si="1"/>
        <v>Kém</v>
      </c>
      <c r="AA24" s="41" t="str">
        <f t="shared" si="4"/>
        <v/>
      </c>
      <c r="AB24" s="41" t="str">
        <f t="shared" si="5"/>
        <v>PM07-A3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1483</v>
      </c>
      <c r="D25" s="46" t="s">
        <v>945</v>
      </c>
      <c r="E25" s="47" t="s">
        <v>115</v>
      </c>
      <c r="F25" s="48" t="s">
        <v>598</v>
      </c>
      <c r="G25" s="45" t="s">
        <v>69</v>
      </c>
      <c r="H25" s="101" t="s">
        <v>1147</v>
      </c>
      <c r="I25" s="102" t="s">
        <v>1451</v>
      </c>
      <c r="J25" s="100">
        <v>43273</v>
      </c>
      <c r="K25" s="102" t="s">
        <v>1149</v>
      </c>
      <c r="L25" s="102" t="s">
        <v>343</v>
      </c>
      <c r="M25" s="102" t="s">
        <v>48</v>
      </c>
      <c r="N25">
        <v>2</v>
      </c>
      <c r="O25" s="82">
        <v>10</v>
      </c>
      <c r="P25" s="49">
        <v>7</v>
      </c>
      <c r="Q25" s="49">
        <v>6</v>
      </c>
      <c r="R25" s="49" t="s">
        <v>36</v>
      </c>
      <c r="S25" s="54"/>
      <c r="T25" s="54"/>
      <c r="U25" s="54"/>
      <c r="V25" s="54"/>
      <c r="W25" s="80">
        <v>0</v>
      </c>
      <c r="X25" s="51">
        <f t="shared" si="0"/>
        <v>2.2999999999999998</v>
      </c>
      <c r="Y25" s="52" t="str">
        <f t="shared" si="3"/>
        <v>F</v>
      </c>
      <c r="Z25" s="53" t="str">
        <f t="shared" si="1"/>
        <v>Kém</v>
      </c>
      <c r="AA25" s="41" t="str">
        <f t="shared" si="4"/>
        <v/>
      </c>
      <c r="AB25" s="41" t="str">
        <f t="shared" si="5"/>
        <v>PM07-A3</v>
      </c>
      <c r="AC25" s="71"/>
      <c r="AD25" s="4"/>
      <c r="AE25" s="43" t="str">
        <f t="shared" si="2"/>
        <v>Học lại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1484</v>
      </c>
      <c r="D26" s="46" t="s">
        <v>1485</v>
      </c>
      <c r="E26" s="47" t="s">
        <v>115</v>
      </c>
      <c r="F26" s="48" t="s">
        <v>1486</v>
      </c>
      <c r="G26" s="45" t="s">
        <v>93</v>
      </c>
      <c r="H26" s="101" t="s">
        <v>1147</v>
      </c>
      <c r="I26" s="102" t="s">
        <v>1451</v>
      </c>
      <c r="J26" s="100">
        <v>43273</v>
      </c>
      <c r="K26" s="102" t="s">
        <v>1149</v>
      </c>
      <c r="L26" s="102" t="s">
        <v>343</v>
      </c>
      <c r="M26" s="102" t="s">
        <v>48</v>
      </c>
      <c r="N26">
        <v>2</v>
      </c>
      <c r="O26" s="82">
        <v>8</v>
      </c>
      <c r="P26" s="49">
        <v>5</v>
      </c>
      <c r="Q26" s="49">
        <v>10</v>
      </c>
      <c r="R26" s="49" t="s">
        <v>36</v>
      </c>
      <c r="S26" s="54"/>
      <c r="T26" s="54"/>
      <c r="U26" s="54"/>
      <c r="V26" s="54"/>
      <c r="W26" s="80">
        <v>4</v>
      </c>
      <c r="X26" s="51">
        <f t="shared" si="0"/>
        <v>5.0999999999999996</v>
      </c>
      <c r="Y26" s="52" t="str">
        <f t="shared" si="3"/>
        <v>D+</v>
      </c>
      <c r="Z26" s="53" t="str">
        <f t="shared" si="1"/>
        <v>Trung bình yếu</v>
      </c>
      <c r="AA26" s="41" t="str">
        <f t="shared" si="4"/>
        <v/>
      </c>
      <c r="AB26" s="41" t="str">
        <f t="shared" si="5"/>
        <v>PM07-A3</v>
      </c>
      <c r="AC26" s="71"/>
      <c r="AD26" s="4"/>
      <c r="AE26" s="43" t="str">
        <f t="shared" si="2"/>
        <v>Đạt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1487</v>
      </c>
      <c r="D27" s="46" t="s">
        <v>55</v>
      </c>
      <c r="E27" s="47" t="s">
        <v>115</v>
      </c>
      <c r="F27" s="48" t="s">
        <v>645</v>
      </c>
      <c r="G27" s="45" t="s">
        <v>214</v>
      </c>
      <c r="H27" s="101" t="s">
        <v>1147</v>
      </c>
      <c r="I27" s="102" t="s">
        <v>1451</v>
      </c>
      <c r="J27" s="100">
        <v>43273</v>
      </c>
      <c r="K27" s="102" t="s">
        <v>1149</v>
      </c>
      <c r="L27" s="102" t="s">
        <v>343</v>
      </c>
      <c r="M27" s="102" t="s">
        <v>48</v>
      </c>
      <c r="N27">
        <v>2</v>
      </c>
      <c r="O27" s="82">
        <v>9</v>
      </c>
      <c r="P27" s="49">
        <v>6</v>
      </c>
      <c r="Q27" s="49">
        <v>4</v>
      </c>
      <c r="R27" s="49" t="s">
        <v>36</v>
      </c>
      <c r="S27" s="54"/>
      <c r="T27" s="54"/>
      <c r="U27" s="54"/>
      <c r="V27" s="54"/>
      <c r="W27" s="80">
        <v>2</v>
      </c>
      <c r="X27" s="51">
        <f t="shared" si="0"/>
        <v>3.3</v>
      </c>
      <c r="Y27" s="52" t="str">
        <f t="shared" si="3"/>
        <v>F</v>
      </c>
      <c r="Z27" s="53" t="str">
        <f t="shared" si="1"/>
        <v>Kém</v>
      </c>
      <c r="AA27" s="41" t="str">
        <f t="shared" si="4"/>
        <v/>
      </c>
      <c r="AB27" s="41" t="str">
        <f t="shared" si="5"/>
        <v>PM07-A3</v>
      </c>
      <c r="AC27" s="71"/>
      <c r="AD27" s="4"/>
      <c r="AE27" s="43" t="str">
        <f t="shared" si="2"/>
        <v>Học lại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1488</v>
      </c>
      <c r="D28" s="46" t="s">
        <v>1345</v>
      </c>
      <c r="E28" s="47" t="s">
        <v>115</v>
      </c>
      <c r="F28" s="48" t="s">
        <v>783</v>
      </c>
      <c r="G28" s="45" t="s">
        <v>194</v>
      </c>
      <c r="H28" s="101" t="s">
        <v>1147</v>
      </c>
      <c r="I28" s="102" t="s">
        <v>1451</v>
      </c>
      <c r="J28" s="100">
        <v>43273</v>
      </c>
      <c r="K28" s="102" t="s">
        <v>1149</v>
      </c>
      <c r="L28" s="102" t="s">
        <v>343</v>
      </c>
      <c r="M28" s="102" t="s">
        <v>48</v>
      </c>
      <c r="N28">
        <v>2</v>
      </c>
      <c r="O28" s="82">
        <v>8</v>
      </c>
      <c r="P28" s="49">
        <v>6</v>
      </c>
      <c r="Q28" s="49">
        <v>6</v>
      </c>
      <c r="R28" s="49" t="s">
        <v>36</v>
      </c>
      <c r="S28" s="54"/>
      <c r="T28" s="54"/>
      <c r="U28" s="54"/>
      <c r="V28" s="54"/>
      <c r="W28" s="80">
        <v>0</v>
      </c>
      <c r="X28" s="51">
        <f t="shared" si="0"/>
        <v>2</v>
      </c>
      <c r="Y28" s="52" t="str">
        <f t="shared" si="3"/>
        <v>F</v>
      </c>
      <c r="Z28" s="53" t="str">
        <f t="shared" si="1"/>
        <v>Kém</v>
      </c>
      <c r="AA28" s="41" t="s">
        <v>3382</v>
      </c>
      <c r="AB28" s="41" t="str">
        <f t="shared" si="5"/>
        <v>PM07-A3</v>
      </c>
      <c r="AC28" s="71"/>
      <c r="AD28" s="4"/>
      <c r="AE28" s="43" t="str">
        <f t="shared" si="2"/>
        <v>Học lại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1489</v>
      </c>
      <c r="D29" s="46" t="s">
        <v>1490</v>
      </c>
      <c r="E29" s="47" t="s">
        <v>381</v>
      </c>
      <c r="F29" s="48" t="s">
        <v>1339</v>
      </c>
      <c r="G29" s="45" t="s">
        <v>406</v>
      </c>
      <c r="H29" s="101" t="s">
        <v>1147</v>
      </c>
      <c r="I29" s="102" t="s">
        <v>1451</v>
      </c>
      <c r="J29" s="100">
        <v>43273</v>
      </c>
      <c r="K29" s="102" t="s">
        <v>1149</v>
      </c>
      <c r="L29" s="102" t="s">
        <v>343</v>
      </c>
      <c r="M29" s="102" t="s">
        <v>48</v>
      </c>
      <c r="N29">
        <v>2</v>
      </c>
      <c r="O29" s="82">
        <v>9</v>
      </c>
      <c r="P29" s="49">
        <v>7</v>
      </c>
      <c r="Q29" s="49">
        <v>4</v>
      </c>
      <c r="R29" s="49" t="s">
        <v>36</v>
      </c>
      <c r="S29" s="54"/>
      <c r="T29" s="54"/>
      <c r="U29" s="54"/>
      <c r="V29" s="54"/>
      <c r="W29" s="80">
        <v>2</v>
      </c>
      <c r="X29" s="51">
        <f t="shared" si="0"/>
        <v>3.4</v>
      </c>
      <c r="Y29" s="52" t="str">
        <f t="shared" si="3"/>
        <v>F</v>
      </c>
      <c r="Z29" s="53" t="str">
        <f t="shared" si="1"/>
        <v>Kém</v>
      </c>
      <c r="AA29" s="41" t="str">
        <f t="shared" si="4"/>
        <v/>
      </c>
      <c r="AB29" s="41" t="str">
        <f t="shared" si="5"/>
        <v>PM07-A3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1491</v>
      </c>
      <c r="D30" s="46" t="s">
        <v>1492</v>
      </c>
      <c r="E30" s="47" t="s">
        <v>381</v>
      </c>
      <c r="F30" s="48" t="s">
        <v>765</v>
      </c>
      <c r="G30" s="45" t="s">
        <v>69</v>
      </c>
      <c r="H30" s="101" t="s">
        <v>1147</v>
      </c>
      <c r="I30" s="102" t="s">
        <v>1451</v>
      </c>
      <c r="J30" s="100">
        <v>43273</v>
      </c>
      <c r="K30" s="102" t="s">
        <v>1149</v>
      </c>
      <c r="L30" s="102" t="s">
        <v>343</v>
      </c>
      <c r="M30" s="102" t="s">
        <v>48</v>
      </c>
      <c r="N30">
        <v>2</v>
      </c>
      <c r="O30" s="82">
        <v>8</v>
      </c>
      <c r="P30" s="49">
        <v>6</v>
      </c>
      <c r="Q30" s="49">
        <v>6</v>
      </c>
      <c r="R30" s="49" t="s">
        <v>36</v>
      </c>
      <c r="S30" s="54"/>
      <c r="T30" s="54"/>
      <c r="U30" s="54"/>
      <c r="V30" s="54"/>
      <c r="W30" s="80">
        <v>3</v>
      </c>
      <c r="X30" s="51">
        <f t="shared" si="0"/>
        <v>4.0999999999999996</v>
      </c>
      <c r="Y30" s="52" t="str">
        <f t="shared" si="3"/>
        <v>D</v>
      </c>
      <c r="Z30" s="53" t="str">
        <f t="shared" si="1"/>
        <v>Trung bình yếu</v>
      </c>
      <c r="AA30" s="41" t="str">
        <f t="shared" si="4"/>
        <v/>
      </c>
      <c r="AB30" s="41" t="str">
        <f t="shared" si="5"/>
        <v>PM07-A3</v>
      </c>
      <c r="AC30" s="71"/>
      <c r="AD30" s="4"/>
      <c r="AE30" s="43" t="str">
        <f t="shared" si="2"/>
        <v>Đạt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1493</v>
      </c>
      <c r="D31" s="46" t="s">
        <v>1494</v>
      </c>
      <c r="E31" s="47" t="s">
        <v>126</v>
      </c>
      <c r="F31" s="48" t="s">
        <v>1317</v>
      </c>
      <c r="G31" s="45" t="s">
        <v>472</v>
      </c>
      <c r="H31" s="101" t="s">
        <v>1147</v>
      </c>
      <c r="I31" s="102" t="s">
        <v>1451</v>
      </c>
      <c r="J31" s="100">
        <v>43273</v>
      </c>
      <c r="K31" s="102" t="s">
        <v>1149</v>
      </c>
      <c r="L31" s="102" t="s">
        <v>343</v>
      </c>
      <c r="M31" s="102" t="s">
        <v>48</v>
      </c>
      <c r="N31">
        <v>2</v>
      </c>
      <c r="O31" s="82">
        <v>10</v>
      </c>
      <c r="P31" s="49">
        <v>7</v>
      </c>
      <c r="Q31" s="49">
        <v>6</v>
      </c>
      <c r="R31" s="49" t="s">
        <v>36</v>
      </c>
      <c r="S31" s="54"/>
      <c r="T31" s="54"/>
      <c r="U31" s="54"/>
      <c r="V31" s="54"/>
      <c r="W31" s="80">
        <v>3</v>
      </c>
      <c r="X31" s="51">
        <f t="shared" si="0"/>
        <v>4.4000000000000004</v>
      </c>
      <c r="Y31" s="52" t="str">
        <f t="shared" si="3"/>
        <v>D</v>
      </c>
      <c r="Z31" s="53" t="str">
        <f t="shared" si="1"/>
        <v>Trung bình yếu</v>
      </c>
      <c r="AA31" s="41" t="str">
        <f t="shared" si="4"/>
        <v/>
      </c>
      <c r="AB31" s="41" t="str">
        <f t="shared" si="5"/>
        <v>PM07-A3</v>
      </c>
      <c r="AC31" s="71"/>
      <c r="AD31" s="4"/>
      <c r="AE31" s="43" t="str">
        <f t="shared" si="2"/>
        <v>Đạt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1495</v>
      </c>
      <c r="D32" s="46" t="s">
        <v>798</v>
      </c>
      <c r="E32" s="47" t="s">
        <v>999</v>
      </c>
      <c r="F32" s="48" t="s">
        <v>1268</v>
      </c>
      <c r="G32" s="45" t="s">
        <v>120</v>
      </c>
      <c r="H32" s="101" t="s">
        <v>1147</v>
      </c>
      <c r="I32" s="102" t="s">
        <v>1451</v>
      </c>
      <c r="J32" s="100">
        <v>43273</v>
      </c>
      <c r="K32" s="102" t="s">
        <v>1149</v>
      </c>
      <c r="L32" s="102" t="s">
        <v>343</v>
      </c>
      <c r="M32" s="102" t="s">
        <v>48</v>
      </c>
      <c r="N32">
        <v>2</v>
      </c>
      <c r="O32" s="82">
        <v>10</v>
      </c>
      <c r="P32" s="49">
        <v>6</v>
      </c>
      <c r="Q32" s="49">
        <v>8</v>
      </c>
      <c r="R32" s="49" t="s">
        <v>36</v>
      </c>
      <c r="S32" s="54"/>
      <c r="T32" s="54"/>
      <c r="U32" s="54"/>
      <c r="V32" s="54"/>
      <c r="W32" s="80">
        <v>3</v>
      </c>
      <c r="X32" s="51">
        <f t="shared" si="0"/>
        <v>4.5</v>
      </c>
      <c r="Y32" s="52" t="str">
        <f t="shared" si="3"/>
        <v>D</v>
      </c>
      <c r="Z32" s="53" t="str">
        <f t="shared" si="1"/>
        <v>Trung bình yếu</v>
      </c>
      <c r="AA32" s="41" t="str">
        <f t="shared" si="4"/>
        <v/>
      </c>
      <c r="AB32" s="41" t="str">
        <f t="shared" si="5"/>
        <v>PM07-A3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1496</v>
      </c>
      <c r="D33" s="46" t="s">
        <v>176</v>
      </c>
      <c r="E33" s="47" t="s">
        <v>396</v>
      </c>
      <c r="F33" s="48" t="s">
        <v>250</v>
      </c>
      <c r="G33" s="45" t="s">
        <v>406</v>
      </c>
      <c r="H33" s="101" t="s">
        <v>1147</v>
      </c>
      <c r="I33" s="102" t="s">
        <v>1451</v>
      </c>
      <c r="J33" s="100">
        <v>43273</v>
      </c>
      <c r="K33" s="102" t="s">
        <v>1149</v>
      </c>
      <c r="L33" s="102" t="s">
        <v>343</v>
      </c>
      <c r="M33" s="102" t="s">
        <v>48</v>
      </c>
      <c r="N33">
        <v>2</v>
      </c>
      <c r="O33" s="82">
        <v>8</v>
      </c>
      <c r="P33" s="49">
        <v>7</v>
      </c>
      <c r="Q33" s="49">
        <v>6</v>
      </c>
      <c r="R33" s="49" t="s">
        <v>36</v>
      </c>
      <c r="S33" s="54"/>
      <c r="T33" s="54"/>
      <c r="U33" s="54"/>
      <c r="V33" s="54"/>
      <c r="W33" s="80">
        <v>3</v>
      </c>
      <c r="X33" s="51">
        <f t="shared" si="0"/>
        <v>4.2</v>
      </c>
      <c r="Y33" s="52" t="str">
        <f t="shared" si="3"/>
        <v>D</v>
      </c>
      <c r="Z33" s="53" t="str">
        <f t="shared" si="1"/>
        <v>Trung bình yếu</v>
      </c>
      <c r="AA33" s="41" t="str">
        <f t="shared" si="4"/>
        <v/>
      </c>
      <c r="AB33" s="41" t="str">
        <f t="shared" si="5"/>
        <v>PM07-A3</v>
      </c>
      <c r="AC33" s="71"/>
      <c r="AD33" s="4"/>
      <c r="AE33" s="43" t="str">
        <f t="shared" si="2"/>
        <v>Đạt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1497</v>
      </c>
      <c r="D34" s="46" t="s">
        <v>150</v>
      </c>
      <c r="E34" s="47" t="s">
        <v>396</v>
      </c>
      <c r="F34" s="48" t="s">
        <v>1498</v>
      </c>
      <c r="G34" s="45" t="s">
        <v>74</v>
      </c>
      <c r="H34" s="101" t="s">
        <v>1147</v>
      </c>
      <c r="I34" s="102" t="s">
        <v>1451</v>
      </c>
      <c r="J34" s="100">
        <v>43273</v>
      </c>
      <c r="K34" s="102" t="s">
        <v>1149</v>
      </c>
      <c r="L34" s="102" t="s">
        <v>343</v>
      </c>
      <c r="M34" s="102" t="s">
        <v>48</v>
      </c>
      <c r="N34">
        <v>2</v>
      </c>
      <c r="O34" s="82">
        <v>8</v>
      </c>
      <c r="P34" s="49">
        <v>6</v>
      </c>
      <c r="Q34" s="49">
        <v>6</v>
      </c>
      <c r="R34" s="49" t="s">
        <v>36</v>
      </c>
      <c r="S34" s="54"/>
      <c r="T34" s="54"/>
      <c r="U34" s="54"/>
      <c r="V34" s="54"/>
      <c r="W34" s="80">
        <v>4</v>
      </c>
      <c r="X34" s="51">
        <f t="shared" si="0"/>
        <v>4.8</v>
      </c>
      <c r="Y34" s="52" t="str">
        <f t="shared" si="3"/>
        <v>D</v>
      </c>
      <c r="Z34" s="53" t="str">
        <f t="shared" si="1"/>
        <v>Trung bình yếu</v>
      </c>
      <c r="AA34" s="41" t="str">
        <f t="shared" si="4"/>
        <v/>
      </c>
      <c r="AB34" s="41" t="str">
        <f t="shared" si="5"/>
        <v>PM07-A3</v>
      </c>
      <c r="AC34" s="71"/>
      <c r="AD34" s="4"/>
      <c r="AE34" s="43" t="str">
        <f t="shared" si="2"/>
        <v>Đạt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1499</v>
      </c>
      <c r="D35" s="46" t="s">
        <v>1500</v>
      </c>
      <c r="E35" s="47" t="s">
        <v>413</v>
      </c>
      <c r="F35" s="48" t="s">
        <v>1501</v>
      </c>
      <c r="G35" s="45" t="s">
        <v>132</v>
      </c>
      <c r="H35" s="101" t="s">
        <v>1147</v>
      </c>
      <c r="I35" s="102" t="s">
        <v>1451</v>
      </c>
      <c r="J35" s="100">
        <v>43273</v>
      </c>
      <c r="K35" s="102" t="s">
        <v>1149</v>
      </c>
      <c r="L35" s="102" t="s">
        <v>343</v>
      </c>
      <c r="M35" s="102" t="s">
        <v>48</v>
      </c>
      <c r="N35">
        <v>2</v>
      </c>
      <c r="O35" s="82">
        <v>10</v>
      </c>
      <c r="P35" s="49">
        <v>7</v>
      </c>
      <c r="Q35" s="49">
        <v>10</v>
      </c>
      <c r="R35" s="49" t="s">
        <v>36</v>
      </c>
      <c r="S35" s="54"/>
      <c r="T35" s="54"/>
      <c r="U35" s="54"/>
      <c r="V35" s="54"/>
      <c r="W35" s="80">
        <v>8</v>
      </c>
      <c r="X35" s="51">
        <f t="shared" si="0"/>
        <v>8.3000000000000007</v>
      </c>
      <c r="Y35" s="52" t="str">
        <f t="shared" si="3"/>
        <v>B+</v>
      </c>
      <c r="Z35" s="53" t="str">
        <f t="shared" si="1"/>
        <v>Khá</v>
      </c>
      <c r="AA35" s="41" t="str">
        <f t="shared" si="4"/>
        <v/>
      </c>
      <c r="AB35" s="41" t="str">
        <f t="shared" si="5"/>
        <v>PM07-A3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1502</v>
      </c>
      <c r="D36" s="46" t="s">
        <v>1331</v>
      </c>
      <c r="E36" s="47" t="s">
        <v>413</v>
      </c>
      <c r="F36" s="48" t="s">
        <v>1270</v>
      </c>
      <c r="G36" s="45" t="s">
        <v>406</v>
      </c>
      <c r="H36" s="101" t="s">
        <v>1147</v>
      </c>
      <c r="I36" s="102" t="s">
        <v>1451</v>
      </c>
      <c r="J36" s="100">
        <v>43273</v>
      </c>
      <c r="K36" s="102" t="s">
        <v>1149</v>
      </c>
      <c r="L36" s="102" t="s">
        <v>343</v>
      </c>
      <c r="M36" s="102" t="s">
        <v>48</v>
      </c>
      <c r="N36">
        <v>2</v>
      </c>
      <c r="O36" s="82">
        <v>8</v>
      </c>
      <c r="P36" s="49">
        <v>5</v>
      </c>
      <c r="Q36" s="49">
        <v>6</v>
      </c>
      <c r="R36" s="49" t="s">
        <v>36</v>
      </c>
      <c r="S36" s="54"/>
      <c r="T36" s="54"/>
      <c r="U36" s="54"/>
      <c r="V36" s="54"/>
      <c r="W36" s="80">
        <v>0</v>
      </c>
      <c r="X36" s="51">
        <f t="shared" si="0"/>
        <v>1.9</v>
      </c>
      <c r="Y36" s="52" t="str">
        <f t="shared" si="3"/>
        <v>F</v>
      </c>
      <c r="Z36" s="53" t="str">
        <f t="shared" si="1"/>
        <v>Kém</v>
      </c>
      <c r="AA36" s="41" t="s">
        <v>3382</v>
      </c>
      <c r="AB36" s="41" t="str">
        <f t="shared" si="5"/>
        <v>PM07-A3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1503</v>
      </c>
      <c r="D37" s="46" t="s">
        <v>114</v>
      </c>
      <c r="E37" s="47" t="s">
        <v>1351</v>
      </c>
      <c r="F37" s="48" t="s">
        <v>1504</v>
      </c>
      <c r="G37" s="45" t="s">
        <v>69</v>
      </c>
      <c r="H37" s="101" t="s">
        <v>1147</v>
      </c>
      <c r="I37" s="102" t="s">
        <v>1451</v>
      </c>
      <c r="J37" s="100">
        <v>43273</v>
      </c>
      <c r="K37" s="102" t="s">
        <v>1149</v>
      </c>
      <c r="L37" s="102" t="s">
        <v>343</v>
      </c>
      <c r="M37" s="102" t="s">
        <v>48</v>
      </c>
      <c r="N37">
        <v>2</v>
      </c>
      <c r="O37" s="82">
        <v>9</v>
      </c>
      <c r="P37" s="49">
        <v>7</v>
      </c>
      <c r="Q37" s="49">
        <v>6</v>
      </c>
      <c r="R37" s="49" t="s">
        <v>36</v>
      </c>
      <c r="S37" s="54"/>
      <c r="T37" s="54"/>
      <c r="U37" s="54"/>
      <c r="V37" s="54"/>
      <c r="W37" s="80">
        <v>3</v>
      </c>
      <c r="X37" s="51">
        <f t="shared" si="0"/>
        <v>4.3</v>
      </c>
      <c r="Y37" s="52" t="str">
        <f t="shared" si="3"/>
        <v>D</v>
      </c>
      <c r="Z37" s="53" t="str">
        <f t="shared" si="1"/>
        <v>Trung bình yếu</v>
      </c>
      <c r="AA37" s="41" t="str">
        <f t="shared" si="4"/>
        <v/>
      </c>
      <c r="AB37" s="41" t="str">
        <f t="shared" si="5"/>
        <v>PM07-A3</v>
      </c>
      <c r="AC37" s="71"/>
      <c r="AD37" s="4"/>
      <c r="AE37" s="43" t="str">
        <f t="shared" si="2"/>
        <v>Đạt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1505</v>
      </c>
      <c r="D38" s="46" t="s">
        <v>505</v>
      </c>
      <c r="E38" s="47" t="s">
        <v>155</v>
      </c>
      <c r="F38" s="48" t="s">
        <v>879</v>
      </c>
      <c r="G38" s="45" t="s">
        <v>357</v>
      </c>
      <c r="H38" s="101" t="s">
        <v>1147</v>
      </c>
      <c r="I38" s="102" t="s">
        <v>1451</v>
      </c>
      <c r="J38" s="100">
        <v>43273</v>
      </c>
      <c r="K38" s="102" t="s">
        <v>1149</v>
      </c>
      <c r="L38" s="102" t="s">
        <v>343</v>
      </c>
      <c r="M38" s="102" t="s">
        <v>48</v>
      </c>
      <c r="N38">
        <v>2</v>
      </c>
      <c r="O38" s="82">
        <v>10</v>
      </c>
      <c r="P38" s="49">
        <v>7</v>
      </c>
      <c r="Q38" s="49">
        <v>6</v>
      </c>
      <c r="R38" s="49" t="s">
        <v>36</v>
      </c>
      <c r="S38" s="54"/>
      <c r="T38" s="54"/>
      <c r="U38" s="54"/>
      <c r="V38" s="54"/>
      <c r="W38" s="80">
        <v>2</v>
      </c>
      <c r="X38" s="51">
        <f t="shared" si="0"/>
        <v>3.7</v>
      </c>
      <c r="Y38" s="52" t="str">
        <f t="shared" si="3"/>
        <v>F</v>
      </c>
      <c r="Z38" s="53" t="str">
        <f t="shared" si="1"/>
        <v>Kém</v>
      </c>
      <c r="AA38" s="41" t="str">
        <f t="shared" si="4"/>
        <v/>
      </c>
      <c r="AB38" s="41" t="str">
        <f t="shared" si="5"/>
        <v>PM07-A3</v>
      </c>
      <c r="AC38" s="71"/>
      <c r="AD38" s="4"/>
      <c r="AE38" s="43" t="str">
        <f t="shared" si="2"/>
        <v>Học lại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1506</v>
      </c>
      <c r="D39" s="46" t="s">
        <v>211</v>
      </c>
      <c r="E39" s="47" t="s">
        <v>162</v>
      </c>
      <c r="F39" s="48" t="s">
        <v>1507</v>
      </c>
      <c r="G39" s="45" t="s">
        <v>132</v>
      </c>
      <c r="H39" s="101" t="s">
        <v>1147</v>
      </c>
      <c r="I39" s="102" t="s">
        <v>1451</v>
      </c>
      <c r="J39" s="100">
        <v>43273</v>
      </c>
      <c r="K39" s="102" t="s">
        <v>1149</v>
      </c>
      <c r="L39" s="102" t="s">
        <v>343</v>
      </c>
      <c r="M39" s="102" t="s">
        <v>48</v>
      </c>
      <c r="N39">
        <v>2</v>
      </c>
      <c r="O39" s="82">
        <v>9</v>
      </c>
      <c r="P39" s="49">
        <v>5</v>
      </c>
      <c r="Q39" s="49">
        <v>6</v>
      </c>
      <c r="R39" s="49" t="s">
        <v>36</v>
      </c>
      <c r="S39" s="54"/>
      <c r="T39" s="54"/>
      <c r="U39" s="54"/>
      <c r="V39" s="54"/>
      <c r="W39" s="80">
        <v>3</v>
      </c>
      <c r="X39" s="51">
        <f t="shared" si="0"/>
        <v>4.0999999999999996</v>
      </c>
      <c r="Y39" s="52" t="str">
        <f t="shared" si="3"/>
        <v>D</v>
      </c>
      <c r="Z39" s="53" t="str">
        <f t="shared" si="1"/>
        <v>Trung bình yếu</v>
      </c>
      <c r="AA39" s="41" t="str">
        <f t="shared" si="4"/>
        <v/>
      </c>
      <c r="AB39" s="41" t="str">
        <f t="shared" si="5"/>
        <v>PM07-A3</v>
      </c>
      <c r="AC39" s="71"/>
      <c r="AD39" s="4"/>
      <c r="AE39" s="43" t="str">
        <f t="shared" si="2"/>
        <v>Đạt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1508</v>
      </c>
      <c r="D40" s="46" t="s">
        <v>76</v>
      </c>
      <c r="E40" s="47" t="s">
        <v>1509</v>
      </c>
      <c r="F40" s="48" t="s">
        <v>1510</v>
      </c>
      <c r="G40" s="45" t="s">
        <v>406</v>
      </c>
      <c r="H40" s="101" t="s">
        <v>1147</v>
      </c>
      <c r="I40" s="102" t="s">
        <v>1451</v>
      </c>
      <c r="J40" s="100">
        <v>43273</v>
      </c>
      <c r="K40" s="102" t="s">
        <v>1149</v>
      </c>
      <c r="L40" s="102" t="s">
        <v>343</v>
      </c>
      <c r="M40" s="102" t="s">
        <v>48</v>
      </c>
      <c r="N40">
        <v>2</v>
      </c>
      <c r="O40" s="82">
        <v>10</v>
      </c>
      <c r="P40" s="49">
        <v>7</v>
      </c>
      <c r="Q40" s="49">
        <v>6</v>
      </c>
      <c r="R40" s="49" t="s">
        <v>36</v>
      </c>
      <c r="S40" s="54"/>
      <c r="T40" s="54"/>
      <c r="U40" s="54"/>
      <c r="V40" s="54"/>
      <c r="W40" s="80">
        <v>7</v>
      </c>
      <c r="X40" s="51">
        <f t="shared" si="0"/>
        <v>7.2</v>
      </c>
      <c r="Y40" s="52" t="str">
        <f t="shared" si="3"/>
        <v>B</v>
      </c>
      <c r="Z40" s="53" t="str">
        <f t="shared" si="1"/>
        <v>Khá</v>
      </c>
      <c r="AA40" s="41" t="str">
        <f t="shared" si="4"/>
        <v/>
      </c>
      <c r="AB40" s="41" t="str">
        <f t="shared" si="5"/>
        <v>PM07-A3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1511</v>
      </c>
      <c r="D41" s="46" t="s">
        <v>216</v>
      </c>
      <c r="E41" s="47" t="s">
        <v>1509</v>
      </c>
      <c r="F41" s="48" t="s">
        <v>684</v>
      </c>
      <c r="G41" s="45" t="s">
        <v>214</v>
      </c>
      <c r="H41" s="101" t="s">
        <v>1147</v>
      </c>
      <c r="I41" s="102" t="s">
        <v>1451</v>
      </c>
      <c r="J41" s="100">
        <v>43273</v>
      </c>
      <c r="K41" s="102" t="s">
        <v>1149</v>
      </c>
      <c r="L41" s="102" t="s">
        <v>343</v>
      </c>
      <c r="M41" s="102" t="s">
        <v>48</v>
      </c>
      <c r="N41">
        <v>2</v>
      </c>
      <c r="O41" s="82">
        <v>8</v>
      </c>
      <c r="P41" s="49">
        <v>5</v>
      </c>
      <c r="Q41" s="49">
        <v>8</v>
      </c>
      <c r="R41" s="49" t="s">
        <v>36</v>
      </c>
      <c r="S41" s="54"/>
      <c r="T41" s="54"/>
      <c r="U41" s="54"/>
      <c r="V41" s="54"/>
      <c r="W41" s="80">
        <v>3</v>
      </c>
      <c r="X41" s="51">
        <f t="shared" si="0"/>
        <v>4.2</v>
      </c>
      <c r="Y41" s="52" t="str">
        <f t="shared" si="3"/>
        <v>D</v>
      </c>
      <c r="Z41" s="53" t="str">
        <f t="shared" si="1"/>
        <v>Trung bình yếu</v>
      </c>
      <c r="AA41" s="41" t="str">
        <f t="shared" si="4"/>
        <v/>
      </c>
      <c r="AB41" s="41" t="str">
        <f t="shared" si="5"/>
        <v>PM07-A3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1512</v>
      </c>
      <c r="D42" s="46" t="s">
        <v>327</v>
      </c>
      <c r="E42" s="47" t="s">
        <v>1509</v>
      </c>
      <c r="F42" s="48" t="s">
        <v>187</v>
      </c>
      <c r="G42" s="45" t="s">
        <v>69</v>
      </c>
      <c r="H42" s="101" t="s">
        <v>1147</v>
      </c>
      <c r="I42" s="102" t="s">
        <v>1451</v>
      </c>
      <c r="J42" s="100">
        <v>43273</v>
      </c>
      <c r="K42" s="102" t="s">
        <v>1149</v>
      </c>
      <c r="L42" s="102" t="s">
        <v>343</v>
      </c>
      <c r="M42" s="102" t="s">
        <v>48</v>
      </c>
      <c r="N42">
        <v>2</v>
      </c>
      <c r="O42" s="82">
        <v>8</v>
      </c>
      <c r="P42" s="49">
        <v>7</v>
      </c>
      <c r="Q42" s="49">
        <v>6</v>
      </c>
      <c r="R42" s="49" t="s">
        <v>36</v>
      </c>
      <c r="S42" s="54"/>
      <c r="T42" s="54"/>
      <c r="U42" s="54"/>
      <c r="V42" s="54"/>
      <c r="W42" s="80">
        <v>3</v>
      </c>
      <c r="X42" s="51">
        <f t="shared" si="0"/>
        <v>4.2</v>
      </c>
      <c r="Y42" s="52" t="str">
        <f t="shared" si="3"/>
        <v>D</v>
      </c>
      <c r="Z42" s="53" t="str">
        <f t="shared" si="1"/>
        <v>Trung bình yếu</v>
      </c>
      <c r="AA42" s="41" t="str">
        <f t="shared" si="4"/>
        <v/>
      </c>
      <c r="AB42" s="41" t="str">
        <f t="shared" si="5"/>
        <v>PM07-A3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1513</v>
      </c>
      <c r="D43" s="46" t="s">
        <v>1514</v>
      </c>
      <c r="E43" s="47" t="s">
        <v>1515</v>
      </c>
      <c r="F43" s="48" t="s">
        <v>1402</v>
      </c>
      <c r="G43" s="45" t="s">
        <v>454</v>
      </c>
      <c r="H43" s="101" t="s">
        <v>1147</v>
      </c>
      <c r="I43" s="102" t="s">
        <v>1451</v>
      </c>
      <c r="J43" s="100">
        <v>43273</v>
      </c>
      <c r="K43" s="102" t="s">
        <v>1149</v>
      </c>
      <c r="L43" s="102" t="s">
        <v>343</v>
      </c>
      <c r="M43" s="102" t="s">
        <v>48</v>
      </c>
      <c r="N43">
        <v>2</v>
      </c>
      <c r="O43" s="82">
        <v>7</v>
      </c>
      <c r="P43" s="49">
        <v>5</v>
      </c>
      <c r="Q43" s="49">
        <v>4</v>
      </c>
      <c r="R43" s="49" t="s">
        <v>36</v>
      </c>
      <c r="S43" s="54"/>
      <c r="T43" s="54"/>
      <c r="U43" s="54"/>
      <c r="V43" s="54"/>
      <c r="W43" s="80">
        <v>0</v>
      </c>
      <c r="X43" s="51">
        <f t="shared" si="0"/>
        <v>1.6</v>
      </c>
      <c r="Y43" s="52" t="str">
        <f t="shared" si="3"/>
        <v>F</v>
      </c>
      <c r="Z43" s="53" t="str">
        <f t="shared" si="1"/>
        <v>Kém</v>
      </c>
      <c r="AA43" s="41" t="s">
        <v>3382</v>
      </c>
      <c r="AB43" s="41" t="str">
        <f t="shared" si="5"/>
        <v>PM07-A3</v>
      </c>
      <c r="AC43" s="71"/>
      <c r="AD43" s="4"/>
      <c r="AE43" s="43" t="str">
        <f t="shared" si="2"/>
        <v>Học lại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1516</v>
      </c>
      <c r="D44" s="46" t="s">
        <v>386</v>
      </c>
      <c r="E44" s="47" t="s">
        <v>432</v>
      </c>
      <c r="F44" s="48" t="s">
        <v>321</v>
      </c>
      <c r="G44" s="45" t="s">
        <v>170</v>
      </c>
      <c r="H44" s="101" t="s">
        <v>1147</v>
      </c>
      <c r="I44" s="102" t="s">
        <v>1451</v>
      </c>
      <c r="J44" s="100">
        <v>43273</v>
      </c>
      <c r="K44" s="102" t="s">
        <v>1149</v>
      </c>
      <c r="L44" s="102" t="s">
        <v>343</v>
      </c>
      <c r="M44" s="102" t="s">
        <v>48</v>
      </c>
      <c r="N44">
        <v>2</v>
      </c>
      <c r="O44" s="82">
        <v>9</v>
      </c>
      <c r="P44" s="49">
        <v>5</v>
      </c>
      <c r="Q44" s="49">
        <v>6</v>
      </c>
      <c r="R44" s="49" t="s">
        <v>36</v>
      </c>
      <c r="S44" s="54"/>
      <c r="T44" s="54"/>
      <c r="U44" s="54"/>
      <c r="V44" s="54"/>
      <c r="W44" s="80">
        <v>0</v>
      </c>
      <c r="X44" s="51">
        <f t="shared" si="0"/>
        <v>2</v>
      </c>
      <c r="Y44" s="52" t="str">
        <f t="shared" si="3"/>
        <v>F</v>
      </c>
      <c r="Z44" s="53" t="str">
        <f t="shared" si="1"/>
        <v>Kém</v>
      </c>
      <c r="AA44" s="41" t="s">
        <v>3382</v>
      </c>
      <c r="AB44" s="41" t="str">
        <f t="shared" si="5"/>
        <v>PM07-A3</v>
      </c>
      <c r="AC44" s="71"/>
      <c r="AD44" s="4"/>
      <c r="AE44" s="43" t="str">
        <f t="shared" si="2"/>
        <v>Học lại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1517</v>
      </c>
      <c r="D45" s="46" t="s">
        <v>750</v>
      </c>
      <c r="E45" s="47" t="s">
        <v>432</v>
      </c>
      <c r="F45" s="48" t="s">
        <v>254</v>
      </c>
      <c r="G45" s="45" t="s">
        <v>184</v>
      </c>
      <c r="H45" s="101" t="s">
        <v>1147</v>
      </c>
      <c r="I45" s="102" t="s">
        <v>1451</v>
      </c>
      <c r="J45" s="100">
        <v>43273</v>
      </c>
      <c r="K45" s="102" t="s">
        <v>1149</v>
      </c>
      <c r="L45" s="102" t="s">
        <v>343</v>
      </c>
      <c r="M45" s="102" t="s">
        <v>48</v>
      </c>
      <c r="N45">
        <v>2</v>
      </c>
      <c r="O45" s="82">
        <v>10</v>
      </c>
      <c r="P45" s="49">
        <v>6</v>
      </c>
      <c r="Q45" s="49">
        <v>10</v>
      </c>
      <c r="R45" s="49" t="s">
        <v>36</v>
      </c>
      <c r="S45" s="54"/>
      <c r="T45" s="54"/>
      <c r="U45" s="54"/>
      <c r="V45" s="54"/>
      <c r="W45" s="80">
        <v>2</v>
      </c>
      <c r="X45" s="51">
        <f t="shared" si="0"/>
        <v>4</v>
      </c>
      <c r="Y45" s="52" t="str">
        <f t="shared" si="3"/>
        <v>D</v>
      </c>
      <c r="Z45" s="53" t="str">
        <f t="shared" si="1"/>
        <v>Trung bình yếu</v>
      </c>
      <c r="AA45" s="41" t="str">
        <f t="shared" si="4"/>
        <v/>
      </c>
      <c r="AB45" s="41" t="str">
        <f t="shared" si="5"/>
        <v>PM07-A3</v>
      </c>
      <c r="AC45" s="71"/>
      <c r="AD45" s="4"/>
      <c r="AE45" s="43" t="str">
        <f t="shared" si="2"/>
        <v>Đạt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1518</v>
      </c>
      <c r="D46" s="46" t="s">
        <v>1519</v>
      </c>
      <c r="E46" s="47" t="s">
        <v>432</v>
      </c>
      <c r="F46" s="48" t="s">
        <v>744</v>
      </c>
      <c r="G46" s="45" t="s">
        <v>69</v>
      </c>
      <c r="H46" s="101" t="s">
        <v>1147</v>
      </c>
      <c r="I46" s="102" t="s">
        <v>1451</v>
      </c>
      <c r="J46" s="100">
        <v>43273</v>
      </c>
      <c r="K46" s="102" t="s">
        <v>1149</v>
      </c>
      <c r="L46" s="102" t="s">
        <v>343</v>
      </c>
      <c r="M46" s="102" t="s">
        <v>48</v>
      </c>
      <c r="N46">
        <v>2</v>
      </c>
      <c r="O46" s="82">
        <v>9</v>
      </c>
      <c r="P46" s="49">
        <v>6</v>
      </c>
      <c r="Q46" s="49">
        <v>6</v>
      </c>
      <c r="R46" s="49" t="s">
        <v>36</v>
      </c>
      <c r="S46" s="54"/>
      <c r="T46" s="54"/>
      <c r="U46" s="54"/>
      <c r="V46" s="54"/>
      <c r="W46" s="80">
        <v>3</v>
      </c>
      <c r="X46" s="51">
        <f t="shared" si="0"/>
        <v>4.2</v>
      </c>
      <c r="Y46" s="52" t="str">
        <f t="shared" si="3"/>
        <v>D</v>
      </c>
      <c r="Z46" s="53" t="str">
        <f t="shared" si="1"/>
        <v>Trung bình yếu</v>
      </c>
      <c r="AA46" s="41" t="str">
        <f t="shared" si="4"/>
        <v/>
      </c>
      <c r="AB46" s="41" t="str">
        <f t="shared" si="5"/>
        <v>PM07-A3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1520</v>
      </c>
      <c r="D47" s="46" t="s">
        <v>114</v>
      </c>
      <c r="E47" s="47" t="s">
        <v>192</v>
      </c>
      <c r="F47" s="48" t="s">
        <v>183</v>
      </c>
      <c r="G47" s="45" t="s">
        <v>179</v>
      </c>
      <c r="H47" s="101" t="s">
        <v>1147</v>
      </c>
      <c r="I47" s="102" t="s">
        <v>1451</v>
      </c>
      <c r="J47" s="100">
        <v>43273</v>
      </c>
      <c r="K47" s="102" t="s">
        <v>1149</v>
      </c>
      <c r="L47" s="102" t="s">
        <v>343</v>
      </c>
      <c r="M47" s="102" t="s">
        <v>48</v>
      </c>
      <c r="N47">
        <v>2</v>
      </c>
      <c r="O47" s="82">
        <v>6</v>
      </c>
      <c r="P47" s="49">
        <v>5</v>
      </c>
      <c r="Q47" s="49">
        <v>1</v>
      </c>
      <c r="R47" s="49" t="s">
        <v>36</v>
      </c>
      <c r="S47" s="54"/>
      <c r="T47" s="54"/>
      <c r="U47" s="54"/>
      <c r="V47" s="54"/>
      <c r="W47" s="80">
        <v>0</v>
      </c>
      <c r="X47" s="51">
        <f t="shared" si="0"/>
        <v>1.2</v>
      </c>
      <c r="Y47" s="52" t="str">
        <f t="shared" si="3"/>
        <v>F</v>
      </c>
      <c r="Z47" s="53" t="str">
        <f t="shared" si="1"/>
        <v>Kém</v>
      </c>
      <c r="AA47" s="41" t="s">
        <v>3382</v>
      </c>
      <c r="AB47" s="41" t="str">
        <f t="shared" si="5"/>
        <v>PM07-A3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1521</v>
      </c>
      <c r="D48" s="46" t="s">
        <v>114</v>
      </c>
      <c r="E48" s="47" t="s">
        <v>851</v>
      </c>
      <c r="F48" s="48" t="s">
        <v>1444</v>
      </c>
      <c r="G48" s="45" t="s">
        <v>132</v>
      </c>
      <c r="H48" s="101" t="s">
        <v>1147</v>
      </c>
      <c r="I48" s="102" t="s">
        <v>1451</v>
      </c>
      <c r="J48" s="100">
        <v>43273</v>
      </c>
      <c r="K48" s="102" t="s">
        <v>1149</v>
      </c>
      <c r="L48" s="102" t="s">
        <v>343</v>
      </c>
      <c r="M48" s="102" t="s">
        <v>48</v>
      </c>
      <c r="N48">
        <v>2</v>
      </c>
      <c r="O48" s="82">
        <v>10</v>
      </c>
      <c r="P48" s="49">
        <v>6</v>
      </c>
      <c r="Q48" s="49">
        <v>6</v>
      </c>
      <c r="R48" s="49" t="s">
        <v>36</v>
      </c>
      <c r="S48" s="54"/>
      <c r="T48" s="54"/>
      <c r="U48" s="54"/>
      <c r="V48" s="54"/>
      <c r="W48" s="80">
        <v>4</v>
      </c>
      <c r="X48" s="51">
        <f t="shared" si="0"/>
        <v>5</v>
      </c>
      <c r="Y48" s="52" t="str">
        <f t="shared" si="3"/>
        <v>D+</v>
      </c>
      <c r="Z48" s="53" t="str">
        <f t="shared" si="1"/>
        <v>Trung bình yếu</v>
      </c>
      <c r="AA48" s="41" t="str">
        <f t="shared" si="4"/>
        <v/>
      </c>
      <c r="AB48" s="41" t="str">
        <f t="shared" si="5"/>
        <v>PM07-A3</v>
      </c>
      <c r="AC48" s="71"/>
      <c r="AD48" s="4"/>
      <c r="AE48" s="43" t="str">
        <f t="shared" si="2"/>
        <v>Đạt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1522</v>
      </c>
      <c r="D49" s="46" t="s">
        <v>1523</v>
      </c>
      <c r="E49" s="47" t="s">
        <v>465</v>
      </c>
      <c r="F49" s="48" t="s">
        <v>687</v>
      </c>
      <c r="G49" s="45" t="s">
        <v>194</v>
      </c>
      <c r="H49" s="101" t="s">
        <v>1147</v>
      </c>
      <c r="I49" s="102" t="s">
        <v>1451</v>
      </c>
      <c r="J49" s="100">
        <v>43273</v>
      </c>
      <c r="K49" s="102" t="s">
        <v>1149</v>
      </c>
      <c r="L49" s="102" t="s">
        <v>343</v>
      </c>
      <c r="M49" s="102" t="s">
        <v>48</v>
      </c>
      <c r="N49">
        <v>2</v>
      </c>
      <c r="O49" s="82">
        <v>10</v>
      </c>
      <c r="P49" s="49">
        <v>6</v>
      </c>
      <c r="Q49" s="49">
        <v>8</v>
      </c>
      <c r="R49" s="49" t="s">
        <v>36</v>
      </c>
      <c r="S49" s="54"/>
      <c r="T49" s="54"/>
      <c r="U49" s="54"/>
      <c r="V49" s="54"/>
      <c r="W49" s="80">
        <v>6</v>
      </c>
      <c r="X49" s="51">
        <f t="shared" si="0"/>
        <v>6.6</v>
      </c>
      <c r="Y49" s="52" t="str">
        <f t="shared" si="3"/>
        <v>C+</v>
      </c>
      <c r="Z49" s="53" t="str">
        <f t="shared" si="1"/>
        <v>Trung bình</v>
      </c>
      <c r="AA49" s="41" t="str">
        <f t="shared" si="4"/>
        <v/>
      </c>
      <c r="AB49" s="41" t="str">
        <f t="shared" si="5"/>
        <v>PM07-A3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1524</v>
      </c>
      <c r="D50" s="46" t="s">
        <v>564</v>
      </c>
      <c r="E50" s="47" t="s">
        <v>221</v>
      </c>
      <c r="F50" s="48" t="s">
        <v>664</v>
      </c>
      <c r="G50" s="45" t="s">
        <v>248</v>
      </c>
      <c r="H50" s="101" t="s">
        <v>1147</v>
      </c>
      <c r="I50" s="102" t="s">
        <v>1451</v>
      </c>
      <c r="J50" s="100">
        <v>43273</v>
      </c>
      <c r="K50" s="102" t="s">
        <v>1149</v>
      </c>
      <c r="L50" s="102" t="s">
        <v>343</v>
      </c>
      <c r="M50" s="102" t="s">
        <v>48</v>
      </c>
      <c r="N50">
        <v>2</v>
      </c>
      <c r="O50" s="82">
        <v>10</v>
      </c>
      <c r="P50" s="49">
        <v>6</v>
      </c>
      <c r="Q50" s="49">
        <v>6</v>
      </c>
      <c r="R50" s="49" t="s">
        <v>36</v>
      </c>
      <c r="S50" s="54"/>
      <c r="T50" s="54"/>
      <c r="U50" s="54"/>
      <c r="V50" s="54"/>
      <c r="W50" s="80">
        <v>2</v>
      </c>
      <c r="X50" s="51">
        <f t="shared" si="0"/>
        <v>3.6</v>
      </c>
      <c r="Y50" s="52" t="str">
        <f t="shared" si="3"/>
        <v>F</v>
      </c>
      <c r="Z50" s="53" t="str">
        <f t="shared" si="1"/>
        <v>Kém</v>
      </c>
      <c r="AA50" s="41" t="str">
        <f t="shared" si="4"/>
        <v/>
      </c>
      <c r="AB50" s="41" t="str">
        <f t="shared" si="5"/>
        <v>PM07-A3</v>
      </c>
      <c r="AC50" s="71"/>
      <c r="AD50" s="4"/>
      <c r="AE50" s="43" t="str">
        <f t="shared" si="2"/>
        <v>Học lại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1525</v>
      </c>
      <c r="D51" s="46" t="s">
        <v>59</v>
      </c>
      <c r="E51" s="47" t="s">
        <v>225</v>
      </c>
      <c r="F51" s="48" t="s">
        <v>706</v>
      </c>
      <c r="G51" s="45" t="s">
        <v>454</v>
      </c>
      <c r="H51" s="101" t="s">
        <v>1147</v>
      </c>
      <c r="I51" s="102" t="s">
        <v>1451</v>
      </c>
      <c r="J51" s="100">
        <v>43273</v>
      </c>
      <c r="K51" s="102" t="s">
        <v>1149</v>
      </c>
      <c r="L51" s="102" t="s">
        <v>343</v>
      </c>
      <c r="M51" s="102" t="s">
        <v>48</v>
      </c>
      <c r="N51">
        <v>2</v>
      </c>
      <c r="O51" s="82">
        <v>10</v>
      </c>
      <c r="P51" s="49">
        <v>7</v>
      </c>
      <c r="Q51" s="49">
        <v>6</v>
      </c>
      <c r="R51" s="49" t="s">
        <v>36</v>
      </c>
      <c r="S51" s="54"/>
      <c r="T51" s="54"/>
      <c r="U51" s="54"/>
      <c r="V51" s="54"/>
      <c r="W51" s="80">
        <v>5</v>
      </c>
      <c r="X51" s="51">
        <f t="shared" si="0"/>
        <v>5.8</v>
      </c>
      <c r="Y51" s="52" t="str">
        <f t="shared" si="3"/>
        <v>C</v>
      </c>
      <c r="Z51" s="53" t="str">
        <f t="shared" si="1"/>
        <v>Trung bình</v>
      </c>
      <c r="AA51" s="41" t="str">
        <f t="shared" si="4"/>
        <v/>
      </c>
      <c r="AB51" s="41" t="str">
        <f t="shared" si="5"/>
        <v>PM07-A3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1526</v>
      </c>
      <c r="D52" s="46" t="s">
        <v>1527</v>
      </c>
      <c r="E52" s="47" t="s">
        <v>229</v>
      </c>
      <c r="F52" s="48" t="s">
        <v>1317</v>
      </c>
      <c r="G52" s="45" t="s">
        <v>214</v>
      </c>
      <c r="H52" s="101" t="s">
        <v>1147</v>
      </c>
      <c r="I52" s="102" t="s">
        <v>1451</v>
      </c>
      <c r="J52" s="100">
        <v>43273</v>
      </c>
      <c r="K52" s="102" t="s">
        <v>1149</v>
      </c>
      <c r="L52" s="102" t="s">
        <v>343</v>
      </c>
      <c r="M52" s="102" t="s">
        <v>48</v>
      </c>
      <c r="N52">
        <v>2</v>
      </c>
      <c r="O52" s="82">
        <v>10</v>
      </c>
      <c r="P52" s="49">
        <v>7</v>
      </c>
      <c r="Q52" s="49">
        <v>6</v>
      </c>
      <c r="R52" s="49" t="s">
        <v>36</v>
      </c>
      <c r="S52" s="54"/>
      <c r="T52" s="54"/>
      <c r="U52" s="54"/>
      <c r="V52" s="54"/>
      <c r="W52" s="80">
        <v>3</v>
      </c>
      <c r="X52" s="51">
        <f t="shared" si="0"/>
        <v>4.4000000000000004</v>
      </c>
      <c r="Y52" s="52" t="str">
        <f t="shared" si="3"/>
        <v>D</v>
      </c>
      <c r="Z52" s="53" t="str">
        <f t="shared" si="1"/>
        <v>Trung bình yếu</v>
      </c>
      <c r="AA52" s="41" t="str">
        <f t="shared" si="4"/>
        <v/>
      </c>
      <c r="AB52" s="41" t="str">
        <f t="shared" si="5"/>
        <v>PM07-A3</v>
      </c>
      <c r="AC52" s="71"/>
      <c r="AD52" s="4"/>
      <c r="AE52" s="43" t="str">
        <f t="shared" si="2"/>
        <v>Đạt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1528</v>
      </c>
      <c r="D53" s="46" t="s">
        <v>1529</v>
      </c>
      <c r="E53" s="47" t="s">
        <v>229</v>
      </c>
      <c r="F53" s="48" t="s">
        <v>712</v>
      </c>
      <c r="G53" s="45" t="s">
        <v>194</v>
      </c>
      <c r="H53" s="101" t="s">
        <v>1147</v>
      </c>
      <c r="I53" s="102" t="s">
        <v>1451</v>
      </c>
      <c r="J53" s="100">
        <v>43273</v>
      </c>
      <c r="K53" s="102" t="s">
        <v>1149</v>
      </c>
      <c r="L53" s="102" t="s">
        <v>343</v>
      </c>
      <c r="M53" s="102" t="s">
        <v>48</v>
      </c>
      <c r="N53">
        <v>2</v>
      </c>
      <c r="O53" s="82">
        <v>9</v>
      </c>
      <c r="P53" s="49">
        <v>5</v>
      </c>
      <c r="Q53" s="49">
        <v>6</v>
      </c>
      <c r="R53" s="49" t="s">
        <v>36</v>
      </c>
      <c r="S53" s="54"/>
      <c r="T53" s="54"/>
      <c r="U53" s="54"/>
      <c r="V53" s="54"/>
      <c r="W53" s="80">
        <v>3</v>
      </c>
      <c r="X53" s="51">
        <f t="shared" si="0"/>
        <v>4.0999999999999996</v>
      </c>
      <c r="Y53" s="52" t="str">
        <f t="shared" si="3"/>
        <v>D</v>
      </c>
      <c r="Z53" s="53" t="str">
        <f t="shared" si="1"/>
        <v>Trung bình yếu</v>
      </c>
      <c r="AA53" s="41" t="str">
        <f t="shared" si="4"/>
        <v/>
      </c>
      <c r="AB53" s="41" t="str">
        <f t="shared" si="5"/>
        <v>PM07-A3</v>
      </c>
      <c r="AC53" s="71"/>
      <c r="AD53" s="4"/>
      <c r="AE53" s="43" t="str">
        <f t="shared" si="2"/>
        <v>Đạt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1530</v>
      </c>
      <c r="D54" s="46" t="s">
        <v>1531</v>
      </c>
      <c r="E54" s="47" t="s">
        <v>1532</v>
      </c>
      <c r="F54" s="48" t="s">
        <v>459</v>
      </c>
      <c r="G54" s="45" t="s">
        <v>152</v>
      </c>
      <c r="H54" s="101" t="s">
        <v>1147</v>
      </c>
      <c r="I54" s="102" t="s">
        <v>1451</v>
      </c>
      <c r="J54" s="100">
        <v>43273</v>
      </c>
      <c r="K54" s="102" t="s">
        <v>1149</v>
      </c>
      <c r="L54" s="102" t="s">
        <v>343</v>
      </c>
      <c r="M54" s="102" t="s">
        <v>48</v>
      </c>
      <c r="N54">
        <v>2</v>
      </c>
      <c r="O54" s="82">
        <v>8</v>
      </c>
      <c r="P54" s="49">
        <v>6</v>
      </c>
      <c r="Q54" s="49">
        <v>8</v>
      </c>
      <c r="R54" s="49" t="s">
        <v>36</v>
      </c>
      <c r="S54" s="54"/>
      <c r="T54" s="54"/>
      <c r="U54" s="54"/>
      <c r="V54" s="54"/>
      <c r="W54" s="80">
        <v>0</v>
      </c>
      <c r="X54" s="51">
        <f t="shared" si="0"/>
        <v>2.2000000000000002</v>
      </c>
      <c r="Y54" s="52" t="str">
        <f t="shared" si="3"/>
        <v>F</v>
      </c>
      <c r="Z54" s="53" t="str">
        <f t="shared" si="1"/>
        <v>Kém</v>
      </c>
      <c r="AA54" s="41" t="s">
        <v>3382</v>
      </c>
      <c r="AB54" s="41" t="str">
        <f t="shared" si="5"/>
        <v>PM07-A3</v>
      </c>
      <c r="AC54" s="71"/>
      <c r="AD54" s="4"/>
      <c r="AE54" s="43" t="str">
        <f t="shared" si="2"/>
        <v>Học lại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1533</v>
      </c>
      <c r="D55" s="46" t="s">
        <v>1534</v>
      </c>
      <c r="E55" s="47" t="s">
        <v>244</v>
      </c>
      <c r="F55" s="48" t="s">
        <v>1535</v>
      </c>
      <c r="G55" s="45" t="s">
        <v>128</v>
      </c>
      <c r="H55" s="101" t="s">
        <v>1147</v>
      </c>
      <c r="I55" s="102" t="s">
        <v>1451</v>
      </c>
      <c r="J55" s="100">
        <v>43273</v>
      </c>
      <c r="K55" s="102" t="s">
        <v>1149</v>
      </c>
      <c r="L55" s="102" t="s">
        <v>343</v>
      </c>
      <c r="M55" s="102" t="s">
        <v>48</v>
      </c>
      <c r="N55">
        <v>2</v>
      </c>
      <c r="O55" s="82">
        <v>10</v>
      </c>
      <c r="P55" s="49">
        <v>6</v>
      </c>
      <c r="Q55" s="49">
        <v>6</v>
      </c>
      <c r="R55" s="49" t="s">
        <v>36</v>
      </c>
      <c r="S55" s="54"/>
      <c r="T55" s="54"/>
      <c r="U55" s="54"/>
      <c r="V55" s="54"/>
      <c r="W55" s="80">
        <v>4</v>
      </c>
      <c r="X55" s="51">
        <f t="shared" si="0"/>
        <v>5</v>
      </c>
      <c r="Y55" s="52" t="str">
        <f t="shared" si="3"/>
        <v>D+</v>
      </c>
      <c r="Z55" s="53" t="str">
        <f t="shared" si="1"/>
        <v>Trung bình yếu</v>
      </c>
      <c r="AA55" s="41" t="str">
        <f t="shared" si="4"/>
        <v/>
      </c>
      <c r="AB55" s="41" t="str">
        <f t="shared" si="5"/>
        <v>PM07-A3</v>
      </c>
      <c r="AC55" s="71"/>
      <c r="AD55" s="4"/>
      <c r="AE55" s="43" t="str">
        <f t="shared" si="2"/>
        <v>Đạt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1536</v>
      </c>
      <c r="D56" s="46" t="s">
        <v>952</v>
      </c>
      <c r="E56" s="47" t="s">
        <v>246</v>
      </c>
      <c r="F56" s="48" t="s">
        <v>1082</v>
      </c>
      <c r="G56" s="45" t="s">
        <v>74</v>
      </c>
      <c r="H56" s="101" t="s">
        <v>1147</v>
      </c>
      <c r="I56" s="102" t="s">
        <v>1451</v>
      </c>
      <c r="J56" s="100">
        <v>43273</v>
      </c>
      <c r="K56" s="102" t="s">
        <v>1149</v>
      </c>
      <c r="L56" s="102" t="s">
        <v>343</v>
      </c>
      <c r="M56" s="102" t="s">
        <v>48</v>
      </c>
      <c r="N56">
        <v>2</v>
      </c>
      <c r="O56" s="82">
        <v>10</v>
      </c>
      <c r="P56" s="49">
        <v>7</v>
      </c>
      <c r="Q56" s="49">
        <v>8</v>
      </c>
      <c r="R56" s="49" t="s">
        <v>36</v>
      </c>
      <c r="S56" s="54"/>
      <c r="T56" s="54"/>
      <c r="U56" s="54"/>
      <c r="V56" s="54"/>
      <c r="W56" s="80">
        <v>8</v>
      </c>
      <c r="X56" s="51">
        <f t="shared" si="0"/>
        <v>8.1</v>
      </c>
      <c r="Y56" s="52" t="str">
        <f t="shared" si="3"/>
        <v>B+</v>
      </c>
      <c r="Z56" s="53" t="str">
        <f t="shared" si="1"/>
        <v>Khá</v>
      </c>
      <c r="AA56" s="41" t="str">
        <f t="shared" si="4"/>
        <v/>
      </c>
      <c r="AB56" s="41" t="str">
        <f t="shared" si="5"/>
        <v>PM07-A3</v>
      </c>
      <c r="AC56" s="71"/>
      <c r="AD56" s="4"/>
      <c r="AE56" s="43" t="str">
        <f t="shared" si="2"/>
        <v>Đạt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1537</v>
      </c>
      <c r="D57" s="46" t="s">
        <v>1538</v>
      </c>
      <c r="E57" s="47" t="s">
        <v>257</v>
      </c>
      <c r="F57" s="48" t="s">
        <v>1539</v>
      </c>
      <c r="G57" s="45" t="s">
        <v>152</v>
      </c>
      <c r="H57" s="101" t="s">
        <v>1147</v>
      </c>
      <c r="I57" s="102" t="s">
        <v>1451</v>
      </c>
      <c r="J57" s="100">
        <v>43273</v>
      </c>
      <c r="K57" s="102" t="s">
        <v>1149</v>
      </c>
      <c r="L57" s="102" t="s">
        <v>343</v>
      </c>
      <c r="M57" s="102" t="s">
        <v>48</v>
      </c>
      <c r="N57">
        <v>2</v>
      </c>
      <c r="O57" s="82">
        <v>7</v>
      </c>
      <c r="P57" s="49">
        <v>5</v>
      </c>
      <c r="Q57" s="49">
        <v>1</v>
      </c>
      <c r="R57" s="49" t="s">
        <v>36</v>
      </c>
      <c r="S57" s="54"/>
      <c r="T57" s="54"/>
      <c r="U57" s="54"/>
      <c r="V57" s="54"/>
      <c r="W57" s="80">
        <v>0</v>
      </c>
      <c r="X57" s="51">
        <f t="shared" si="0"/>
        <v>1.3</v>
      </c>
      <c r="Y57" s="52" t="str">
        <f t="shared" si="3"/>
        <v>F</v>
      </c>
      <c r="Z57" s="53" t="str">
        <f t="shared" si="1"/>
        <v>Kém</v>
      </c>
      <c r="AA57" s="41" t="s">
        <v>3382</v>
      </c>
      <c r="AB57" s="41" t="str">
        <f t="shared" si="5"/>
        <v>PM07-A3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1540</v>
      </c>
      <c r="D58" s="46" t="s">
        <v>114</v>
      </c>
      <c r="E58" s="47" t="s">
        <v>257</v>
      </c>
      <c r="F58" s="48" t="s">
        <v>1228</v>
      </c>
      <c r="G58" s="45" t="s">
        <v>248</v>
      </c>
      <c r="H58" s="101" t="s">
        <v>1147</v>
      </c>
      <c r="I58" s="102" t="s">
        <v>1451</v>
      </c>
      <c r="J58" s="100">
        <v>43273</v>
      </c>
      <c r="K58" s="102" t="s">
        <v>1149</v>
      </c>
      <c r="L58" s="102" t="s">
        <v>343</v>
      </c>
      <c r="M58" s="102" t="s">
        <v>48</v>
      </c>
      <c r="N58">
        <v>2</v>
      </c>
      <c r="O58" s="82">
        <v>8</v>
      </c>
      <c r="P58" s="49">
        <v>5</v>
      </c>
      <c r="Q58" s="49">
        <v>6</v>
      </c>
      <c r="R58" s="49" t="s">
        <v>36</v>
      </c>
      <c r="S58" s="54"/>
      <c r="T58" s="54"/>
      <c r="U58" s="54"/>
      <c r="V58" s="54"/>
      <c r="W58" s="80">
        <v>1</v>
      </c>
      <c r="X58" s="51">
        <f t="shared" si="0"/>
        <v>2.6</v>
      </c>
      <c r="Y58" s="52" t="str">
        <f t="shared" si="3"/>
        <v>F</v>
      </c>
      <c r="Z58" s="53" t="str">
        <f t="shared" si="1"/>
        <v>Kém</v>
      </c>
      <c r="AA58" s="41" t="str">
        <f t="shared" si="4"/>
        <v/>
      </c>
      <c r="AB58" s="41" t="str">
        <f t="shared" si="5"/>
        <v>PM07-A3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1541</v>
      </c>
      <c r="D59" s="46" t="s">
        <v>442</v>
      </c>
      <c r="E59" s="47" t="s">
        <v>1542</v>
      </c>
      <c r="F59" s="48" t="s">
        <v>492</v>
      </c>
      <c r="G59" s="45" t="s">
        <v>447</v>
      </c>
      <c r="H59" s="101" t="s">
        <v>1147</v>
      </c>
      <c r="I59" s="102" t="s">
        <v>1451</v>
      </c>
      <c r="J59" s="100">
        <v>43273</v>
      </c>
      <c r="K59" s="102" t="s">
        <v>1149</v>
      </c>
      <c r="L59" s="102" t="s">
        <v>343</v>
      </c>
      <c r="M59" s="102" t="s">
        <v>48</v>
      </c>
      <c r="N59">
        <v>2</v>
      </c>
      <c r="O59" s="82">
        <v>10</v>
      </c>
      <c r="P59" s="49">
        <v>6</v>
      </c>
      <c r="Q59" s="49">
        <v>6</v>
      </c>
      <c r="R59" s="49" t="s">
        <v>36</v>
      </c>
      <c r="S59" s="54"/>
      <c r="T59" s="54"/>
      <c r="U59" s="54"/>
      <c r="V59" s="54"/>
      <c r="W59" s="80">
        <v>2</v>
      </c>
      <c r="X59" s="51">
        <f t="shared" si="0"/>
        <v>3.6</v>
      </c>
      <c r="Y59" s="52" t="str">
        <f t="shared" si="3"/>
        <v>F</v>
      </c>
      <c r="Z59" s="53" t="str">
        <f t="shared" si="1"/>
        <v>Kém</v>
      </c>
      <c r="AA59" s="41" t="str">
        <f t="shared" si="4"/>
        <v/>
      </c>
      <c r="AB59" s="41" t="str">
        <f t="shared" si="5"/>
        <v>PM07-A3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1543</v>
      </c>
      <c r="D60" s="46" t="s">
        <v>1544</v>
      </c>
      <c r="E60" s="47" t="s">
        <v>495</v>
      </c>
      <c r="F60" s="48" t="s">
        <v>623</v>
      </c>
      <c r="G60" s="45" t="s">
        <v>214</v>
      </c>
      <c r="H60" s="101" t="s">
        <v>1147</v>
      </c>
      <c r="I60" s="102" t="s">
        <v>1451</v>
      </c>
      <c r="J60" s="100">
        <v>43273</v>
      </c>
      <c r="K60" s="102" t="s">
        <v>1149</v>
      </c>
      <c r="L60" s="102" t="s">
        <v>343</v>
      </c>
      <c r="M60" s="102" t="s">
        <v>48</v>
      </c>
      <c r="N60">
        <v>2</v>
      </c>
      <c r="O60" s="82">
        <v>10</v>
      </c>
      <c r="P60" s="49">
        <v>6</v>
      </c>
      <c r="Q60" s="49">
        <v>6</v>
      </c>
      <c r="R60" s="49" t="s">
        <v>36</v>
      </c>
      <c r="S60" s="54"/>
      <c r="T60" s="54"/>
      <c r="U60" s="54"/>
      <c r="V60" s="54"/>
      <c r="W60" s="80">
        <v>4</v>
      </c>
      <c r="X60" s="51">
        <f t="shared" si="0"/>
        <v>5</v>
      </c>
      <c r="Y60" s="52" t="str">
        <f t="shared" si="3"/>
        <v>D+</v>
      </c>
      <c r="Z60" s="53" t="str">
        <f t="shared" si="1"/>
        <v>Trung bình yếu</v>
      </c>
      <c r="AA60" s="41" t="str">
        <f t="shared" si="4"/>
        <v/>
      </c>
      <c r="AB60" s="41" t="str">
        <f t="shared" si="5"/>
        <v>PM07-A3</v>
      </c>
      <c r="AC60" s="71"/>
      <c r="AD60" s="4"/>
      <c r="AE60" s="43" t="str">
        <f t="shared" si="2"/>
        <v>Đạt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1545</v>
      </c>
      <c r="D61" s="46" t="s">
        <v>750</v>
      </c>
      <c r="E61" s="47" t="s">
        <v>495</v>
      </c>
      <c r="F61" s="48" t="s">
        <v>1535</v>
      </c>
      <c r="G61" s="45" t="s">
        <v>518</v>
      </c>
      <c r="H61" s="101" t="s">
        <v>1147</v>
      </c>
      <c r="I61" s="102" t="s">
        <v>1451</v>
      </c>
      <c r="J61" s="100">
        <v>43273</v>
      </c>
      <c r="K61" s="102" t="s">
        <v>1149</v>
      </c>
      <c r="L61" s="102" t="s">
        <v>343</v>
      </c>
      <c r="M61" s="102" t="s">
        <v>48</v>
      </c>
      <c r="N61">
        <v>2</v>
      </c>
      <c r="O61" s="82">
        <v>8</v>
      </c>
      <c r="P61" s="49">
        <v>5</v>
      </c>
      <c r="Q61" s="49">
        <v>6</v>
      </c>
      <c r="R61" s="49" t="s">
        <v>36</v>
      </c>
      <c r="S61" s="54"/>
      <c r="T61" s="54"/>
      <c r="U61" s="54"/>
      <c r="V61" s="54"/>
      <c r="W61" s="80">
        <v>4</v>
      </c>
      <c r="X61" s="51">
        <f t="shared" si="0"/>
        <v>4.7</v>
      </c>
      <c r="Y61" s="52" t="str">
        <f t="shared" si="3"/>
        <v>D</v>
      </c>
      <c r="Z61" s="53" t="str">
        <f t="shared" si="1"/>
        <v>Trung bình yếu</v>
      </c>
      <c r="AA61" s="41" t="str">
        <f t="shared" si="4"/>
        <v/>
      </c>
      <c r="AB61" s="41" t="str">
        <f t="shared" si="5"/>
        <v>PM07-A3</v>
      </c>
      <c r="AC61" s="71"/>
      <c r="AD61" s="4"/>
      <c r="AE61" s="43" t="str">
        <f t="shared" si="2"/>
        <v>Đạt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1546</v>
      </c>
      <c r="D62" s="46" t="s">
        <v>1547</v>
      </c>
      <c r="E62" s="47" t="s">
        <v>1224</v>
      </c>
      <c r="F62" s="48" t="s">
        <v>1548</v>
      </c>
      <c r="G62" s="45" t="s">
        <v>1549</v>
      </c>
      <c r="H62" s="101" t="s">
        <v>1147</v>
      </c>
      <c r="I62" s="102" t="s">
        <v>1451</v>
      </c>
      <c r="J62" s="100">
        <v>43273</v>
      </c>
      <c r="K62" s="102" t="s">
        <v>1149</v>
      </c>
      <c r="L62" s="102" t="s">
        <v>343</v>
      </c>
      <c r="M62" s="102" t="s">
        <v>48</v>
      </c>
      <c r="N62">
        <v>2</v>
      </c>
      <c r="O62" s="82">
        <v>9</v>
      </c>
      <c r="P62" s="49">
        <v>7</v>
      </c>
      <c r="Q62" s="49">
        <v>8</v>
      </c>
      <c r="R62" s="49" t="s">
        <v>36</v>
      </c>
      <c r="S62" s="54"/>
      <c r="T62" s="54"/>
      <c r="U62" s="54"/>
      <c r="V62" s="54"/>
      <c r="W62" s="80">
        <v>2</v>
      </c>
      <c r="X62" s="51">
        <f t="shared" si="0"/>
        <v>3.8</v>
      </c>
      <c r="Y62" s="52" t="str">
        <f t="shared" si="3"/>
        <v>F</v>
      </c>
      <c r="Z62" s="53" t="str">
        <f t="shared" si="1"/>
        <v>Kém</v>
      </c>
      <c r="AA62" s="41" t="str">
        <f t="shared" si="4"/>
        <v/>
      </c>
      <c r="AB62" s="41" t="str">
        <f t="shared" si="5"/>
        <v>PM07-A3</v>
      </c>
      <c r="AC62" s="71"/>
      <c r="AD62" s="4"/>
      <c r="AE62" s="43" t="str">
        <f t="shared" si="2"/>
        <v>Học lại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1550</v>
      </c>
      <c r="D63" s="46" t="s">
        <v>1551</v>
      </c>
      <c r="E63" s="47" t="s">
        <v>1552</v>
      </c>
      <c r="F63" s="48" t="s">
        <v>167</v>
      </c>
      <c r="G63" s="45" t="s">
        <v>93</v>
      </c>
      <c r="H63" s="101" t="s">
        <v>1147</v>
      </c>
      <c r="I63" s="102" t="s">
        <v>1451</v>
      </c>
      <c r="J63" s="100">
        <v>43273</v>
      </c>
      <c r="K63" s="102" t="s">
        <v>1149</v>
      </c>
      <c r="L63" s="102" t="s">
        <v>343</v>
      </c>
      <c r="M63" s="102" t="s">
        <v>48</v>
      </c>
      <c r="N63">
        <v>2</v>
      </c>
      <c r="O63" s="82">
        <v>9</v>
      </c>
      <c r="P63" s="49">
        <v>6</v>
      </c>
      <c r="Q63" s="49">
        <v>6</v>
      </c>
      <c r="R63" s="49" t="s">
        <v>36</v>
      </c>
      <c r="S63" s="54"/>
      <c r="T63" s="54"/>
      <c r="U63" s="54"/>
      <c r="V63" s="54"/>
      <c r="W63" s="80">
        <v>3</v>
      </c>
      <c r="X63" s="51">
        <f t="shared" si="0"/>
        <v>4.2</v>
      </c>
      <c r="Y63" s="52" t="str">
        <f t="shared" si="3"/>
        <v>D</v>
      </c>
      <c r="Z63" s="53" t="str">
        <f t="shared" si="1"/>
        <v>Trung bình yếu</v>
      </c>
      <c r="AA63" s="41" t="str">
        <f t="shared" si="4"/>
        <v/>
      </c>
      <c r="AB63" s="41" t="str">
        <f t="shared" si="5"/>
        <v>PM07-A3</v>
      </c>
      <c r="AC63" s="71"/>
      <c r="AD63" s="4"/>
      <c r="AE63" s="43" t="str">
        <f t="shared" si="2"/>
        <v>Đạt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1553</v>
      </c>
      <c r="D64" s="46" t="s">
        <v>505</v>
      </c>
      <c r="E64" s="47" t="s">
        <v>278</v>
      </c>
      <c r="F64" s="48" t="s">
        <v>273</v>
      </c>
      <c r="G64" s="45" t="s">
        <v>447</v>
      </c>
      <c r="H64" s="101" t="s">
        <v>1147</v>
      </c>
      <c r="I64" s="102" t="s">
        <v>1451</v>
      </c>
      <c r="J64" s="100">
        <v>43273</v>
      </c>
      <c r="K64" s="102" t="s">
        <v>1149</v>
      </c>
      <c r="L64" s="102" t="s">
        <v>343</v>
      </c>
      <c r="M64" s="102" t="s">
        <v>48</v>
      </c>
      <c r="N64">
        <v>2</v>
      </c>
      <c r="O64" s="82">
        <v>10</v>
      </c>
      <c r="P64" s="49">
        <v>6</v>
      </c>
      <c r="Q64" s="49">
        <v>6</v>
      </c>
      <c r="R64" s="49" t="s">
        <v>36</v>
      </c>
      <c r="S64" s="54"/>
      <c r="T64" s="54"/>
      <c r="U64" s="54"/>
      <c r="V64" s="54"/>
      <c r="W64" s="80">
        <v>3</v>
      </c>
      <c r="X64" s="51">
        <f t="shared" si="0"/>
        <v>4.3</v>
      </c>
      <c r="Y64" s="52" t="str">
        <f t="shared" si="3"/>
        <v>D</v>
      </c>
      <c r="Z64" s="53" t="str">
        <f t="shared" si="1"/>
        <v>Trung bình yếu</v>
      </c>
      <c r="AA64" s="41" t="str">
        <f t="shared" si="4"/>
        <v/>
      </c>
      <c r="AB64" s="41" t="str">
        <f t="shared" si="5"/>
        <v>PM07-A3</v>
      </c>
      <c r="AC64" s="71"/>
      <c r="AD64" s="4"/>
      <c r="AE64" s="43" t="str">
        <f t="shared" si="2"/>
        <v>Đạt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1554</v>
      </c>
      <c r="D65" s="46" t="s">
        <v>628</v>
      </c>
      <c r="E65" s="47" t="s">
        <v>278</v>
      </c>
      <c r="F65" s="48" t="s">
        <v>1555</v>
      </c>
      <c r="G65" s="45" t="s">
        <v>93</v>
      </c>
      <c r="H65" s="101" t="s">
        <v>1147</v>
      </c>
      <c r="I65" s="102" t="s">
        <v>1451</v>
      </c>
      <c r="J65" s="100">
        <v>43273</v>
      </c>
      <c r="K65" s="102" t="s">
        <v>1149</v>
      </c>
      <c r="L65" s="102" t="s">
        <v>343</v>
      </c>
      <c r="M65" s="102" t="s">
        <v>48</v>
      </c>
      <c r="N65">
        <v>2</v>
      </c>
      <c r="O65" s="82">
        <v>10</v>
      </c>
      <c r="P65" s="49">
        <v>6</v>
      </c>
      <c r="Q65" s="49">
        <v>6</v>
      </c>
      <c r="R65" s="49" t="s">
        <v>36</v>
      </c>
      <c r="S65" s="54"/>
      <c r="T65" s="54"/>
      <c r="U65" s="54"/>
      <c r="V65" s="54"/>
      <c r="W65" s="80">
        <v>3</v>
      </c>
      <c r="X65" s="51">
        <f t="shared" si="0"/>
        <v>4.3</v>
      </c>
      <c r="Y65" s="52" t="str">
        <f t="shared" si="3"/>
        <v>D</v>
      </c>
      <c r="Z65" s="53" t="str">
        <f t="shared" si="1"/>
        <v>Trung bình yếu</v>
      </c>
      <c r="AA65" s="41" t="str">
        <f t="shared" si="4"/>
        <v/>
      </c>
      <c r="AB65" s="41" t="str">
        <f t="shared" si="5"/>
        <v>PM07-A3</v>
      </c>
      <c r="AC65" s="71"/>
      <c r="AD65" s="4"/>
      <c r="AE65" s="43" t="str">
        <f t="shared" si="2"/>
        <v>Đạt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1556</v>
      </c>
      <c r="D66" s="46" t="s">
        <v>1557</v>
      </c>
      <c r="E66" s="47" t="s">
        <v>1413</v>
      </c>
      <c r="F66" s="48" t="s">
        <v>1339</v>
      </c>
      <c r="G66" s="45" t="s">
        <v>214</v>
      </c>
      <c r="H66" s="101" t="s">
        <v>1147</v>
      </c>
      <c r="I66" s="102" t="s">
        <v>1451</v>
      </c>
      <c r="J66" s="100">
        <v>43273</v>
      </c>
      <c r="K66" s="102" t="s">
        <v>1149</v>
      </c>
      <c r="L66" s="102" t="s">
        <v>343</v>
      </c>
      <c r="M66" s="102" t="s">
        <v>48</v>
      </c>
      <c r="N66">
        <v>2</v>
      </c>
      <c r="O66" s="82">
        <v>9</v>
      </c>
      <c r="P66" s="49">
        <v>6</v>
      </c>
      <c r="Q66" s="49">
        <v>6</v>
      </c>
      <c r="R66" s="49" t="s">
        <v>36</v>
      </c>
      <c r="S66" s="54"/>
      <c r="T66" s="54"/>
      <c r="U66" s="54"/>
      <c r="V66" s="54"/>
      <c r="W66" s="80">
        <v>2</v>
      </c>
      <c r="X66" s="51">
        <f t="shared" si="0"/>
        <v>3.5</v>
      </c>
      <c r="Y66" s="52" t="str">
        <f t="shared" si="3"/>
        <v>F</v>
      </c>
      <c r="Z66" s="53" t="str">
        <f t="shared" si="1"/>
        <v>Kém</v>
      </c>
      <c r="AA66" s="41" t="str">
        <f t="shared" si="4"/>
        <v/>
      </c>
      <c r="AB66" s="41" t="str">
        <f t="shared" si="5"/>
        <v>PM07-A3</v>
      </c>
      <c r="AC66" s="71"/>
      <c r="AD66" s="4"/>
      <c r="AE66" s="43" t="str">
        <f t="shared" si="2"/>
        <v>Học lại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1558</v>
      </c>
      <c r="D67" s="46" t="s">
        <v>1559</v>
      </c>
      <c r="E67" s="47" t="s">
        <v>904</v>
      </c>
      <c r="F67" s="48" t="s">
        <v>1560</v>
      </c>
      <c r="G67" s="45" t="s">
        <v>248</v>
      </c>
      <c r="H67" s="101" t="s">
        <v>1147</v>
      </c>
      <c r="I67" s="102" t="s">
        <v>1451</v>
      </c>
      <c r="J67" s="100">
        <v>43273</v>
      </c>
      <c r="K67" s="102" t="s">
        <v>1149</v>
      </c>
      <c r="L67" s="102" t="s">
        <v>343</v>
      </c>
      <c r="M67" s="102" t="s">
        <v>48</v>
      </c>
      <c r="N67">
        <v>2</v>
      </c>
      <c r="O67" s="82">
        <v>9</v>
      </c>
      <c r="P67" s="49">
        <v>5</v>
      </c>
      <c r="Q67" s="49">
        <v>6</v>
      </c>
      <c r="R67" s="49" t="s">
        <v>36</v>
      </c>
      <c r="S67" s="54"/>
      <c r="T67" s="54"/>
      <c r="U67" s="54"/>
      <c r="V67" s="54"/>
      <c r="W67" s="80">
        <v>2</v>
      </c>
      <c r="X67" s="51">
        <f t="shared" si="0"/>
        <v>3.4</v>
      </c>
      <c r="Y67" s="52" t="str">
        <f t="shared" si="3"/>
        <v>F</v>
      </c>
      <c r="Z67" s="53" t="str">
        <f t="shared" si="1"/>
        <v>Kém</v>
      </c>
      <c r="AA67" s="41" t="str">
        <f t="shared" si="4"/>
        <v/>
      </c>
      <c r="AB67" s="41" t="str">
        <f t="shared" si="5"/>
        <v>PM07-A3</v>
      </c>
      <c r="AC67" s="71"/>
      <c r="AD67" s="4"/>
      <c r="AE67" s="43" t="str">
        <f t="shared" si="2"/>
        <v>Học lại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1561</v>
      </c>
      <c r="D68" s="46" t="s">
        <v>306</v>
      </c>
      <c r="E68" s="47" t="s">
        <v>527</v>
      </c>
      <c r="F68" s="48" t="s">
        <v>446</v>
      </c>
      <c r="G68" s="45" t="s">
        <v>93</v>
      </c>
      <c r="H68" s="101" t="s">
        <v>1147</v>
      </c>
      <c r="I68" s="102" t="s">
        <v>1451</v>
      </c>
      <c r="J68" s="100">
        <v>43273</v>
      </c>
      <c r="K68" s="102" t="s">
        <v>1149</v>
      </c>
      <c r="L68" s="102" t="s">
        <v>343</v>
      </c>
      <c r="M68" s="102" t="s">
        <v>48</v>
      </c>
      <c r="N68">
        <v>2</v>
      </c>
      <c r="O68" s="82">
        <v>10</v>
      </c>
      <c r="P68" s="49">
        <v>6</v>
      </c>
      <c r="Q68" s="49">
        <v>6</v>
      </c>
      <c r="R68" s="49" t="s">
        <v>36</v>
      </c>
      <c r="S68" s="54"/>
      <c r="T68" s="54"/>
      <c r="U68" s="54"/>
      <c r="V68" s="54"/>
      <c r="W68" s="80">
        <v>4</v>
      </c>
      <c r="X68" s="51">
        <f t="shared" si="0"/>
        <v>5</v>
      </c>
      <c r="Y68" s="52" t="str">
        <f t="shared" si="3"/>
        <v>D+</v>
      </c>
      <c r="Z68" s="53" t="str">
        <f t="shared" si="1"/>
        <v>Trung bình yếu</v>
      </c>
      <c r="AA68" s="41" t="str">
        <f t="shared" si="4"/>
        <v/>
      </c>
      <c r="AB68" s="41" t="str">
        <f t="shared" si="5"/>
        <v>PM07-A3</v>
      </c>
      <c r="AC68" s="71"/>
      <c r="AD68" s="4"/>
      <c r="AE68" s="43" t="str">
        <f t="shared" si="2"/>
        <v>Đạt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1562</v>
      </c>
      <c r="D69" s="46" t="s">
        <v>1563</v>
      </c>
      <c r="E69" s="47" t="s">
        <v>531</v>
      </c>
      <c r="F69" s="48" t="s">
        <v>864</v>
      </c>
      <c r="G69" s="45" t="s">
        <v>447</v>
      </c>
      <c r="H69" s="101" t="s">
        <v>1147</v>
      </c>
      <c r="I69" s="102" t="s">
        <v>1451</v>
      </c>
      <c r="J69" s="100">
        <v>43273</v>
      </c>
      <c r="K69" s="102" t="s">
        <v>1149</v>
      </c>
      <c r="L69" s="102" t="s">
        <v>343</v>
      </c>
      <c r="M69" s="102" t="s">
        <v>48</v>
      </c>
      <c r="N69">
        <v>2</v>
      </c>
      <c r="O69" s="82">
        <v>10</v>
      </c>
      <c r="P69" s="49">
        <v>5</v>
      </c>
      <c r="Q69" s="49">
        <v>6</v>
      </c>
      <c r="R69" s="49" t="s">
        <v>36</v>
      </c>
      <c r="S69" s="54"/>
      <c r="T69" s="54"/>
      <c r="U69" s="54"/>
      <c r="V69" s="54"/>
      <c r="W69" s="80">
        <v>2</v>
      </c>
      <c r="X69" s="51">
        <f t="shared" si="0"/>
        <v>3.5</v>
      </c>
      <c r="Y69" s="52" t="str">
        <f t="shared" si="3"/>
        <v>F</v>
      </c>
      <c r="Z69" s="53" t="str">
        <f t="shared" si="1"/>
        <v>Kém</v>
      </c>
      <c r="AA69" s="41" t="str">
        <f t="shared" si="4"/>
        <v/>
      </c>
      <c r="AB69" s="41" t="str">
        <f t="shared" si="5"/>
        <v>PM07-A3</v>
      </c>
      <c r="AC69" s="71"/>
      <c r="AD69" s="4"/>
      <c r="AE69" s="43" t="str">
        <f t="shared" si="2"/>
        <v>Học lại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1564</v>
      </c>
      <c r="D70" s="46" t="s">
        <v>439</v>
      </c>
      <c r="E70" s="47" t="s">
        <v>534</v>
      </c>
      <c r="F70" s="48" t="s">
        <v>820</v>
      </c>
      <c r="G70" s="45" t="s">
        <v>69</v>
      </c>
      <c r="H70" s="101" t="s">
        <v>1147</v>
      </c>
      <c r="I70" s="102" t="s">
        <v>1451</v>
      </c>
      <c r="J70" s="100">
        <v>43273</v>
      </c>
      <c r="K70" s="102" t="s">
        <v>1149</v>
      </c>
      <c r="L70" s="102" t="s">
        <v>343</v>
      </c>
      <c r="M70" s="102" t="s">
        <v>48</v>
      </c>
      <c r="N70">
        <v>2</v>
      </c>
      <c r="O70" s="82">
        <v>10</v>
      </c>
      <c r="P70" s="49">
        <v>6</v>
      </c>
      <c r="Q70" s="49">
        <v>8</v>
      </c>
      <c r="R70" s="49" t="s">
        <v>36</v>
      </c>
      <c r="S70" s="54"/>
      <c r="T70" s="54"/>
      <c r="U70" s="54"/>
      <c r="V70" s="54"/>
      <c r="W70" s="80">
        <v>2</v>
      </c>
      <c r="X70" s="51">
        <f t="shared" si="0"/>
        <v>3.8</v>
      </c>
      <c r="Y70" s="52" t="str">
        <f t="shared" si="3"/>
        <v>F</v>
      </c>
      <c r="Z70" s="53" t="str">
        <f t="shared" si="1"/>
        <v>Kém</v>
      </c>
      <c r="AA70" s="41" t="str">
        <f t="shared" si="4"/>
        <v/>
      </c>
      <c r="AB70" s="41" t="str">
        <f t="shared" si="5"/>
        <v>PM07-A3</v>
      </c>
      <c r="AC70" s="71"/>
      <c r="AD70" s="4"/>
      <c r="AE70" s="43" t="str">
        <f t="shared" si="2"/>
        <v>Học lại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1565</v>
      </c>
      <c r="D71" s="46" t="s">
        <v>1566</v>
      </c>
      <c r="E71" s="47" t="s">
        <v>1267</v>
      </c>
      <c r="F71" s="48" t="s">
        <v>976</v>
      </c>
      <c r="G71" s="45" t="s">
        <v>79</v>
      </c>
      <c r="H71" s="101" t="s">
        <v>1147</v>
      </c>
      <c r="I71" s="102" t="s">
        <v>1451</v>
      </c>
      <c r="J71" s="100">
        <v>43273</v>
      </c>
      <c r="K71" s="102" t="s">
        <v>1149</v>
      </c>
      <c r="L71" s="102" t="s">
        <v>343</v>
      </c>
      <c r="M71" s="102" t="s">
        <v>48</v>
      </c>
      <c r="N71">
        <v>2</v>
      </c>
      <c r="O71" s="82">
        <v>10</v>
      </c>
      <c r="P71" s="49">
        <v>5</v>
      </c>
      <c r="Q71" s="49">
        <v>8</v>
      </c>
      <c r="R71" s="49" t="s">
        <v>36</v>
      </c>
      <c r="S71" s="54"/>
      <c r="T71" s="54"/>
      <c r="U71" s="54"/>
      <c r="V71" s="54"/>
      <c r="W71" s="80">
        <v>2</v>
      </c>
      <c r="X71" s="51">
        <f t="shared" si="0"/>
        <v>3.7</v>
      </c>
      <c r="Y71" s="52" t="str">
        <f t="shared" si="3"/>
        <v>F</v>
      </c>
      <c r="Z71" s="53" t="str">
        <f t="shared" si="1"/>
        <v>Kém</v>
      </c>
      <c r="AA71" s="41" t="str">
        <f t="shared" si="4"/>
        <v/>
      </c>
      <c r="AB71" s="41" t="str">
        <f t="shared" si="5"/>
        <v>PM07-A3</v>
      </c>
      <c r="AC71" s="71"/>
      <c r="AD71" s="4"/>
      <c r="AE71" s="43" t="str">
        <f t="shared" si="2"/>
        <v>Học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1567</v>
      </c>
      <c r="D72" s="46" t="s">
        <v>1207</v>
      </c>
      <c r="E72" s="47" t="s">
        <v>1425</v>
      </c>
      <c r="F72" s="48" t="s">
        <v>859</v>
      </c>
      <c r="G72" s="45" t="s">
        <v>454</v>
      </c>
      <c r="H72" s="101" t="s">
        <v>1147</v>
      </c>
      <c r="I72" s="102" t="s">
        <v>1451</v>
      </c>
      <c r="J72" s="100">
        <v>43273</v>
      </c>
      <c r="K72" s="102" t="s">
        <v>1149</v>
      </c>
      <c r="L72" s="102" t="s">
        <v>343</v>
      </c>
      <c r="M72" s="102" t="s">
        <v>48</v>
      </c>
      <c r="N72">
        <v>2</v>
      </c>
      <c r="O72" s="82">
        <v>10</v>
      </c>
      <c r="P72" s="49">
        <v>6</v>
      </c>
      <c r="Q72" s="49">
        <v>6</v>
      </c>
      <c r="R72" s="49" t="s">
        <v>36</v>
      </c>
      <c r="S72" s="54"/>
      <c r="T72" s="54"/>
      <c r="U72" s="54"/>
      <c r="V72" s="54"/>
      <c r="W72" s="80">
        <v>1</v>
      </c>
      <c r="X72" s="51">
        <f t="shared" si="0"/>
        <v>2.9</v>
      </c>
      <c r="Y72" s="52" t="str">
        <f t="shared" si="3"/>
        <v>F</v>
      </c>
      <c r="Z72" s="53" t="str">
        <f t="shared" si="1"/>
        <v>Kém</v>
      </c>
      <c r="AA72" s="41" t="str">
        <f t="shared" si="4"/>
        <v/>
      </c>
      <c r="AB72" s="41" t="str">
        <f t="shared" si="5"/>
        <v>PM07-A3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1568</v>
      </c>
      <c r="D73" s="46" t="s">
        <v>114</v>
      </c>
      <c r="E73" s="47" t="s">
        <v>1569</v>
      </c>
      <c r="F73" s="48" t="s">
        <v>1570</v>
      </c>
      <c r="G73" s="45" t="s">
        <v>174</v>
      </c>
      <c r="H73" s="101" t="s">
        <v>1147</v>
      </c>
      <c r="I73" s="102" t="s">
        <v>1451</v>
      </c>
      <c r="J73" s="100">
        <v>43273</v>
      </c>
      <c r="K73" s="102" t="s">
        <v>1149</v>
      </c>
      <c r="L73" s="102" t="s">
        <v>343</v>
      </c>
      <c r="M73" s="102" t="s">
        <v>48</v>
      </c>
      <c r="N73">
        <v>2</v>
      </c>
      <c r="O73" s="82">
        <v>9</v>
      </c>
      <c r="P73" s="49">
        <v>6</v>
      </c>
      <c r="Q73" s="49">
        <v>6</v>
      </c>
      <c r="R73" s="49" t="s">
        <v>36</v>
      </c>
      <c r="S73" s="54"/>
      <c r="T73" s="54"/>
      <c r="U73" s="54"/>
      <c r="V73" s="54"/>
      <c r="W73" s="80">
        <v>2</v>
      </c>
      <c r="X73" s="51">
        <f t="shared" ref="X73:X83" si="6">ROUND(SUMPRODUCT(O73:W73,$O$8:$W$8)/100,1)</f>
        <v>3.5</v>
      </c>
      <c r="Y73" s="52" t="str">
        <f t="shared" si="3"/>
        <v>F</v>
      </c>
      <c r="Z73" s="53" t="str">
        <f t="shared" si="1"/>
        <v>Kém</v>
      </c>
      <c r="AA73" s="41" t="str">
        <f t="shared" si="4"/>
        <v/>
      </c>
      <c r="AB73" s="41" t="str">
        <f t="shared" si="5"/>
        <v>PM07-A3</v>
      </c>
      <c r="AC73" s="71"/>
      <c r="AD73" s="4"/>
      <c r="AE73" s="43" t="str">
        <f t="shared" si="2"/>
        <v>Học lại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1571</v>
      </c>
      <c r="D74" s="46" t="s">
        <v>537</v>
      </c>
      <c r="E74" s="47" t="s">
        <v>313</v>
      </c>
      <c r="F74" s="48" t="s">
        <v>143</v>
      </c>
      <c r="G74" s="45" t="s">
        <v>194</v>
      </c>
      <c r="H74" s="101" t="s">
        <v>1147</v>
      </c>
      <c r="I74" s="102" t="s">
        <v>1451</v>
      </c>
      <c r="J74" s="100">
        <v>43273</v>
      </c>
      <c r="K74" s="102" t="s">
        <v>1149</v>
      </c>
      <c r="L74" s="102" t="s">
        <v>343</v>
      </c>
      <c r="M74" s="102" t="s">
        <v>48</v>
      </c>
      <c r="N74">
        <v>2</v>
      </c>
      <c r="O74" s="82">
        <v>10</v>
      </c>
      <c r="P74" s="49">
        <v>6</v>
      </c>
      <c r="Q74" s="49">
        <v>6</v>
      </c>
      <c r="R74" s="49" t="s">
        <v>36</v>
      </c>
      <c r="S74" s="54"/>
      <c r="T74" s="54"/>
      <c r="U74" s="54"/>
      <c r="V74" s="54"/>
      <c r="W74" s="80">
        <v>3</v>
      </c>
      <c r="X74" s="51">
        <f t="shared" si="6"/>
        <v>4.3</v>
      </c>
      <c r="Y74" s="52" t="str">
        <f t="shared" si="3"/>
        <v>D</v>
      </c>
      <c r="Z74" s="53" t="str">
        <f t="shared" si="1"/>
        <v>Trung bình yếu</v>
      </c>
      <c r="AA74" s="41" t="str">
        <f t="shared" si="4"/>
        <v/>
      </c>
      <c r="AB74" s="41" t="str">
        <f t="shared" si="5"/>
        <v>PM07-A3</v>
      </c>
      <c r="AC74" s="71"/>
      <c r="AD74" s="4"/>
      <c r="AE74" s="43" t="str">
        <f t="shared" ref="AE74:AE83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Đạt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1572</v>
      </c>
      <c r="D75" s="46" t="s">
        <v>1573</v>
      </c>
      <c r="E75" s="47" t="s">
        <v>320</v>
      </c>
      <c r="F75" s="48" t="s">
        <v>524</v>
      </c>
      <c r="G75" s="45" t="s">
        <v>406</v>
      </c>
      <c r="H75" s="101" t="s">
        <v>1147</v>
      </c>
      <c r="I75" s="102" t="s">
        <v>1451</v>
      </c>
      <c r="J75" s="100">
        <v>43273</v>
      </c>
      <c r="K75" s="102" t="s">
        <v>1149</v>
      </c>
      <c r="L75" s="102" t="s">
        <v>343</v>
      </c>
      <c r="M75" s="102" t="s">
        <v>48</v>
      </c>
      <c r="N75">
        <v>2</v>
      </c>
      <c r="O75" s="82">
        <v>5</v>
      </c>
      <c r="P75" s="49">
        <v>4</v>
      </c>
      <c r="Q75" s="49">
        <v>4</v>
      </c>
      <c r="R75" s="49" t="s">
        <v>36</v>
      </c>
      <c r="S75" s="54"/>
      <c r="T75" s="54"/>
      <c r="U75" s="54"/>
      <c r="V75" s="54"/>
      <c r="W75" s="80">
        <v>0</v>
      </c>
      <c r="X75" s="51">
        <f t="shared" si="6"/>
        <v>1.3</v>
      </c>
      <c r="Y75" s="52" t="str">
        <f t="shared" si="3"/>
        <v>F</v>
      </c>
      <c r="Z75" s="53" t="str">
        <f t="shared" si="1"/>
        <v>Kém</v>
      </c>
      <c r="AA75" s="41" t="s">
        <v>3382</v>
      </c>
      <c r="AB75" s="41" t="str">
        <f t="shared" ref="AB75:AB83" si="8">L75</f>
        <v>PM07-A3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1574</v>
      </c>
      <c r="D76" s="46" t="s">
        <v>1575</v>
      </c>
      <c r="E76" s="47" t="s">
        <v>1289</v>
      </c>
      <c r="F76" s="48" t="s">
        <v>318</v>
      </c>
      <c r="G76" s="45" t="s">
        <v>218</v>
      </c>
      <c r="H76" s="101" t="s">
        <v>1147</v>
      </c>
      <c r="I76" s="102" t="s">
        <v>1451</v>
      </c>
      <c r="J76" s="100">
        <v>43273</v>
      </c>
      <c r="K76" s="102" t="s">
        <v>1149</v>
      </c>
      <c r="L76" s="102" t="s">
        <v>343</v>
      </c>
      <c r="M76" s="102" t="s">
        <v>48</v>
      </c>
      <c r="N76">
        <v>2</v>
      </c>
      <c r="O76" s="82">
        <v>8</v>
      </c>
      <c r="P76" s="49">
        <v>6</v>
      </c>
      <c r="Q76" s="49">
        <v>4</v>
      </c>
      <c r="R76" s="49" t="s">
        <v>36</v>
      </c>
      <c r="S76" s="54"/>
      <c r="T76" s="54"/>
      <c r="U76" s="54"/>
      <c r="V76" s="54"/>
      <c r="W76" s="80">
        <v>3</v>
      </c>
      <c r="X76" s="51">
        <f t="shared" si="6"/>
        <v>3.9</v>
      </c>
      <c r="Y76" s="52" t="str">
        <f t="shared" si="3"/>
        <v>F</v>
      </c>
      <c r="Z76" s="53" t="str">
        <f t="shared" si="1"/>
        <v>Kém</v>
      </c>
      <c r="AA76" s="41" t="str">
        <f t="shared" ref="AA76:AA83" si="9">+IF(OR($O76=0,$P76=0,$Q76=0,$R76=0),"Không đủ ĐKDT",IF(AND(W76=0,X76&gt;=4),"Không đạt",""))</f>
        <v/>
      </c>
      <c r="AB76" s="41" t="str">
        <f t="shared" si="8"/>
        <v>PM07-A3</v>
      </c>
      <c r="AC76" s="71"/>
      <c r="AD76" s="4"/>
      <c r="AE76" s="43" t="str">
        <f t="shared" si="7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1576</v>
      </c>
      <c r="D77" s="46" t="s">
        <v>1577</v>
      </c>
      <c r="E77" s="47" t="s">
        <v>324</v>
      </c>
      <c r="F77" s="48" t="s">
        <v>217</v>
      </c>
      <c r="G77" s="45" t="s">
        <v>248</v>
      </c>
      <c r="H77" s="101" t="s">
        <v>1147</v>
      </c>
      <c r="I77" s="102" t="s">
        <v>1451</v>
      </c>
      <c r="J77" s="100">
        <v>43273</v>
      </c>
      <c r="K77" s="102" t="s">
        <v>1149</v>
      </c>
      <c r="L77" s="102" t="s">
        <v>343</v>
      </c>
      <c r="M77" s="102" t="s">
        <v>48</v>
      </c>
      <c r="N77">
        <v>2</v>
      </c>
      <c r="O77" s="82">
        <v>8</v>
      </c>
      <c r="P77" s="49">
        <v>6</v>
      </c>
      <c r="Q77" s="49">
        <v>6</v>
      </c>
      <c r="R77" s="49" t="s">
        <v>36</v>
      </c>
      <c r="S77" s="54"/>
      <c r="T77" s="54"/>
      <c r="U77" s="54"/>
      <c r="V77" s="54"/>
      <c r="W77" s="80">
        <v>3</v>
      </c>
      <c r="X77" s="51">
        <f t="shared" si="6"/>
        <v>4.0999999999999996</v>
      </c>
      <c r="Y77" s="52" t="str">
        <f t="shared" si="3"/>
        <v>D</v>
      </c>
      <c r="Z77" s="53" t="str">
        <f t="shared" si="1"/>
        <v>Trung bình yếu</v>
      </c>
      <c r="AA77" s="41" t="str">
        <f t="shared" si="9"/>
        <v/>
      </c>
      <c r="AB77" s="41" t="str">
        <f t="shared" si="8"/>
        <v>PM07-A3</v>
      </c>
      <c r="AC77" s="71"/>
      <c r="AD77" s="4"/>
      <c r="AE77" s="43" t="str">
        <f t="shared" si="7"/>
        <v>Đạt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1578</v>
      </c>
      <c r="D78" s="46" t="s">
        <v>1412</v>
      </c>
      <c r="E78" s="47" t="s">
        <v>324</v>
      </c>
      <c r="F78" s="48" t="s">
        <v>1270</v>
      </c>
      <c r="G78" s="45" t="s">
        <v>152</v>
      </c>
      <c r="H78" s="101" t="s">
        <v>1147</v>
      </c>
      <c r="I78" s="102" t="s">
        <v>1451</v>
      </c>
      <c r="J78" s="100">
        <v>43273</v>
      </c>
      <c r="K78" s="102" t="s">
        <v>1149</v>
      </c>
      <c r="L78" s="102" t="s">
        <v>343</v>
      </c>
      <c r="M78" s="102" t="s">
        <v>48</v>
      </c>
      <c r="N78">
        <v>2</v>
      </c>
      <c r="O78" s="82">
        <v>8</v>
      </c>
      <c r="P78" s="49">
        <v>6</v>
      </c>
      <c r="Q78" s="49">
        <v>6</v>
      </c>
      <c r="R78" s="49" t="s">
        <v>36</v>
      </c>
      <c r="S78" s="54"/>
      <c r="T78" s="54"/>
      <c r="U78" s="54"/>
      <c r="V78" s="54"/>
      <c r="W78" s="80">
        <v>0</v>
      </c>
      <c r="X78" s="51">
        <f t="shared" si="6"/>
        <v>2</v>
      </c>
      <c r="Y78" s="52" t="str">
        <f t="shared" si="3"/>
        <v>F</v>
      </c>
      <c r="Z78" s="53" t="str">
        <f t="shared" si="1"/>
        <v>Kém</v>
      </c>
      <c r="AA78" s="41" t="s">
        <v>3382</v>
      </c>
      <c r="AB78" s="41" t="str">
        <f t="shared" si="8"/>
        <v>PM07-A3</v>
      </c>
      <c r="AC78" s="71"/>
      <c r="AD78" s="4"/>
      <c r="AE78" s="43" t="str">
        <f t="shared" si="7"/>
        <v>Học lại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1579</v>
      </c>
      <c r="D79" s="46" t="s">
        <v>471</v>
      </c>
      <c r="E79" s="47" t="s">
        <v>324</v>
      </c>
      <c r="F79" s="48" t="s">
        <v>581</v>
      </c>
      <c r="G79" s="45" t="s">
        <v>65</v>
      </c>
      <c r="H79" s="101" t="s">
        <v>1147</v>
      </c>
      <c r="I79" s="102" t="s">
        <v>1451</v>
      </c>
      <c r="J79" s="100">
        <v>43273</v>
      </c>
      <c r="K79" s="102" t="s">
        <v>1149</v>
      </c>
      <c r="L79" s="102" t="s">
        <v>343</v>
      </c>
      <c r="M79" s="102" t="s">
        <v>48</v>
      </c>
      <c r="N79">
        <v>2</v>
      </c>
      <c r="O79" s="82"/>
      <c r="P79" s="49"/>
      <c r="Q79" s="49"/>
      <c r="R79" s="49" t="s">
        <v>36</v>
      </c>
      <c r="S79" s="54"/>
      <c r="T79" s="54"/>
      <c r="U79" s="54"/>
      <c r="V79" s="54"/>
      <c r="W79" s="80" t="s">
        <v>36</v>
      </c>
      <c r="X79" s="51">
        <f t="shared" si="6"/>
        <v>0</v>
      </c>
      <c r="Y79" s="52" t="str">
        <f t="shared" si="3"/>
        <v>F</v>
      </c>
      <c r="Z79" s="53" t="str">
        <f t="shared" si="1"/>
        <v>Kém</v>
      </c>
      <c r="AA79" s="41" t="str">
        <f t="shared" si="9"/>
        <v>Không đủ ĐKDT</v>
      </c>
      <c r="AB79" s="41" t="str">
        <f t="shared" si="8"/>
        <v>PM07-A3</v>
      </c>
      <c r="AC79" s="71"/>
      <c r="AD79" s="4"/>
      <c r="AE79" s="43" t="str">
        <f t="shared" si="7"/>
        <v>Học lại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1580</v>
      </c>
      <c r="D80" s="46" t="s">
        <v>583</v>
      </c>
      <c r="E80" s="47" t="s">
        <v>328</v>
      </c>
      <c r="F80" s="48" t="s">
        <v>1581</v>
      </c>
      <c r="G80" s="45" t="s">
        <v>144</v>
      </c>
      <c r="H80" s="101" t="s">
        <v>1147</v>
      </c>
      <c r="I80" s="102" t="s">
        <v>1451</v>
      </c>
      <c r="J80" s="100">
        <v>43273</v>
      </c>
      <c r="K80" s="102" t="s">
        <v>1149</v>
      </c>
      <c r="L80" s="102" t="s">
        <v>343</v>
      </c>
      <c r="M80" s="102" t="s">
        <v>48</v>
      </c>
      <c r="N80">
        <v>2</v>
      </c>
      <c r="O80" s="82">
        <v>10</v>
      </c>
      <c r="P80" s="49">
        <v>6</v>
      </c>
      <c r="Q80" s="49">
        <v>6</v>
      </c>
      <c r="R80" s="49" t="s">
        <v>36</v>
      </c>
      <c r="S80" s="54"/>
      <c r="T80" s="54"/>
      <c r="U80" s="54"/>
      <c r="V80" s="54"/>
      <c r="W80" s="80">
        <v>7</v>
      </c>
      <c r="X80" s="51">
        <f t="shared" si="6"/>
        <v>7.1</v>
      </c>
      <c r="Y80" s="52" t="str">
        <f t="shared" si="3"/>
        <v>B</v>
      </c>
      <c r="Z80" s="53" t="str">
        <f t="shared" si="1"/>
        <v>Khá</v>
      </c>
      <c r="AA80" s="41" t="str">
        <f t="shared" si="9"/>
        <v/>
      </c>
      <c r="AB80" s="41" t="str">
        <f t="shared" si="8"/>
        <v>PM07-A3</v>
      </c>
      <c r="AC80" s="71"/>
      <c r="AD80" s="4"/>
      <c r="AE80" s="43" t="str">
        <f t="shared" si="7"/>
        <v>Đạt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1582</v>
      </c>
      <c r="D81" s="46" t="s">
        <v>1583</v>
      </c>
      <c r="E81" s="47" t="s">
        <v>338</v>
      </c>
      <c r="F81" s="48" t="s">
        <v>1584</v>
      </c>
      <c r="G81" s="45" t="s">
        <v>170</v>
      </c>
      <c r="H81" s="101" t="s">
        <v>1147</v>
      </c>
      <c r="I81" s="102" t="s">
        <v>1451</v>
      </c>
      <c r="J81" s="100">
        <v>43273</v>
      </c>
      <c r="K81" s="102" t="s">
        <v>1149</v>
      </c>
      <c r="L81" s="102" t="s">
        <v>343</v>
      </c>
      <c r="M81" s="102" t="s">
        <v>48</v>
      </c>
      <c r="N81">
        <v>2</v>
      </c>
      <c r="O81" s="82">
        <v>9</v>
      </c>
      <c r="P81" s="49">
        <v>7</v>
      </c>
      <c r="Q81" s="49">
        <v>10</v>
      </c>
      <c r="R81" s="49" t="s">
        <v>36</v>
      </c>
      <c r="S81" s="54"/>
      <c r="T81" s="54"/>
      <c r="U81" s="54"/>
      <c r="V81" s="54"/>
      <c r="W81" s="80">
        <v>6</v>
      </c>
      <c r="X81" s="51">
        <f t="shared" si="6"/>
        <v>6.8</v>
      </c>
      <c r="Y81" s="52" t="str">
        <f t="shared" si="3"/>
        <v>C+</v>
      </c>
      <c r="Z81" s="53" t="str">
        <f t="shared" si="1"/>
        <v>Trung bình</v>
      </c>
      <c r="AA81" s="41" t="str">
        <f t="shared" si="9"/>
        <v/>
      </c>
      <c r="AB81" s="41" t="str">
        <f t="shared" si="8"/>
        <v>PM07-A3</v>
      </c>
      <c r="AC81" s="71"/>
      <c r="AD81" s="4"/>
      <c r="AE81" s="43" t="str">
        <f t="shared" si="7"/>
        <v>Đạt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18.75" customHeight="1" x14ac:dyDescent="0.25">
      <c r="B82" s="44">
        <v>74</v>
      </c>
      <c r="C82" s="45" t="s">
        <v>1585</v>
      </c>
      <c r="D82" s="46" t="s">
        <v>1437</v>
      </c>
      <c r="E82" s="47" t="s">
        <v>567</v>
      </c>
      <c r="F82" s="48" t="s">
        <v>423</v>
      </c>
      <c r="G82" s="45" t="s">
        <v>454</v>
      </c>
      <c r="H82" s="101" t="s">
        <v>1147</v>
      </c>
      <c r="I82" s="102" t="s">
        <v>1451</v>
      </c>
      <c r="J82" s="100">
        <v>43273</v>
      </c>
      <c r="K82" s="102" t="s">
        <v>1149</v>
      </c>
      <c r="L82" s="102" t="s">
        <v>343</v>
      </c>
      <c r="M82" s="102" t="s">
        <v>48</v>
      </c>
      <c r="N82">
        <v>2</v>
      </c>
      <c r="O82" s="82">
        <v>9</v>
      </c>
      <c r="P82" s="49">
        <v>6</v>
      </c>
      <c r="Q82" s="49">
        <v>6</v>
      </c>
      <c r="R82" s="49" t="s">
        <v>36</v>
      </c>
      <c r="S82" s="54"/>
      <c r="T82" s="54"/>
      <c r="U82" s="54"/>
      <c r="V82" s="54"/>
      <c r="W82" s="80">
        <v>1</v>
      </c>
      <c r="X82" s="51">
        <f t="shared" si="6"/>
        <v>2.8</v>
      </c>
      <c r="Y82" s="52" t="str">
        <f t="shared" si="3"/>
        <v>F</v>
      </c>
      <c r="Z82" s="53" t="str">
        <f t="shared" si="1"/>
        <v>Kém</v>
      </c>
      <c r="AA82" s="41" t="str">
        <f t="shared" si="9"/>
        <v/>
      </c>
      <c r="AB82" s="41" t="str">
        <f t="shared" si="8"/>
        <v>PM07-A3</v>
      </c>
      <c r="AC82" s="71"/>
      <c r="AD82" s="4"/>
      <c r="AE82" s="43" t="str">
        <f t="shared" si="7"/>
        <v>Học lại</v>
      </c>
      <c r="AF82" s="4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61"/>
    </row>
    <row r="83" spans="1:47" ht="18.75" customHeight="1" x14ac:dyDescent="0.25">
      <c r="B83" s="44">
        <v>75</v>
      </c>
      <c r="C83" s="45" t="s">
        <v>1586</v>
      </c>
      <c r="D83" s="46" t="s">
        <v>176</v>
      </c>
      <c r="E83" s="47" t="s">
        <v>570</v>
      </c>
      <c r="F83" s="48" t="s">
        <v>562</v>
      </c>
      <c r="G83" s="45" t="s">
        <v>179</v>
      </c>
      <c r="H83" s="101" t="s">
        <v>1147</v>
      </c>
      <c r="I83" s="102" t="s">
        <v>1451</v>
      </c>
      <c r="J83" s="100">
        <v>43273</v>
      </c>
      <c r="K83" s="102" t="s">
        <v>1149</v>
      </c>
      <c r="L83" s="102" t="s">
        <v>343</v>
      </c>
      <c r="M83" s="102" t="s">
        <v>48</v>
      </c>
      <c r="N83">
        <v>2</v>
      </c>
      <c r="O83" s="82">
        <v>10</v>
      </c>
      <c r="P83" s="49">
        <v>6</v>
      </c>
      <c r="Q83" s="49">
        <v>6</v>
      </c>
      <c r="R83" s="49" t="s">
        <v>36</v>
      </c>
      <c r="S83" s="54"/>
      <c r="T83" s="54"/>
      <c r="U83" s="54"/>
      <c r="V83" s="54"/>
      <c r="W83" s="80">
        <v>2</v>
      </c>
      <c r="X83" s="51">
        <f t="shared" si="6"/>
        <v>3.6</v>
      </c>
      <c r="Y83" s="52" t="str">
        <f t="shared" si="3"/>
        <v>F</v>
      </c>
      <c r="Z83" s="53" t="str">
        <f t="shared" si="1"/>
        <v>Kém</v>
      </c>
      <c r="AA83" s="41" t="str">
        <f t="shared" si="9"/>
        <v/>
      </c>
      <c r="AB83" s="41" t="str">
        <f t="shared" si="8"/>
        <v>PM07-A3</v>
      </c>
      <c r="AC83" s="71"/>
      <c r="AD83" s="4"/>
      <c r="AE83" s="43" t="str">
        <f t="shared" si="7"/>
        <v>Học lại</v>
      </c>
      <c r="AF83" s="43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61"/>
    </row>
    <row r="84" spans="1:47" ht="7.5" customHeight="1" x14ac:dyDescent="0.25">
      <c r="A84" s="61"/>
      <c r="B84" s="62"/>
      <c r="C84" s="63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6"/>
      <c r="Q84" s="66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4"/>
    </row>
    <row r="85" spans="1:47" ht="16.5" x14ac:dyDescent="0.25">
      <c r="A85" s="61"/>
      <c r="B85" s="130" t="s">
        <v>37</v>
      </c>
      <c r="C85" s="130"/>
      <c r="D85" s="63"/>
      <c r="E85" s="64"/>
      <c r="F85" s="64"/>
      <c r="G85" s="64"/>
      <c r="H85" s="64"/>
      <c r="I85" s="64"/>
      <c r="J85" s="64"/>
      <c r="K85" s="64"/>
      <c r="L85" s="64"/>
      <c r="M85" s="64"/>
      <c r="N85" s="64"/>
      <c r="O85" s="65"/>
      <c r="P85" s="66"/>
      <c r="Q85" s="66"/>
      <c r="R85" s="67"/>
      <c r="S85" s="67"/>
      <c r="T85" s="67"/>
      <c r="U85" s="67"/>
      <c r="V85" s="67"/>
      <c r="W85" s="67"/>
      <c r="X85" s="67"/>
      <c r="Y85" s="67"/>
      <c r="Z85" s="67"/>
      <c r="AA85" s="67"/>
      <c r="AB85" s="67"/>
      <c r="AC85" s="67"/>
      <c r="AD85" s="4"/>
    </row>
    <row r="86" spans="1:47" ht="16.5" customHeight="1" x14ac:dyDescent="0.25">
      <c r="A86" s="61"/>
      <c r="B86" s="68" t="s">
        <v>38</v>
      </c>
      <c r="C86" s="68"/>
      <c r="D86" s="69">
        <f>+$AH$7</f>
        <v>75</v>
      </c>
      <c r="E86" s="70" t="s">
        <v>39</v>
      </c>
      <c r="F86" s="70"/>
      <c r="G86" s="139" t="s">
        <v>40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$AH$7 -COUNTIF($AA$8:$AA$231,"Vắng") -COUNTIF($AA$8:$AA$231,"Vắng có phép") - COUNTIF($AA$8:$AA$231,"Đình chỉ thi") - COUNTIF($AA$8:$AA$231,"Không đủ ĐKDT")</f>
        <v>63</v>
      </c>
      <c r="X86" s="71"/>
      <c r="Y86" s="72"/>
      <c r="Z86" s="73"/>
      <c r="AA86" s="73" t="s">
        <v>39</v>
      </c>
      <c r="AB86" s="73"/>
      <c r="AC86" s="73"/>
      <c r="AD86" s="4"/>
    </row>
    <row r="87" spans="1:47" ht="16.5" customHeight="1" x14ac:dyDescent="0.25">
      <c r="A87" s="61"/>
      <c r="B87" s="68" t="s">
        <v>41</v>
      </c>
      <c r="C87" s="68"/>
      <c r="D87" s="69">
        <f>+$AS$7</f>
        <v>39</v>
      </c>
      <c r="E87" s="70" t="s">
        <v>39</v>
      </c>
      <c r="F87" s="70"/>
      <c r="G87" s="139" t="s">
        <v>42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74">
        <f>COUNTIF($AA$8:$AA$107,"Vắng")</f>
        <v>11</v>
      </c>
      <c r="X87" s="74"/>
      <c r="Y87" s="75"/>
      <c r="Z87" s="73"/>
      <c r="AA87" s="73" t="s">
        <v>39</v>
      </c>
      <c r="AB87" s="73"/>
      <c r="AC87" s="73"/>
      <c r="AD87" s="4"/>
    </row>
    <row r="88" spans="1:47" ht="16.5" customHeight="1" x14ac:dyDescent="0.25">
      <c r="A88" s="61"/>
      <c r="B88" s="68" t="s">
        <v>43</v>
      </c>
      <c r="C88" s="68"/>
      <c r="D88" s="76">
        <f>COUNTIF(AE9:AE83,"Học lại")</f>
        <v>36</v>
      </c>
      <c r="E88" s="70" t="s">
        <v>39</v>
      </c>
      <c r="F88" s="70"/>
      <c r="G88" s="139" t="s">
        <v>44</v>
      </c>
      <c r="H88" s="139"/>
      <c r="I88" s="139"/>
      <c r="J88" s="139"/>
      <c r="K88" s="139"/>
      <c r="L88" s="139"/>
      <c r="M88" s="139"/>
      <c r="N88" s="139"/>
      <c r="O88" s="139"/>
      <c r="P88" s="139"/>
      <c r="Q88" s="139"/>
      <c r="R88" s="139"/>
      <c r="S88" s="139"/>
      <c r="T88" s="139"/>
      <c r="U88" s="139"/>
      <c r="V88" s="139"/>
      <c r="W88" s="71">
        <f>COUNTIF($AA$8:$AA$107,"Vắng có phép")</f>
        <v>0</v>
      </c>
      <c r="X88" s="71"/>
      <c r="Y88" s="72"/>
      <c r="Z88" s="73"/>
      <c r="AA88" s="73" t="s">
        <v>39</v>
      </c>
      <c r="AB88" s="73"/>
      <c r="AC88" s="73"/>
      <c r="AD88" s="4"/>
    </row>
    <row r="89" spans="1:47" ht="3" customHeight="1" x14ac:dyDescent="0.25">
      <c r="A89" s="61"/>
      <c r="B89" s="62"/>
      <c r="C89" s="63"/>
      <c r="D89" s="63"/>
      <c r="E89" s="64"/>
      <c r="F89" s="64"/>
      <c r="G89" s="64"/>
      <c r="H89" s="64"/>
      <c r="I89" s="64"/>
      <c r="J89" s="64"/>
      <c r="K89" s="64"/>
      <c r="L89" s="64"/>
      <c r="M89" s="64"/>
      <c r="N89" s="64"/>
      <c r="O89" s="65"/>
      <c r="P89" s="66"/>
      <c r="Q89" s="66"/>
      <c r="R89" s="67"/>
      <c r="S89" s="67"/>
      <c r="T89" s="67"/>
      <c r="U89" s="67"/>
      <c r="V89" s="67"/>
      <c r="W89" s="67"/>
      <c r="X89" s="67"/>
      <c r="Y89" s="67"/>
      <c r="Z89" s="67"/>
      <c r="AA89" s="67"/>
      <c r="AB89" s="67"/>
      <c r="AC89" s="67"/>
      <c r="AD89" s="4"/>
    </row>
    <row r="90" spans="1:47" x14ac:dyDescent="0.25">
      <c r="B90" s="77" t="s">
        <v>45</v>
      </c>
      <c r="C90" s="77"/>
      <c r="D90" s="78">
        <f>COUNTIF(AE9:AE83,"Thi lại")</f>
        <v>0</v>
      </c>
      <c r="E90" s="79" t="s">
        <v>39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40"/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99"/>
      <c r="AC90" s="99"/>
      <c r="AD90" s="4"/>
    </row>
    <row r="91" spans="1:47" x14ac:dyDescent="0.25">
      <c r="B91" s="77"/>
      <c r="C91" s="77"/>
      <c r="D91" s="78"/>
      <c r="E91" s="79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40" t="s">
        <v>3383</v>
      </c>
      <c r="R91" s="140"/>
      <c r="S91" s="140"/>
      <c r="T91" s="140"/>
      <c r="U91" s="140"/>
      <c r="V91" s="140"/>
      <c r="W91" s="140"/>
      <c r="X91" s="140"/>
      <c r="Y91" s="140"/>
      <c r="Z91" s="140"/>
      <c r="AA91" s="140"/>
      <c r="AB91" s="99"/>
      <c r="AC91" s="99"/>
      <c r="AD91" s="4"/>
    </row>
  </sheetData>
  <sheetProtection formatCells="0" formatColumns="0" formatRows="0" insertColumns="0" insertRows="0" insertHyperlinks="0" deleteColumns="0" deleteRows="0" sort="0" autoFilter="0" pivotTables="0"/>
  <autoFilter ref="A7:AU83">
    <filterColumn colId="3" showButton="0"/>
  </autoFilter>
  <mergeCells count="51">
    <mergeCell ref="G86:V86"/>
    <mergeCell ref="G87:V87"/>
    <mergeCell ref="G88:V88"/>
    <mergeCell ref="Q90:AA90"/>
    <mergeCell ref="Q91:AA91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5:C85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3">
    <cfRule type="cellIs" dxfId="47" priority="8" operator="greaterThan">
      <formula>10</formula>
    </cfRule>
  </conditionalFormatting>
  <conditionalFormatting sqref="C1:C1048576">
    <cfRule type="duplicateValues" dxfId="46" priority="7"/>
  </conditionalFormatting>
  <conditionalFormatting sqref="W9:W83">
    <cfRule type="cellIs" dxfId="45" priority="4" operator="greaterThan">
      <formula>10</formula>
    </cfRule>
    <cfRule type="cellIs" dxfId="44" priority="5" operator="greaterThan">
      <formula>10</formula>
    </cfRule>
    <cfRule type="cellIs" dxfId="43" priority="6" operator="greaterThan">
      <formula>10</formula>
    </cfRule>
  </conditionalFormatting>
  <conditionalFormatting sqref="O9:R83">
    <cfRule type="cellIs" dxfId="42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8 AF3:AT7 AG2:AT2 AG9 AE9:AF83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U89"/>
  <sheetViews>
    <sheetView topLeftCell="B1" workbookViewId="0">
      <pane ySplit="2" topLeftCell="A81" activePane="bottomLeft" state="frozen"/>
      <selection activeCell="S5" sqref="S1:S1048576"/>
      <selection pane="bottomLeft" activeCell="B90" sqref="A90:XFD121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D17-237_07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43273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D17-237_07</v>
      </c>
      <c r="AH7" s="20">
        <f>+$AQ$7+$AS$7+$AO$7</f>
        <v>73</v>
      </c>
      <c r="AI7" s="7">
        <f>COUNTIF($Z$8:$Z$98,"Khiển trách")</f>
        <v>0</v>
      </c>
      <c r="AJ7" s="7">
        <f>COUNTIF($Z$8:$Z$98,"Cảnh cáo")</f>
        <v>0</v>
      </c>
      <c r="AK7" s="7">
        <f>COUNTIF($Z$8:$Z$98,"Đình chỉ thi")</f>
        <v>0</v>
      </c>
      <c r="AL7" s="21">
        <f>+($AI$7+$AJ$7+$AK$7)/$AH$7*100%</f>
        <v>0</v>
      </c>
      <c r="AM7" s="7">
        <f>SUM(COUNTIF($Z$8:$Z$96,"Vắng"),COUNTIF($Z$8:$Z$96,"Vắng có phép"))</f>
        <v>0</v>
      </c>
      <c r="AN7" s="22">
        <f>+$AM$7/$AH$7</f>
        <v>0</v>
      </c>
      <c r="AO7" s="23">
        <f>COUNTIF($AE$8:$AE$96,"Thi lại")</f>
        <v>1</v>
      </c>
      <c r="AP7" s="22">
        <f>+$AO$7/$AH$7</f>
        <v>1.3698630136986301E-2</v>
      </c>
      <c r="AQ7" s="23">
        <f>COUNTIF($AE$8:$AE$97,"Học lại")</f>
        <v>30</v>
      </c>
      <c r="AR7" s="22">
        <f>+$AQ$7/$AH$7</f>
        <v>0.41095890410958902</v>
      </c>
      <c r="AS7" s="7">
        <f>COUNTIF($AE$9:$AE$97,"Đạt")</f>
        <v>42</v>
      </c>
      <c r="AT7" s="21">
        <f>+$AS$7/$AH$7</f>
        <v>0.57534246575342463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1298</v>
      </c>
      <c r="D9" s="33" t="s">
        <v>1299</v>
      </c>
      <c r="E9" s="34" t="s">
        <v>51</v>
      </c>
      <c r="F9" s="35" t="s">
        <v>535</v>
      </c>
      <c r="G9" s="32" t="s">
        <v>74</v>
      </c>
      <c r="H9" s="101" t="s">
        <v>1147</v>
      </c>
      <c r="I9" s="102" t="s">
        <v>1300</v>
      </c>
      <c r="J9" s="100">
        <v>43273</v>
      </c>
      <c r="K9" s="102" t="s">
        <v>1149</v>
      </c>
      <c r="L9" s="102" t="s">
        <v>1448</v>
      </c>
      <c r="M9" s="102" t="s">
        <v>48</v>
      </c>
      <c r="N9">
        <v>2</v>
      </c>
      <c r="O9" s="81">
        <v>7</v>
      </c>
      <c r="P9" s="36">
        <v>5</v>
      </c>
      <c r="Q9" s="36">
        <v>1</v>
      </c>
      <c r="R9" s="36" t="s">
        <v>36</v>
      </c>
      <c r="S9" s="37"/>
      <c r="T9" s="37"/>
      <c r="U9" s="37"/>
      <c r="V9" s="37"/>
      <c r="W9" s="38">
        <v>0</v>
      </c>
      <c r="X9" s="39">
        <f t="shared" ref="X9:X72" si="0">ROUND(SUMPRODUCT(O9:W9,$O$8:$W$8)/100,1)</f>
        <v>1.3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F</v>
      </c>
      <c r="Z9" s="40" t="str">
        <f t="shared" ref="Z9:Z81" si="1">IF($X9&lt;4,"Kém",IF(AND($X9&gt;=4,$X9&lt;=5.4),"Trung bình yếu",IF(AND($X9&gt;=5.5,$X9&lt;=6.9),"Trung bình",IF(AND($X9&gt;=7,$X9&lt;=8.4),"Khá",IF(AND($X9&gt;=8.5,$X9&lt;=10),"Giỏi","")))))</f>
        <v>Kém</v>
      </c>
      <c r="AA9" s="41" t="s">
        <v>3382</v>
      </c>
      <c r="AB9" s="90" t="str">
        <f>L9</f>
        <v>PM15-A3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Học lại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1301</v>
      </c>
      <c r="D10" s="46" t="s">
        <v>50</v>
      </c>
      <c r="E10" s="47" t="s">
        <v>51</v>
      </c>
      <c r="F10" s="48" t="s">
        <v>924</v>
      </c>
      <c r="G10" s="45" t="s">
        <v>53</v>
      </c>
      <c r="H10" s="101" t="s">
        <v>1147</v>
      </c>
      <c r="I10" s="102" t="s">
        <v>1300</v>
      </c>
      <c r="J10" s="100">
        <v>43273</v>
      </c>
      <c r="K10" s="102" t="s">
        <v>1149</v>
      </c>
      <c r="L10" s="102" t="s">
        <v>1448</v>
      </c>
      <c r="M10" s="102" t="s">
        <v>48</v>
      </c>
      <c r="N10">
        <v>2</v>
      </c>
      <c r="O10" s="82">
        <v>9</v>
      </c>
      <c r="P10" s="49">
        <v>6</v>
      </c>
      <c r="Q10" s="49">
        <v>6</v>
      </c>
      <c r="R10" s="49" t="s">
        <v>36</v>
      </c>
      <c r="S10" s="50"/>
      <c r="T10" s="50"/>
      <c r="U10" s="50"/>
      <c r="V10" s="50"/>
      <c r="W10" s="80">
        <v>2</v>
      </c>
      <c r="X10" s="51">
        <f t="shared" si="0"/>
        <v>3.5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F</v>
      </c>
      <c r="Z10" s="53" t="str">
        <f t="shared" si="1"/>
        <v>Kém</v>
      </c>
      <c r="AA10" s="41" t="str">
        <f>+IF(OR($O10=0,$P10=0,$Q10=0,$R10=0),"Không đủ ĐKDT",IF(AND(W10=0,X10&gt;=4),"Không đạt",""))</f>
        <v/>
      </c>
      <c r="AB10" s="41" t="str">
        <f>L10</f>
        <v>PM15-A3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Học lại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1302</v>
      </c>
      <c r="D11" s="46" t="s">
        <v>76</v>
      </c>
      <c r="E11" s="47" t="s">
        <v>51</v>
      </c>
      <c r="F11" s="48" t="s">
        <v>466</v>
      </c>
      <c r="G11" s="45" t="s">
        <v>152</v>
      </c>
      <c r="H11" s="101" t="s">
        <v>1147</v>
      </c>
      <c r="I11" s="102" t="s">
        <v>1300</v>
      </c>
      <c r="J11" s="100">
        <v>43273</v>
      </c>
      <c r="K11" s="102" t="s">
        <v>1149</v>
      </c>
      <c r="L11" s="102" t="s">
        <v>1448</v>
      </c>
      <c r="M11" s="102" t="s">
        <v>48</v>
      </c>
      <c r="N11">
        <v>2</v>
      </c>
      <c r="O11" s="82">
        <v>9</v>
      </c>
      <c r="P11" s="49">
        <v>6</v>
      </c>
      <c r="Q11" s="49">
        <v>8</v>
      </c>
      <c r="R11" s="49" t="s">
        <v>36</v>
      </c>
      <c r="S11" s="54"/>
      <c r="T11" s="54"/>
      <c r="U11" s="54"/>
      <c r="V11" s="54"/>
      <c r="W11" s="80">
        <v>2</v>
      </c>
      <c r="X11" s="51">
        <f t="shared" si="0"/>
        <v>3.7</v>
      </c>
      <c r="Y11" s="52" t="str">
        <f t="shared" ref="Y11:Y81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PM15-A3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1303</v>
      </c>
      <c r="D12" s="46" t="s">
        <v>91</v>
      </c>
      <c r="E12" s="47" t="s">
        <v>51</v>
      </c>
      <c r="F12" s="48" t="s">
        <v>1304</v>
      </c>
      <c r="G12" s="45" t="s">
        <v>79</v>
      </c>
      <c r="H12" s="101" t="s">
        <v>1147</v>
      </c>
      <c r="I12" s="102" t="s">
        <v>1300</v>
      </c>
      <c r="J12" s="100">
        <v>43273</v>
      </c>
      <c r="K12" s="102" t="s">
        <v>1149</v>
      </c>
      <c r="L12" s="102" t="s">
        <v>1448</v>
      </c>
      <c r="M12" s="102" t="s">
        <v>48</v>
      </c>
      <c r="N12">
        <v>2</v>
      </c>
      <c r="O12" s="82">
        <v>10</v>
      </c>
      <c r="P12" s="49">
        <v>6</v>
      </c>
      <c r="Q12" s="49">
        <v>7</v>
      </c>
      <c r="R12" s="49" t="s">
        <v>36</v>
      </c>
      <c r="S12" s="54"/>
      <c r="T12" s="54"/>
      <c r="U12" s="54"/>
      <c r="V12" s="54"/>
      <c r="W12" s="80">
        <v>1</v>
      </c>
      <c r="X12" s="51">
        <f t="shared" si="0"/>
        <v>3</v>
      </c>
      <c r="Y12" s="52" t="str">
        <f t="shared" si="3"/>
        <v>F</v>
      </c>
      <c r="Z12" s="53" t="str">
        <f t="shared" si="1"/>
        <v>Kém</v>
      </c>
      <c r="AA12" s="41" t="str">
        <f t="shared" si="4"/>
        <v/>
      </c>
      <c r="AB12" s="41" t="str">
        <f t="shared" si="5"/>
        <v>PM15-A3</v>
      </c>
      <c r="AC12" s="71"/>
      <c r="AD12" s="4"/>
      <c r="AE12" s="43" t="str">
        <f t="shared" si="2"/>
        <v>Học lại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1305</v>
      </c>
      <c r="D13" s="46" t="s">
        <v>1306</v>
      </c>
      <c r="E13" s="47" t="s">
        <v>51</v>
      </c>
      <c r="F13" s="48" t="s">
        <v>535</v>
      </c>
      <c r="G13" s="45" t="s">
        <v>89</v>
      </c>
      <c r="H13" s="101" t="s">
        <v>1147</v>
      </c>
      <c r="I13" s="102" t="s">
        <v>1300</v>
      </c>
      <c r="J13" s="100">
        <v>43273</v>
      </c>
      <c r="K13" s="102" t="s">
        <v>1149</v>
      </c>
      <c r="L13" s="102" t="s">
        <v>1448</v>
      </c>
      <c r="M13" s="102" t="s">
        <v>48</v>
      </c>
      <c r="N13">
        <v>2</v>
      </c>
      <c r="O13" s="82">
        <v>9</v>
      </c>
      <c r="P13" s="49">
        <v>7</v>
      </c>
      <c r="Q13" s="49">
        <v>9</v>
      </c>
      <c r="R13" s="49" t="s">
        <v>36</v>
      </c>
      <c r="S13" s="54"/>
      <c r="T13" s="54"/>
      <c r="U13" s="54"/>
      <c r="V13" s="54"/>
      <c r="W13" s="80">
        <v>3</v>
      </c>
      <c r="X13" s="51">
        <f t="shared" si="0"/>
        <v>4.5999999999999996</v>
      </c>
      <c r="Y13" s="52" t="str">
        <f t="shared" si="3"/>
        <v>D</v>
      </c>
      <c r="Z13" s="53" t="str">
        <f t="shared" si="1"/>
        <v>Trung bình yếu</v>
      </c>
      <c r="AA13" s="41" t="str">
        <f t="shared" si="4"/>
        <v/>
      </c>
      <c r="AB13" s="41" t="str">
        <f t="shared" si="5"/>
        <v>PM15-A3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1307</v>
      </c>
      <c r="D14" s="46" t="s">
        <v>1308</v>
      </c>
      <c r="E14" s="47" t="s">
        <v>51</v>
      </c>
      <c r="F14" s="48" t="s">
        <v>202</v>
      </c>
      <c r="G14" s="45" t="s">
        <v>174</v>
      </c>
      <c r="H14" s="101" t="s">
        <v>1147</v>
      </c>
      <c r="I14" s="102" t="s">
        <v>1300</v>
      </c>
      <c r="J14" s="100">
        <v>43273</v>
      </c>
      <c r="K14" s="102" t="s">
        <v>1149</v>
      </c>
      <c r="L14" s="102" t="s">
        <v>1448</v>
      </c>
      <c r="M14" s="102" t="s">
        <v>48</v>
      </c>
      <c r="N14">
        <v>2</v>
      </c>
      <c r="O14" s="82">
        <v>10</v>
      </c>
      <c r="P14" s="49">
        <v>6</v>
      </c>
      <c r="Q14" s="49">
        <v>7</v>
      </c>
      <c r="R14" s="49" t="s">
        <v>36</v>
      </c>
      <c r="S14" s="54"/>
      <c r="T14" s="54"/>
      <c r="U14" s="54"/>
      <c r="V14" s="54"/>
      <c r="W14" s="80">
        <v>3</v>
      </c>
      <c r="X14" s="51">
        <f t="shared" si="0"/>
        <v>4.4000000000000004</v>
      </c>
      <c r="Y14" s="52" t="str">
        <f t="shared" si="3"/>
        <v>D</v>
      </c>
      <c r="Z14" s="53" t="str">
        <f t="shared" si="1"/>
        <v>Trung bình yếu</v>
      </c>
      <c r="AA14" s="41" t="str">
        <f t="shared" si="4"/>
        <v/>
      </c>
      <c r="AB14" s="41" t="str">
        <f t="shared" si="5"/>
        <v>PM15-A3</v>
      </c>
      <c r="AC14" s="71"/>
      <c r="AD14" s="4"/>
      <c r="AE14" s="43" t="str">
        <f t="shared" si="2"/>
        <v>Đạt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1309</v>
      </c>
      <c r="D15" s="46" t="s">
        <v>1310</v>
      </c>
      <c r="E15" s="47" t="s">
        <v>51</v>
      </c>
      <c r="F15" s="48" t="s">
        <v>922</v>
      </c>
      <c r="G15" s="45" t="s">
        <v>378</v>
      </c>
      <c r="H15" s="101" t="s">
        <v>1147</v>
      </c>
      <c r="I15" s="102" t="s">
        <v>1300</v>
      </c>
      <c r="J15" s="100">
        <v>43273</v>
      </c>
      <c r="K15" s="102" t="s">
        <v>1149</v>
      </c>
      <c r="L15" s="102" t="s">
        <v>1448</v>
      </c>
      <c r="M15" s="102" t="s">
        <v>48</v>
      </c>
      <c r="N15">
        <v>2</v>
      </c>
      <c r="O15" s="82">
        <v>9</v>
      </c>
      <c r="P15" s="49">
        <v>6</v>
      </c>
      <c r="Q15" s="49">
        <v>9</v>
      </c>
      <c r="R15" s="49" t="s">
        <v>36</v>
      </c>
      <c r="S15" s="54"/>
      <c r="T15" s="54"/>
      <c r="U15" s="54"/>
      <c r="V15" s="54"/>
      <c r="W15" s="80">
        <v>4</v>
      </c>
      <c r="X15" s="51">
        <f t="shared" si="0"/>
        <v>5.2</v>
      </c>
      <c r="Y15" s="52" t="str">
        <f t="shared" si="3"/>
        <v>D+</v>
      </c>
      <c r="Z15" s="53" t="str">
        <f t="shared" si="1"/>
        <v>Trung bình yếu</v>
      </c>
      <c r="AA15" s="41" t="str">
        <f t="shared" si="4"/>
        <v/>
      </c>
      <c r="AB15" s="41" t="str">
        <f t="shared" si="5"/>
        <v>PM15-A3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1311</v>
      </c>
      <c r="D16" s="46" t="s">
        <v>822</v>
      </c>
      <c r="E16" s="47" t="s">
        <v>72</v>
      </c>
      <c r="F16" s="48" t="s">
        <v>124</v>
      </c>
      <c r="G16" s="45" t="s">
        <v>89</v>
      </c>
      <c r="H16" s="101" t="s">
        <v>1147</v>
      </c>
      <c r="I16" s="102" t="s">
        <v>1300</v>
      </c>
      <c r="J16" s="100">
        <v>43273</v>
      </c>
      <c r="K16" s="102" t="s">
        <v>1149</v>
      </c>
      <c r="L16" s="102" t="s">
        <v>1448</v>
      </c>
      <c r="M16" s="102" t="s">
        <v>48</v>
      </c>
      <c r="N16">
        <v>2</v>
      </c>
      <c r="O16" s="82">
        <v>9</v>
      </c>
      <c r="P16" s="49">
        <v>7</v>
      </c>
      <c r="Q16" s="49">
        <v>8</v>
      </c>
      <c r="R16" s="49" t="s">
        <v>36</v>
      </c>
      <c r="S16" s="54"/>
      <c r="T16" s="54"/>
      <c r="U16" s="54"/>
      <c r="V16" s="54"/>
      <c r="W16" s="80">
        <v>3</v>
      </c>
      <c r="X16" s="51">
        <f t="shared" si="0"/>
        <v>4.5</v>
      </c>
      <c r="Y16" s="52" t="str">
        <f t="shared" si="3"/>
        <v>D</v>
      </c>
      <c r="Z16" s="53" t="str">
        <f t="shared" si="1"/>
        <v>Trung bình yếu</v>
      </c>
      <c r="AA16" s="41" t="str">
        <f t="shared" si="4"/>
        <v/>
      </c>
      <c r="AB16" s="41" t="str">
        <f t="shared" si="5"/>
        <v>PM15-A3</v>
      </c>
      <c r="AC16" s="71"/>
      <c r="AD16" s="4"/>
      <c r="AE16" s="43" t="str">
        <f t="shared" si="2"/>
        <v>Đạt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1312</v>
      </c>
      <c r="D17" s="46" t="s">
        <v>118</v>
      </c>
      <c r="E17" s="47" t="s">
        <v>1313</v>
      </c>
      <c r="F17" s="48" t="s">
        <v>1314</v>
      </c>
      <c r="G17" s="45" t="s">
        <v>79</v>
      </c>
      <c r="H17" s="101" t="s">
        <v>1147</v>
      </c>
      <c r="I17" s="102" t="s">
        <v>1300</v>
      </c>
      <c r="J17" s="100">
        <v>43273</v>
      </c>
      <c r="K17" s="102" t="s">
        <v>1149</v>
      </c>
      <c r="L17" s="102" t="s">
        <v>1448</v>
      </c>
      <c r="M17" s="102" t="s">
        <v>48</v>
      </c>
      <c r="N17">
        <v>2</v>
      </c>
      <c r="O17" s="82">
        <v>7</v>
      </c>
      <c r="P17" s="49">
        <v>5</v>
      </c>
      <c r="Q17" s="49">
        <v>6</v>
      </c>
      <c r="R17" s="49" t="s">
        <v>36</v>
      </c>
      <c r="S17" s="54"/>
      <c r="T17" s="54"/>
      <c r="U17" s="54"/>
      <c r="V17" s="54"/>
      <c r="W17" s="80">
        <v>2</v>
      </c>
      <c r="X17" s="51">
        <f t="shared" si="0"/>
        <v>3.2</v>
      </c>
      <c r="Y17" s="52" t="str">
        <f t="shared" si="3"/>
        <v>F</v>
      </c>
      <c r="Z17" s="53" t="str">
        <f t="shared" si="1"/>
        <v>Kém</v>
      </c>
      <c r="AA17" s="41" t="str">
        <f t="shared" si="4"/>
        <v/>
      </c>
      <c r="AB17" s="41" t="str">
        <f t="shared" si="5"/>
        <v>PM15-A3</v>
      </c>
      <c r="AC17" s="71"/>
      <c r="AD17" s="4"/>
      <c r="AE17" s="43" t="str">
        <f t="shared" si="2"/>
        <v>Học lại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1315</v>
      </c>
      <c r="D18" s="46" t="s">
        <v>657</v>
      </c>
      <c r="E18" s="47" t="s">
        <v>1316</v>
      </c>
      <c r="F18" s="48" t="s">
        <v>1317</v>
      </c>
      <c r="G18" s="45" t="s">
        <v>170</v>
      </c>
      <c r="H18" s="101" t="s">
        <v>1147</v>
      </c>
      <c r="I18" s="102" t="s">
        <v>1300</v>
      </c>
      <c r="J18" s="100">
        <v>43273</v>
      </c>
      <c r="K18" s="102" t="s">
        <v>1149</v>
      </c>
      <c r="L18" s="102" t="s">
        <v>1448</v>
      </c>
      <c r="M18" s="102" t="s">
        <v>48</v>
      </c>
      <c r="N18">
        <v>2</v>
      </c>
      <c r="O18" s="82">
        <v>9</v>
      </c>
      <c r="P18" s="49">
        <v>6</v>
      </c>
      <c r="Q18" s="49">
        <v>6</v>
      </c>
      <c r="R18" s="49" t="s">
        <v>36</v>
      </c>
      <c r="S18" s="54"/>
      <c r="T18" s="54"/>
      <c r="U18" s="54"/>
      <c r="V18" s="54"/>
      <c r="W18" s="80">
        <v>3</v>
      </c>
      <c r="X18" s="51">
        <f t="shared" si="0"/>
        <v>4.2</v>
      </c>
      <c r="Y18" s="52" t="str">
        <f t="shared" si="3"/>
        <v>D</v>
      </c>
      <c r="Z18" s="53" t="str">
        <f t="shared" si="1"/>
        <v>Trung bình yếu</v>
      </c>
      <c r="AA18" s="41" t="str">
        <f t="shared" si="4"/>
        <v/>
      </c>
      <c r="AB18" s="41" t="str">
        <f t="shared" si="5"/>
        <v>PM15-A3</v>
      </c>
      <c r="AC18" s="71"/>
      <c r="AD18" s="4"/>
      <c r="AE18" s="43" t="str">
        <f t="shared" si="2"/>
        <v>Đạt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1318</v>
      </c>
      <c r="D19" s="46" t="s">
        <v>114</v>
      </c>
      <c r="E19" s="47" t="s">
        <v>1316</v>
      </c>
      <c r="F19" s="48" t="s">
        <v>709</v>
      </c>
      <c r="G19" s="45" t="s">
        <v>65</v>
      </c>
      <c r="H19" s="101" t="s">
        <v>1147</v>
      </c>
      <c r="I19" s="102" t="s">
        <v>1300</v>
      </c>
      <c r="J19" s="100">
        <v>43273</v>
      </c>
      <c r="K19" s="102" t="s">
        <v>1149</v>
      </c>
      <c r="L19" s="102" t="s">
        <v>1448</v>
      </c>
      <c r="M19" s="102" t="s">
        <v>48</v>
      </c>
      <c r="N19">
        <v>2</v>
      </c>
      <c r="O19" s="82">
        <v>9</v>
      </c>
      <c r="P19" s="49">
        <v>5</v>
      </c>
      <c r="Q19" s="49">
        <v>10</v>
      </c>
      <c r="R19" s="49" t="s">
        <v>36</v>
      </c>
      <c r="S19" s="54"/>
      <c r="T19" s="54"/>
      <c r="U19" s="54"/>
      <c r="V19" s="54"/>
      <c r="W19" s="80">
        <v>5</v>
      </c>
      <c r="X19" s="51">
        <f t="shared" si="0"/>
        <v>5.9</v>
      </c>
      <c r="Y19" s="52" t="str">
        <f t="shared" si="3"/>
        <v>C</v>
      </c>
      <c r="Z19" s="53" t="str">
        <f t="shared" si="1"/>
        <v>Trung bình</v>
      </c>
      <c r="AA19" s="41" t="str">
        <f t="shared" si="4"/>
        <v/>
      </c>
      <c r="AB19" s="41" t="str">
        <f t="shared" si="5"/>
        <v>PM15-A3</v>
      </c>
      <c r="AC19" s="71"/>
      <c r="AD19" s="4"/>
      <c r="AE19" s="43" t="str">
        <f t="shared" si="2"/>
        <v>Đạt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1319</v>
      </c>
      <c r="D20" s="46" t="s">
        <v>110</v>
      </c>
      <c r="E20" s="47" t="s">
        <v>1320</v>
      </c>
      <c r="F20" s="48" t="s">
        <v>1321</v>
      </c>
      <c r="G20" s="45" t="s">
        <v>61</v>
      </c>
      <c r="H20" s="101" t="s">
        <v>1147</v>
      </c>
      <c r="I20" s="102" t="s">
        <v>1300</v>
      </c>
      <c r="J20" s="100">
        <v>43273</v>
      </c>
      <c r="K20" s="102" t="s">
        <v>1149</v>
      </c>
      <c r="L20" s="102" t="s">
        <v>1448</v>
      </c>
      <c r="M20" s="102" t="s">
        <v>48</v>
      </c>
      <c r="N20">
        <v>2</v>
      </c>
      <c r="O20" s="82">
        <v>9</v>
      </c>
      <c r="P20" s="49">
        <v>6</v>
      </c>
      <c r="Q20" s="49">
        <v>6</v>
      </c>
      <c r="R20" s="49" t="s">
        <v>36</v>
      </c>
      <c r="S20" s="54"/>
      <c r="T20" s="54"/>
      <c r="U20" s="54"/>
      <c r="V20" s="54"/>
      <c r="W20" s="80">
        <v>1</v>
      </c>
      <c r="X20" s="51">
        <f t="shared" si="0"/>
        <v>2.8</v>
      </c>
      <c r="Y20" s="52" t="str">
        <f t="shared" si="3"/>
        <v>F</v>
      </c>
      <c r="Z20" s="53" t="str">
        <f t="shared" si="1"/>
        <v>Kém</v>
      </c>
      <c r="AA20" s="41" t="str">
        <f t="shared" si="4"/>
        <v/>
      </c>
      <c r="AB20" s="41" t="str">
        <f t="shared" si="5"/>
        <v>PM15-A3</v>
      </c>
      <c r="AC20" s="71"/>
      <c r="AD20" s="4"/>
      <c r="AE20" s="43" t="str">
        <f t="shared" si="2"/>
        <v>Học lại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1322</v>
      </c>
      <c r="D21" s="46" t="s">
        <v>1323</v>
      </c>
      <c r="E21" s="47" t="s">
        <v>103</v>
      </c>
      <c r="F21" s="48" t="s">
        <v>60</v>
      </c>
      <c r="G21" s="45" t="s">
        <v>89</v>
      </c>
      <c r="H21" s="101" t="s">
        <v>1147</v>
      </c>
      <c r="I21" s="102" t="s">
        <v>1300</v>
      </c>
      <c r="J21" s="100">
        <v>43273</v>
      </c>
      <c r="K21" s="102" t="s">
        <v>1149</v>
      </c>
      <c r="L21" s="102" t="s">
        <v>1448</v>
      </c>
      <c r="M21" s="102" t="s">
        <v>48</v>
      </c>
      <c r="N21">
        <v>2</v>
      </c>
      <c r="O21" s="82">
        <v>10</v>
      </c>
      <c r="P21" s="49">
        <v>6</v>
      </c>
      <c r="Q21" s="49">
        <v>9</v>
      </c>
      <c r="R21" s="49" t="s">
        <v>36</v>
      </c>
      <c r="S21" s="54"/>
      <c r="T21" s="54"/>
      <c r="U21" s="54"/>
      <c r="V21" s="54"/>
      <c r="W21" s="80">
        <v>3</v>
      </c>
      <c r="X21" s="51">
        <f t="shared" si="0"/>
        <v>4.5999999999999996</v>
      </c>
      <c r="Y21" s="52" t="str">
        <f t="shared" si="3"/>
        <v>D</v>
      </c>
      <c r="Z21" s="53" t="str">
        <f t="shared" si="1"/>
        <v>Trung bình yếu</v>
      </c>
      <c r="AA21" s="41" t="str">
        <f t="shared" si="4"/>
        <v/>
      </c>
      <c r="AB21" s="41" t="str">
        <f t="shared" si="5"/>
        <v>PM15-A3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1324</v>
      </c>
      <c r="D22" s="46" t="s">
        <v>114</v>
      </c>
      <c r="E22" s="47" t="s">
        <v>103</v>
      </c>
      <c r="F22" s="48" t="s">
        <v>193</v>
      </c>
      <c r="G22" s="45" t="s">
        <v>174</v>
      </c>
      <c r="H22" s="101" t="s">
        <v>1147</v>
      </c>
      <c r="I22" s="102" t="s">
        <v>1300</v>
      </c>
      <c r="J22" s="100">
        <v>43273</v>
      </c>
      <c r="K22" s="102" t="s">
        <v>1149</v>
      </c>
      <c r="L22" s="102" t="s">
        <v>1448</v>
      </c>
      <c r="M22" s="102" t="s">
        <v>48</v>
      </c>
      <c r="N22">
        <v>2</v>
      </c>
      <c r="O22" s="82">
        <v>8</v>
      </c>
      <c r="P22" s="49">
        <v>6</v>
      </c>
      <c r="Q22" s="49">
        <v>9</v>
      </c>
      <c r="R22" s="49" t="s">
        <v>36</v>
      </c>
      <c r="S22" s="54"/>
      <c r="T22" s="54"/>
      <c r="U22" s="54"/>
      <c r="V22" s="54"/>
      <c r="W22" s="80">
        <v>6</v>
      </c>
      <c r="X22" s="51">
        <f t="shared" si="0"/>
        <v>6.5</v>
      </c>
      <c r="Y22" s="52" t="str">
        <f t="shared" si="3"/>
        <v>C+</v>
      </c>
      <c r="Z22" s="53" t="str">
        <f t="shared" si="1"/>
        <v>Trung bình</v>
      </c>
      <c r="AA22" s="41" t="str">
        <f t="shared" si="4"/>
        <v/>
      </c>
      <c r="AB22" s="41" t="str">
        <f t="shared" si="5"/>
        <v>PM15-A3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1325</v>
      </c>
      <c r="D23" s="46" t="s">
        <v>1326</v>
      </c>
      <c r="E23" s="47" t="s">
        <v>115</v>
      </c>
      <c r="F23" s="48" t="s">
        <v>356</v>
      </c>
      <c r="G23" s="45" t="s">
        <v>65</v>
      </c>
      <c r="H23" s="101" t="s">
        <v>1147</v>
      </c>
      <c r="I23" s="102" t="s">
        <v>1300</v>
      </c>
      <c r="J23" s="100">
        <v>43273</v>
      </c>
      <c r="K23" s="102" t="s">
        <v>1149</v>
      </c>
      <c r="L23" s="102" t="s">
        <v>1448</v>
      </c>
      <c r="M23" s="102" t="s">
        <v>48</v>
      </c>
      <c r="N23">
        <v>2</v>
      </c>
      <c r="O23" s="82">
        <v>8</v>
      </c>
      <c r="P23" s="49">
        <v>5</v>
      </c>
      <c r="Q23" s="49">
        <v>8</v>
      </c>
      <c r="R23" s="49" t="s">
        <v>36</v>
      </c>
      <c r="S23" s="54"/>
      <c r="T23" s="54"/>
      <c r="U23" s="54"/>
      <c r="V23" s="54"/>
      <c r="W23" s="80">
        <v>3</v>
      </c>
      <c r="X23" s="51">
        <f t="shared" si="0"/>
        <v>4.2</v>
      </c>
      <c r="Y23" s="52" t="str">
        <f t="shared" si="3"/>
        <v>D</v>
      </c>
      <c r="Z23" s="53" t="str">
        <f t="shared" si="1"/>
        <v>Trung bình yếu</v>
      </c>
      <c r="AA23" s="41" t="str">
        <f t="shared" si="4"/>
        <v/>
      </c>
      <c r="AB23" s="41" t="str">
        <f t="shared" si="5"/>
        <v>PM15-A3</v>
      </c>
      <c r="AC23" s="71"/>
      <c r="AD23" s="4"/>
      <c r="AE23" s="43" t="str">
        <f t="shared" si="2"/>
        <v>Đạt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1327</v>
      </c>
      <c r="D24" s="46" t="s">
        <v>102</v>
      </c>
      <c r="E24" s="47" t="s">
        <v>381</v>
      </c>
      <c r="F24" s="48" t="s">
        <v>352</v>
      </c>
      <c r="G24" s="45" t="s">
        <v>283</v>
      </c>
      <c r="H24" s="101" t="s">
        <v>1147</v>
      </c>
      <c r="I24" s="102" t="s">
        <v>1300</v>
      </c>
      <c r="J24" s="100">
        <v>43273</v>
      </c>
      <c r="K24" s="102" t="s">
        <v>1149</v>
      </c>
      <c r="L24" s="102" t="s">
        <v>1448</v>
      </c>
      <c r="M24" s="102" t="s">
        <v>48</v>
      </c>
      <c r="N24">
        <v>2</v>
      </c>
      <c r="O24" s="82">
        <v>10</v>
      </c>
      <c r="P24" s="49">
        <v>6</v>
      </c>
      <c r="Q24" s="49">
        <v>8</v>
      </c>
      <c r="R24" s="49" t="s">
        <v>36</v>
      </c>
      <c r="S24" s="54"/>
      <c r="T24" s="54"/>
      <c r="U24" s="54"/>
      <c r="V24" s="54"/>
      <c r="W24" s="80">
        <v>7</v>
      </c>
      <c r="X24" s="51">
        <f t="shared" si="0"/>
        <v>7.3</v>
      </c>
      <c r="Y24" s="52" t="str">
        <f t="shared" si="3"/>
        <v>B</v>
      </c>
      <c r="Z24" s="53" t="str">
        <f t="shared" si="1"/>
        <v>Khá</v>
      </c>
      <c r="AA24" s="41" t="str">
        <f t="shared" si="4"/>
        <v/>
      </c>
      <c r="AB24" s="41" t="str">
        <f t="shared" si="5"/>
        <v>PM15-A3</v>
      </c>
      <c r="AC24" s="71"/>
      <c r="AD24" s="4"/>
      <c r="AE24" s="43" t="str">
        <f t="shared" si="2"/>
        <v>Đạt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1328</v>
      </c>
      <c r="D25" s="46" t="s">
        <v>1329</v>
      </c>
      <c r="E25" s="47" t="s">
        <v>381</v>
      </c>
      <c r="F25" s="48" t="s">
        <v>895</v>
      </c>
      <c r="G25" s="45" t="s">
        <v>65</v>
      </c>
      <c r="H25" s="101" t="s">
        <v>1147</v>
      </c>
      <c r="I25" s="102" t="s">
        <v>1300</v>
      </c>
      <c r="J25" s="100">
        <v>43273</v>
      </c>
      <c r="K25" s="102" t="s">
        <v>1149</v>
      </c>
      <c r="L25" s="102" t="s">
        <v>1448</v>
      </c>
      <c r="M25" s="102" t="s">
        <v>48</v>
      </c>
      <c r="N25">
        <v>2</v>
      </c>
      <c r="O25" s="82">
        <v>7</v>
      </c>
      <c r="P25" s="49">
        <v>5</v>
      </c>
      <c r="Q25" s="49">
        <v>1</v>
      </c>
      <c r="R25" s="49" t="s">
        <v>36</v>
      </c>
      <c r="S25" s="54"/>
      <c r="T25" s="54"/>
      <c r="U25" s="54"/>
      <c r="V25" s="54"/>
      <c r="W25" s="80">
        <v>0</v>
      </c>
      <c r="X25" s="51">
        <f t="shared" si="0"/>
        <v>1.3</v>
      </c>
      <c r="Y25" s="52" t="str">
        <f t="shared" si="3"/>
        <v>F</v>
      </c>
      <c r="Z25" s="53" t="str">
        <f t="shared" si="1"/>
        <v>Kém</v>
      </c>
      <c r="AA25" s="41" t="s">
        <v>3382</v>
      </c>
      <c r="AB25" s="41" t="str">
        <f t="shared" si="5"/>
        <v>PM15-A3</v>
      </c>
      <c r="AC25" s="71"/>
      <c r="AD25" s="4"/>
      <c r="AE25" s="43" t="str">
        <f t="shared" si="2"/>
        <v>Học lại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1330</v>
      </c>
      <c r="D26" s="46" t="s">
        <v>1331</v>
      </c>
      <c r="E26" s="47" t="s">
        <v>123</v>
      </c>
      <c r="F26" s="48" t="s">
        <v>140</v>
      </c>
      <c r="G26" s="45" t="s">
        <v>447</v>
      </c>
      <c r="H26" s="101" t="s">
        <v>1147</v>
      </c>
      <c r="I26" s="102" t="s">
        <v>1300</v>
      </c>
      <c r="J26" s="100">
        <v>43273</v>
      </c>
      <c r="K26" s="102" t="s">
        <v>1149</v>
      </c>
      <c r="L26" s="102" t="s">
        <v>1448</v>
      </c>
      <c r="M26" s="102" t="s">
        <v>48</v>
      </c>
      <c r="N26">
        <v>2</v>
      </c>
      <c r="O26" s="82">
        <v>10</v>
      </c>
      <c r="P26" s="49">
        <v>6</v>
      </c>
      <c r="Q26" s="49">
        <v>6</v>
      </c>
      <c r="R26" s="49" t="s">
        <v>36</v>
      </c>
      <c r="S26" s="54"/>
      <c r="T26" s="54"/>
      <c r="U26" s="54"/>
      <c r="V26" s="54"/>
      <c r="W26" s="80">
        <v>3</v>
      </c>
      <c r="X26" s="51">
        <f t="shared" si="0"/>
        <v>4.3</v>
      </c>
      <c r="Y26" s="52" t="str">
        <f t="shared" si="3"/>
        <v>D</v>
      </c>
      <c r="Z26" s="53" t="str">
        <f t="shared" si="1"/>
        <v>Trung bình yếu</v>
      </c>
      <c r="AA26" s="41" t="str">
        <f t="shared" si="4"/>
        <v/>
      </c>
      <c r="AB26" s="41" t="str">
        <f t="shared" si="5"/>
        <v>PM15-A3</v>
      </c>
      <c r="AC26" s="71"/>
      <c r="AD26" s="4"/>
      <c r="AE26" s="43" t="str">
        <f t="shared" si="2"/>
        <v>Đạt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1332</v>
      </c>
      <c r="D27" s="46" t="s">
        <v>102</v>
      </c>
      <c r="E27" s="47" t="s">
        <v>123</v>
      </c>
      <c r="F27" s="48" t="s">
        <v>905</v>
      </c>
      <c r="G27" s="45" t="s">
        <v>79</v>
      </c>
      <c r="H27" s="101" t="s">
        <v>1147</v>
      </c>
      <c r="I27" s="102" t="s">
        <v>1300</v>
      </c>
      <c r="J27" s="100">
        <v>43273</v>
      </c>
      <c r="K27" s="102" t="s">
        <v>1149</v>
      </c>
      <c r="L27" s="102" t="s">
        <v>1448</v>
      </c>
      <c r="M27" s="102" t="s">
        <v>48</v>
      </c>
      <c r="N27">
        <v>2</v>
      </c>
      <c r="O27" s="82">
        <v>10</v>
      </c>
      <c r="P27" s="49">
        <v>6</v>
      </c>
      <c r="Q27" s="49">
        <v>6</v>
      </c>
      <c r="R27" s="49" t="s">
        <v>36</v>
      </c>
      <c r="S27" s="54"/>
      <c r="T27" s="54"/>
      <c r="U27" s="54"/>
      <c r="V27" s="54"/>
      <c r="W27" s="80">
        <v>1</v>
      </c>
      <c r="X27" s="51">
        <f t="shared" si="0"/>
        <v>2.9</v>
      </c>
      <c r="Y27" s="52" t="str">
        <f t="shared" si="3"/>
        <v>F</v>
      </c>
      <c r="Z27" s="53" t="str">
        <f t="shared" si="1"/>
        <v>Kém</v>
      </c>
      <c r="AA27" s="41" t="str">
        <f t="shared" si="4"/>
        <v/>
      </c>
      <c r="AB27" s="41" t="str">
        <f t="shared" si="5"/>
        <v>PM15-A3</v>
      </c>
      <c r="AC27" s="71"/>
      <c r="AD27" s="4"/>
      <c r="AE27" s="43" t="str">
        <f t="shared" si="2"/>
        <v>Học lại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1333</v>
      </c>
      <c r="D28" s="46" t="s">
        <v>1334</v>
      </c>
      <c r="E28" s="47" t="s">
        <v>1335</v>
      </c>
      <c r="F28" s="48" t="s">
        <v>346</v>
      </c>
      <c r="G28" s="45" t="s">
        <v>262</v>
      </c>
      <c r="H28" s="101" t="s">
        <v>1147</v>
      </c>
      <c r="I28" s="102" t="s">
        <v>1300</v>
      </c>
      <c r="J28" s="100">
        <v>43273</v>
      </c>
      <c r="K28" s="102" t="s">
        <v>1149</v>
      </c>
      <c r="L28" s="102" t="s">
        <v>1448</v>
      </c>
      <c r="M28" s="102" t="s">
        <v>48</v>
      </c>
      <c r="N28">
        <v>2</v>
      </c>
      <c r="O28" s="82">
        <v>10</v>
      </c>
      <c r="P28" s="49">
        <v>8</v>
      </c>
      <c r="Q28" s="49">
        <v>10</v>
      </c>
      <c r="R28" s="49" t="s">
        <v>36</v>
      </c>
      <c r="S28" s="54"/>
      <c r="T28" s="54"/>
      <c r="U28" s="54"/>
      <c r="V28" s="54"/>
      <c r="W28" s="80">
        <v>8</v>
      </c>
      <c r="X28" s="51">
        <f t="shared" si="0"/>
        <v>8.4</v>
      </c>
      <c r="Y28" s="52" t="str">
        <f t="shared" si="3"/>
        <v>B+</v>
      </c>
      <c r="Z28" s="53" t="str">
        <f t="shared" si="1"/>
        <v>Khá</v>
      </c>
      <c r="AA28" s="41" t="str">
        <f t="shared" si="4"/>
        <v/>
      </c>
      <c r="AB28" s="41" t="str">
        <f t="shared" si="5"/>
        <v>PM15-A3</v>
      </c>
      <c r="AC28" s="71"/>
      <c r="AD28" s="4"/>
      <c r="AE28" s="43" t="str">
        <f t="shared" si="2"/>
        <v>Đạt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1336</v>
      </c>
      <c r="D29" s="46" t="s">
        <v>1337</v>
      </c>
      <c r="E29" s="47" t="s">
        <v>1338</v>
      </c>
      <c r="F29" s="48" t="s">
        <v>1339</v>
      </c>
      <c r="G29" s="45" t="s">
        <v>79</v>
      </c>
      <c r="H29" s="101" t="s">
        <v>1147</v>
      </c>
      <c r="I29" s="102" t="s">
        <v>1300</v>
      </c>
      <c r="J29" s="100">
        <v>43273</v>
      </c>
      <c r="K29" s="102" t="s">
        <v>1149</v>
      </c>
      <c r="L29" s="102" t="s">
        <v>1448</v>
      </c>
      <c r="M29" s="102" t="s">
        <v>48</v>
      </c>
      <c r="N29">
        <v>2</v>
      </c>
      <c r="O29" s="82">
        <v>9</v>
      </c>
      <c r="P29" s="49">
        <v>6</v>
      </c>
      <c r="Q29" s="49">
        <v>6</v>
      </c>
      <c r="R29" s="49" t="s">
        <v>36</v>
      </c>
      <c r="S29" s="54"/>
      <c r="T29" s="54"/>
      <c r="U29" s="54"/>
      <c r="V29" s="54"/>
      <c r="W29" s="80">
        <v>1</v>
      </c>
      <c r="X29" s="51">
        <f t="shared" si="0"/>
        <v>2.8</v>
      </c>
      <c r="Y29" s="52" t="str">
        <f t="shared" si="3"/>
        <v>F</v>
      </c>
      <c r="Z29" s="53" t="str">
        <f t="shared" si="1"/>
        <v>Kém</v>
      </c>
      <c r="AA29" s="41" t="str">
        <f t="shared" si="4"/>
        <v/>
      </c>
      <c r="AB29" s="41" t="str">
        <f t="shared" si="5"/>
        <v>PM15-A3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1340</v>
      </c>
      <c r="D30" s="46" t="s">
        <v>186</v>
      </c>
      <c r="E30" s="47" t="s">
        <v>615</v>
      </c>
      <c r="F30" s="48" t="s">
        <v>73</v>
      </c>
      <c r="G30" s="45" t="s">
        <v>378</v>
      </c>
      <c r="H30" s="101" t="s">
        <v>1147</v>
      </c>
      <c r="I30" s="102" t="s">
        <v>1300</v>
      </c>
      <c r="J30" s="100">
        <v>43273</v>
      </c>
      <c r="K30" s="102" t="s">
        <v>1149</v>
      </c>
      <c r="L30" s="102" t="s">
        <v>1448</v>
      </c>
      <c r="M30" s="102" t="s">
        <v>48</v>
      </c>
      <c r="N30">
        <v>2</v>
      </c>
      <c r="O30" s="82">
        <v>8</v>
      </c>
      <c r="P30" s="49">
        <v>6</v>
      </c>
      <c r="Q30" s="49">
        <v>6</v>
      </c>
      <c r="R30" s="49" t="s">
        <v>36</v>
      </c>
      <c r="S30" s="54"/>
      <c r="T30" s="54"/>
      <c r="U30" s="54"/>
      <c r="V30" s="54"/>
      <c r="W30" s="80">
        <v>0</v>
      </c>
      <c r="X30" s="51">
        <f t="shared" si="0"/>
        <v>2</v>
      </c>
      <c r="Y30" s="52" t="str">
        <f t="shared" si="3"/>
        <v>F</v>
      </c>
      <c r="Z30" s="53" t="str">
        <f t="shared" si="1"/>
        <v>Kém</v>
      </c>
      <c r="AA30" s="41" t="str">
        <f t="shared" si="4"/>
        <v/>
      </c>
      <c r="AB30" s="41" t="str">
        <f t="shared" si="5"/>
        <v>PM15-A3</v>
      </c>
      <c r="AC30" s="71"/>
      <c r="AD30" s="4"/>
      <c r="AE30" s="43" t="str">
        <f t="shared" si="2"/>
        <v>Học lại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1341</v>
      </c>
      <c r="D31" s="46" t="s">
        <v>216</v>
      </c>
      <c r="E31" s="47" t="s">
        <v>396</v>
      </c>
      <c r="F31" s="48" t="s">
        <v>649</v>
      </c>
      <c r="G31" s="45" t="s">
        <v>152</v>
      </c>
      <c r="H31" s="101" t="s">
        <v>1147</v>
      </c>
      <c r="I31" s="102" t="s">
        <v>1300</v>
      </c>
      <c r="J31" s="100">
        <v>43273</v>
      </c>
      <c r="K31" s="102" t="s">
        <v>1149</v>
      </c>
      <c r="L31" s="102" t="s">
        <v>1448</v>
      </c>
      <c r="M31" s="102" t="s">
        <v>48</v>
      </c>
      <c r="N31">
        <v>2</v>
      </c>
      <c r="O31" s="82">
        <v>9</v>
      </c>
      <c r="P31" s="49">
        <v>6</v>
      </c>
      <c r="Q31" s="49">
        <v>6</v>
      </c>
      <c r="R31" s="49" t="s">
        <v>36</v>
      </c>
      <c r="S31" s="54"/>
      <c r="T31" s="54"/>
      <c r="U31" s="54"/>
      <c r="V31" s="54"/>
      <c r="W31" s="80">
        <v>2</v>
      </c>
      <c r="X31" s="51">
        <f t="shared" si="0"/>
        <v>3.5</v>
      </c>
      <c r="Y31" s="52" t="str">
        <f t="shared" si="3"/>
        <v>F</v>
      </c>
      <c r="Z31" s="53" t="str">
        <f t="shared" si="1"/>
        <v>Kém</v>
      </c>
      <c r="AA31" s="41" t="str">
        <f t="shared" si="4"/>
        <v/>
      </c>
      <c r="AB31" s="41" t="str">
        <f t="shared" si="5"/>
        <v>PM15-A3</v>
      </c>
      <c r="AC31" s="71"/>
      <c r="AD31" s="4"/>
      <c r="AE31" s="43" t="str">
        <f t="shared" si="2"/>
        <v>Học lại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1342</v>
      </c>
      <c r="D32" s="46" t="s">
        <v>561</v>
      </c>
      <c r="E32" s="47" t="s">
        <v>139</v>
      </c>
      <c r="F32" s="48" t="s">
        <v>1343</v>
      </c>
      <c r="G32" s="45" t="s">
        <v>248</v>
      </c>
      <c r="H32" s="101" t="s">
        <v>1147</v>
      </c>
      <c r="I32" s="102" t="s">
        <v>1300</v>
      </c>
      <c r="J32" s="100">
        <v>43273</v>
      </c>
      <c r="K32" s="102" t="s">
        <v>1149</v>
      </c>
      <c r="L32" s="102" t="s">
        <v>1448</v>
      </c>
      <c r="M32" s="102" t="s">
        <v>48</v>
      </c>
      <c r="N32">
        <v>2</v>
      </c>
      <c r="O32" s="82">
        <v>8</v>
      </c>
      <c r="P32" s="49">
        <v>6</v>
      </c>
      <c r="Q32" s="49">
        <v>6</v>
      </c>
      <c r="R32" s="49" t="s">
        <v>36</v>
      </c>
      <c r="S32" s="54"/>
      <c r="T32" s="54"/>
      <c r="U32" s="54"/>
      <c r="V32" s="54"/>
      <c r="W32" s="80">
        <v>4</v>
      </c>
      <c r="X32" s="51">
        <f t="shared" si="0"/>
        <v>4.8</v>
      </c>
      <c r="Y32" s="52" t="str">
        <f t="shared" si="3"/>
        <v>D</v>
      </c>
      <c r="Z32" s="53" t="str">
        <f t="shared" si="1"/>
        <v>Trung bình yếu</v>
      </c>
      <c r="AA32" s="41" t="str">
        <f t="shared" si="4"/>
        <v/>
      </c>
      <c r="AB32" s="41" t="str">
        <f t="shared" si="5"/>
        <v>PM15-A3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1344</v>
      </c>
      <c r="D33" s="46" t="s">
        <v>1345</v>
      </c>
      <c r="E33" s="47" t="s">
        <v>139</v>
      </c>
      <c r="F33" s="48" t="s">
        <v>1346</v>
      </c>
      <c r="G33" s="45" t="s">
        <v>79</v>
      </c>
      <c r="H33" s="101" t="s">
        <v>1147</v>
      </c>
      <c r="I33" s="102" t="s">
        <v>1300</v>
      </c>
      <c r="J33" s="100">
        <v>43273</v>
      </c>
      <c r="K33" s="102" t="s">
        <v>1149</v>
      </c>
      <c r="L33" s="102" t="s">
        <v>1448</v>
      </c>
      <c r="M33" s="102" t="s">
        <v>48</v>
      </c>
      <c r="N33">
        <v>2</v>
      </c>
      <c r="O33" s="82">
        <v>10</v>
      </c>
      <c r="P33" s="49">
        <v>7</v>
      </c>
      <c r="Q33" s="49">
        <v>6</v>
      </c>
      <c r="R33" s="49" t="s">
        <v>36</v>
      </c>
      <c r="S33" s="54"/>
      <c r="T33" s="54"/>
      <c r="U33" s="54"/>
      <c r="V33" s="54"/>
      <c r="W33" s="80">
        <v>3</v>
      </c>
      <c r="X33" s="51">
        <f t="shared" si="0"/>
        <v>4.4000000000000004</v>
      </c>
      <c r="Y33" s="52" t="str">
        <f t="shared" si="3"/>
        <v>D</v>
      </c>
      <c r="Z33" s="53" t="str">
        <f t="shared" si="1"/>
        <v>Trung bình yếu</v>
      </c>
      <c r="AA33" s="41" t="str">
        <f t="shared" si="4"/>
        <v/>
      </c>
      <c r="AB33" s="41" t="str">
        <f t="shared" si="5"/>
        <v>PM15-A3</v>
      </c>
      <c r="AC33" s="71"/>
      <c r="AD33" s="4"/>
      <c r="AE33" s="43" t="str">
        <f t="shared" si="2"/>
        <v>Đạt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1347</v>
      </c>
      <c r="D34" s="46" t="s">
        <v>420</v>
      </c>
      <c r="E34" s="47" t="s">
        <v>409</v>
      </c>
      <c r="F34" s="48" t="s">
        <v>559</v>
      </c>
      <c r="G34" s="45" t="s">
        <v>144</v>
      </c>
      <c r="H34" s="101" t="s">
        <v>1147</v>
      </c>
      <c r="I34" s="102" t="s">
        <v>1300</v>
      </c>
      <c r="J34" s="100">
        <v>43273</v>
      </c>
      <c r="K34" s="102" t="s">
        <v>1149</v>
      </c>
      <c r="L34" s="102" t="s">
        <v>1448</v>
      </c>
      <c r="M34" s="102" t="s">
        <v>48</v>
      </c>
      <c r="N34">
        <v>2</v>
      </c>
      <c r="O34" s="82">
        <v>9</v>
      </c>
      <c r="P34" s="49">
        <v>5</v>
      </c>
      <c r="Q34" s="49">
        <v>6</v>
      </c>
      <c r="R34" s="49" t="s">
        <v>36</v>
      </c>
      <c r="S34" s="54"/>
      <c r="T34" s="54"/>
      <c r="U34" s="54"/>
      <c r="V34" s="54"/>
      <c r="W34" s="80">
        <v>0</v>
      </c>
      <c r="X34" s="51">
        <f t="shared" si="0"/>
        <v>2</v>
      </c>
      <c r="Y34" s="52" t="str">
        <f t="shared" si="3"/>
        <v>F</v>
      </c>
      <c r="Z34" s="53" t="str">
        <f t="shared" si="1"/>
        <v>Kém</v>
      </c>
      <c r="AA34" s="41" t="s">
        <v>3382</v>
      </c>
      <c r="AB34" s="41" t="str">
        <f t="shared" si="5"/>
        <v>PM15-A3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1348</v>
      </c>
      <c r="D35" s="46" t="s">
        <v>55</v>
      </c>
      <c r="E35" s="47" t="s">
        <v>1349</v>
      </c>
      <c r="F35" s="48" t="s">
        <v>489</v>
      </c>
      <c r="G35" s="45" t="s">
        <v>447</v>
      </c>
      <c r="H35" s="101" t="s">
        <v>1147</v>
      </c>
      <c r="I35" s="102" t="s">
        <v>1300</v>
      </c>
      <c r="J35" s="100">
        <v>43273</v>
      </c>
      <c r="K35" s="102" t="s">
        <v>1149</v>
      </c>
      <c r="L35" s="102" t="s">
        <v>1448</v>
      </c>
      <c r="M35" s="102" t="s">
        <v>48</v>
      </c>
      <c r="N35">
        <v>2</v>
      </c>
      <c r="O35" s="82">
        <v>9</v>
      </c>
      <c r="P35" s="49">
        <v>5</v>
      </c>
      <c r="Q35" s="49">
        <v>6</v>
      </c>
      <c r="R35" s="49" t="s">
        <v>36</v>
      </c>
      <c r="S35" s="54"/>
      <c r="T35" s="54"/>
      <c r="U35" s="54"/>
      <c r="V35" s="54"/>
      <c r="W35" s="80">
        <v>3</v>
      </c>
      <c r="X35" s="51">
        <f t="shared" si="0"/>
        <v>4.0999999999999996</v>
      </c>
      <c r="Y35" s="52" t="str">
        <f t="shared" si="3"/>
        <v>D</v>
      </c>
      <c r="Z35" s="53" t="str">
        <f t="shared" si="1"/>
        <v>Trung bình yếu</v>
      </c>
      <c r="AA35" s="41" t="str">
        <f t="shared" si="4"/>
        <v/>
      </c>
      <c r="AB35" s="41" t="str">
        <f t="shared" si="5"/>
        <v>PM15-A3</v>
      </c>
      <c r="AC35" s="71"/>
      <c r="AD35" s="4"/>
      <c r="AE35" s="43" t="str">
        <f t="shared" si="2"/>
        <v>Đạt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1350</v>
      </c>
      <c r="D36" s="46" t="s">
        <v>235</v>
      </c>
      <c r="E36" s="47" t="s">
        <v>1351</v>
      </c>
      <c r="F36" s="48" t="s">
        <v>1352</v>
      </c>
      <c r="G36" s="45" t="s">
        <v>53</v>
      </c>
      <c r="H36" s="101" t="s">
        <v>1147</v>
      </c>
      <c r="I36" s="102" t="s">
        <v>1300</v>
      </c>
      <c r="J36" s="100">
        <v>43273</v>
      </c>
      <c r="K36" s="102" t="s">
        <v>1149</v>
      </c>
      <c r="L36" s="102" t="s">
        <v>1448</v>
      </c>
      <c r="M36" s="102" t="s">
        <v>48</v>
      </c>
      <c r="N36">
        <v>2</v>
      </c>
      <c r="O36" s="82">
        <v>8</v>
      </c>
      <c r="P36" s="49">
        <v>5</v>
      </c>
      <c r="Q36" s="49">
        <v>4</v>
      </c>
      <c r="R36" s="49" t="s">
        <v>36</v>
      </c>
      <c r="S36" s="54"/>
      <c r="T36" s="54"/>
      <c r="U36" s="54"/>
      <c r="V36" s="54"/>
      <c r="W36" s="80">
        <v>0</v>
      </c>
      <c r="X36" s="51">
        <f t="shared" si="0"/>
        <v>1.7</v>
      </c>
      <c r="Y36" s="52" t="str">
        <f t="shared" si="3"/>
        <v>F</v>
      </c>
      <c r="Z36" s="53" t="str">
        <f t="shared" si="1"/>
        <v>Kém</v>
      </c>
      <c r="AA36" s="41" t="s">
        <v>3382</v>
      </c>
      <c r="AB36" s="41" t="str">
        <f t="shared" si="5"/>
        <v>PM15-A3</v>
      </c>
      <c r="AC36" s="71"/>
      <c r="AD36" s="4"/>
      <c r="AE36" s="43" t="str">
        <f t="shared" si="2"/>
        <v>Học lại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1353</v>
      </c>
      <c r="D37" s="46" t="s">
        <v>161</v>
      </c>
      <c r="E37" s="47" t="s">
        <v>162</v>
      </c>
      <c r="F37" s="48" t="s">
        <v>1354</v>
      </c>
      <c r="G37" s="45" t="s">
        <v>132</v>
      </c>
      <c r="H37" s="101" t="s">
        <v>1147</v>
      </c>
      <c r="I37" s="102" t="s">
        <v>1300</v>
      </c>
      <c r="J37" s="100">
        <v>43273</v>
      </c>
      <c r="K37" s="102" t="s">
        <v>1149</v>
      </c>
      <c r="L37" s="102" t="s">
        <v>1448</v>
      </c>
      <c r="M37" s="102" t="s">
        <v>48</v>
      </c>
      <c r="N37">
        <v>2</v>
      </c>
      <c r="O37" s="82">
        <v>10</v>
      </c>
      <c r="P37" s="49">
        <v>6</v>
      </c>
      <c r="Q37" s="49">
        <v>8</v>
      </c>
      <c r="R37" s="49" t="s">
        <v>36</v>
      </c>
      <c r="S37" s="54"/>
      <c r="T37" s="54"/>
      <c r="U37" s="54"/>
      <c r="V37" s="54"/>
      <c r="W37" s="80">
        <v>8</v>
      </c>
      <c r="X37" s="51">
        <f t="shared" si="0"/>
        <v>8</v>
      </c>
      <c r="Y37" s="52" t="str">
        <f t="shared" si="3"/>
        <v>B+</v>
      </c>
      <c r="Z37" s="53" t="str">
        <f t="shared" si="1"/>
        <v>Khá</v>
      </c>
      <c r="AA37" s="41" t="str">
        <f t="shared" si="4"/>
        <v/>
      </c>
      <c r="AB37" s="41" t="str">
        <f t="shared" si="5"/>
        <v>PM15-A3</v>
      </c>
      <c r="AC37" s="71"/>
      <c r="AD37" s="4"/>
      <c r="AE37" s="43" t="str">
        <f t="shared" si="2"/>
        <v>Đạt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1355</v>
      </c>
      <c r="D38" s="46" t="s">
        <v>211</v>
      </c>
      <c r="E38" s="47" t="s">
        <v>162</v>
      </c>
      <c r="F38" s="48" t="s">
        <v>1146</v>
      </c>
      <c r="G38" s="45" t="s">
        <v>447</v>
      </c>
      <c r="H38" s="101" t="s">
        <v>1147</v>
      </c>
      <c r="I38" s="102" t="s">
        <v>1300</v>
      </c>
      <c r="J38" s="100">
        <v>43273</v>
      </c>
      <c r="K38" s="102" t="s">
        <v>1149</v>
      </c>
      <c r="L38" s="102" t="s">
        <v>1448</v>
      </c>
      <c r="M38" s="102" t="s">
        <v>48</v>
      </c>
      <c r="N38">
        <v>2</v>
      </c>
      <c r="O38" s="82">
        <v>10</v>
      </c>
      <c r="P38" s="49">
        <v>6</v>
      </c>
      <c r="Q38" s="49">
        <v>6</v>
      </c>
      <c r="R38" s="49" t="s">
        <v>36</v>
      </c>
      <c r="S38" s="54"/>
      <c r="T38" s="54"/>
      <c r="U38" s="54"/>
      <c r="V38" s="54"/>
      <c r="W38" s="80">
        <v>4</v>
      </c>
      <c r="X38" s="51">
        <f t="shared" si="0"/>
        <v>5</v>
      </c>
      <c r="Y38" s="52" t="str">
        <f t="shared" si="3"/>
        <v>D+</v>
      </c>
      <c r="Z38" s="53" t="str">
        <f t="shared" si="1"/>
        <v>Trung bình yếu</v>
      </c>
      <c r="AA38" s="41" t="str">
        <f t="shared" si="4"/>
        <v/>
      </c>
      <c r="AB38" s="41" t="str">
        <f t="shared" si="5"/>
        <v>PM15-A3</v>
      </c>
      <c r="AC38" s="71"/>
      <c r="AD38" s="4"/>
      <c r="AE38" s="43" t="str">
        <f t="shared" si="2"/>
        <v>Đạt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1356</v>
      </c>
      <c r="D39" s="46" t="s">
        <v>1357</v>
      </c>
      <c r="E39" s="47" t="s">
        <v>162</v>
      </c>
      <c r="F39" s="48" t="s">
        <v>1358</v>
      </c>
      <c r="G39" s="45" t="s">
        <v>194</v>
      </c>
      <c r="H39" s="101" t="s">
        <v>1147</v>
      </c>
      <c r="I39" s="102" t="s">
        <v>1300</v>
      </c>
      <c r="J39" s="100">
        <v>43273</v>
      </c>
      <c r="K39" s="102" t="s">
        <v>1149</v>
      </c>
      <c r="L39" s="102" t="s">
        <v>1448</v>
      </c>
      <c r="M39" s="102" t="s">
        <v>48</v>
      </c>
      <c r="N39">
        <v>2</v>
      </c>
      <c r="O39" s="82">
        <v>9</v>
      </c>
      <c r="P39" s="49">
        <v>5</v>
      </c>
      <c r="Q39" s="49">
        <v>10</v>
      </c>
      <c r="R39" s="49" t="s">
        <v>36</v>
      </c>
      <c r="S39" s="54"/>
      <c r="T39" s="54"/>
      <c r="U39" s="54"/>
      <c r="V39" s="54"/>
      <c r="W39" s="80">
        <v>3</v>
      </c>
      <c r="X39" s="51">
        <f t="shared" si="0"/>
        <v>4.5</v>
      </c>
      <c r="Y39" s="52" t="str">
        <f t="shared" si="3"/>
        <v>D</v>
      </c>
      <c r="Z39" s="53" t="str">
        <f t="shared" si="1"/>
        <v>Trung bình yếu</v>
      </c>
      <c r="AA39" s="41" t="str">
        <f t="shared" si="4"/>
        <v/>
      </c>
      <c r="AB39" s="41" t="str">
        <f t="shared" si="5"/>
        <v>PM15-A3</v>
      </c>
      <c r="AC39" s="71"/>
      <c r="AD39" s="4"/>
      <c r="AE39" s="43" t="str">
        <f t="shared" si="2"/>
        <v>Đạt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1359</v>
      </c>
      <c r="D40" s="46" t="s">
        <v>588</v>
      </c>
      <c r="E40" s="47" t="s">
        <v>182</v>
      </c>
      <c r="F40" s="48" t="s">
        <v>1360</v>
      </c>
      <c r="G40" s="45" t="s">
        <v>120</v>
      </c>
      <c r="H40" s="101" t="s">
        <v>1147</v>
      </c>
      <c r="I40" s="102" t="s">
        <v>1300</v>
      </c>
      <c r="J40" s="100">
        <v>43273</v>
      </c>
      <c r="K40" s="102" t="s">
        <v>1149</v>
      </c>
      <c r="L40" s="102" t="s">
        <v>1448</v>
      </c>
      <c r="M40" s="102" t="s">
        <v>48</v>
      </c>
      <c r="N40">
        <v>2</v>
      </c>
      <c r="O40" s="82">
        <v>10</v>
      </c>
      <c r="P40" s="49">
        <v>6</v>
      </c>
      <c r="Q40" s="49">
        <v>6</v>
      </c>
      <c r="R40" s="49" t="s">
        <v>36</v>
      </c>
      <c r="S40" s="54"/>
      <c r="T40" s="54"/>
      <c r="U40" s="54"/>
      <c r="V40" s="54"/>
      <c r="W40" s="80">
        <v>3</v>
      </c>
      <c r="X40" s="51">
        <f t="shared" si="0"/>
        <v>4.3</v>
      </c>
      <c r="Y40" s="52" t="str">
        <f t="shared" si="3"/>
        <v>D</v>
      </c>
      <c r="Z40" s="53" t="str">
        <f t="shared" si="1"/>
        <v>Trung bình yếu</v>
      </c>
      <c r="AA40" s="41" t="str">
        <f t="shared" si="4"/>
        <v/>
      </c>
      <c r="AB40" s="41" t="str">
        <f t="shared" si="5"/>
        <v>PM15-A3</v>
      </c>
      <c r="AC40" s="71"/>
      <c r="AD40" s="4"/>
      <c r="AE40" s="43" t="str">
        <f t="shared" si="2"/>
        <v>Đạt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1361</v>
      </c>
      <c r="D41" s="46" t="s">
        <v>1362</v>
      </c>
      <c r="E41" s="47" t="s">
        <v>182</v>
      </c>
      <c r="F41" s="48" t="s">
        <v>405</v>
      </c>
      <c r="G41" s="45" t="s">
        <v>128</v>
      </c>
      <c r="H41" s="101" t="s">
        <v>1147</v>
      </c>
      <c r="I41" s="102" t="s">
        <v>1300</v>
      </c>
      <c r="J41" s="100">
        <v>43273</v>
      </c>
      <c r="K41" s="102" t="s">
        <v>1149</v>
      </c>
      <c r="L41" s="102" t="s">
        <v>1448</v>
      </c>
      <c r="M41" s="102" t="s">
        <v>48</v>
      </c>
      <c r="N41">
        <v>2</v>
      </c>
      <c r="O41" s="82">
        <v>10</v>
      </c>
      <c r="P41" s="49">
        <v>6</v>
      </c>
      <c r="Q41" s="49">
        <v>10</v>
      </c>
      <c r="R41" s="49" t="s">
        <v>36</v>
      </c>
      <c r="S41" s="54"/>
      <c r="T41" s="54"/>
      <c r="U41" s="54"/>
      <c r="V41" s="54"/>
      <c r="W41" s="80">
        <v>10</v>
      </c>
      <c r="X41" s="51">
        <f t="shared" si="0"/>
        <v>9.6</v>
      </c>
      <c r="Y41" s="52" t="str">
        <f t="shared" si="3"/>
        <v>A+</v>
      </c>
      <c r="Z41" s="53" t="str">
        <f t="shared" si="1"/>
        <v>Giỏi</v>
      </c>
      <c r="AA41" s="41" t="str">
        <f t="shared" si="4"/>
        <v/>
      </c>
      <c r="AB41" s="41" t="str">
        <f t="shared" si="5"/>
        <v>PM15-A3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1363</v>
      </c>
      <c r="D42" s="46" t="s">
        <v>995</v>
      </c>
      <c r="E42" s="47" t="s">
        <v>182</v>
      </c>
      <c r="F42" s="48" t="s">
        <v>1091</v>
      </c>
      <c r="G42" s="45" t="s">
        <v>184</v>
      </c>
      <c r="H42" s="101" t="s">
        <v>1147</v>
      </c>
      <c r="I42" s="102" t="s">
        <v>1300</v>
      </c>
      <c r="J42" s="100">
        <v>43273</v>
      </c>
      <c r="K42" s="102" t="s">
        <v>1149</v>
      </c>
      <c r="L42" s="102" t="s">
        <v>1448</v>
      </c>
      <c r="M42" s="102" t="s">
        <v>48</v>
      </c>
      <c r="N42">
        <v>2</v>
      </c>
      <c r="O42" s="82">
        <v>8</v>
      </c>
      <c r="P42" s="49">
        <v>5</v>
      </c>
      <c r="Q42" s="49">
        <v>7</v>
      </c>
      <c r="R42" s="49" t="s">
        <v>36</v>
      </c>
      <c r="S42" s="54"/>
      <c r="T42" s="54"/>
      <c r="U42" s="54"/>
      <c r="V42" s="54"/>
      <c r="W42" s="80">
        <v>3</v>
      </c>
      <c r="X42" s="51">
        <f t="shared" si="0"/>
        <v>4.0999999999999996</v>
      </c>
      <c r="Y42" s="52" t="str">
        <f t="shared" si="3"/>
        <v>D</v>
      </c>
      <c r="Z42" s="53" t="str">
        <f t="shared" si="1"/>
        <v>Trung bình yếu</v>
      </c>
      <c r="AA42" s="41" t="str">
        <f t="shared" si="4"/>
        <v/>
      </c>
      <c r="AB42" s="41" t="str">
        <f t="shared" si="5"/>
        <v>PM15-A3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1364</v>
      </c>
      <c r="D43" s="46" t="s">
        <v>110</v>
      </c>
      <c r="E43" s="47" t="s">
        <v>189</v>
      </c>
      <c r="F43" s="48" t="s">
        <v>1365</v>
      </c>
      <c r="G43" s="45" t="s">
        <v>454</v>
      </c>
      <c r="H43" s="101" t="s">
        <v>1147</v>
      </c>
      <c r="I43" s="102" t="s">
        <v>1300</v>
      </c>
      <c r="J43" s="100">
        <v>43273</v>
      </c>
      <c r="K43" s="102" t="s">
        <v>1149</v>
      </c>
      <c r="L43" s="102" t="s">
        <v>1448</v>
      </c>
      <c r="M43" s="102" t="s">
        <v>48</v>
      </c>
      <c r="N43">
        <v>2</v>
      </c>
      <c r="O43" s="82">
        <v>10</v>
      </c>
      <c r="P43" s="49">
        <v>5</v>
      </c>
      <c r="Q43" s="49">
        <v>6</v>
      </c>
      <c r="R43" s="49" t="s">
        <v>36</v>
      </c>
      <c r="S43" s="54"/>
      <c r="T43" s="54"/>
      <c r="U43" s="54"/>
      <c r="V43" s="54"/>
      <c r="W43" s="80">
        <v>3</v>
      </c>
      <c r="X43" s="51">
        <f t="shared" si="0"/>
        <v>4.2</v>
      </c>
      <c r="Y43" s="52" t="str">
        <f t="shared" si="3"/>
        <v>D</v>
      </c>
      <c r="Z43" s="53" t="str">
        <f t="shared" si="1"/>
        <v>Trung bình yếu</v>
      </c>
      <c r="AA43" s="41" t="str">
        <f t="shared" si="4"/>
        <v/>
      </c>
      <c r="AB43" s="41" t="str">
        <f t="shared" si="5"/>
        <v>PM15-A3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1366</v>
      </c>
      <c r="D44" s="46" t="s">
        <v>1367</v>
      </c>
      <c r="E44" s="47" t="s">
        <v>189</v>
      </c>
      <c r="F44" s="48" t="s">
        <v>664</v>
      </c>
      <c r="G44" s="45" t="s">
        <v>152</v>
      </c>
      <c r="H44" s="101" t="s">
        <v>1147</v>
      </c>
      <c r="I44" s="102" t="s">
        <v>1300</v>
      </c>
      <c r="J44" s="100">
        <v>43273</v>
      </c>
      <c r="K44" s="102" t="s">
        <v>1149</v>
      </c>
      <c r="L44" s="102" t="s">
        <v>1448</v>
      </c>
      <c r="M44" s="102" t="s">
        <v>48</v>
      </c>
      <c r="N44">
        <v>2</v>
      </c>
      <c r="O44" s="82">
        <v>8</v>
      </c>
      <c r="P44" s="49">
        <v>6</v>
      </c>
      <c r="Q44" s="49">
        <v>8</v>
      </c>
      <c r="R44" s="49" t="s">
        <v>36</v>
      </c>
      <c r="S44" s="54"/>
      <c r="T44" s="54"/>
      <c r="U44" s="54"/>
      <c r="V44" s="54"/>
      <c r="W44" s="80">
        <v>4</v>
      </c>
      <c r="X44" s="51">
        <f t="shared" si="0"/>
        <v>5</v>
      </c>
      <c r="Y44" s="52" t="str">
        <f t="shared" si="3"/>
        <v>D+</v>
      </c>
      <c r="Z44" s="53" t="str">
        <f t="shared" si="1"/>
        <v>Trung bình yếu</v>
      </c>
      <c r="AA44" s="41" t="str">
        <f t="shared" si="4"/>
        <v/>
      </c>
      <c r="AB44" s="41" t="str">
        <f t="shared" si="5"/>
        <v>PM15-A3</v>
      </c>
      <c r="AC44" s="71"/>
      <c r="AD44" s="4"/>
      <c r="AE44" s="43" t="str">
        <f t="shared" si="2"/>
        <v>Đạt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1368</v>
      </c>
      <c r="D45" s="46" t="s">
        <v>98</v>
      </c>
      <c r="E45" s="47" t="s">
        <v>192</v>
      </c>
      <c r="F45" s="48" t="s">
        <v>1369</v>
      </c>
      <c r="G45" s="45" t="s">
        <v>132</v>
      </c>
      <c r="H45" s="101" t="s">
        <v>1147</v>
      </c>
      <c r="I45" s="102" t="s">
        <v>1300</v>
      </c>
      <c r="J45" s="100">
        <v>43273</v>
      </c>
      <c r="K45" s="102" t="s">
        <v>1149</v>
      </c>
      <c r="L45" s="102" t="s">
        <v>1448</v>
      </c>
      <c r="M45" s="102" t="s">
        <v>48</v>
      </c>
      <c r="N45">
        <v>2</v>
      </c>
      <c r="O45" s="82">
        <v>10</v>
      </c>
      <c r="P45" s="49">
        <v>6</v>
      </c>
      <c r="Q45" s="49">
        <v>7</v>
      </c>
      <c r="R45" s="49" t="s">
        <v>36</v>
      </c>
      <c r="S45" s="54"/>
      <c r="T45" s="54"/>
      <c r="U45" s="54"/>
      <c r="V45" s="54"/>
      <c r="W45" s="80">
        <v>2</v>
      </c>
      <c r="X45" s="51">
        <f t="shared" si="0"/>
        <v>3.7</v>
      </c>
      <c r="Y45" s="52" t="str">
        <f t="shared" si="3"/>
        <v>F</v>
      </c>
      <c r="Z45" s="53" t="str">
        <f t="shared" si="1"/>
        <v>Kém</v>
      </c>
      <c r="AA45" s="41" t="str">
        <f t="shared" si="4"/>
        <v/>
      </c>
      <c r="AB45" s="41" t="str">
        <f t="shared" si="5"/>
        <v>PM15-A3</v>
      </c>
      <c r="AC45" s="71"/>
      <c r="AD45" s="4"/>
      <c r="AE45" s="43" t="str">
        <f t="shared" si="2"/>
        <v>Học lại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1370</v>
      </c>
      <c r="D46" s="46" t="s">
        <v>836</v>
      </c>
      <c r="E46" s="47" t="s">
        <v>845</v>
      </c>
      <c r="F46" s="48" t="s">
        <v>190</v>
      </c>
      <c r="G46" s="45" t="s">
        <v>69</v>
      </c>
      <c r="H46" s="101" t="s">
        <v>1147</v>
      </c>
      <c r="I46" s="102" t="s">
        <v>1300</v>
      </c>
      <c r="J46" s="100">
        <v>43273</v>
      </c>
      <c r="K46" s="102" t="s">
        <v>1149</v>
      </c>
      <c r="L46" s="102" t="s">
        <v>1448</v>
      </c>
      <c r="M46" s="102" t="s">
        <v>48</v>
      </c>
      <c r="N46">
        <v>2</v>
      </c>
      <c r="O46" s="82">
        <v>10</v>
      </c>
      <c r="P46" s="49">
        <v>6</v>
      </c>
      <c r="Q46" s="49">
        <v>6</v>
      </c>
      <c r="R46" s="49" t="s">
        <v>36</v>
      </c>
      <c r="S46" s="54"/>
      <c r="T46" s="54"/>
      <c r="U46" s="54"/>
      <c r="V46" s="54"/>
      <c r="W46" s="80">
        <v>3</v>
      </c>
      <c r="X46" s="51">
        <f t="shared" si="0"/>
        <v>4.3</v>
      </c>
      <c r="Y46" s="52" t="str">
        <f t="shared" si="3"/>
        <v>D</v>
      </c>
      <c r="Z46" s="53" t="str">
        <f t="shared" si="1"/>
        <v>Trung bình yếu</v>
      </c>
      <c r="AA46" s="41" t="str">
        <f t="shared" si="4"/>
        <v/>
      </c>
      <c r="AB46" s="41" t="str">
        <f t="shared" si="5"/>
        <v>PM15-A3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1371</v>
      </c>
      <c r="D47" s="46" t="s">
        <v>281</v>
      </c>
      <c r="E47" s="47" t="s">
        <v>1372</v>
      </c>
      <c r="F47" s="48" t="s">
        <v>1339</v>
      </c>
      <c r="G47" s="45" t="s">
        <v>174</v>
      </c>
      <c r="H47" s="101" t="s">
        <v>1147</v>
      </c>
      <c r="I47" s="102" t="s">
        <v>1300</v>
      </c>
      <c r="J47" s="100">
        <v>43273</v>
      </c>
      <c r="K47" s="102" t="s">
        <v>1149</v>
      </c>
      <c r="L47" s="102" t="s">
        <v>1448</v>
      </c>
      <c r="M47" s="102" t="s">
        <v>48</v>
      </c>
      <c r="N47">
        <v>2</v>
      </c>
      <c r="O47" s="82">
        <v>10</v>
      </c>
      <c r="P47" s="49">
        <v>6</v>
      </c>
      <c r="Q47" s="49">
        <v>6</v>
      </c>
      <c r="R47" s="49" t="s">
        <v>36</v>
      </c>
      <c r="S47" s="54"/>
      <c r="T47" s="54"/>
      <c r="U47" s="54"/>
      <c r="V47" s="54"/>
      <c r="W47" s="80">
        <v>0</v>
      </c>
      <c r="X47" s="51">
        <f t="shared" si="0"/>
        <v>2.2000000000000002</v>
      </c>
      <c r="Y47" s="52" t="str">
        <f t="shared" si="3"/>
        <v>F</v>
      </c>
      <c r="Z47" s="53" t="str">
        <f t="shared" si="1"/>
        <v>Kém</v>
      </c>
      <c r="AA47" s="41" t="s">
        <v>3382</v>
      </c>
      <c r="AB47" s="41" t="str">
        <f t="shared" si="5"/>
        <v>PM15-A3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1373</v>
      </c>
      <c r="D48" s="46" t="s">
        <v>1374</v>
      </c>
      <c r="E48" s="47" t="s">
        <v>201</v>
      </c>
      <c r="F48" s="48" t="s">
        <v>273</v>
      </c>
      <c r="G48" s="45" t="s">
        <v>89</v>
      </c>
      <c r="H48" s="101" t="s">
        <v>1147</v>
      </c>
      <c r="I48" s="102" t="s">
        <v>1300</v>
      </c>
      <c r="J48" s="100">
        <v>43273</v>
      </c>
      <c r="K48" s="102" t="s">
        <v>1149</v>
      </c>
      <c r="L48" s="102" t="s">
        <v>1448</v>
      </c>
      <c r="M48" s="102" t="s">
        <v>48</v>
      </c>
      <c r="N48">
        <v>2</v>
      </c>
      <c r="O48" s="82">
        <v>9</v>
      </c>
      <c r="P48" s="49">
        <v>6</v>
      </c>
      <c r="Q48" s="49">
        <v>7</v>
      </c>
      <c r="R48" s="49" t="s">
        <v>36</v>
      </c>
      <c r="S48" s="54"/>
      <c r="T48" s="54"/>
      <c r="U48" s="54"/>
      <c r="V48" s="54"/>
      <c r="W48" s="80">
        <v>2</v>
      </c>
      <c r="X48" s="51">
        <f t="shared" si="0"/>
        <v>3.6</v>
      </c>
      <c r="Y48" s="52" t="str">
        <f t="shared" si="3"/>
        <v>F</v>
      </c>
      <c r="Z48" s="53" t="str">
        <f t="shared" si="1"/>
        <v>Kém</v>
      </c>
      <c r="AA48" s="41" t="str">
        <f t="shared" si="4"/>
        <v/>
      </c>
      <c r="AB48" s="41" t="str">
        <f t="shared" si="5"/>
        <v>PM15-A3</v>
      </c>
      <c r="AC48" s="71"/>
      <c r="AD48" s="4"/>
      <c r="AE48" s="43" t="str">
        <f t="shared" si="2"/>
        <v>Học lại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1375</v>
      </c>
      <c r="D49" s="46" t="s">
        <v>1376</v>
      </c>
      <c r="E49" s="47" t="s">
        <v>1040</v>
      </c>
      <c r="F49" s="48" t="s">
        <v>535</v>
      </c>
      <c r="G49" s="45" t="s">
        <v>128</v>
      </c>
      <c r="H49" s="101" t="s">
        <v>1147</v>
      </c>
      <c r="I49" s="102" t="s">
        <v>1300</v>
      </c>
      <c r="J49" s="100">
        <v>43273</v>
      </c>
      <c r="K49" s="102" t="s">
        <v>1149</v>
      </c>
      <c r="L49" s="102" t="s">
        <v>1448</v>
      </c>
      <c r="M49" s="102" t="s">
        <v>48</v>
      </c>
      <c r="N49">
        <v>2</v>
      </c>
      <c r="O49" s="82">
        <v>9</v>
      </c>
      <c r="P49" s="49">
        <v>6</v>
      </c>
      <c r="Q49" s="49">
        <v>6</v>
      </c>
      <c r="R49" s="49" t="s">
        <v>36</v>
      </c>
      <c r="S49" s="54"/>
      <c r="T49" s="54"/>
      <c r="U49" s="54"/>
      <c r="V49" s="54"/>
      <c r="W49" s="80">
        <v>6</v>
      </c>
      <c r="X49" s="51">
        <f t="shared" si="0"/>
        <v>6.3</v>
      </c>
      <c r="Y49" s="52" t="str">
        <f t="shared" si="3"/>
        <v>C</v>
      </c>
      <c r="Z49" s="53" t="str">
        <f t="shared" si="1"/>
        <v>Trung bình</v>
      </c>
      <c r="AA49" s="41" t="str">
        <f t="shared" si="4"/>
        <v/>
      </c>
      <c r="AB49" s="41" t="str">
        <f t="shared" si="5"/>
        <v>PM15-A3</v>
      </c>
      <c r="AC49" s="71"/>
      <c r="AD49" s="4"/>
      <c r="AE49" s="43" t="str">
        <f t="shared" si="2"/>
        <v>Đạt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1377</v>
      </c>
      <c r="D50" s="46" t="s">
        <v>1378</v>
      </c>
      <c r="E50" s="47" t="s">
        <v>221</v>
      </c>
      <c r="F50" s="48" t="s">
        <v>1379</v>
      </c>
      <c r="G50" s="45" t="s">
        <v>74</v>
      </c>
      <c r="H50" s="101" t="s">
        <v>1147</v>
      </c>
      <c r="I50" s="102" t="s">
        <v>1300</v>
      </c>
      <c r="J50" s="100">
        <v>43273</v>
      </c>
      <c r="K50" s="102" t="s">
        <v>1149</v>
      </c>
      <c r="L50" s="102" t="s">
        <v>1448</v>
      </c>
      <c r="M50" s="102" t="s">
        <v>48</v>
      </c>
      <c r="N50">
        <v>2</v>
      </c>
      <c r="O50" s="82">
        <v>10</v>
      </c>
      <c r="P50" s="49">
        <v>7</v>
      </c>
      <c r="Q50" s="49">
        <v>6</v>
      </c>
      <c r="R50" s="49" t="s">
        <v>36</v>
      </c>
      <c r="S50" s="54"/>
      <c r="T50" s="54"/>
      <c r="U50" s="54"/>
      <c r="V50" s="54"/>
      <c r="W50" s="80">
        <v>5</v>
      </c>
      <c r="X50" s="51">
        <f t="shared" si="0"/>
        <v>5.8</v>
      </c>
      <c r="Y50" s="52" t="str">
        <f t="shared" si="3"/>
        <v>C</v>
      </c>
      <c r="Z50" s="53" t="str">
        <f t="shared" si="1"/>
        <v>Trung bình</v>
      </c>
      <c r="AA50" s="41" t="str">
        <f t="shared" si="4"/>
        <v/>
      </c>
      <c r="AB50" s="41" t="str">
        <f t="shared" si="5"/>
        <v>PM15-A3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1380</v>
      </c>
      <c r="D51" s="46" t="s">
        <v>1381</v>
      </c>
      <c r="E51" s="47" t="s">
        <v>225</v>
      </c>
      <c r="F51" s="48" t="s">
        <v>73</v>
      </c>
      <c r="G51" s="45" t="s">
        <v>164</v>
      </c>
      <c r="H51" s="101" t="s">
        <v>1147</v>
      </c>
      <c r="I51" s="102" t="s">
        <v>1300</v>
      </c>
      <c r="J51" s="100">
        <v>43273</v>
      </c>
      <c r="K51" s="102" t="s">
        <v>1149</v>
      </c>
      <c r="L51" s="102" t="s">
        <v>1448</v>
      </c>
      <c r="M51" s="102" t="s">
        <v>48</v>
      </c>
      <c r="N51">
        <v>2</v>
      </c>
      <c r="O51" s="82">
        <v>10</v>
      </c>
      <c r="P51" s="49">
        <v>6</v>
      </c>
      <c r="Q51" s="49">
        <v>8</v>
      </c>
      <c r="R51" s="49" t="s">
        <v>36</v>
      </c>
      <c r="S51" s="54"/>
      <c r="T51" s="54"/>
      <c r="U51" s="54"/>
      <c r="V51" s="54"/>
      <c r="W51" s="80">
        <v>3</v>
      </c>
      <c r="X51" s="51">
        <f t="shared" si="0"/>
        <v>4.5</v>
      </c>
      <c r="Y51" s="52" t="str">
        <f t="shared" si="3"/>
        <v>D</v>
      </c>
      <c r="Z51" s="53" t="str">
        <f t="shared" si="1"/>
        <v>Trung bình yếu</v>
      </c>
      <c r="AA51" s="41" t="str">
        <f t="shared" si="4"/>
        <v/>
      </c>
      <c r="AB51" s="41" t="str">
        <f t="shared" si="5"/>
        <v>PM15-A3</v>
      </c>
      <c r="AC51" s="71"/>
      <c r="AD51" s="4"/>
      <c r="AE51" s="43" t="str">
        <f t="shared" si="2"/>
        <v>Đạt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1382</v>
      </c>
      <c r="D52" s="46" t="s">
        <v>1383</v>
      </c>
      <c r="E52" s="47" t="s">
        <v>229</v>
      </c>
      <c r="F52" s="48" t="s">
        <v>1384</v>
      </c>
      <c r="G52" s="45" t="s">
        <v>184</v>
      </c>
      <c r="H52" s="101" t="s">
        <v>1147</v>
      </c>
      <c r="I52" s="102" t="s">
        <v>1300</v>
      </c>
      <c r="J52" s="100">
        <v>43273</v>
      </c>
      <c r="K52" s="102" t="s">
        <v>1149</v>
      </c>
      <c r="L52" s="102" t="s">
        <v>1448</v>
      </c>
      <c r="M52" s="102" t="s">
        <v>48</v>
      </c>
      <c r="N52">
        <v>2</v>
      </c>
      <c r="O52" s="82">
        <v>9</v>
      </c>
      <c r="P52" s="49">
        <v>5</v>
      </c>
      <c r="Q52" s="49">
        <v>8</v>
      </c>
      <c r="R52" s="49" t="s">
        <v>36</v>
      </c>
      <c r="S52" s="54"/>
      <c r="T52" s="54"/>
      <c r="U52" s="54"/>
      <c r="V52" s="54"/>
      <c r="W52" s="80">
        <v>2</v>
      </c>
      <c r="X52" s="51">
        <f t="shared" si="0"/>
        <v>3.6</v>
      </c>
      <c r="Y52" s="52" t="str">
        <f t="shared" si="3"/>
        <v>F</v>
      </c>
      <c r="Z52" s="53" t="str">
        <f t="shared" si="1"/>
        <v>Kém</v>
      </c>
      <c r="AA52" s="41" t="str">
        <f t="shared" si="4"/>
        <v/>
      </c>
      <c r="AB52" s="41" t="str">
        <f t="shared" si="5"/>
        <v>PM15-A3</v>
      </c>
      <c r="AC52" s="71"/>
      <c r="AD52" s="4"/>
      <c r="AE52" s="43" t="str">
        <f t="shared" si="2"/>
        <v>Học lại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1385</v>
      </c>
      <c r="D53" s="46" t="s">
        <v>1386</v>
      </c>
      <c r="E53" s="47" t="s">
        <v>229</v>
      </c>
      <c r="F53" s="48" t="s">
        <v>352</v>
      </c>
      <c r="G53" s="45" t="s">
        <v>74</v>
      </c>
      <c r="H53" s="101" t="s">
        <v>1147</v>
      </c>
      <c r="I53" s="102" t="s">
        <v>1300</v>
      </c>
      <c r="J53" s="100">
        <v>43273</v>
      </c>
      <c r="K53" s="102" t="s">
        <v>1149</v>
      </c>
      <c r="L53" s="102" t="s">
        <v>1448</v>
      </c>
      <c r="M53" s="102" t="s">
        <v>48</v>
      </c>
      <c r="N53">
        <v>2</v>
      </c>
      <c r="O53" s="82">
        <v>9</v>
      </c>
      <c r="P53" s="49">
        <v>6</v>
      </c>
      <c r="Q53" s="49">
        <v>6</v>
      </c>
      <c r="R53" s="49" t="s">
        <v>36</v>
      </c>
      <c r="S53" s="54"/>
      <c r="T53" s="54"/>
      <c r="U53" s="54"/>
      <c r="V53" s="54"/>
      <c r="W53" s="80">
        <v>2</v>
      </c>
      <c r="X53" s="51">
        <f t="shared" si="0"/>
        <v>3.5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tr">
        <f t="shared" si="5"/>
        <v>PM15-A3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1387</v>
      </c>
      <c r="D54" s="46" t="s">
        <v>1388</v>
      </c>
      <c r="E54" s="47" t="s">
        <v>1389</v>
      </c>
      <c r="F54" s="48" t="s">
        <v>539</v>
      </c>
      <c r="G54" s="45" t="s">
        <v>132</v>
      </c>
      <c r="H54" s="101" t="s">
        <v>1147</v>
      </c>
      <c r="I54" s="102" t="s">
        <v>1300</v>
      </c>
      <c r="J54" s="100">
        <v>43273</v>
      </c>
      <c r="K54" s="102" t="s">
        <v>1149</v>
      </c>
      <c r="L54" s="102" t="s">
        <v>1448</v>
      </c>
      <c r="M54" s="102" t="s">
        <v>48</v>
      </c>
      <c r="N54">
        <v>2</v>
      </c>
      <c r="O54" s="82">
        <v>9</v>
      </c>
      <c r="P54" s="49">
        <v>6</v>
      </c>
      <c r="Q54" s="49">
        <v>7</v>
      </c>
      <c r="R54" s="49" t="s">
        <v>36</v>
      </c>
      <c r="S54" s="54"/>
      <c r="T54" s="54"/>
      <c r="U54" s="54"/>
      <c r="V54" s="54"/>
      <c r="W54" s="80">
        <v>6</v>
      </c>
      <c r="X54" s="51">
        <f t="shared" si="0"/>
        <v>6.4</v>
      </c>
      <c r="Y54" s="52" t="str">
        <f t="shared" si="3"/>
        <v>C</v>
      </c>
      <c r="Z54" s="53" t="str">
        <f t="shared" si="1"/>
        <v>Trung bình</v>
      </c>
      <c r="AA54" s="41" t="str">
        <f t="shared" si="4"/>
        <v/>
      </c>
      <c r="AB54" s="41" t="str">
        <f t="shared" si="5"/>
        <v>PM15-A3</v>
      </c>
      <c r="AC54" s="71"/>
      <c r="AD54" s="4"/>
      <c r="AE54" s="43" t="str">
        <f t="shared" si="2"/>
        <v>Đạt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1390</v>
      </c>
      <c r="D55" s="46" t="s">
        <v>176</v>
      </c>
      <c r="E55" s="47" t="s">
        <v>1391</v>
      </c>
      <c r="F55" s="48" t="s">
        <v>716</v>
      </c>
      <c r="G55" s="45" t="s">
        <v>89</v>
      </c>
      <c r="H55" s="101" t="s">
        <v>1147</v>
      </c>
      <c r="I55" s="102" t="s">
        <v>1300</v>
      </c>
      <c r="J55" s="100">
        <v>43273</v>
      </c>
      <c r="K55" s="102" t="s">
        <v>1149</v>
      </c>
      <c r="L55" s="102" t="s">
        <v>1448</v>
      </c>
      <c r="M55" s="102" t="s">
        <v>48</v>
      </c>
      <c r="N55">
        <v>2</v>
      </c>
      <c r="O55" s="82">
        <v>9</v>
      </c>
      <c r="P55" s="49">
        <v>6</v>
      </c>
      <c r="Q55" s="49">
        <v>8</v>
      </c>
      <c r="R55" s="49" t="s">
        <v>36</v>
      </c>
      <c r="S55" s="54"/>
      <c r="T55" s="54"/>
      <c r="U55" s="54"/>
      <c r="V55" s="54"/>
      <c r="W55" s="80">
        <v>2</v>
      </c>
      <c r="X55" s="51">
        <f t="shared" si="0"/>
        <v>3.7</v>
      </c>
      <c r="Y55" s="52" t="str">
        <f t="shared" si="3"/>
        <v>F</v>
      </c>
      <c r="Z55" s="53" t="str">
        <f t="shared" si="1"/>
        <v>Kém</v>
      </c>
      <c r="AA55" s="41" t="str">
        <f t="shared" si="4"/>
        <v/>
      </c>
      <c r="AB55" s="41" t="str">
        <f t="shared" si="5"/>
        <v>PM15-A3</v>
      </c>
      <c r="AC55" s="71"/>
      <c r="AD55" s="4"/>
      <c r="AE55" s="43" t="str">
        <f t="shared" si="2"/>
        <v>Học lại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1392</v>
      </c>
      <c r="D56" s="46" t="s">
        <v>55</v>
      </c>
      <c r="E56" s="47" t="s">
        <v>244</v>
      </c>
      <c r="F56" s="48" t="s">
        <v>1393</v>
      </c>
      <c r="G56" s="45" t="s">
        <v>179</v>
      </c>
      <c r="H56" s="101" t="s">
        <v>1147</v>
      </c>
      <c r="I56" s="102" t="s">
        <v>1300</v>
      </c>
      <c r="J56" s="100">
        <v>43273</v>
      </c>
      <c r="K56" s="102" t="s">
        <v>1149</v>
      </c>
      <c r="L56" s="102" t="s">
        <v>1448</v>
      </c>
      <c r="M56" s="102" t="s">
        <v>48</v>
      </c>
      <c r="N56">
        <v>2</v>
      </c>
      <c r="O56" s="82">
        <v>9</v>
      </c>
      <c r="P56" s="49">
        <v>7</v>
      </c>
      <c r="Q56" s="49">
        <v>6</v>
      </c>
      <c r="R56" s="49" t="s">
        <v>36</v>
      </c>
      <c r="S56" s="54"/>
      <c r="T56" s="54"/>
      <c r="U56" s="54"/>
      <c r="V56" s="54"/>
      <c r="W56" s="80">
        <v>3</v>
      </c>
      <c r="X56" s="51">
        <f t="shared" si="0"/>
        <v>4.3</v>
      </c>
      <c r="Y56" s="52" t="str">
        <f t="shared" si="3"/>
        <v>D</v>
      </c>
      <c r="Z56" s="53" t="str">
        <f t="shared" si="1"/>
        <v>Trung bình yếu</v>
      </c>
      <c r="AA56" s="41" t="str">
        <f t="shared" si="4"/>
        <v/>
      </c>
      <c r="AB56" s="41" t="str">
        <f t="shared" si="5"/>
        <v>PM15-A3</v>
      </c>
      <c r="AC56" s="71"/>
      <c r="AD56" s="4"/>
      <c r="AE56" s="43" t="str">
        <f t="shared" si="2"/>
        <v>Đạt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1394</v>
      </c>
      <c r="D57" s="46" t="s">
        <v>1395</v>
      </c>
      <c r="E57" s="47" t="s">
        <v>246</v>
      </c>
      <c r="F57" s="48" t="s">
        <v>1396</v>
      </c>
      <c r="G57" s="45" t="s">
        <v>518</v>
      </c>
      <c r="H57" s="101" t="s">
        <v>1147</v>
      </c>
      <c r="I57" s="102" t="s">
        <v>1300</v>
      </c>
      <c r="J57" s="100">
        <v>43273</v>
      </c>
      <c r="K57" s="102" t="s">
        <v>1149</v>
      </c>
      <c r="L57" s="102" t="s">
        <v>1448</v>
      </c>
      <c r="M57" s="102" t="s">
        <v>48</v>
      </c>
      <c r="N57">
        <v>2</v>
      </c>
      <c r="O57" s="82">
        <v>9</v>
      </c>
      <c r="P57" s="49">
        <v>5</v>
      </c>
      <c r="Q57" s="49">
        <v>6</v>
      </c>
      <c r="R57" s="49" t="s">
        <v>36</v>
      </c>
      <c r="S57" s="54"/>
      <c r="T57" s="54"/>
      <c r="U57" s="54"/>
      <c r="V57" s="54"/>
      <c r="W57" s="80">
        <v>5</v>
      </c>
      <c r="X57" s="51">
        <f t="shared" si="0"/>
        <v>5.5</v>
      </c>
      <c r="Y57" s="52" t="str">
        <f t="shared" si="3"/>
        <v>C</v>
      </c>
      <c r="Z57" s="53" t="str">
        <f t="shared" si="1"/>
        <v>Trung bình</v>
      </c>
      <c r="AA57" s="41" t="str">
        <f t="shared" si="4"/>
        <v/>
      </c>
      <c r="AB57" s="41" t="str">
        <f t="shared" si="5"/>
        <v>PM15-A3</v>
      </c>
      <c r="AC57" s="71"/>
      <c r="AD57" s="4"/>
      <c r="AE57" s="43" t="str">
        <f t="shared" si="2"/>
        <v>Đạt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1397</v>
      </c>
      <c r="D58" s="46" t="s">
        <v>1014</v>
      </c>
      <c r="E58" s="47" t="s">
        <v>246</v>
      </c>
      <c r="F58" s="48" t="s">
        <v>247</v>
      </c>
      <c r="G58" s="45" t="s">
        <v>79</v>
      </c>
      <c r="H58" s="101" t="s">
        <v>1147</v>
      </c>
      <c r="I58" s="102" t="s">
        <v>1300</v>
      </c>
      <c r="J58" s="100">
        <v>43273</v>
      </c>
      <c r="K58" s="102" t="s">
        <v>1149</v>
      </c>
      <c r="L58" s="102" t="s">
        <v>1448</v>
      </c>
      <c r="M58" s="102" t="s">
        <v>48</v>
      </c>
      <c r="N58">
        <v>2</v>
      </c>
      <c r="O58" s="82">
        <v>8</v>
      </c>
      <c r="P58" s="49">
        <v>5</v>
      </c>
      <c r="Q58" s="49">
        <v>6</v>
      </c>
      <c r="R58" s="49" t="s">
        <v>36</v>
      </c>
      <c r="S58" s="54"/>
      <c r="T58" s="54"/>
      <c r="U58" s="54"/>
      <c r="V58" s="54"/>
      <c r="W58" s="80">
        <v>2</v>
      </c>
      <c r="X58" s="51">
        <f t="shared" si="0"/>
        <v>3.3</v>
      </c>
      <c r="Y58" s="52" t="str">
        <f t="shared" si="3"/>
        <v>F</v>
      </c>
      <c r="Z58" s="53" t="str">
        <f t="shared" si="1"/>
        <v>Kém</v>
      </c>
      <c r="AA58" s="41" t="str">
        <f t="shared" si="4"/>
        <v/>
      </c>
      <c r="AB58" s="41" t="str">
        <f t="shared" si="5"/>
        <v>PM15-A3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1398</v>
      </c>
      <c r="D59" s="46" t="s">
        <v>1399</v>
      </c>
      <c r="E59" s="47" t="s">
        <v>246</v>
      </c>
      <c r="F59" s="48" t="s">
        <v>1400</v>
      </c>
      <c r="G59" s="45" t="s">
        <v>84</v>
      </c>
      <c r="H59" s="101" t="s">
        <v>1147</v>
      </c>
      <c r="I59" s="102" t="s">
        <v>1300</v>
      </c>
      <c r="J59" s="100">
        <v>43273</v>
      </c>
      <c r="K59" s="102" t="s">
        <v>1149</v>
      </c>
      <c r="L59" s="102" t="s">
        <v>1448</v>
      </c>
      <c r="M59" s="102" t="s">
        <v>48</v>
      </c>
      <c r="N59">
        <v>2</v>
      </c>
      <c r="O59" s="82">
        <v>10</v>
      </c>
      <c r="P59" s="49">
        <v>5</v>
      </c>
      <c r="Q59" s="49">
        <v>7</v>
      </c>
      <c r="R59" s="49" t="s">
        <v>36</v>
      </c>
      <c r="S59" s="54"/>
      <c r="T59" s="54"/>
      <c r="U59" s="54"/>
      <c r="V59" s="54"/>
      <c r="W59" s="80">
        <v>2</v>
      </c>
      <c r="X59" s="51">
        <f t="shared" si="0"/>
        <v>3.6</v>
      </c>
      <c r="Y59" s="52" t="str">
        <f t="shared" si="3"/>
        <v>F</v>
      </c>
      <c r="Z59" s="53" t="str">
        <f t="shared" si="1"/>
        <v>Kém</v>
      </c>
      <c r="AA59" s="41" t="str">
        <f t="shared" si="4"/>
        <v/>
      </c>
      <c r="AB59" s="41" t="str">
        <f t="shared" si="5"/>
        <v>PM15-A3</v>
      </c>
      <c r="AC59" s="71"/>
      <c r="AD59" s="4"/>
      <c r="AE59" s="43" t="str">
        <f t="shared" si="2"/>
        <v>Học lại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1401</v>
      </c>
      <c r="D60" s="46" t="s">
        <v>1266</v>
      </c>
      <c r="E60" s="47" t="s">
        <v>257</v>
      </c>
      <c r="F60" s="48" t="s">
        <v>1402</v>
      </c>
      <c r="G60" s="45" t="s">
        <v>57</v>
      </c>
      <c r="H60" s="101" t="s">
        <v>1147</v>
      </c>
      <c r="I60" s="102" t="s">
        <v>1300</v>
      </c>
      <c r="J60" s="100">
        <v>43273</v>
      </c>
      <c r="K60" s="102" t="s">
        <v>1149</v>
      </c>
      <c r="L60" s="102" t="s">
        <v>1448</v>
      </c>
      <c r="M60" s="102" t="s">
        <v>48</v>
      </c>
      <c r="N60">
        <v>2</v>
      </c>
      <c r="O60" s="82">
        <v>10</v>
      </c>
      <c r="P60" s="49">
        <v>6</v>
      </c>
      <c r="Q60" s="49">
        <v>4</v>
      </c>
      <c r="R60" s="49" t="s">
        <v>36</v>
      </c>
      <c r="S60" s="54"/>
      <c r="T60" s="54"/>
      <c r="U60" s="54"/>
      <c r="V60" s="54"/>
      <c r="W60" s="80">
        <v>8</v>
      </c>
      <c r="X60" s="51">
        <f t="shared" si="0"/>
        <v>7.6</v>
      </c>
      <c r="Y60" s="52" t="str">
        <f t="shared" si="3"/>
        <v>B</v>
      </c>
      <c r="Z60" s="53" t="str">
        <f t="shared" si="1"/>
        <v>Khá</v>
      </c>
      <c r="AA60" s="41" t="str">
        <f t="shared" si="4"/>
        <v/>
      </c>
      <c r="AB60" s="41" t="str">
        <f t="shared" si="5"/>
        <v>PM15-A3</v>
      </c>
      <c r="AC60" s="71"/>
      <c r="AD60" s="4"/>
      <c r="AE60" s="43" t="str">
        <f t="shared" si="2"/>
        <v>Đạt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1403</v>
      </c>
      <c r="D61" s="46" t="s">
        <v>76</v>
      </c>
      <c r="E61" s="47" t="s">
        <v>257</v>
      </c>
      <c r="F61" s="48" t="s">
        <v>1082</v>
      </c>
      <c r="G61" s="45" t="s">
        <v>184</v>
      </c>
      <c r="H61" s="101" t="s">
        <v>1147</v>
      </c>
      <c r="I61" s="102" t="s">
        <v>1300</v>
      </c>
      <c r="J61" s="100">
        <v>43273</v>
      </c>
      <c r="K61" s="102" t="s">
        <v>1149</v>
      </c>
      <c r="L61" s="102" t="s">
        <v>1448</v>
      </c>
      <c r="M61" s="102" t="s">
        <v>48</v>
      </c>
      <c r="N61">
        <v>2</v>
      </c>
      <c r="O61" s="82">
        <v>10</v>
      </c>
      <c r="P61" s="49">
        <v>6</v>
      </c>
      <c r="Q61" s="49">
        <v>8</v>
      </c>
      <c r="R61" s="49" t="s">
        <v>36</v>
      </c>
      <c r="S61" s="54"/>
      <c r="T61" s="54"/>
      <c r="U61" s="54"/>
      <c r="V61" s="54"/>
      <c r="W61" s="80">
        <v>5</v>
      </c>
      <c r="X61" s="51">
        <f t="shared" si="0"/>
        <v>5.9</v>
      </c>
      <c r="Y61" s="52" t="str">
        <f t="shared" si="3"/>
        <v>C</v>
      </c>
      <c r="Z61" s="53" t="str">
        <f t="shared" si="1"/>
        <v>Trung bình</v>
      </c>
      <c r="AA61" s="41" t="str">
        <f t="shared" si="4"/>
        <v/>
      </c>
      <c r="AB61" s="41" t="str">
        <f t="shared" si="5"/>
        <v>PM15-A3</v>
      </c>
      <c r="AC61" s="71"/>
      <c r="AD61" s="4"/>
      <c r="AE61" s="43" t="str">
        <f t="shared" si="2"/>
        <v>Đạt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1404</v>
      </c>
      <c r="D62" s="46" t="s">
        <v>1374</v>
      </c>
      <c r="E62" s="47" t="s">
        <v>257</v>
      </c>
      <c r="F62" s="48" t="s">
        <v>314</v>
      </c>
      <c r="G62" s="45" t="s">
        <v>57</v>
      </c>
      <c r="H62" s="101" t="s">
        <v>1147</v>
      </c>
      <c r="I62" s="102" t="s">
        <v>1300</v>
      </c>
      <c r="J62" s="100">
        <v>43273</v>
      </c>
      <c r="K62" s="102" t="s">
        <v>1149</v>
      </c>
      <c r="L62" s="102" t="s">
        <v>1448</v>
      </c>
      <c r="M62" s="102" t="s">
        <v>48</v>
      </c>
      <c r="N62">
        <v>2</v>
      </c>
      <c r="O62" s="82">
        <v>9</v>
      </c>
      <c r="P62" s="49">
        <v>6</v>
      </c>
      <c r="Q62" s="49">
        <v>8</v>
      </c>
      <c r="R62" s="49" t="s">
        <v>36</v>
      </c>
      <c r="S62" s="54"/>
      <c r="T62" s="54"/>
      <c r="U62" s="54"/>
      <c r="V62" s="54"/>
      <c r="W62" s="80">
        <v>1</v>
      </c>
      <c r="X62" s="51">
        <f t="shared" si="0"/>
        <v>3</v>
      </c>
      <c r="Y62" s="52" t="str">
        <f t="shared" si="3"/>
        <v>F</v>
      </c>
      <c r="Z62" s="53" t="str">
        <f t="shared" si="1"/>
        <v>Kém</v>
      </c>
      <c r="AA62" s="41" t="str">
        <f t="shared" si="4"/>
        <v/>
      </c>
      <c r="AB62" s="41" t="str">
        <f t="shared" si="5"/>
        <v>PM15-A3</v>
      </c>
      <c r="AC62" s="71"/>
      <c r="AD62" s="4"/>
      <c r="AE62" s="43" t="str">
        <f t="shared" si="2"/>
        <v>Học lại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1405</v>
      </c>
      <c r="D63" s="46" t="s">
        <v>1374</v>
      </c>
      <c r="E63" s="47" t="s">
        <v>257</v>
      </c>
      <c r="F63" s="48" t="s">
        <v>1406</v>
      </c>
      <c r="G63" s="45" t="s">
        <v>74</v>
      </c>
      <c r="H63" s="101" t="s">
        <v>1147</v>
      </c>
      <c r="I63" s="102" t="s">
        <v>1300</v>
      </c>
      <c r="J63" s="100">
        <v>43273</v>
      </c>
      <c r="K63" s="102" t="s">
        <v>1149</v>
      </c>
      <c r="L63" s="102" t="s">
        <v>1448</v>
      </c>
      <c r="M63" s="102" t="s">
        <v>48</v>
      </c>
      <c r="N63">
        <v>2</v>
      </c>
      <c r="O63" s="82">
        <v>7</v>
      </c>
      <c r="P63" s="49">
        <v>5</v>
      </c>
      <c r="Q63" s="49">
        <v>6</v>
      </c>
      <c r="R63" s="49" t="s">
        <v>36</v>
      </c>
      <c r="S63" s="54"/>
      <c r="T63" s="54"/>
      <c r="U63" s="54"/>
      <c r="V63" s="54"/>
      <c r="W63" s="80">
        <v>4</v>
      </c>
      <c r="X63" s="51">
        <f t="shared" si="0"/>
        <v>4.5999999999999996</v>
      </c>
      <c r="Y63" s="52" t="str">
        <f t="shared" si="3"/>
        <v>D</v>
      </c>
      <c r="Z63" s="53" t="str">
        <f t="shared" si="1"/>
        <v>Trung bình yếu</v>
      </c>
      <c r="AA63" s="41" t="str">
        <f t="shared" si="4"/>
        <v/>
      </c>
      <c r="AB63" s="41" t="str">
        <f t="shared" si="5"/>
        <v>PM15-A3</v>
      </c>
      <c r="AC63" s="71"/>
      <c r="AD63" s="4"/>
      <c r="AE63" s="43" t="str">
        <f t="shared" si="2"/>
        <v>Đạt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1407</v>
      </c>
      <c r="D64" s="46" t="s">
        <v>50</v>
      </c>
      <c r="E64" s="47" t="s">
        <v>272</v>
      </c>
      <c r="F64" s="48" t="s">
        <v>943</v>
      </c>
      <c r="G64" s="45" t="s">
        <v>74</v>
      </c>
      <c r="H64" s="101" t="s">
        <v>1147</v>
      </c>
      <c r="I64" s="102" t="s">
        <v>1300</v>
      </c>
      <c r="J64" s="100">
        <v>43273</v>
      </c>
      <c r="K64" s="102" t="s">
        <v>1149</v>
      </c>
      <c r="L64" s="102" t="s">
        <v>1448</v>
      </c>
      <c r="M64" s="102" t="s">
        <v>48</v>
      </c>
      <c r="N64">
        <v>2</v>
      </c>
      <c r="O64" s="82">
        <v>9</v>
      </c>
      <c r="P64" s="49">
        <v>5</v>
      </c>
      <c r="Q64" s="49">
        <v>6</v>
      </c>
      <c r="R64" s="49" t="s">
        <v>36</v>
      </c>
      <c r="S64" s="54"/>
      <c r="T64" s="54"/>
      <c r="U64" s="54"/>
      <c r="V64" s="54"/>
      <c r="W64" s="80">
        <v>2</v>
      </c>
      <c r="X64" s="51">
        <f t="shared" si="0"/>
        <v>3.4</v>
      </c>
      <c r="Y64" s="52" t="str">
        <f t="shared" si="3"/>
        <v>F</v>
      </c>
      <c r="Z64" s="53" t="str">
        <f t="shared" si="1"/>
        <v>Kém</v>
      </c>
      <c r="AA64" s="41" t="str">
        <f t="shared" si="4"/>
        <v/>
      </c>
      <c r="AB64" s="41" t="str">
        <f t="shared" si="5"/>
        <v>PM15-A3</v>
      </c>
      <c r="AC64" s="71"/>
      <c r="AD64" s="4"/>
      <c r="AE64" s="43" t="str">
        <f t="shared" si="2"/>
        <v>Học lại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1408</v>
      </c>
      <c r="D65" s="46" t="s">
        <v>232</v>
      </c>
      <c r="E65" s="47" t="s">
        <v>1224</v>
      </c>
      <c r="F65" s="48" t="s">
        <v>1321</v>
      </c>
      <c r="G65" s="45" t="s">
        <v>89</v>
      </c>
      <c r="H65" s="101" t="s">
        <v>1147</v>
      </c>
      <c r="I65" s="102" t="s">
        <v>1300</v>
      </c>
      <c r="J65" s="100">
        <v>43273</v>
      </c>
      <c r="K65" s="102" t="s">
        <v>1149</v>
      </c>
      <c r="L65" s="102" t="s">
        <v>1448</v>
      </c>
      <c r="M65" s="102" t="s">
        <v>48</v>
      </c>
      <c r="N65">
        <v>2</v>
      </c>
      <c r="O65" s="82">
        <v>9</v>
      </c>
      <c r="P65" s="49">
        <v>7</v>
      </c>
      <c r="Q65" s="49">
        <v>6</v>
      </c>
      <c r="R65" s="49" t="s">
        <v>36</v>
      </c>
      <c r="S65" s="54"/>
      <c r="T65" s="54"/>
      <c r="U65" s="54"/>
      <c r="V65" s="54"/>
      <c r="W65" s="80">
        <v>5</v>
      </c>
      <c r="X65" s="51">
        <f t="shared" si="0"/>
        <v>5.7</v>
      </c>
      <c r="Y65" s="52" t="str">
        <f t="shared" si="3"/>
        <v>C</v>
      </c>
      <c r="Z65" s="53" t="str">
        <f t="shared" si="1"/>
        <v>Trung bình</v>
      </c>
      <c r="AA65" s="41" t="str">
        <f t="shared" si="4"/>
        <v/>
      </c>
      <c r="AB65" s="41" t="str">
        <f t="shared" si="5"/>
        <v>PM15-A3</v>
      </c>
      <c r="AC65" s="71"/>
      <c r="AD65" s="4"/>
      <c r="AE65" s="43" t="str">
        <f t="shared" si="2"/>
        <v>Đạt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1409</v>
      </c>
      <c r="D66" s="46" t="s">
        <v>1410</v>
      </c>
      <c r="E66" s="47" t="s">
        <v>278</v>
      </c>
      <c r="F66" s="48" t="s">
        <v>623</v>
      </c>
      <c r="G66" s="45" t="s">
        <v>105</v>
      </c>
      <c r="H66" s="101" t="s">
        <v>1147</v>
      </c>
      <c r="I66" s="102" t="s">
        <v>1300</v>
      </c>
      <c r="J66" s="100">
        <v>43273</v>
      </c>
      <c r="K66" s="102" t="s">
        <v>1149</v>
      </c>
      <c r="L66" s="102" t="s">
        <v>1448</v>
      </c>
      <c r="M66" s="102" t="s">
        <v>48</v>
      </c>
      <c r="N66">
        <v>2</v>
      </c>
      <c r="O66" s="82">
        <v>10</v>
      </c>
      <c r="P66" s="49">
        <v>6</v>
      </c>
      <c r="Q66" s="49">
        <v>4</v>
      </c>
      <c r="R66" s="49" t="s">
        <v>36</v>
      </c>
      <c r="S66" s="54"/>
      <c r="T66" s="54"/>
      <c r="U66" s="54"/>
      <c r="V66" s="54"/>
      <c r="W66" s="80">
        <v>0</v>
      </c>
      <c r="X66" s="51">
        <f t="shared" si="0"/>
        <v>2</v>
      </c>
      <c r="Y66" s="52" t="str">
        <f t="shared" si="3"/>
        <v>F</v>
      </c>
      <c r="Z66" s="53" t="str">
        <f t="shared" si="1"/>
        <v>Kém</v>
      </c>
      <c r="AA66" s="41" t="s">
        <v>3382</v>
      </c>
      <c r="AB66" s="41" t="str">
        <f t="shared" si="5"/>
        <v>PM15-A3</v>
      </c>
      <c r="AC66" s="71"/>
      <c r="AD66" s="4"/>
      <c r="AE66" s="43" t="str">
        <f t="shared" si="2"/>
        <v>Học lại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1411</v>
      </c>
      <c r="D67" s="46" t="s">
        <v>1412</v>
      </c>
      <c r="E67" s="47" t="s">
        <v>1413</v>
      </c>
      <c r="F67" s="48" t="s">
        <v>499</v>
      </c>
      <c r="G67" s="45" t="s">
        <v>79</v>
      </c>
      <c r="H67" s="101" t="s">
        <v>1147</v>
      </c>
      <c r="I67" s="102" t="s">
        <v>1300</v>
      </c>
      <c r="J67" s="100">
        <v>43273</v>
      </c>
      <c r="K67" s="102" t="s">
        <v>1149</v>
      </c>
      <c r="L67" s="102" t="s">
        <v>1448</v>
      </c>
      <c r="M67" s="102" t="s">
        <v>48</v>
      </c>
      <c r="N67">
        <v>2</v>
      </c>
      <c r="O67" s="82">
        <v>9</v>
      </c>
      <c r="P67" s="49">
        <v>5</v>
      </c>
      <c r="Q67" s="49">
        <v>10</v>
      </c>
      <c r="R67" s="49" t="s">
        <v>36</v>
      </c>
      <c r="S67" s="54"/>
      <c r="T67" s="54"/>
      <c r="U67" s="54"/>
      <c r="V67" s="54"/>
      <c r="W67" s="80">
        <v>3</v>
      </c>
      <c r="X67" s="51">
        <f t="shared" si="0"/>
        <v>4.5</v>
      </c>
      <c r="Y67" s="52" t="str">
        <f t="shared" si="3"/>
        <v>D</v>
      </c>
      <c r="Z67" s="53" t="str">
        <f t="shared" si="1"/>
        <v>Trung bình yếu</v>
      </c>
      <c r="AA67" s="41" t="str">
        <f t="shared" si="4"/>
        <v/>
      </c>
      <c r="AB67" s="41" t="str">
        <f t="shared" si="5"/>
        <v>PM15-A3</v>
      </c>
      <c r="AC67" s="71"/>
      <c r="AD67" s="4"/>
      <c r="AE67" s="43" t="str">
        <f t="shared" si="2"/>
        <v>Đạt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1414</v>
      </c>
      <c r="D68" s="46" t="s">
        <v>1415</v>
      </c>
      <c r="E68" s="47" t="s">
        <v>904</v>
      </c>
      <c r="F68" s="48" t="s">
        <v>1183</v>
      </c>
      <c r="G68" s="45" t="s">
        <v>262</v>
      </c>
      <c r="H68" s="101" t="s">
        <v>1147</v>
      </c>
      <c r="I68" s="102" t="s">
        <v>1300</v>
      </c>
      <c r="J68" s="100">
        <v>43273</v>
      </c>
      <c r="K68" s="102" t="s">
        <v>1149</v>
      </c>
      <c r="L68" s="102" t="s">
        <v>1448</v>
      </c>
      <c r="M68" s="102" t="s">
        <v>48</v>
      </c>
      <c r="N68">
        <v>2</v>
      </c>
      <c r="O68" s="82">
        <v>8</v>
      </c>
      <c r="P68" s="49">
        <v>5</v>
      </c>
      <c r="Q68" s="49">
        <v>6</v>
      </c>
      <c r="R68" s="49" t="s">
        <v>36</v>
      </c>
      <c r="S68" s="54"/>
      <c r="T68" s="54"/>
      <c r="U68" s="54"/>
      <c r="V68" s="54"/>
      <c r="W68" s="80">
        <v>2</v>
      </c>
      <c r="X68" s="51">
        <f t="shared" si="0"/>
        <v>3.3</v>
      </c>
      <c r="Y68" s="52" t="str">
        <f t="shared" si="3"/>
        <v>F</v>
      </c>
      <c r="Z68" s="53" t="str">
        <f t="shared" si="1"/>
        <v>Kém</v>
      </c>
      <c r="AA68" s="41" t="str">
        <f t="shared" si="4"/>
        <v/>
      </c>
      <c r="AB68" s="41" t="str">
        <f t="shared" si="5"/>
        <v>PM15-A3</v>
      </c>
      <c r="AC68" s="71"/>
      <c r="AD68" s="4"/>
      <c r="AE68" s="43" t="str">
        <f t="shared" si="2"/>
        <v>Học lại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1416</v>
      </c>
      <c r="D69" s="46" t="s">
        <v>1417</v>
      </c>
      <c r="E69" s="47" t="s">
        <v>1418</v>
      </c>
      <c r="F69" s="48" t="s">
        <v>1419</v>
      </c>
      <c r="G69" s="45" t="s">
        <v>132</v>
      </c>
      <c r="H69" s="101" t="s">
        <v>1147</v>
      </c>
      <c r="I69" s="102" t="s">
        <v>1300</v>
      </c>
      <c r="J69" s="100">
        <v>43273</v>
      </c>
      <c r="K69" s="102" t="s">
        <v>1149</v>
      </c>
      <c r="L69" s="102" t="s">
        <v>1448</v>
      </c>
      <c r="M69" s="102" t="s">
        <v>48</v>
      </c>
      <c r="N69">
        <v>2</v>
      </c>
      <c r="O69" s="82">
        <v>9</v>
      </c>
      <c r="P69" s="49">
        <v>6</v>
      </c>
      <c r="Q69" s="49">
        <v>7</v>
      </c>
      <c r="R69" s="49" t="s">
        <v>36</v>
      </c>
      <c r="S69" s="54"/>
      <c r="T69" s="54"/>
      <c r="U69" s="54"/>
      <c r="V69" s="54"/>
      <c r="W69" s="80">
        <v>6</v>
      </c>
      <c r="X69" s="51">
        <f t="shared" si="0"/>
        <v>6.4</v>
      </c>
      <c r="Y69" s="52" t="str">
        <f t="shared" si="3"/>
        <v>C</v>
      </c>
      <c r="Z69" s="53" t="str">
        <f t="shared" si="1"/>
        <v>Trung bình</v>
      </c>
      <c r="AA69" s="41" t="str">
        <f t="shared" si="4"/>
        <v/>
      </c>
      <c r="AB69" s="41" t="str">
        <f t="shared" si="5"/>
        <v>PM15-A3</v>
      </c>
      <c r="AC69" s="71"/>
      <c r="AD69" s="4"/>
      <c r="AE69" s="43" t="str">
        <f t="shared" si="2"/>
        <v>Đạt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1420</v>
      </c>
      <c r="D70" s="46" t="s">
        <v>1421</v>
      </c>
      <c r="E70" s="47" t="s">
        <v>1422</v>
      </c>
      <c r="F70" s="48" t="s">
        <v>576</v>
      </c>
      <c r="G70" s="45" t="s">
        <v>262</v>
      </c>
      <c r="H70" s="101" t="s">
        <v>1147</v>
      </c>
      <c r="I70" s="102" t="s">
        <v>1300</v>
      </c>
      <c r="J70" s="100">
        <v>43273</v>
      </c>
      <c r="K70" s="102" t="s">
        <v>1149</v>
      </c>
      <c r="L70" s="102" t="s">
        <v>1448</v>
      </c>
      <c r="M70" s="102" t="s">
        <v>48</v>
      </c>
      <c r="N70">
        <v>2</v>
      </c>
      <c r="O70" s="82">
        <v>9</v>
      </c>
      <c r="P70" s="49">
        <v>6</v>
      </c>
      <c r="Q70" s="49">
        <v>6</v>
      </c>
      <c r="R70" s="49" t="s">
        <v>36</v>
      </c>
      <c r="S70" s="54"/>
      <c r="T70" s="54"/>
      <c r="U70" s="54"/>
      <c r="V70" s="54"/>
      <c r="W70" s="80">
        <v>3</v>
      </c>
      <c r="X70" s="51">
        <f t="shared" si="0"/>
        <v>4.2</v>
      </c>
      <c r="Y70" s="52" t="str">
        <f t="shared" si="3"/>
        <v>D</v>
      </c>
      <c r="Z70" s="53" t="str">
        <f t="shared" si="1"/>
        <v>Trung bình yếu</v>
      </c>
      <c r="AA70" s="41" t="str">
        <f t="shared" si="4"/>
        <v/>
      </c>
      <c r="AB70" s="41" t="str">
        <f t="shared" si="5"/>
        <v>PM15-A3</v>
      </c>
      <c r="AC70" s="71"/>
      <c r="AD70" s="4"/>
      <c r="AE70" s="43" t="str">
        <f t="shared" si="2"/>
        <v>Đạt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1423</v>
      </c>
      <c r="D71" s="46" t="s">
        <v>1424</v>
      </c>
      <c r="E71" s="47" t="s">
        <v>1425</v>
      </c>
      <c r="F71" s="48" t="s">
        <v>1426</v>
      </c>
      <c r="G71" s="45" t="s">
        <v>1427</v>
      </c>
      <c r="H71" s="101" t="s">
        <v>1147</v>
      </c>
      <c r="I71" s="102" t="s">
        <v>1300</v>
      </c>
      <c r="J71" s="100">
        <v>43273</v>
      </c>
      <c r="K71" s="102" t="s">
        <v>1149</v>
      </c>
      <c r="L71" s="102" t="s">
        <v>1448</v>
      </c>
      <c r="M71" s="102" t="s">
        <v>48</v>
      </c>
      <c r="N71">
        <v>2</v>
      </c>
      <c r="O71" s="82">
        <v>9</v>
      </c>
      <c r="P71" s="49">
        <v>5</v>
      </c>
      <c r="Q71" s="49">
        <v>6</v>
      </c>
      <c r="R71" s="49" t="s">
        <v>36</v>
      </c>
      <c r="S71" s="54"/>
      <c r="T71" s="54"/>
      <c r="U71" s="54"/>
      <c r="V71" s="54"/>
      <c r="W71" s="80">
        <v>0</v>
      </c>
      <c r="X71" s="51">
        <f t="shared" si="0"/>
        <v>2</v>
      </c>
      <c r="Y71" s="52" t="str">
        <f t="shared" si="3"/>
        <v>F</v>
      </c>
      <c r="Z71" s="53" t="str">
        <f t="shared" si="1"/>
        <v>Kém</v>
      </c>
      <c r="AA71" s="41" t="s">
        <v>3378</v>
      </c>
      <c r="AB71" s="41" t="str">
        <f t="shared" si="5"/>
        <v>PM15-A3</v>
      </c>
      <c r="AC71" s="71"/>
      <c r="AD71" s="4"/>
      <c r="AE71" s="43" t="str">
        <f t="shared" si="2"/>
        <v>Thi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1428</v>
      </c>
      <c r="D72" s="46" t="s">
        <v>1078</v>
      </c>
      <c r="E72" s="47" t="s">
        <v>300</v>
      </c>
      <c r="F72" s="48" t="s">
        <v>792</v>
      </c>
      <c r="G72" s="45" t="s">
        <v>174</v>
      </c>
      <c r="H72" s="101" t="s">
        <v>1147</v>
      </c>
      <c r="I72" s="102" t="s">
        <v>1300</v>
      </c>
      <c r="J72" s="100">
        <v>43273</v>
      </c>
      <c r="K72" s="102" t="s">
        <v>1149</v>
      </c>
      <c r="L72" s="102" t="s">
        <v>1448</v>
      </c>
      <c r="M72" s="102" t="s">
        <v>48</v>
      </c>
      <c r="N72">
        <v>2</v>
      </c>
      <c r="O72" s="82">
        <v>10</v>
      </c>
      <c r="P72" s="49">
        <v>6</v>
      </c>
      <c r="Q72" s="49">
        <v>6</v>
      </c>
      <c r="R72" s="49" t="s">
        <v>36</v>
      </c>
      <c r="S72" s="54"/>
      <c r="T72" s="54"/>
      <c r="U72" s="54"/>
      <c r="V72" s="54"/>
      <c r="W72" s="80">
        <v>2</v>
      </c>
      <c r="X72" s="51">
        <f t="shared" si="0"/>
        <v>3.6</v>
      </c>
      <c r="Y72" s="52" t="str">
        <f t="shared" si="3"/>
        <v>F</v>
      </c>
      <c r="Z72" s="53" t="str">
        <f t="shared" si="1"/>
        <v>Kém</v>
      </c>
      <c r="AA72" s="41" t="str">
        <f t="shared" si="4"/>
        <v/>
      </c>
      <c r="AB72" s="41" t="str">
        <f t="shared" si="5"/>
        <v>PM15-A3</v>
      </c>
      <c r="AC72" s="71"/>
      <c r="AD72" s="4"/>
      <c r="AE72" s="43" t="str">
        <f t="shared" si="2"/>
        <v>Học lại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1429</v>
      </c>
      <c r="D73" s="46" t="s">
        <v>791</v>
      </c>
      <c r="E73" s="47" t="s">
        <v>303</v>
      </c>
      <c r="F73" s="48" t="s">
        <v>606</v>
      </c>
      <c r="G73" s="45" t="s">
        <v>79</v>
      </c>
      <c r="H73" s="101" t="s">
        <v>1147</v>
      </c>
      <c r="I73" s="102" t="s">
        <v>1300</v>
      </c>
      <c r="J73" s="100">
        <v>43273</v>
      </c>
      <c r="K73" s="102" t="s">
        <v>1149</v>
      </c>
      <c r="L73" s="102" t="s">
        <v>1448</v>
      </c>
      <c r="M73" s="102" t="s">
        <v>48</v>
      </c>
      <c r="N73">
        <v>2</v>
      </c>
      <c r="O73" s="82">
        <v>10</v>
      </c>
      <c r="P73" s="49">
        <v>7</v>
      </c>
      <c r="Q73" s="49">
        <v>10</v>
      </c>
      <c r="R73" s="49" t="s">
        <v>36</v>
      </c>
      <c r="S73" s="54"/>
      <c r="T73" s="54"/>
      <c r="U73" s="54"/>
      <c r="V73" s="54"/>
      <c r="W73" s="80">
        <v>3</v>
      </c>
      <c r="X73" s="51">
        <f t="shared" ref="X73:X81" si="6">ROUND(SUMPRODUCT(O73:W73,$O$8:$W$8)/100,1)</f>
        <v>4.8</v>
      </c>
      <c r="Y73" s="52" t="str">
        <f t="shared" si="3"/>
        <v>D</v>
      </c>
      <c r="Z73" s="53" t="str">
        <f t="shared" si="1"/>
        <v>Trung bình yếu</v>
      </c>
      <c r="AA73" s="41" t="str">
        <f t="shared" si="4"/>
        <v/>
      </c>
      <c r="AB73" s="41" t="str">
        <f t="shared" si="5"/>
        <v>PM15-A3</v>
      </c>
      <c r="AC73" s="71"/>
      <c r="AD73" s="4"/>
      <c r="AE73" s="43" t="str">
        <f t="shared" si="2"/>
        <v>Đạt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1430</v>
      </c>
      <c r="D74" s="46" t="s">
        <v>114</v>
      </c>
      <c r="E74" s="47" t="s">
        <v>738</v>
      </c>
      <c r="F74" s="48" t="s">
        <v>202</v>
      </c>
      <c r="G74" s="45" t="s">
        <v>378</v>
      </c>
      <c r="H74" s="101" t="s">
        <v>1147</v>
      </c>
      <c r="I74" s="102" t="s">
        <v>1300</v>
      </c>
      <c r="J74" s="100">
        <v>43273</v>
      </c>
      <c r="K74" s="102" t="s">
        <v>1149</v>
      </c>
      <c r="L74" s="102" t="s">
        <v>1448</v>
      </c>
      <c r="M74" s="102" t="s">
        <v>48</v>
      </c>
      <c r="N74">
        <v>2</v>
      </c>
      <c r="O74" s="82">
        <v>9</v>
      </c>
      <c r="P74" s="49">
        <v>5</v>
      </c>
      <c r="Q74" s="49">
        <v>6</v>
      </c>
      <c r="R74" s="49" t="s">
        <v>36</v>
      </c>
      <c r="S74" s="54"/>
      <c r="T74" s="54"/>
      <c r="U74" s="54"/>
      <c r="V74" s="54"/>
      <c r="W74" s="80">
        <v>2</v>
      </c>
      <c r="X74" s="51">
        <f t="shared" si="6"/>
        <v>3.4</v>
      </c>
      <c r="Y74" s="52" t="str">
        <f t="shared" si="3"/>
        <v>F</v>
      </c>
      <c r="Z74" s="53" t="str">
        <f t="shared" si="1"/>
        <v>Kém</v>
      </c>
      <c r="AA74" s="41" t="str">
        <f t="shared" si="4"/>
        <v/>
      </c>
      <c r="AB74" s="41" t="str">
        <f t="shared" si="5"/>
        <v>PM15-A3</v>
      </c>
      <c r="AC74" s="71"/>
      <c r="AD74" s="4"/>
      <c r="AE74" s="43" t="str">
        <f t="shared" ref="AE74:AE81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Học lại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1431</v>
      </c>
      <c r="D75" s="46" t="s">
        <v>1432</v>
      </c>
      <c r="E75" s="47" t="s">
        <v>1433</v>
      </c>
      <c r="F75" s="48" t="s">
        <v>1434</v>
      </c>
      <c r="G75" s="45" t="s">
        <v>378</v>
      </c>
      <c r="H75" s="101" t="s">
        <v>1147</v>
      </c>
      <c r="I75" s="102" t="s">
        <v>1300</v>
      </c>
      <c r="J75" s="100">
        <v>43273</v>
      </c>
      <c r="K75" s="102" t="s">
        <v>1149</v>
      </c>
      <c r="L75" s="102" t="s">
        <v>1448</v>
      </c>
      <c r="M75" s="102" t="s">
        <v>48</v>
      </c>
      <c r="N75">
        <v>2</v>
      </c>
      <c r="O75" s="82">
        <v>10</v>
      </c>
      <c r="P75" s="49">
        <v>6</v>
      </c>
      <c r="Q75" s="49">
        <v>8</v>
      </c>
      <c r="R75" s="49" t="s">
        <v>36</v>
      </c>
      <c r="S75" s="54"/>
      <c r="T75" s="54"/>
      <c r="U75" s="54"/>
      <c r="V75" s="54"/>
      <c r="W75" s="80">
        <v>2</v>
      </c>
      <c r="X75" s="51">
        <f t="shared" si="6"/>
        <v>3.8</v>
      </c>
      <c r="Y75" s="52" t="str">
        <f t="shared" si="3"/>
        <v>F</v>
      </c>
      <c r="Z75" s="53" t="str">
        <f t="shared" si="1"/>
        <v>Kém</v>
      </c>
      <c r="AA75" s="41" t="str">
        <f t="shared" ref="AA75:AA81" si="8">+IF(OR($O75=0,$P75=0,$Q75=0,$R75=0),"Không đủ ĐKDT",IF(AND(W75=0,X75&gt;=4),"Không đạt",""))</f>
        <v/>
      </c>
      <c r="AB75" s="41" t="str">
        <f t="shared" ref="AB75:AB81" si="9">L75</f>
        <v>PM15-A3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1435</v>
      </c>
      <c r="D76" s="46" t="s">
        <v>134</v>
      </c>
      <c r="E76" s="47" t="s">
        <v>1289</v>
      </c>
      <c r="F76" s="48" t="s">
        <v>178</v>
      </c>
      <c r="G76" s="45" t="s">
        <v>132</v>
      </c>
      <c r="H76" s="101" t="s">
        <v>1147</v>
      </c>
      <c r="I76" s="102" t="s">
        <v>1300</v>
      </c>
      <c r="J76" s="100">
        <v>43273</v>
      </c>
      <c r="K76" s="102" t="s">
        <v>1149</v>
      </c>
      <c r="L76" s="102" t="s">
        <v>1448</v>
      </c>
      <c r="M76" s="102" t="s">
        <v>48</v>
      </c>
      <c r="N76">
        <v>2</v>
      </c>
      <c r="O76" s="82">
        <v>10</v>
      </c>
      <c r="P76" s="49">
        <v>6</v>
      </c>
      <c r="Q76" s="49">
        <v>6</v>
      </c>
      <c r="R76" s="49" t="s">
        <v>36</v>
      </c>
      <c r="S76" s="54"/>
      <c r="T76" s="54"/>
      <c r="U76" s="54"/>
      <c r="V76" s="54"/>
      <c r="W76" s="80">
        <v>2</v>
      </c>
      <c r="X76" s="51">
        <f t="shared" si="6"/>
        <v>3.6</v>
      </c>
      <c r="Y76" s="52" t="str">
        <f t="shared" si="3"/>
        <v>F</v>
      </c>
      <c r="Z76" s="53" t="str">
        <f t="shared" si="1"/>
        <v>Kém</v>
      </c>
      <c r="AA76" s="41" t="str">
        <f t="shared" si="8"/>
        <v/>
      </c>
      <c r="AB76" s="41" t="str">
        <f t="shared" si="9"/>
        <v>PM15-A3</v>
      </c>
      <c r="AC76" s="71"/>
      <c r="AD76" s="4"/>
      <c r="AE76" s="43" t="str">
        <f t="shared" si="7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1436</v>
      </c>
      <c r="D77" s="46" t="s">
        <v>1437</v>
      </c>
      <c r="E77" s="47" t="s">
        <v>324</v>
      </c>
      <c r="F77" s="48" t="s">
        <v>167</v>
      </c>
      <c r="G77" s="45" t="s">
        <v>283</v>
      </c>
      <c r="H77" s="101" t="s">
        <v>1147</v>
      </c>
      <c r="I77" s="102" t="s">
        <v>1300</v>
      </c>
      <c r="J77" s="100">
        <v>43273</v>
      </c>
      <c r="K77" s="102" t="s">
        <v>1149</v>
      </c>
      <c r="L77" s="102" t="s">
        <v>1448</v>
      </c>
      <c r="M77" s="102" t="s">
        <v>48</v>
      </c>
      <c r="N77">
        <v>2</v>
      </c>
      <c r="O77" s="82">
        <v>10</v>
      </c>
      <c r="P77" s="49">
        <v>7</v>
      </c>
      <c r="Q77" s="49">
        <v>6</v>
      </c>
      <c r="R77" s="49" t="s">
        <v>36</v>
      </c>
      <c r="S77" s="54"/>
      <c r="T77" s="54"/>
      <c r="U77" s="54"/>
      <c r="V77" s="54"/>
      <c r="W77" s="80">
        <v>2</v>
      </c>
      <c r="X77" s="51">
        <f t="shared" si="6"/>
        <v>3.7</v>
      </c>
      <c r="Y77" s="52" t="str">
        <f t="shared" si="3"/>
        <v>F</v>
      </c>
      <c r="Z77" s="53" t="str">
        <f t="shared" si="1"/>
        <v>Kém</v>
      </c>
      <c r="AA77" s="41" t="str">
        <f t="shared" si="8"/>
        <v/>
      </c>
      <c r="AB77" s="41" t="str">
        <f t="shared" si="9"/>
        <v>PM15-A3</v>
      </c>
      <c r="AC77" s="71"/>
      <c r="AD77" s="4"/>
      <c r="AE77" s="43" t="str">
        <f t="shared" si="7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1438</v>
      </c>
      <c r="D78" s="46" t="s">
        <v>50</v>
      </c>
      <c r="E78" s="47" t="s">
        <v>1439</v>
      </c>
      <c r="F78" s="48" t="s">
        <v>1440</v>
      </c>
      <c r="G78" s="45" t="s">
        <v>132</v>
      </c>
      <c r="H78" s="101" t="s">
        <v>1147</v>
      </c>
      <c r="I78" s="102" t="s">
        <v>1300</v>
      </c>
      <c r="J78" s="100">
        <v>43273</v>
      </c>
      <c r="K78" s="102" t="s">
        <v>1149</v>
      </c>
      <c r="L78" s="102" t="s">
        <v>1448</v>
      </c>
      <c r="M78" s="102" t="s">
        <v>48</v>
      </c>
      <c r="N78">
        <v>2</v>
      </c>
      <c r="O78" s="82">
        <v>10</v>
      </c>
      <c r="P78" s="49">
        <v>5</v>
      </c>
      <c r="Q78" s="49">
        <v>6</v>
      </c>
      <c r="R78" s="49" t="s">
        <v>36</v>
      </c>
      <c r="S78" s="54"/>
      <c r="T78" s="54"/>
      <c r="U78" s="54"/>
      <c r="V78" s="54"/>
      <c r="W78" s="80">
        <v>3</v>
      </c>
      <c r="X78" s="51">
        <f t="shared" si="6"/>
        <v>4.2</v>
      </c>
      <c r="Y78" s="52" t="str">
        <f t="shared" si="3"/>
        <v>D</v>
      </c>
      <c r="Z78" s="53" t="str">
        <f t="shared" si="1"/>
        <v>Trung bình yếu</v>
      </c>
      <c r="AA78" s="41" t="str">
        <f t="shared" si="8"/>
        <v/>
      </c>
      <c r="AB78" s="41" t="str">
        <f t="shared" si="9"/>
        <v>PM15-A3</v>
      </c>
      <c r="AC78" s="71"/>
      <c r="AD78" s="4"/>
      <c r="AE78" s="43" t="str">
        <f t="shared" si="7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1441</v>
      </c>
      <c r="D79" s="46" t="s">
        <v>1442</v>
      </c>
      <c r="E79" s="47" t="s">
        <v>1443</v>
      </c>
      <c r="F79" s="48" t="s">
        <v>1444</v>
      </c>
      <c r="G79" s="45" t="s">
        <v>105</v>
      </c>
      <c r="H79" s="101" t="s">
        <v>1147</v>
      </c>
      <c r="I79" s="102" t="s">
        <v>1300</v>
      </c>
      <c r="J79" s="100">
        <v>43273</v>
      </c>
      <c r="K79" s="102" t="s">
        <v>1149</v>
      </c>
      <c r="L79" s="102" t="s">
        <v>1448</v>
      </c>
      <c r="M79" s="102" t="s">
        <v>48</v>
      </c>
      <c r="N79">
        <v>2</v>
      </c>
      <c r="O79" s="82">
        <v>10</v>
      </c>
      <c r="P79" s="49">
        <v>6</v>
      </c>
      <c r="Q79" s="49">
        <v>6</v>
      </c>
      <c r="R79" s="49" t="s">
        <v>36</v>
      </c>
      <c r="S79" s="54"/>
      <c r="T79" s="54"/>
      <c r="U79" s="54"/>
      <c r="V79" s="54"/>
      <c r="W79" s="80">
        <v>3</v>
      </c>
      <c r="X79" s="51">
        <f t="shared" si="6"/>
        <v>4.3</v>
      </c>
      <c r="Y79" s="52" t="str">
        <f t="shared" si="3"/>
        <v>D</v>
      </c>
      <c r="Z79" s="53" t="str">
        <f t="shared" si="1"/>
        <v>Trung bình yếu</v>
      </c>
      <c r="AA79" s="41" t="str">
        <f t="shared" si="8"/>
        <v/>
      </c>
      <c r="AB79" s="41" t="str">
        <f t="shared" si="9"/>
        <v>PM15-A3</v>
      </c>
      <c r="AC79" s="71"/>
      <c r="AD79" s="4"/>
      <c r="AE79" s="43" t="str">
        <f t="shared" si="7"/>
        <v>Đạt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1445</v>
      </c>
      <c r="D80" s="46" t="s">
        <v>1446</v>
      </c>
      <c r="E80" s="47" t="s">
        <v>570</v>
      </c>
      <c r="F80" s="48" t="s">
        <v>639</v>
      </c>
      <c r="G80" s="45" t="s">
        <v>57</v>
      </c>
      <c r="H80" s="101" t="s">
        <v>1147</v>
      </c>
      <c r="I80" s="102" t="s">
        <v>1300</v>
      </c>
      <c r="J80" s="100">
        <v>43273</v>
      </c>
      <c r="K80" s="102" t="s">
        <v>1149</v>
      </c>
      <c r="L80" s="102" t="s">
        <v>1448</v>
      </c>
      <c r="M80" s="102" t="s">
        <v>48</v>
      </c>
      <c r="N80">
        <v>2</v>
      </c>
      <c r="O80" s="82">
        <v>10</v>
      </c>
      <c r="P80" s="49">
        <v>6</v>
      </c>
      <c r="Q80" s="49">
        <v>6</v>
      </c>
      <c r="R80" s="49" t="s">
        <v>36</v>
      </c>
      <c r="S80" s="54"/>
      <c r="T80" s="54"/>
      <c r="U80" s="54"/>
      <c r="V80" s="54"/>
      <c r="W80" s="80">
        <v>6</v>
      </c>
      <c r="X80" s="51">
        <f t="shared" si="6"/>
        <v>6.4</v>
      </c>
      <c r="Y80" s="52" t="str">
        <f t="shared" si="3"/>
        <v>C</v>
      </c>
      <c r="Z80" s="53" t="str">
        <f t="shared" si="1"/>
        <v>Trung bình</v>
      </c>
      <c r="AA80" s="41" t="str">
        <f t="shared" si="8"/>
        <v/>
      </c>
      <c r="AB80" s="41" t="str">
        <f t="shared" si="9"/>
        <v>PM15-A3</v>
      </c>
      <c r="AC80" s="71"/>
      <c r="AD80" s="4"/>
      <c r="AE80" s="43" t="str">
        <f t="shared" si="7"/>
        <v>Đạt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1447</v>
      </c>
      <c r="D81" s="46" t="s">
        <v>76</v>
      </c>
      <c r="E81" s="47" t="s">
        <v>570</v>
      </c>
      <c r="F81" s="48" t="s">
        <v>372</v>
      </c>
      <c r="G81" s="45" t="s">
        <v>74</v>
      </c>
      <c r="H81" s="101" t="s">
        <v>1147</v>
      </c>
      <c r="I81" s="102" t="s">
        <v>1300</v>
      </c>
      <c r="J81" s="100">
        <v>43273</v>
      </c>
      <c r="K81" s="102" t="s">
        <v>1149</v>
      </c>
      <c r="L81" s="102" t="s">
        <v>1448</v>
      </c>
      <c r="M81" s="102" t="s">
        <v>48</v>
      </c>
      <c r="N81">
        <v>2</v>
      </c>
      <c r="O81" s="82">
        <v>9</v>
      </c>
      <c r="P81" s="49">
        <v>5</v>
      </c>
      <c r="Q81" s="49">
        <v>10</v>
      </c>
      <c r="R81" s="49" t="s">
        <v>36</v>
      </c>
      <c r="S81" s="54"/>
      <c r="T81" s="54"/>
      <c r="U81" s="54"/>
      <c r="V81" s="54"/>
      <c r="W81" s="80">
        <v>7</v>
      </c>
      <c r="X81" s="51">
        <f t="shared" si="6"/>
        <v>7.3</v>
      </c>
      <c r="Y81" s="52" t="str">
        <f t="shared" si="3"/>
        <v>B</v>
      </c>
      <c r="Z81" s="53" t="str">
        <f t="shared" si="1"/>
        <v>Khá</v>
      </c>
      <c r="AA81" s="41" t="str">
        <f t="shared" si="8"/>
        <v/>
      </c>
      <c r="AB81" s="41" t="str">
        <f t="shared" si="9"/>
        <v>PM15-A3</v>
      </c>
      <c r="AC81" s="71"/>
      <c r="AD81" s="4"/>
      <c r="AE81" s="43" t="str">
        <f t="shared" si="7"/>
        <v>Đạt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7.5" customHeight="1" x14ac:dyDescent="0.25">
      <c r="A82" s="61"/>
      <c r="B82" s="62"/>
      <c r="C82" s="63"/>
      <c r="D82" s="63"/>
      <c r="E82" s="64"/>
      <c r="F82" s="64"/>
      <c r="G82" s="64"/>
      <c r="H82" s="64"/>
      <c r="I82" s="64"/>
      <c r="J82" s="64"/>
      <c r="K82" s="64"/>
      <c r="L82" s="64"/>
      <c r="M82" s="64"/>
      <c r="N82" s="64"/>
      <c r="O82" s="65"/>
      <c r="P82" s="66"/>
      <c r="Q82" s="66"/>
      <c r="R82" s="67"/>
      <c r="S82" s="67"/>
      <c r="T82" s="67"/>
      <c r="U82" s="67"/>
      <c r="V82" s="67"/>
      <c r="W82" s="67"/>
      <c r="X82" s="67"/>
      <c r="Y82" s="67"/>
      <c r="Z82" s="67"/>
      <c r="AA82" s="67"/>
      <c r="AB82" s="67"/>
      <c r="AC82" s="67"/>
      <c r="AD82" s="4"/>
    </row>
    <row r="83" spans="1:47" ht="16.5" x14ac:dyDescent="0.25">
      <c r="A83" s="61"/>
      <c r="B83" s="130" t="s">
        <v>37</v>
      </c>
      <c r="C83" s="130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customHeight="1" x14ac:dyDescent="0.25">
      <c r="A84" s="61"/>
      <c r="B84" s="68" t="s">
        <v>38</v>
      </c>
      <c r="C84" s="68"/>
      <c r="D84" s="69">
        <f>+$AH$7</f>
        <v>73</v>
      </c>
      <c r="E84" s="70" t="s">
        <v>39</v>
      </c>
      <c r="F84" s="70"/>
      <c r="G84" s="139" t="s">
        <v>40</v>
      </c>
      <c r="H84" s="139"/>
      <c r="I84" s="139"/>
      <c r="J84" s="139"/>
      <c r="K84" s="139"/>
      <c r="L84" s="139"/>
      <c r="M84" s="139"/>
      <c r="N84" s="139"/>
      <c r="O84" s="139"/>
      <c r="P84" s="139"/>
      <c r="Q84" s="139"/>
      <c r="R84" s="139"/>
      <c r="S84" s="139"/>
      <c r="T84" s="139"/>
      <c r="U84" s="139"/>
      <c r="V84" s="139"/>
      <c r="W84" s="71">
        <f>$AH$7 -COUNTIF($AA$8:$AA$228,"Vắng") -COUNTIF($AA$8:$AA$228,"Vắng có phép") - COUNTIF($AA$8:$AA$228,"Đình chỉ thi") - COUNTIF($AA$8:$AA$228,"Không đủ ĐKDT")</f>
        <v>66</v>
      </c>
      <c r="X84" s="71"/>
      <c r="Y84" s="72"/>
      <c r="Z84" s="73"/>
      <c r="AA84" s="73" t="s">
        <v>39</v>
      </c>
      <c r="AB84" s="73"/>
      <c r="AC84" s="73"/>
      <c r="AD84" s="4"/>
    </row>
    <row r="85" spans="1:47" ht="16.5" customHeight="1" x14ac:dyDescent="0.25">
      <c r="A85" s="61"/>
      <c r="B85" s="68" t="s">
        <v>41</v>
      </c>
      <c r="C85" s="68"/>
      <c r="D85" s="69">
        <f>+$AS$7</f>
        <v>42</v>
      </c>
      <c r="E85" s="70" t="s">
        <v>39</v>
      </c>
      <c r="F85" s="70"/>
      <c r="G85" s="139" t="s">
        <v>42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4">
        <f>COUNTIF($AA$8:$AA$104,"Vắng")</f>
        <v>6</v>
      </c>
      <c r="X85" s="74"/>
      <c r="Y85" s="75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43</v>
      </c>
      <c r="C86" s="68"/>
      <c r="D86" s="76">
        <f>COUNTIF(AE9:AE81,"Học lại")</f>
        <v>30</v>
      </c>
      <c r="E86" s="70" t="s">
        <v>39</v>
      </c>
      <c r="F86" s="70"/>
      <c r="G86" s="139" t="s">
        <v>44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1">
        <f>COUNTIF($AA$8:$AA$104,"Vắng có phép")</f>
        <v>1</v>
      </c>
      <c r="X86" s="71"/>
      <c r="Y86" s="72"/>
      <c r="Z86" s="73"/>
      <c r="AA86" s="73" t="s">
        <v>39</v>
      </c>
      <c r="AB86" s="73"/>
      <c r="AC86" s="73"/>
      <c r="AD86" s="4"/>
    </row>
    <row r="87" spans="1:47" ht="3" customHeight="1" x14ac:dyDescent="0.25">
      <c r="A87" s="61"/>
      <c r="B87" s="62"/>
      <c r="C87" s="63"/>
      <c r="D87" s="63"/>
      <c r="E87" s="64"/>
      <c r="F87" s="64"/>
      <c r="G87" s="64"/>
      <c r="H87" s="64"/>
      <c r="I87" s="64"/>
      <c r="J87" s="64"/>
      <c r="K87" s="64"/>
      <c r="L87" s="64"/>
      <c r="M87" s="64"/>
      <c r="N87" s="64"/>
      <c r="O87" s="65"/>
      <c r="P87" s="66"/>
      <c r="Q87" s="66"/>
      <c r="R87" s="67"/>
      <c r="S87" s="67"/>
      <c r="T87" s="67"/>
      <c r="U87" s="67"/>
      <c r="V87" s="67"/>
      <c r="W87" s="67"/>
      <c r="X87" s="67"/>
      <c r="Y87" s="67"/>
      <c r="Z87" s="67"/>
      <c r="AA87" s="67"/>
      <c r="AB87" s="67"/>
      <c r="AC87" s="67"/>
      <c r="AD87" s="4"/>
    </row>
    <row r="88" spans="1:47" x14ac:dyDescent="0.25">
      <c r="B88" s="77" t="s">
        <v>45</v>
      </c>
      <c r="C88" s="77"/>
      <c r="D88" s="78">
        <f>COUNTIF(AE9:AE81,"Thi lại")</f>
        <v>1</v>
      </c>
      <c r="E88" s="79" t="s">
        <v>39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40"/>
      <c r="R88" s="140"/>
      <c r="S88" s="140"/>
      <c r="T88" s="140"/>
      <c r="U88" s="140"/>
      <c r="V88" s="140"/>
      <c r="W88" s="140"/>
      <c r="X88" s="140"/>
      <c r="Y88" s="140"/>
      <c r="Z88" s="140"/>
      <c r="AA88" s="140"/>
      <c r="AB88" s="99"/>
      <c r="AC88" s="99"/>
      <c r="AD88" s="4"/>
    </row>
    <row r="89" spans="1:47" x14ac:dyDescent="0.25">
      <c r="B89" s="77"/>
      <c r="C89" s="77"/>
      <c r="D89" s="78"/>
      <c r="E89" s="79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 t="s">
        <v>3383</v>
      </c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</sheetData>
  <sheetProtection formatCells="0" formatColumns="0" formatRows="0" insertColumns="0" insertRows="0" insertHyperlinks="0" deleteColumns="0" deleteRows="0" sort="0" autoFilter="0" pivotTables="0"/>
  <autoFilter ref="A7:AU81">
    <filterColumn colId="3" showButton="0"/>
  </autoFilter>
  <mergeCells count="51">
    <mergeCell ref="G84:V84"/>
    <mergeCell ref="G85:V85"/>
    <mergeCell ref="G86:V86"/>
    <mergeCell ref="Q88:AA88"/>
    <mergeCell ref="Q89:AA89"/>
    <mergeCell ref="Y6:Y7"/>
    <mergeCell ref="Z6:Z7"/>
    <mergeCell ref="AA6:AA8"/>
    <mergeCell ref="C6:C7"/>
    <mergeCell ref="D6:E7"/>
    <mergeCell ref="F6:F7"/>
    <mergeCell ref="G6:G7"/>
    <mergeCell ref="AB6:AB8"/>
    <mergeCell ref="B8:G8"/>
    <mergeCell ref="B83:C83"/>
    <mergeCell ref="R6:R7"/>
    <mergeCell ref="S6:S7"/>
    <mergeCell ref="T6:U6"/>
    <mergeCell ref="V6:V7"/>
    <mergeCell ref="W6:W7"/>
    <mergeCell ref="X6:X8"/>
    <mergeCell ref="L6:L7"/>
    <mergeCell ref="M6:M7"/>
    <mergeCell ref="N6:N7"/>
    <mergeCell ref="O6:O7"/>
    <mergeCell ref="P6:P7"/>
    <mergeCell ref="Q6:Q7"/>
    <mergeCell ref="B6:B7"/>
    <mergeCell ref="AS3:AT5"/>
    <mergeCell ref="B4:C4"/>
    <mergeCell ref="E4:F4"/>
    <mergeCell ref="G4:R4"/>
    <mergeCell ref="W4:AB4"/>
    <mergeCell ref="AG3:AG6"/>
    <mergeCell ref="AH3:AH6"/>
    <mergeCell ref="AI3:AL5"/>
    <mergeCell ref="AM3:AN5"/>
    <mergeCell ref="AO3:AP5"/>
    <mergeCell ref="AQ3:AR5"/>
    <mergeCell ref="AF3:AF6"/>
    <mergeCell ref="H6:H7"/>
    <mergeCell ref="I6:I7"/>
    <mergeCell ref="J6:J7"/>
    <mergeCell ref="K6:K7"/>
    <mergeCell ref="B3:C3"/>
    <mergeCell ref="D3:V3"/>
    <mergeCell ref="W3:AB3"/>
    <mergeCell ref="B1:G1"/>
    <mergeCell ref="B2:G2"/>
    <mergeCell ref="O1:AB1"/>
    <mergeCell ref="O2:AB2"/>
  </mergeCells>
  <conditionalFormatting sqref="O9:W81">
    <cfRule type="cellIs" dxfId="41" priority="8" operator="greaterThan">
      <formula>10</formula>
    </cfRule>
  </conditionalFormatting>
  <conditionalFormatting sqref="C1:C1048576">
    <cfRule type="duplicateValues" dxfId="40" priority="7"/>
  </conditionalFormatting>
  <conditionalFormatting sqref="W9:W81">
    <cfRule type="cellIs" dxfId="39" priority="4" operator="greaterThan">
      <formula>10</formula>
    </cfRule>
    <cfRule type="cellIs" dxfId="38" priority="5" operator="greaterThan">
      <formula>10</formula>
    </cfRule>
    <cfRule type="cellIs" dxfId="37" priority="6" operator="greaterThan">
      <formula>10</formula>
    </cfRule>
  </conditionalFormatting>
  <conditionalFormatting sqref="O9:R81">
    <cfRule type="cellIs" dxfId="36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AF3:AT7 AG2:AT2 AG9 AE9:AF81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U90"/>
  <sheetViews>
    <sheetView topLeftCell="B1" workbookViewId="0">
      <pane ySplit="2" topLeftCell="A82" activePane="bottomLeft" state="frozen"/>
      <selection activeCell="S5" sqref="S1:S1048576"/>
      <selection pane="bottomLeft" activeCell="B91" sqref="A91:XFD123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5.375" style="1" customWidth="1"/>
    <col min="5" max="5" width="9.875" style="1" customWidth="1"/>
    <col min="6" max="6" width="9.375" style="1" hidden="1" customWidth="1"/>
    <col min="7" max="7" width="11.25" style="1" customWidth="1"/>
    <col min="8" max="14" width="14" style="1" hidden="1" customWidth="1"/>
    <col min="15" max="17" width="4.375" style="1" customWidth="1"/>
    <col min="18" max="18" width="4.375" style="1" hidden="1" customWidth="1"/>
    <col min="19" max="19" width="14.5" style="1" hidden="1" customWidth="1"/>
    <col min="20" max="20" width="4.875" style="1" hidden="1" customWidth="1"/>
    <col min="21" max="21" width="7.5" style="1" hidden="1" customWidth="1"/>
    <col min="22" max="22" width="8" style="1" hidden="1" customWidth="1"/>
    <col min="23" max="23" width="5.25" style="1" customWidth="1"/>
    <col min="24" max="24" width="6.5" style="1" customWidth="1"/>
    <col min="25" max="25" width="6.5" style="1" hidden="1" customWidth="1"/>
    <col min="26" max="26" width="11.875" style="1" hidden="1" customWidth="1"/>
    <col min="27" max="27" width="15.625" style="1" customWidth="1"/>
    <col min="28" max="28" width="7.875" style="1" hidden="1" customWidth="1"/>
    <col min="29" max="29" width="3.25" style="1" customWidth="1"/>
    <col min="30" max="30" width="5.75" style="1" customWidth="1"/>
    <col min="31" max="31" width="6.5" style="2" customWidth="1"/>
    <col min="32" max="47" width="9" style="3"/>
    <col min="48" max="16384" width="9" style="1"/>
  </cols>
  <sheetData>
    <row r="1" spans="2:47" ht="27.75" customHeight="1" x14ac:dyDescent="0.3">
      <c r="B1" s="115" t="s">
        <v>0</v>
      </c>
      <c r="C1" s="115"/>
      <c r="D1" s="115"/>
      <c r="E1" s="115"/>
      <c r="F1" s="115"/>
      <c r="G1" s="115"/>
      <c r="H1" s="104" t="s">
        <v>3381</v>
      </c>
      <c r="I1" s="104"/>
      <c r="J1" s="104"/>
      <c r="K1" s="104"/>
      <c r="L1" s="104"/>
      <c r="M1" s="104"/>
      <c r="N1" s="104"/>
      <c r="O1" s="117" t="s">
        <v>3381</v>
      </c>
      <c r="P1" s="117"/>
      <c r="Q1" s="117"/>
      <c r="R1" s="117"/>
      <c r="S1" s="117"/>
      <c r="T1" s="117"/>
      <c r="U1" s="117"/>
      <c r="V1" s="118"/>
      <c r="W1" s="118"/>
      <c r="X1" s="118"/>
      <c r="Y1" s="118"/>
      <c r="Z1" s="118"/>
      <c r="AA1" s="118"/>
      <c r="AB1" s="118"/>
      <c r="AC1" s="94"/>
      <c r="AD1" s="4"/>
    </row>
    <row r="2" spans="2:47" ht="25.5" customHeight="1" x14ac:dyDescent="0.25">
      <c r="B2" s="116" t="s">
        <v>1</v>
      </c>
      <c r="C2" s="116"/>
      <c r="D2" s="116"/>
      <c r="E2" s="116"/>
      <c r="F2" s="116"/>
      <c r="G2" s="116"/>
      <c r="H2" s="95"/>
      <c r="I2" s="95"/>
      <c r="J2" s="95"/>
      <c r="K2" s="95"/>
      <c r="L2" s="95"/>
      <c r="M2" s="95"/>
      <c r="N2" s="95"/>
      <c r="O2" s="119" t="s">
        <v>46</v>
      </c>
      <c r="P2" s="119"/>
      <c r="Q2" s="119"/>
      <c r="R2" s="119"/>
      <c r="S2" s="119"/>
      <c r="T2" s="119"/>
      <c r="U2" s="119"/>
      <c r="V2" s="119"/>
      <c r="W2" s="119"/>
      <c r="X2" s="119"/>
      <c r="Y2" s="119"/>
      <c r="Z2" s="119"/>
      <c r="AA2" s="119"/>
      <c r="AB2" s="119"/>
      <c r="AC2" s="96"/>
      <c r="AD2" s="5"/>
      <c r="AE2" s="6"/>
      <c r="AM2" s="2"/>
      <c r="AN2" s="7"/>
      <c r="AO2" s="2"/>
      <c r="AP2" s="2"/>
      <c r="AQ2" s="2"/>
      <c r="AR2" s="7"/>
      <c r="AS2" s="2"/>
    </row>
    <row r="3" spans="2:47" ht="33.75" customHeight="1" x14ac:dyDescent="0.25">
      <c r="B3" s="112" t="s">
        <v>2</v>
      </c>
      <c r="C3" s="112"/>
      <c r="D3" s="113" t="str">
        <f>M10</f>
        <v>Tin học cơ sở 2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3"/>
      <c r="Q3" s="113"/>
      <c r="R3" s="113"/>
      <c r="S3" s="113"/>
      <c r="T3" s="113"/>
      <c r="U3" s="113"/>
      <c r="V3" s="113"/>
      <c r="W3" s="114" t="str">
        <f xml:space="preserve"> "Nhóm: " &amp;  I10</f>
        <v>Nhóm: D17-236_06</v>
      </c>
      <c r="X3" s="114"/>
      <c r="Y3" s="114"/>
      <c r="Z3" s="114"/>
      <c r="AA3" s="114"/>
      <c r="AB3" s="114"/>
      <c r="AC3" s="92"/>
      <c r="AF3" s="120" t="s">
        <v>3</v>
      </c>
      <c r="AG3" s="120" t="s">
        <v>4</v>
      </c>
      <c r="AH3" s="120" t="s">
        <v>5</v>
      </c>
      <c r="AI3" s="120" t="s">
        <v>6</v>
      </c>
      <c r="AJ3" s="120"/>
      <c r="AK3" s="120"/>
      <c r="AL3" s="120"/>
      <c r="AM3" s="120" t="s">
        <v>7</v>
      </c>
      <c r="AN3" s="120"/>
      <c r="AO3" s="120" t="s">
        <v>8</v>
      </c>
      <c r="AP3" s="120"/>
      <c r="AQ3" s="120" t="s">
        <v>9</v>
      </c>
      <c r="AR3" s="120"/>
      <c r="AS3" s="120" t="s">
        <v>10</v>
      </c>
      <c r="AT3" s="120"/>
      <c r="AU3" s="9"/>
    </row>
    <row r="4" spans="2:47" ht="17.25" customHeight="1" x14ac:dyDescent="0.25">
      <c r="B4" s="121" t="s">
        <v>11</v>
      </c>
      <c r="C4" s="121"/>
      <c r="D4" s="10">
        <f>N10</f>
        <v>2</v>
      </c>
      <c r="E4" s="122" t="s">
        <v>1297</v>
      </c>
      <c r="F4" s="122"/>
      <c r="G4" s="123">
        <f>+J9</f>
        <v>43272</v>
      </c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03"/>
      <c r="T4" s="103"/>
      <c r="U4" s="103"/>
      <c r="V4" s="103"/>
      <c r="W4" s="122" t="str">
        <f xml:space="preserve"> "Giờ thi: " &amp;   K10</f>
        <v>Giờ thi: 08:00</v>
      </c>
      <c r="X4" s="122"/>
      <c r="Y4" s="122"/>
      <c r="Z4" s="122"/>
      <c r="AA4" s="122"/>
      <c r="AB4" s="122"/>
      <c r="AC4" s="93"/>
      <c r="AF4" s="120"/>
      <c r="AG4" s="120"/>
      <c r="AH4" s="120"/>
      <c r="AI4" s="120"/>
      <c r="AJ4" s="120"/>
      <c r="AK4" s="120"/>
      <c r="AL4" s="120"/>
      <c r="AM4" s="120"/>
      <c r="AN4" s="120"/>
      <c r="AO4" s="120"/>
      <c r="AP4" s="120"/>
      <c r="AQ4" s="120"/>
      <c r="AR4" s="120"/>
      <c r="AS4" s="120"/>
      <c r="AT4" s="120"/>
      <c r="AU4" s="9"/>
    </row>
    <row r="5" spans="2:47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2"/>
      <c r="X5" s="4"/>
      <c r="Y5" s="4"/>
      <c r="Z5" s="4"/>
      <c r="AA5" s="4"/>
      <c r="AB5" s="4"/>
      <c r="AC5" s="4"/>
      <c r="AF5" s="120"/>
      <c r="AG5" s="120"/>
      <c r="AH5" s="120"/>
      <c r="AI5" s="120"/>
      <c r="AJ5" s="120"/>
      <c r="AK5" s="120"/>
      <c r="AL5" s="120"/>
      <c r="AM5" s="120"/>
      <c r="AN5" s="120"/>
      <c r="AO5" s="120"/>
      <c r="AP5" s="120"/>
      <c r="AQ5" s="120"/>
      <c r="AR5" s="120"/>
      <c r="AS5" s="120"/>
      <c r="AT5" s="120"/>
      <c r="AU5" s="9"/>
    </row>
    <row r="6" spans="2:47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24" t="s">
        <v>1136</v>
      </c>
      <c r="I6" s="124" t="s">
        <v>1137</v>
      </c>
      <c r="J6" s="124" t="s">
        <v>1138</v>
      </c>
      <c r="K6" s="124" t="s">
        <v>1139</v>
      </c>
      <c r="L6" s="124" t="s">
        <v>1140</v>
      </c>
      <c r="M6" s="124" t="s">
        <v>1141</v>
      </c>
      <c r="N6" s="124" t="s">
        <v>1142</v>
      </c>
      <c r="O6" s="131" t="s">
        <v>16</v>
      </c>
      <c r="P6" s="131" t="s">
        <v>17</v>
      </c>
      <c r="Q6" s="131" t="s">
        <v>18</v>
      </c>
      <c r="R6" s="131" t="s">
        <v>19</v>
      </c>
      <c r="S6" s="132" t="s">
        <v>20</v>
      </c>
      <c r="T6" s="127" t="s">
        <v>21</v>
      </c>
      <c r="U6" s="129"/>
      <c r="V6" s="132" t="s">
        <v>22</v>
      </c>
      <c r="W6" s="132" t="s">
        <v>23</v>
      </c>
      <c r="X6" s="124" t="s">
        <v>24</v>
      </c>
      <c r="Y6" s="132" t="s">
        <v>25</v>
      </c>
      <c r="Z6" s="124" t="s">
        <v>26</v>
      </c>
      <c r="AA6" s="124" t="s">
        <v>27</v>
      </c>
      <c r="AB6" s="124" t="s">
        <v>47</v>
      </c>
      <c r="AC6" s="88"/>
      <c r="AF6" s="120"/>
      <c r="AG6" s="120"/>
      <c r="AH6" s="120"/>
      <c r="AI6" s="13" t="s">
        <v>28</v>
      </c>
      <c r="AJ6" s="13" t="s">
        <v>29</v>
      </c>
      <c r="AK6" s="13" t="s">
        <v>30</v>
      </c>
      <c r="AL6" s="13" t="s">
        <v>31</v>
      </c>
      <c r="AM6" s="13" t="s">
        <v>32</v>
      </c>
      <c r="AN6" s="13" t="s">
        <v>31</v>
      </c>
      <c r="AO6" s="13" t="s">
        <v>32</v>
      </c>
      <c r="AP6" s="13" t="s">
        <v>31</v>
      </c>
      <c r="AQ6" s="13" t="s">
        <v>32</v>
      </c>
      <c r="AR6" s="13" t="s">
        <v>31</v>
      </c>
      <c r="AS6" s="13" t="s">
        <v>32</v>
      </c>
      <c r="AT6" s="14" t="s">
        <v>31</v>
      </c>
      <c r="AU6" s="15"/>
    </row>
    <row r="7" spans="2:47" ht="39" customHeight="1" x14ac:dyDescent="0.25">
      <c r="B7" s="125"/>
      <c r="C7" s="134"/>
      <c r="D7" s="137"/>
      <c r="E7" s="138"/>
      <c r="F7" s="125"/>
      <c r="G7" s="125"/>
      <c r="H7" s="125"/>
      <c r="I7" s="125"/>
      <c r="J7" s="125"/>
      <c r="K7" s="125"/>
      <c r="L7" s="125"/>
      <c r="M7" s="125"/>
      <c r="N7" s="125"/>
      <c r="O7" s="131"/>
      <c r="P7" s="131"/>
      <c r="Q7" s="131"/>
      <c r="R7" s="131"/>
      <c r="S7" s="132"/>
      <c r="T7" s="91" t="s">
        <v>33</v>
      </c>
      <c r="U7" s="91" t="s">
        <v>34</v>
      </c>
      <c r="V7" s="132"/>
      <c r="W7" s="132"/>
      <c r="X7" s="126"/>
      <c r="Y7" s="132"/>
      <c r="Z7" s="125"/>
      <c r="AA7" s="126"/>
      <c r="AB7" s="126"/>
      <c r="AC7" s="88"/>
      <c r="AE7" s="17"/>
      <c r="AF7" s="18" t="str">
        <f>+D3</f>
        <v>Tin học cơ sở 2</v>
      </c>
      <c r="AG7" s="19" t="str">
        <f>+W3</f>
        <v>Nhóm: D17-236_06</v>
      </c>
      <c r="AH7" s="20">
        <f>+$AQ$7+$AS$7+$AO$7</f>
        <v>74</v>
      </c>
      <c r="AI7" s="7">
        <f>COUNTIF($Z$8:$Z$90,"Khiển trách")</f>
        <v>0</v>
      </c>
      <c r="AJ7" s="7">
        <f>COUNTIF($Z$8:$Z$90,"Cảnh cáo")</f>
        <v>0</v>
      </c>
      <c r="AK7" s="7">
        <f>COUNTIF($Z$8:$Z$90,"Đình chỉ thi")</f>
        <v>0</v>
      </c>
      <c r="AL7" s="21">
        <f>+($AI$7+$AJ$7+$AK$7)/$AH$7*100%</f>
        <v>0</v>
      </c>
      <c r="AM7" s="7">
        <f>SUM(COUNTIF($Z$8:$Z$90,"Vắng"),COUNTIF($Z$8:$Z$90,"Vắng có phép"))</f>
        <v>0</v>
      </c>
      <c r="AN7" s="22">
        <f>+$AM$7/$AH$7</f>
        <v>0</v>
      </c>
      <c r="AO7" s="23">
        <f>COUNTIF($AE$8:$AE$90,"Thi lại")</f>
        <v>0</v>
      </c>
      <c r="AP7" s="22">
        <f>+$AO$7/$AH$7</f>
        <v>0</v>
      </c>
      <c r="AQ7" s="23">
        <f>COUNTIF($AE$8:$AE$90,"Học lại")</f>
        <v>31</v>
      </c>
      <c r="AR7" s="22">
        <f>+$AQ$7/$AH$7</f>
        <v>0.41891891891891891</v>
      </c>
      <c r="AS7" s="7">
        <f>COUNTIF($AE$9:$AE$90,"Đạt")</f>
        <v>43</v>
      </c>
      <c r="AT7" s="21">
        <f>+$AS$7/$AH$7</f>
        <v>0.58108108108108103</v>
      </c>
      <c r="AU7" s="24"/>
    </row>
    <row r="8" spans="2:47" ht="14.25" customHeight="1" x14ac:dyDescent="0.25">
      <c r="B8" s="127" t="s">
        <v>35</v>
      </c>
      <c r="C8" s="128"/>
      <c r="D8" s="128"/>
      <c r="E8" s="128"/>
      <c r="F8" s="128"/>
      <c r="G8" s="129"/>
      <c r="H8" s="98"/>
      <c r="I8" s="98"/>
      <c r="J8" s="98"/>
      <c r="K8" s="98"/>
      <c r="L8" s="98"/>
      <c r="M8" s="98"/>
      <c r="N8" s="98"/>
      <c r="O8" s="25">
        <v>10</v>
      </c>
      <c r="P8" s="25">
        <v>10</v>
      </c>
      <c r="Q8" s="83">
        <v>10</v>
      </c>
      <c r="R8" s="25"/>
      <c r="S8" s="26"/>
      <c r="T8" s="27"/>
      <c r="U8" s="27"/>
      <c r="V8" s="27"/>
      <c r="W8" s="28">
        <f>100-(O8+P8+Q8+R8)</f>
        <v>70</v>
      </c>
      <c r="X8" s="125"/>
      <c r="Y8" s="29"/>
      <c r="Z8" s="29"/>
      <c r="AA8" s="125"/>
      <c r="AB8" s="125"/>
      <c r="AC8" s="88"/>
      <c r="AF8" s="2"/>
      <c r="AG8" s="30"/>
      <c r="AH8" s="30"/>
      <c r="AI8" s="30"/>
      <c r="AJ8" s="30"/>
      <c r="AK8" s="30"/>
      <c r="AL8" s="30"/>
      <c r="AM8" s="30"/>
      <c r="AN8" s="30"/>
      <c r="AO8" s="30"/>
      <c r="AP8" s="30"/>
      <c r="AQ8" s="30"/>
      <c r="AR8" s="30"/>
      <c r="AS8" s="30"/>
      <c r="AT8" s="30"/>
      <c r="AU8" s="9"/>
    </row>
    <row r="9" spans="2:47" ht="18.75" customHeight="1" x14ac:dyDescent="0.25">
      <c r="B9" s="31">
        <v>1</v>
      </c>
      <c r="C9" s="32" t="s">
        <v>1143</v>
      </c>
      <c r="D9" s="33" t="s">
        <v>1144</v>
      </c>
      <c r="E9" s="34" t="s">
        <v>1145</v>
      </c>
      <c r="F9" s="35" t="s">
        <v>1146</v>
      </c>
      <c r="G9" s="32" t="s">
        <v>283</v>
      </c>
      <c r="H9" s="101" t="s">
        <v>1147</v>
      </c>
      <c r="I9" s="102" t="s">
        <v>1148</v>
      </c>
      <c r="J9" s="100">
        <v>43272</v>
      </c>
      <c r="K9" s="102" t="s">
        <v>1149</v>
      </c>
      <c r="L9" s="102" t="s">
        <v>1296</v>
      </c>
      <c r="M9" s="102" t="s">
        <v>48</v>
      </c>
      <c r="N9">
        <v>2</v>
      </c>
      <c r="O9" s="81">
        <v>8</v>
      </c>
      <c r="P9" s="36">
        <v>6</v>
      </c>
      <c r="Q9" s="36">
        <v>6</v>
      </c>
      <c r="R9" s="36" t="s">
        <v>36</v>
      </c>
      <c r="S9" s="37"/>
      <c r="T9" s="37"/>
      <c r="U9" s="37"/>
      <c r="V9" s="37"/>
      <c r="W9" s="38">
        <v>0</v>
      </c>
      <c r="X9" s="39">
        <f t="shared" ref="X9:X72" si="0">ROUND(SUMPRODUCT(O9:W9,$O$8:$W$8)/100,1)</f>
        <v>2</v>
      </c>
      <c r="Y9" s="40" t="str">
        <f>IF(AND($X9&gt;=9,$X9&lt;=10),"A+","")&amp;IF(AND($X9&gt;=8.5,$X9&lt;=8.9),"A","")&amp;IF(AND($X9&gt;=8,$X9&lt;=8.4),"B+","")&amp;IF(AND($X9&gt;=7,$X9&lt;=7.9),"B","")&amp;IF(AND($X9&gt;=6.5,$X9&lt;=6.9),"C+","")&amp;IF(AND($X9&gt;=5.5,$X9&lt;=6.4),"C","")&amp;IF(AND($X9&gt;=5,$X9&lt;=5.4),"D+","")&amp;IF(AND($X9&gt;=4,$X9&lt;=4.9),"D","")&amp;IF(AND($X9&lt;4),"F","")</f>
        <v>F</v>
      </c>
      <c r="Z9" s="40" t="str">
        <f t="shared" ref="Z9:Z82" si="1">IF($X9&lt;4,"Kém",IF(AND($X9&gt;=4,$X9&lt;=5.4),"Trung bình yếu",IF(AND($X9&gt;=5.5,$X9&lt;=6.9),"Trung bình",IF(AND($X9&gt;=7,$X9&lt;=8.4),"Khá",IF(AND($X9&gt;=8.5,$X9&lt;=10),"Giỏi","")))))</f>
        <v>Kém</v>
      </c>
      <c r="AA9" s="41" t="s">
        <v>3382</v>
      </c>
      <c r="AB9" s="90" t="str">
        <f>L9</f>
        <v>PM14-A3</v>
      </c>
      <c r="AC9" s="71"/>
      <c r="AD9" s="4"/>
      <c r="AE9" s="43" t="str">
        <f>IF(AA9="Không đủ ĐKDT","Học lại",IF(AA9="Đình chỉ thi","Học lại",IF(AND(MID(G9,2,2)&lt;"12",AA9="Vắng"),"Thi lại",IF(AA9="Vắng có phép", "Thi lại",IF(AND((MID(G9,2,2)&lt;"12"),X9&lt;4.5),"Thi lại",IF(AND((MID(G9,2,2)&lt;"18"),X9&lt;4),"Học lại",IF(AND((MID(G9,2,2)&gt;"17"),X9&lt;4),"Thi lại",IF(AND(MID(G9,2,2)&gt;"17",W9=0),"Thi lại",IF(AND((MID(G9,2,2)&lt;"12"),W9=0),"Thi lại",IF(AND((MID(G9,2,2)&lt;"18"),(MID(G9,2,2)&gt;"11"),W9=0),"Học lại","Đạt"))))))))))</f>
        <v>Học lại</v>
      </c>
      <c r="AF9" s="43"/>
      <c r="AG9" s="42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9"/>
    </row>
    <row r="10" spans="2:47" ht="18.75" customHeight="1" x14ac:dyDescent="0.25">
      <c r="B10" s="44">
        <v>2</v>
      </c>
      <c r="C10" s="45" t="s">
        <v>1150</v>
      </c>
      <c r="D10" s="46" t="s">
        <v>654</v>
      </c>
      <c r="E10" s="47" t="s">
        <v>51</v>
      </c>
      <c r="F10" s="48" t="s">
        <v>1151</v>
      </c>
      <c r="G10" s="45" t="s">
        <v>1152</v>
      </c>
      <c r="H10" s="101" t="s">
        <v>1147</v>
      </c>
      <c r="I10" s="102" t="s">
        <v>1148</v>
      </c>
      <c r="J10" s="100">
        <v>43272</v>
      </c>
      <c r="K10" s="102" t="s">
        <v>1149</v>
      </c>
      <c r="L10" s="102" t="s">
        <v>1296</v>
      </c>
      <c r="M10" s="102" t="s">
        <v>48</v>
      </c>
      <c r="N10">
        <v>2</v>
      </c>
      <c r="O10" s="82">
        <v>10</v>
      </c>
      <c r="P10" s="49">
        <v>7</v>
      </c>
      <c r="Q10" s="49">
        <v>10</v>
      </c>
      <c r="R10" s="49" t="s">
        <v>36</v>
      </c>
      <c r="S10" s="50"/>
      <c r="T10" s="50"/>
      <c r="U10" s="50"/>
      <c r="V10" s="50"/>
      <c r="W10" s="80">
        <v>10</v>
      </c>
      <c r="X10" s="51">
        <f t="shared" si="0"/>
        <v>9.6999999999999993</v>
      </c>
      <c r="Y10" s="52" t="str">
        <f>IF(AND($X10&gt;=9,$X10&lt;=10),"A+","")&amp;IF(AND($X10&gt;=8.5,$X10&lt;=8.9),"A","")&amp;IF(AND($X10&gt;=8,$X10&lt;=8.4),"B+","")&amp;IF(AND($X10&gt;=7,$X10&lt;=7.9),"B","")&amp;IF(AND($X10&gt;=6.5,$X10&lt;=6.9),"C+","")&amp;IF(AND($X10&gt;=5.5,$X10&lt;=6.4),"C","")&amp;IF(AND($X10&gt;=5,$X10&lt;=5.4),"D+","")&amp;IF(AND($X10&gt;=4,$X10&lt;=4.9),"D","")&amp;IF(AND($X10&lt;4),"F","")</f>
        <v>A+</v>
      </c>
      <c r="Z10" s="53" t="str">
        <f t="shared" si="1"/>
        <v>Giỏi</v>
      </c>
      <c r="AA10" s="41" t="str">
        <f>+IF(OR($O10=0,$P10=0,$Q10=0,$R10=0),"Không đủ ĐKDT",IF(AND(W10=0,X10&gt;=4),"Không đạt",""))</f>
        <v/>
      </c>
      <c r="AB10" s="41" t="str">
        <f>L10</f>
        <v>PM14-A3</v>
      </c>
      <c r="AC10" s="71"/>
      <c r="AD10" s="4"/>
      <c r="AE10" s="43" t="str">
        <f t="shared" ref="AE10:AE73" si="2">IF(AA10="Không đủ ĐKDT","Học lại",IF(AA10="Đình chỉ thi","Học lại",IF(AND(MID(G10,2,2)&lt;"12",AA10="Vắng"),"Thi lại",IF(AA10="Vắng có phép", "Thi lại",IF(AND((MID(G10,2,2)&lt;"12"),X10&lt;4.5),"Thi lại",IF(AND((MID(G10,2,2)&lt;"18"),X10&lt;4),"Học lại",IF(AND((MID(G10,2,2)&gt;"17"),X10&lt;4),"Thi lại",IF(AND(MID(G10,2,2)&gt;"17",W10=0),"Thi lại",IF(AND((MID(G10,2,2)&lt;"12"),W10=0),"Thi lại",IF(AND((MID(G10,2,2)&lt;"18"),(MID(G10,2,2)&gt;"11"),W10=0),"Học lại","Đạt"))))))))))</f>
        <v>Đạt</v>
      </c>
      <c r="AF10" s="43"/>
      <c r="AG10" s="30"/>
      <c r="AH10" s="30"/>
      <c r="AI10" s="30"/>
      <c r="AJ10" s="13"/>
      <c r="AK10" s="13"/>
      <c r="AL10" s="13"/>
      <c r="AM10" s="13"/>
      <c r="AN10" s="8"/>
      <c r="AO10" s="13"/>
      <c r="AP10" s="13"/>
      <c r="AQ10" s="13"/>
      <c r="AR10" s="13"/>
      <c r="AS10" s="13"/>
      <c r="AT10" s="13"/>
      <c r="AU10" s="15"/>
    </row>
    <row r="11" spans="2:47" ht="18.75" customHeight="1" x14ac:dyDescent="0.25">
      <c r="B11" s="44">
        <v>3</v>
      </c>
      <c r="C11" s="45" t="s">
        <v>1153</v>
      </c>
      <c r="D11" s="46" t="s">
        <v>1087</v>
      </c>
      <c r="E11" s="47" t="s">
        <v>51</v>
      </c>
      <c r="F11" s="48" t="s">
        <v>1154</v>
      </c>
      <c r="G11" s="45" t="s">
        <v>472</v>
      </c>
      <c r="H11" s="101" t="s">
        <v>1147</v>
      </c>
      <c r="I11" s="102" t="s">
        <v>1148</v>
      </c>
      <c r="J11" s="100">
        <v>43272</v>
      </c>
      <c r="K11" s="102" t="s">
        <v>1149</v>
      </c>
      <c r="L11" s="102" t="s">
        <v>1296</v>
      </c>
      <c r="M11" s="102" t="s">
        <v>48</v>
      </c>
      <c r="N11">
        <v>2</v>
      </c>
      <c r="O11" s="82">
        <v>10</v>
      </c>
      <c r="P11" s="49">
        <v>6</v>
      </c>
      <c r="Q11" s="49">
        <v>6</v>
      </c>
      <c r="R11" s="49" t="s">
        <v>36</v>
      </c>
      <c r="S11" s="54"/>
      <c r="T11" s="54"/>
      <c r="U11" s="54"/>
      <c r="V11" s="54"/>
      <c r="W11" s="80">
        <v>2</v>
      </c>
      <c r="X11" s="51">
        <f t="shared" si="0"/>
        <v>3.6</v>
      </c>
      <c r="Y11" s="52" t="str">
        <f t="shared" ref="Y11:Y82" si="3">IF(AND($X11&gt;=9,$X11&lt;=10),"A+","")&amp;IF(AND($X11&gt;=8.5,$X11&lt;=8.9),"A","")&amp;IF(AND($X11&gt;=8,$X11&lt;=8.4),"B+","")&amp;IF(AND($X11&gt;=7,$X11&lt;=7.9),"B","")&amp;IF(AND($X11&gt;=6.5,$X11&lt;=6.9),"C+","")&amp;IF(AND($X11&gt;=5.5,$X11&lt;=6.4),"C","")&amp;IF(AND($X11&gt;=5,$X11&lt;=5.4),"D+","")&amp;IF(AND($X11&gt;=4,$X11&lt;=4.9),"D","")&amp;IF(AND($X11&lt;4),"F","")</f>
        <v>F</v>
      </c>
      <c r="Z11" s="53" t="str">
        <f t="shared" si="1"/>
        <v>Kém</v>
      </c>
      <c r="AA11" s="41" t="str">
        <f t="shared" ref="AA11:AA74" si="4">+IF(OR($O11=0,$P11=0,$Q11=0,$R11=0),"Không đủ ĐKDT",IF(AND(W11=0,X11&gt;=4),"Không đạt",""))</f>
        <v/>
      </c>
      <c r="AB11" s="41" t="str">
        <f t="shared" ref="AB11:AB74" si="5">L11</f>
        <v>PM14-A3</v>
      </c>
      <c r="AC11" s="71"/>
      <c r="AD11" s="4"/>
      <c r="AE11" s="43" t="str">
        <f t="shared" si="2"/>
        <v>Học lại</v>
      </c>
      <c r="AF11" s="43"/>
      <c r="AG11" s="55"/>
      <c r="AH11" s="55"/>
      <c r="AI11" s="97"/>
      <c r="AJ11" s="8"/>
      <c r="AK11" s="8"/>
      <c r="AL11" s="8"/>
      <c r="AM11" s="57"/>
      <c r="AN11" s="8"/>
      <c r="AO11" s="58"/>
      <c r="AP11" s="59"/>
      <c r="AQ11" s="58"/>
      <c r="AR11" s="59"/>
      <c r="AS11" s="58"/>
      <c r="AT11" s="8"/>
      <c r="AU11" s="60"/>
    </row>
    <row r="12" spans="2:47" ht="18.75" customHeight="1" x14ac:dyDescent="0.25">
      <c r="B12" s="44">
        <v>4</v>
      </c>
      <c r="C12" s="45" t="s">
        <v>1155</v>
      </c>
      <c r="D12" s="46" t="s">
        <v>76</v>
      </c>
      <c r="E12" s="47" t="s">
        <v>51</v>
      </c>
      <c r="F12" s="48" t="s">
        <v>612</v>
      </c>
      <c r="G12" s="45" t="s">
        <v>128</v>
      </c>
      <c r="H12" s="101" t="s">
        <v>1147</v>
      </c>
      <c r="I12" s="102" t="s">
        <v>1148</v>
      </c>
      <c r="J12" s="100">
        <v>43272</v>
      </c>
      <c r="K12" s="102" t="s">
        <v>1149</v>
      </c>
      <c r="L12" s="102" t="s">
        <v>1296</v>
      </c>
      <c r="M12" s="102" t="s">
        <v>48</v>
      </c>
      <c r="N12">
        <v>2</v>
      </c>
      <c r="O12" s="82">
        <v>10</v>
      </c>
      <c r="P12" s="49">
        <v>6</v>
      </c>
      <c r="Q12" s="49">
        <v>9</v>
      </c>
      <c r="R12" s="49" t="s">
        <v>36</v>
      </c>
      <c r="S12" s="54"/>
      <c r="T12" s="54"/>
      <c r="U12" s="54"/>
      <c r="V12" s="54"/>
      <c r="W12" s="80">
        <v>3</v>
      </c>
      <c r="X12" s="51">
        <f t="shared" si="0"/>
        <v>4.5999999999999996</v>
      </c>
      <c r="Y12" s="52" t="str">
        <f t="shared" si="3"/>
        <v>D</v>
      </c>
      <c r="Z12" s="53" t="str">
        <f t="shared" si="1"/>
        <v>Trung bình yếu</v>
      </c>
      <c r="AA12" s="41" t="str">
        <f t="shared" si="4"/>
        <v/>
      </c>
      <c r="AB12" s="41" t="str">
        <f t="shared" si="5"/>
        <v>PM14-A3</v>
      </c>
      <c r="AC12" s="71"/>
      <c r="AD12" s="4"/>
      <c r="AE12" s="43" t="str">
        <f t="shared" si="2"/>
        <v>Đạt</v>
      </c>
      <c r="AF12" s="4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61"/>
    </row>
    <row r="13" spans="2:47" ht="18.75" customHeight="1" x14ac:dyDescent="0.25">
      <c r="B13" s="44">
        <v>5</v>
      </c>
      <c r="C13" s="45" t="s">
        <v>1156</v>
      </c>
      <c r="D13" s="46" t="s">
        <v>1157</v>
      </c>
      <c r="E13" s="47" t="s">
        <v>51</v>
      </c>
      <c r="F13" s="48" t="s">
        <v>1158</v>
      </c>
      <c r="G13" s="45" t="s">
        <v>170</v>
      </c>
      <c r="H13" s="101" t="s">
        <v>1147</v>
      </c>
      <c r="I13" s="102" t="s">
        <v>1148</v>
      </c>
      <c r="J13" s="100">
        <v>43272</v>
      </c>
      <c r="K13" s="102" t="s">
        <v>1149</v>
      </c>
      <c r="L13" s="102" t="s">
        <v>1296</v>
      </c>
      <c r="M13" s="102" t="s">
        <v>48</v>
      </c>
      <c r="N13">
        <v>2</v>
      </c>
      <c r="O13" s="82">
        <v>10</v>
      </c>
      <c r="P13" s="49">
        <v>7</v>
      </c>
      <c r="Q13" s="49">
        <v>6</v>
      </c>
      <c r="R13" s="49" t="s">
        <v>36</v>
      </c>
      <c r="S13" s="54"/>
      <c r="T13" s="54"/>
      <c r="U13" s="54"/>
      <c r="V13" s="54"/>
      <c r="W13" s="80">
        <v>4</v>
      </c>
      <c r="X13" s="51">
        <f t="shared" si="0"/>
        <v>5.0999999999999996</v>
      </c>
      <c r="Y13" s="52" t="str">
        <f t="shared" si="3"/>
        <v>D+</v>
      </c>
      <c r="Z13" s="53" t="str">
        <f t="shared" si="1"/>
        <v>Trung bình yếu</v>
      </c>
      <c r="AA13" s="41" t="str">
        <f t="shared" si="4"/>
        <v/>
      </c>
      <c r="AB13" s="41" t="str">
        <f t="shared" si="5"/>
        <v>PM14-A3</v>
      </c>
      <c r="AC13" s="71"/>
      <c r="AD13" s="4"/>
      <c r="AE13" s="43" t="str">
        <f t="shared" si="2"/>
        <v>Đạt</v>
      </c>
      <c r="AF13" s="43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61"/>
    </row>
    <row r="14" spans="2:47" ht="18.75" customHeight="1" x14ac:dyDescent="0.25">
      <c r="B14" s="44">
        <v>6</v>
      </c>
      <c r="C14" s="45" t="s">
        <v>1159</v>
      </c>
      <c r="D14" s="46" t="s">
        <v>1160</v>
      </c>
      <c r="E14" s="47" t="s">
        <v>103</v>
      </c>
      <c r="F14" s="48" t="s">
        <v>511</v>
      </c>
      <c r="G14" s="45" t="s">
        <v>174</v>
      </c>
      <c r="H14" s="101" t="s">
        <v>1147</v>
      </c>
      <c r="I14" s="102" t="s">
        <v>1148</v>
      </c>
      <c r="J14" s="100">
        <v>43272</v>
      </c>
      <c r="K14" s="102" t="s">
        <v>1149</v>
      </c>
      <c r="L14" s="102" t="s">
        <v>1296</v>
      </c>
      <c r="M14" s="102" t="s">
        <v>48</v>
      </c>
      <c r="N14">
        <v>2</v>
      </c>
      <c r="O14" s="82">
        <v>10</v>
      </c>
      <c r="P14" s="49">
        <v>6</v>
      </c>
      <c r="Q14" s="49">
        <v>6</v>
      </c>
      <c r="R14" s="49" t="s">
        <v>36</v>
      </c>
      <c r="S14" s="54"/>
      <c r="T14" s="54"/>
      <c r="U14" s="54"/>
      <c r="V14" s="54"/>
      <c r="W14" s="80">
        <v>5</v>
      </c>
      <c r="X14" s="51">
        <f t="shared" si="0"/>
        <v>5.7</v>
      </c>
      <c r="Y14" s="52" t="str">
        <f t="shared" si="3"/>
        <v>C</v>
      </c>
      <c r="Z14" s="53" t="str">
        <f t="shared" si="1"/>
        <v>Trung bình</v>
      </c>
      <c r="AA14" s="41" t="str">
        <f t="shared" si="4"/>
        <v/>
      </c>
      <c r="AB14" s="41" t="str">
        <f t="shared" si="5"/>
        <v>PM14-A3</v>
      </c>
      <c r="AC14" s="71"/>
      <c r="AD14" s="4"/>
      <c r="AE14" s="43" t="str">
        <f t="shared" si="2"/>
        <v>Đạt</v>
      </c>
      <c r="AF14" s="43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61"/>
    </row>
    <row r="15" spans="2:47" ht="18.75" customHeight="1" x14ac:dyDescent="0.25">
      <c r="B15" s="44">
        <v>7</v>
      </c>
      <c r="C15" s="45" t="s">
        <v>1161</v>
      </c>
      <c r="D15" s="46" t="s">
        <v>327</v>
      </c>
      <c r="E15" s="47" t="s">
        <v>103</v>
      </c>
      <c r="F15" s="48" t="s">
        <v>486</v>
      </c>
      <c r="G15" s="45" t="s">
        <v>144</v>
      </c>
      <c r="H15" s="101" t="s">
        <v>1147</v>
      </c>
      <c r="I15" s="102" t="s">
        <v>1148</v>
      </c>
      <c r="J15" s="100">
        <v>43272</v>
      </c>
      <c r="K15" s="102" t="s">
        <v>1149</v>
      </c>
      <c r="L15" s="102" t="s">
        <v>1296</v>
      </c>
      <c r="M15" s="102" t="s">
        <v>48</v>
      </c>
      <c r="N15">
        <v>2</v>
      </c>
      <c r="O15" s="82">
        <v>10</v>
      </c>
      <c r="P15" s="49">
        <v>6</v>
      </c>
      <c r="Q15" s="49">
        <v>8</v>
      </c>
      <c r="R15" s="49" t="s">
        <v>36</v>
      </c>
      <c r="S15" s="54"/>
      <c r="T15" s="54"/>
      <c r="U15" s="54"/>
      <c r="V15" s="54"/>
      <c r="W15" s="80">
        <v>4</v>
      </c>
      <c r="X15" s="51">
        <f t="shared" si="0"/>
        <v>5.2</v>
      </c>
      <c r="Y15" s="52" t="str">
        <f t="shared" si="3"/>
        <v>D+</v>
      </c>
      <c r="Z15" s="53" t="str">
        <f t="shared" si="1"/>
        <v>Trung bình yếu</v>
      </c>
      <c r="AA15" s="41" t="str">
        <f t="shared" si="4"/>
        <v/>
      </c>
      <c r="AB15" s="41" t="str">
        <f t="shared" si="5"/>
        <v>PM14-A3</v>
      </c>
      <c r="AC15" s="71"/>
      <c r="AD15" s="4"/>
      <c r="AE15" s="43" t="str">
        <f t="shared" si="2"/>
        <v>Đạt</v>
      </c>
      <c r="AF15" s="43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61"/>
    </row>
    <row r="16" spans="2:47" ht="18.75" customHeight="1" x14ac:dyDescent="0.25">
      <c r="B16" s="44">
        <v>8</v>
      </c>
      <c r="C16" s="45" t="s">
        <v>1162</v>
      </c>
      <c r="D16" s="46" t="s">
        <v>657</v>
      </c>
      <c r="E16" s="47" t="s">
        <v>381</v>
      </c>
      <c r="F16" s="48" t="s">
        <v>905</v>
      </c>
      <c r="G16" s="45" t="s">
        <v>194</v>
      </c>
      <c r="H16" s="101" t="s">
        <v>1147</v>
      </c>
      <c r="I16" s="102" t="s">
        <v>1148</v>
      </c>
      <c r="J16" s="100">
        <v>43272</v>
      </c>
      <c r="K16" s="102" t="s">
        <v>1149</v>
      </c>
      <c r="L16" s="102" t="s">
        <v>1296</v>
      </c>
      <c r="M16" s="102" t="s">
        <v>48</v>
      </c>
      <c r="N16">
        <v>2</v>
      </c>
      <c r="O16" s="82">
        <v>9</v>
      </c>
      <c r="P16" s="49">
        <v>5</v>
      </c>
      <c r="Q16" s="49">
        <v>8</v>
      </c>
      <c r="R16" s="49" t="s">
        <v>36</v>
      </c>
      <c r="S16" s="54"/>
      <c r="T16" s="54"/>
      <c r="U16" s="54"/>
      <c r="V16" s="54"/>
      <c r="W16" s="80">
        <v>1</v>
      </c>
      <c r="X16" s="51">
        <f t="shared" si="0"/>
        <v>2.9</v>
      </c>
      <c r="Y16" s="52" t="str">
        <f t="shared" si="3"/>
        <v>F</v>
      </c>
      <c r="Z16" s="53" t="str">
        <f t="shared" si="1"/>
        <v>Kém</v>
      </c>
      <c r="AA16" s="41" t="str">
        <f t="shared" si="4"/>
        <v/>
      </c>
      <c r="AB16" s="41" t="str">
        <f t="shared" si="5"/>
        <v>PM14-A3</v>
      </c>
      <c r="AC16" s="71"/>
      <c r="AD16" s="4"/>
      <c r="AE16" s="43" t="str">
        <f t="shared" si="2"/>
        <v>Học lại</v>
      </c>
      <c r="AF16" s="43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61"/>
    </row>
    <row r="17" spans="2:47" ht="18.75" customHeight="1" x14ac:dyDescent="0.25">
      <c r="B17" s="44">
        <v>9</v>
      </c>
      <c r="C17" s="45" t="s">
        <v>1163</v>
      </c>
      <c r="D17" s="46" t="s">
        <v>1164</v>
      </c>
      <c r="E17" s="47" t="s">
        <v>123</v>
      </c>
      <c r="F17" s="48" t="s">
        <v>1165</v>
      </c>
      <c r="G17" s="45" t="s">
        <v>454</v>
      </c>
      <c r="H17" s="101" t="s">
        <v>1147</v>
      </c>
      <c r="I17" s="102" t="s">
        <v>1148</v>
      </c>
      <c r="J17" s="100">
        <v>43272</v>
      </c>
      <c r="K17" s="102" t="s">
        <v>1149</v>
      </c>
      <c r="L17" s="102" t="s">
        <v>1296</v>
      </c>
      <c r="M17" s="102" t="s">
        <v>48</v>
      </c>
      <c r="N17">
        <v>2</v>
      </c>
      <c r="O17" s="82">
        <v>10</v>
      </c>
      <c r="P17" s="49">
        <v>7</v>
      </c>
      <c r="Q17" s="49">
        <v>8</v>
      </c>
      <c r="R17" s="49" t="s">
        <v>36</v>
      </c>
      <c r="S17" s="54"/>
      <c r="T17" s="54"/>
      <c r="U17" s="54"/>
      <c r="V17" s="54"/>
      <c r="W17" s="80">
        <v>1</v>
      </c>
      <c r="X17" s="51">
        <f t="shared" si="0"/>
        <v>3.2</v>
      </c>
      <c r="Y17" s="52" t="str">
        <f t="shared" si="3"/>
        <v>F</v>
      </c>
      <c r="Z17" s="53" t="str">
        <f t="shared" si="1"/>
        <v>Kém</v>
      </c>
      <c r="AA17" s="41" t="str">
        <f t="shared" si="4"/>
        <v/>
      </c>
      <c r="AB17" s="41" t="str">
        <f t="shared" si="5"/>
        <v>PM14-A3</v>
      </c>
      <c r="AC17" s="71"/>
      <c r="AD17" s="4"/>
      <c r="AE17" s="43" t="str">
        <f t="shared" si="2"/>
        <v>Học lại</v>
      </c>
      <c r="AF17" s="43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61"/>
    </row>
    <row r="18" spans="2:47" ht="18.75" customHeight="1" x14ac:dyDescent="0.25">
      <c r="B18" s="44">
        <v>10</v>
      </c>
      <c r="C18" s="45" t="s">
        <v>1166</v>
      </c>
      <c r="D18" s="46" t="s">
        <v>1167</v>
      </c>
      <c r="E18" s="47" t="s">
        <v>139</v>
      </c>
      <c r="F18" s="48" t="s">
        <v>1168</v>
      </c>
      <c r="G18" s="45" t="s">
        <v>93</v>
      </c>
      <c r="H18" s="101" t="s">
        <v>1147</v>
      </c>
      <c r="I18" s="102" t="s">
        <v>1148</v>
      </c>
      <c r="J18" s="100">
        <v>43272</v>
      </c>
      <c r="K18" s="102" t="s">
        <v>1149</v>
      </c>
      <c r="L18" s="102" t="s">
        <v>1296</v>
      </c>
      <c r="M18" s="102" t="s">
        <v>48</v>
      </c>
      <c r="N18">
        <v>2</v>
      </c>
      <c r="O18" s="82">
        <v>10</v>
      </c>
      <c r="P18" s="49">
        <v>5</v>
      </c>
      <c r="Q18" s="49">
        <v>8</v>
      </c>
      <c r="R18" s="49" t="s">
        <v>36</v>
      </c>
      <c r="S18" s="54"/>
      <c r="T18" s="54"/>
      <c r="U18" s="54"/>
      <c r="V18" s="54"/>
      <c r="W18" s="80">
        <v>5</v>
      </c>
      <c r="X18" s="51">
        <f t="shared" si="0"/>
        <v>5.8</v>
      </c>
      <c r="Y18" s="52" t="str">
        <f t="shared" si="3"/>
        <v>C</v>
      </c>
      <c r="Z18" s="53" t="str">
        <f t="shared" si="1"/>
        <v>Trung bình</v>
      </c>
      <c r="AA18" s="41" t="str">
        <f t="shared" si="4"/>
        <v/>
      </c>
      <c r="AB18" s="41" t="str">
        <f t="shared" si="5"/>
        <v>PM14-A3</v>
      </c>
      <c r="AC18" s="71"/>
      <c r="AD18" s="4"/>
      <c r="AE18" s="43" t="str">
        <f t="shared" si="2"/>
        <v>Đạt</v>
      </c>
      <c r="AF18" s="43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61"/>
    </row>
    <row r="19" spans="2:47" ht="18.75" customHeight="1" x14ac:dyDescent="0.25">
      <c r="B19" s="44">
        <v>11</v>
      </c>
      <c r="C19" s="45" t="s">
        <v>1169</v>
      </c>
      <c r="D19" s="46" t="s">
        <v>1170</v>
      </c>
      <c r="E19" s="47" t="s">
        <v>139</v>
      </c>
      <c r="F19" s="48" t="s">
        <v>690</v>
      </c>
      <c r="G19" s="45" t="s">
        <v>89</v>
      </c>
      <c r="H19" s="101" t="s">
        <v>1147</v>
      </c>
      <c r="I19" s="102" t="s">
        <v>1148</v>
      </c>
      <c r="J19" s="100">
        <v>43272</v>
      </c>
      <c r="K19" s="102" t="s">
        <v>1149</v>
      </c>
      <c r="L19" s="102" t="s">
        <v>1296</v>
      </c>
      <c r="M19" s="102" t="s">
        <v>48</v>
      </c>
      <c r="N19">
        <v>2</v>
      </c>
      <c r="O19" s="82">
        <v>10</v>
      </c>
      <c r="P19" s="49">
        <v>6</v>
      </c>
      <c r="Q19" s="49">
        <v>6</v>
      </c>
      <c r="R19" s="49" t="s">
        <v>36</v>
      </c>
      <c r="S19" s="54"/>
      <c r="T19" s="54"/>
      <c r="U19" s="54"/>
      <c r="V19" s="54"/>
      <c r="W19" s="80">
        <v>1</v>
      </c>
      <c r="X19" s="51">
        <f t="shared" si="0"/>
        <v>2.9</v>
      </c>
      <c r="Y19" s="52" t="str">
        <f t="shared" si="3"/>
        <v>F</v>
      </c>
      <c r="Z19" s="53" t="str">
        <f t="shared" si="1"/>
        <v>Kém</v>
      </c>
      <c r="AA19" s="41" t="str">
        <f t="shared" si="4"/>
        <v/>
      </c>
      <c r="AB19" s="41" t="str">
        <f t="shared" si="5"/>
        <v>PM14-A3</v>
      </c>
      <c r="AC19" s="71"/>
      <c r="AD19" s="4"/>
      <c r="AE19" s="43" t="str">
        <f t="shared" si="2"/>
        <v>Học lại</v>
      </c>
      <c r="AF19" s="43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61"/>
    </row>
    <row r="20" spans="2:47" ht="18.75" customHeight="1" x14ac:dyDescent="0.25">
      <c r="B20" s="44">
        <v>12</v>
      </c>
      <c r="C20" s="45" t="s">
        <v>1171</v>
      </c>
      <c r="D20" s="46" t="s">
        <v>1172</v>
      </c>
      <c r="E20" s="47" t="s">
        <v>409</v>
      </c>
      <c r="F20" s="48" t="s">
        <v>446</v>
      </c>
      <c r="G20" s="45" t="s">
        <v>79</v>
      </c>
      <c r="H20" s="101" t="s">
        <v>1147</v>
      </c>
      <c r="I20" s="102" t="s">
        <v>1148</v>
      </c>
      <c r="J20" s="100">
        <v>43272</v>
      </c>
      <c r="K20" s="102" t="s">
        <v>1149</v>
      </c>
      <c r="L20" s="102" t="s">
        <v>1296</v>
      </c>
      <c r="M20" s="102" t="s">
        <v>48</v>
      </c>
      <c r="N20">
        <v>2</v>
      </c>
      <c r="O20" s="82">
        <v>9</v>
      </c>
      <c r="P20" s="49">
        <v>6</v>
      </c>
      <c r="Q20" s="49">
        <v>6</v>
      </c>
      <c r="R20" s="49" t="s">
        <v>36</v>
      </c>
      <c r="S20" s="54"/>
      <c r="T20" s="54"/>
      <c r="U20" s="54"/>
      <c r="V20" s="54"/>
      <c r="W20" s="80">
        <v>7</v>
      </c>
      <c r="X20" s="51">
        <f t="shared" si="0"/>
        <v>7</v>
      </c>
      <c r="Y20" s="52" t="str">
        <f t="shared" si="3"/>
        <v>B</v>
      </c>
      <c r="Z20" s="53" t="str">
        <f t="shared" si="1"/>
        <v>Khá</v>
      </c>
      <c r="AA20" s="41" t="str">
        <f t="shared" si="4"/>
        <v/>
      </c>
      <c r="AB20" s="41" t="str">
        <f t="shared" si="5"/>
        <v>PM14-A3</v>
      </c>
      <c r="AC20" s="71"/>
      <c r="AD20" s="4"/>
      <c r="AE20" s="43" t="str">
        <f t="shared" si="2"/>
        <v>Đạt</v>
      </c>
      <c r="AF20" s="43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61"/>
    </row>
    <row r="21" spans="2:47" ht="18.75" customHeight="1" x14ac:dyDescent="0.25">
      <c r="B21" s="44">
        <v>13</v>
      </c>
      <c r="C21" s="45" t="s">
        <v>1173</v>
      </c>
      <c r="D21" s="46" t="s">
        <v>1174</v>
      </c>
      <c r="E21" s="47" t="s">
        <v>155</v>
      </c>
      <c r="F21" s="48" t="s">
        <v>349</v>
      </c>
      <c r="G21" s="45" t="s">
        <v>170</v>
      </c>
      <c r="H21" s="101" t="s">
        <v>1147</v>
      </c>
      <c r="I21" s="102" t="s">
        <v>1148</v>
      </c>
      <c r="J21" s="100">
        <v>43272</v>
      </c>
      <c r="K21" s="102" t="s">
        <v>1149</v>
      </c>
      <c r="L21" s="102" t="s">
        <v>1296</v>
      </c>
      <c r="M21" s="102" t="s">
        <v>48</v>
      </c>
      <c r="N21">
        <v>2</v>
      </c>
      <c r="O21" s="82">
        <v>9</v>
      </c>
      <c r="P21" s="49">
        <v>6</v>
      </c>
      <c r="Q21" s="49">
        <v>6</v>
      </c>
      <c r="R21" s="49" t="s">
        <v>36</v>
      </c>
      <c r="S21" s="54"/>
      <c r="T21" s="54"/>
      <c r="U21" s="54"/>
      <c r="V21" s="54"/>
      <c r="W21" s="80">
        <v>7</v>
      </c>
      <c r="X21" s="51">
        <f t="shared" si="0"/>
        <v>7</v>
      </c>
      <c r="Y21" s="52" t="str">
        <f t="shared" si="3"/>
        <v>B</v>
      </c>
      <c r="Z21" s="53" t="str">
        <f t="shared" si="1"/>
        <v>Khá</v>
      </c>
      <c r="AA21" s="41" t="str">
        <f t="shared" si="4"/>
        <v/>
      </c>
      <c r="AB21" s="41" t="str">
        <f t="shared" si="5"/>
        <v>PM14-A3</v>
      </c>
      <c r="AC21" s="71"/>
      <c r="AD21" s="4"/>
      <c r="AE21" s="43" t="str">
        <f t="shared" si="2"/>
        <v>Đạt</v>
      </c>
      <c r="AF21" s="43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61"/>
    </row>
    <row r="22" spans="2:47" ht="18.75" customHeight="1" x14ac:dyDescent="0.25">
      <c r="B22" s="44">
        <v>14</v>
      </c>
      <c r="C22" s="45" t="s">
        <v>1175</v>
      </c>
      <c r="D22" s="46" t="s">
        <v>683</v>
      </c>
      <c r="E22" s="47" t="s">
        <v>162</v>
      </c>
      <c r="F22" s="48" t="s">
        <v>233</v>
      </c>
      <c r="G22" s="45" t="s">
        <v>74</v>
      </c>
      <c r="H22" s="101" t="s">
        <v>1147</v>
      </c>
      <c r="I22" s="102" t="s">
        <v>1148</v>
      </c>
      <c r="J22" s="100">
        <v>43272</v>
      </c>
      <c r="K22" s="102" t="s">
        <v>1149</v>
      </c>
      <c r="L22" s="102" t="s">
        <v>1296</v>
      </c>
      <c r="M22" s="102" t="s">
        <v>48</v>
      </c>
      <c r="N22">
        <v>2</v>
      </c>
      <c r="O22" s="82">
        <v>10</v>
      </c>
      <c r="P22" s="49">
        <v>6</v>
      </c>
      <c r="Q22" s="49">
        <v>8</v>
      </c>
      <c r="R22" s="49" t="s">
        <v>36</v>
      </c>
      <c r="S22" s="54"/>
      <c r="T22" s="54"/>
      <c r="U22" s="54"/>
      <c r="V22" s="54"/>
      <c r="W22" s="80">
        <v>4</v>
      </c>
      <c r="X22" s="51">
        <f t="shared" si="0"/>
        <v>5.2</v>
      </c>
      <c r="Y22" s="52" t="str">
        <f t="shared" si="3"/>
        <v>D+</v>
      </c>
      <c r="Z22" s="53" t="str">
        <f t="shared" si="1"/>
        <v>Trung bình yếu</v>
      </c>
      <c r="AA22" s="41" t="str">
        <f t="shared" si="4"/>
        <v/>
      </c>
      <c r="AB22" s="41" t="str">
        <f t="shared" si="5"/>
        <v>PM14-A3</v>
      </c>
      <c r="AC22" s="71"/>
      <c r="AD22" s="4"/>
      <c r="AE22" s="43" t="str">
        <f t="shared" si="2"/>
        <v>Đạt</v>
      </c>
      <c r="AF22" s="43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61"/>
    </row>
    <row r="23" spans="2:47" ht="18.75" customHeight="1" x14ac:dyDescent="0.25">
      <c r="B23" s="44">
        <v>15</v>
      </c>
      <c r="C23" s="45" t="s">
        <v>1176</v>
      </c>
      <c r="D23" s="46" t="s">
        <v>142</v>
      </c>
      <c r="E23" s="47" t="s">
        <v>162</v>
      </c>
      <c r="F23" s="48" t="s">
        <v>905</v>
      </c>
      <c r="G23" s="45" t="s">
        <v>179</v>
      </c>
      <c r="H23" s="101" t="s">
        <v>1147</v>
      </c>
      <c r="I23" s="102" t="s">
        <v>1148</v>
      </c>
      <c r="J23" s="100">
        <v>43272</v>
      </c>
      <c r="K23" s="102" t="s">
        <v>1149</v>
      </c>
      <c r="L23" s="102" t="s">
        <v>1296</v>
      </c>
      <c r="M23" s="102" t="s">
        <v>48</v>
      </c>
      <c r="N23">
        <v>2</v>
      </c>
      <c r="O23" s="82">
        <v>10</v>
      </c>
      <c r="P23" s="49">
        <v>7</v>
      </c>
      <c r="Q23" s="49">
        <v>6</v>
      </c>
      <c r="R23" s="49" t="s">
        <v>36</v>
      </c>
      <c r="S23" s="54"/>
      <c r="T23" s="54"/>
      <c r="U23" s="54"/>
      <c r="V23" s="54"/>
      <c r="W23" s="80">
        <v>2</v>
      </c>
      <c r="X23" s="51">
        <f t="shared" si="0"/>
        <v>3.7</v>
      </c>
      <c r="Y23" s="52" t="str">
        <f t="shared" si="3"/>
        <v>F</v>
      </c>
      <c r="Z23" s="53" t="str">
        <f t="shared" si="1"/>
        <v>Kém</v>
      </c>
      <c r="AA23" s="41" t="str">
        <f t="shared" si="4"/>
        <v/>
      </c>
      <c r="AB23" s="41" t="str">
        <f t="shared" si="5"/>
        <v>PM14-A3</v>
      </c>
      <c r="AC23" s="71"/>
      <c r="AD23" s="4"/>
      <c r="AE23" s="43" t="str">
        <f t="shared" si="2"/>
        <v>Học lại</v>
      </c>
      <c r="AF23" s="43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61"/>
    </row>
    <row r="24" spans="2:47" ht="18.75" customHeight="1" x14ac:dyDescent="0.25">
      <c r="B24" s="44">
        <v>16</v>
      </c>
      <c r="C24" s="45" t="s">
        <v>1177</v>
      </c>
      <c r="D24" s="46" t="s">
        <v>114</v>
      </c>
      <c r="E24" s="47" t="s">
        <v>182</v>
      </c>
      <c r="F24" s="48" t="s">
        <v>443</v>
      </c>
      <c r="G24" s="45" t="s">
        <v>65</v>
      </c>
      <c r="H24" s="101" t="s">
        <v>1147</v>
      </c>
      <c r="I24" s="102" t="s">
        <v>1148</v>
      </c>
      <c r="J24" s="100">
        <v>43272</v>
      </c>
      <c r="K24" s="102" t="s">
        <v>1149</v>
      </c>
      <c r="L24" s="102" t="s">
        <v>1296</v>
      </c>
      <c r="M24" s="102" t="s">
        <v>48</v>
      </c>
      <c r="N24">
        <v>2</v>
      </c>
      <c r="O24" s="82">
        <v>7</v>
      </c>
      <c r="P24" s="49">
        <v>6</v>
      </c>
      <c r="Q24" s="49">
        <v>6</v>
      </c>
      <c r="R24" s="49" t="s">
        <v>36</v>
      </c>
      <c r="S24" s="54"/>
      <c r="T24" s="54"/>
      <c r="U24" s="54"/>
      <c r="V24" s="54"/>
      <c r="W24" s="80">
        <v>2</v>
      </c>
      <c r="X24" s="51">
        <f t="shared" si="0"/>
        <v>3.3</v>
      </c>
      <c r="Y24" s="52" t="str">
        <f t="shared" si="3"/>
        <v>F</v>
      </c>
      <c r="Z24" s="53" t="str">
        <f t="shared" si="1"/>
        <v>Kém</v>
      </c>
      <c r="AA24" s="41" t="str">
        <f t="shared" si="4"/>
        <v/>
      </c>
      <c r="AB24" s="41" t="str">
        <f t="shared" si="5"/>
        <v>PM14-A3</v>
      </c>
      <c r="AC24" s="71"/>
      <c r="AD24" s="4"/>
      <c r="AE24" s="43" t="str">
        <f t="shared" si="2"/>
        <v>Học lại</v>
      </c>
      <c r="AF24" s="43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61"/>
    </row>
    <row r="25" spans="2:47" ht="18.75" customHeight="1" x14ac:dyDescent="0.25">
      <c r="B25" s="44">
        <v>17</v>
      </c>
      <c r="C25" s="45" t="s">
        <v>1178</v>
      </c>
      <c r="D25" s="46" t="s">
        <v>437</v>
      </c>
      <c r="E25" s="47" t="s">
        <v>432</v>
      </c>
      <c r="F25" s="48" t="s">
        <v>924</v>
      </c>
      <c r="G25" s="45" t="s">
        <v>378</v>
      </c>
      <c r="H25" s="101" t="s">
        <v>1147</v>
      </c>
      <c r="I25" s="102" t="s">
        <v>1148</v>
      </c>
      <c r="J25" s="100">
        <v>43272</v>
      </c>
      <c r="K25" s="102" t="s">
        <v>1149</v>
      </c>
      <c r="L25" s="102" t="s">
        <v>1296</v>
      </c>
      <c r="M25" s="102" t="s">
        <v>48</v>
      </c>
      <c r="N25">
        <v>2</v>
      </c>
      <c r="O25" s="82">
        <v>9</v>
      </c>
      <c r="P25" s="49">
        <v>7</v>
      </c>
      <c r="Q25" s="49">
        <v>9</v>
      </c>
      <c r="R25" s="49" t="s">
        <v>36</v>
      </c>
      <c r="S25" s="54"/>
      <c r="T25" s="54"/>
      <c r="U25" s="54"/>
      <c r="V25" s="54"/>
      <c r="W25" s="80">
        <v>7</v>
      </c>
      <c r="X25" s="51">
        <f t="shared" si="0"/>
        <v>7.4</v>
      </c>
      <c r="Y25" s="52" t="str">
        <f t="shared" si="3"/>
        <v>B</v>
      </c>
      <c r="Z25" s="53" t="str">
        <f t="shared" si="1"/>
        <v>Khá</v>
      </c>
      <c r="AA25" s="41" t="str">
        <f t="shared" si="4"/>
        <v/>
      </c>
      <c r="AB25" s="41" t="str">
        <f t="shared" si="5"/>
        <v>PM14-A3</v>
      </c>
      <c r="AC25" s="71"/>
      <c r="AD25" s="4"/>
      <c r="AE25" s="43" t="str">
        <f t="shared" si="2"/>
        <v>Đạt</v>
      </c>
      <c r="AF25" s="43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61"/>
    </row>
    <row r="26" spans="2:47" ht="18.75" customHeight="1" x14ac:dyDescent="0.25">
      <c r="B26" s="44">
        <v>18</v>
      </c>
      <c r="C26" s="45" t="s">
        <v>1179</v>
      </c>
      <c r="D26" s="46" t="s">
        <v>1180</v>
      </c>
      <c r="E26" s="47" t="s">
        <v>432</v>
      </c>
      <c r="F26" s="48" t="s">
        <v>310</v>
      </c>
      <c r="G26" s="45" t="s">
        <v>164</v>
      </c>
      <c r="H26" s="101" t="s">
        <v>1147</v>
      </c>
      <c r="I26" s="102" t="s">
        <v>1148</v>
      </c>
      <c r="J26" s="100">
        <v>43272</v>
      </c>
      <c r="K26" s="102" t="s">
        <v>1149</v>
      </c>
      <c r="L26" s="102" t="s">
        <v>1296</v>
      </c>
      <c r="M26" s="102" t="s">
        <v>48</v>
      </c>
      <c r="N26">
        <v>2</v>
      </c>
      <c r="O26" s="82">
        <v>10</v>
      </c>
      <c r="P26" s="49">
        <v>5</v>
      </c>
      <c r="Q26" s="49">
        <v>6</v>
      </c>
      <c r="R26" s="49" t="s">
        <v>36</v>
      </c>
      <c r="S26" s="54"/>
      <c r="T26" s="54"/>
      <c r="U26" s="54"/>
      <c r="V26" s="54"/>
      <c r="W26" s="80">
        <v>2</v>
      </c>
      <c r="X26" s="51">
        <f t="shared" si="0"/>
        <v>3.5</v>
      </c>
      <c r="Y26" s="52" t="str">
        <f t="shared" si="3"/>
        <v>F</v>
      </c>
      <c r="Z26" s="53" t="str">
        <f t="shared" si="1"/>
        <v>Kém</v>
      </c>
      <c r="AA26" s="41" t="str">
        <f t="shared" si="4"/>
        <v/>
      </c>
      <c r="AB26" s="41" t="str">
        <f t="shared" si="5"/>
        <v>PM14-A3</v>
      </c>
      <c r="AC26" s="71"/>
      <c r="AD26" s="4"/>
      <c r="AE26" s="43" t="str">
        <f t="shared" si="2"/>
        <v>Học lại</v>
      </c>
      <c r="AF26" s="43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61"/>
    </row>
    <row r="27" spans="2:47" ht="18.75" customHeight="1" x14ac:dyDescent="0.25">
      <c r="B27" s="44">
        <v>19</v>
      </c>
      <c r="C27" s="45" t="s">
        <v>1181</v>
      </c>
      <c r="D27" s="46" t="s">
        <v>327</v>
      </c>
      <c r="E27" s="47" t="s">
        <v>432</v>
      </c>
      <c r="F27" s="48" t="s">
        <v>643</v>
      </c>
      <c r="G27" s="45" t="s">
        <v>79</v>
      </c>
      <c r="H27" s="101" t="s">
        <v>1147</v>
      </c>
      <c r="I27" s="102" t="s">
        <v>1148</v>
      </c>
      <c r="J27" s="100">
        <v>43272</v>
      </c>
      <c r="K27" s="102" t="s">
        <v>1149</v>
      </c>
      <c r="L27" s="102" t="s">
        <v>1296</v>
      </c>
      <c r="M27" s="102" t="s">
        <v>48</v>
      </c>
      <c r="N27">
        <v>2</v>
      </c>
      <c r="O27" s="82">
        <v>9</v>
      </c>
      <c r="P27" s="49">
        <v>6</v>
      </c>
      <c r="Q27" s="49">
        <v>6</v>
      </c>
      <c r="R27" s="49" t="s">
        <v>36</v>
      </c>
      <c r="S27" s="54"/>
      <c r="T27" s="54"/>
      <c r="U27" s="54"/>
      <c r="V27" s="54"/>
      <c r="W27" s="80">
        <v>3</v>
      </c>
      <c r="X27" s="51">
        <f t="shared" si="0"/>
        <v>4.2</v>
      </c>
      <c r="Y27" s="52" t="str">
        <f t="shared" si="3"/>
        <v>D</v>
      </c>
      <c r="Z27" s="53" t="str">
        <f t="shared" si="1"/>
        <v>Trung bình yếu</v>
      </c>
      <c r="AA27" s="41" t="str">
        <f t="shared" si="4"/>
        <v/>
      </c>
      <c r="AB27" s="41" t="str">
        <f t="shared" si="5"/>
        <v>PM14-A3</v>
      </c>
      <c r="AC27" s="71"/>
      <c r="AD27" s="4"/>
      <c r="AE27" s="43" t="str">
        <f t="shared" si="2"/>
        <v>Đạt</v>
      </c>
      <c r="AF27" s="43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61"/>
    </row>
    <row r="28" spans="2:47" ht="18.75" customHeight="1" x14ac:dyDescent="0.25">
      <c r="B28" s="44">
        <v>20</v>
      </c>
      <c r="C28" s="45" t="s">
        <v>1182</v>
      </c>
      <c r="D28" s="46" t="s">
        <v>323</v>
      </c>
      <c r="E28" s="47" t="s">
        <v>189</v>
      </c>
      <c r="F28" s="48" t="s">
        <v>1183</v>
      </c>
      <c r="G28" s="45" t="s">
        <v>144</v>
      </c>
      <c r="H28" s="101" t="s">
        <v>1147</v>
      </c>
      <c r="I28" s="102" t="s">
        <v>1148</v>
      </c>
      <c r="J28" s="100">
        <v>43272</v>
      </c>
      <c r="K28" s="102" t="s">
        <v>1149</v>
      </c>
      <c r="L28" s="102" t="s">
        <v>1296</v>
      </c>
      <c r="M28" s="102" t="s">
        <v>48</v>
      </c>
      <c r="N28">
        <v>2</v>
      </c>
      <c r="O28" s="82">
        <v>10</v>
      </c>
      <c r="P28" s="49">
        <v>5</v>
      </c>
      <c r="Q28" s="49">
        <v>8</v>
      </c>
      <c r="R28" s="49" t="s">
        <v>36</v>
      </c>
      <c r="S28" s="54"/>
      <c r="T28" s="54"/>
      <c r="U28" s="54"/>
      <c r="V28" s="54"/>
      <c r="W28" s="80">
        <v>3</v>
      </c>
      <c r="X28" s="51">
        <f t="shared" si="0"/>
        <v>4.4000000000000004</v>
      </c>
      <c r="Y28" s="52" t="str">
        <f t="shared" si="3"/>
        <v>D</v>
      </c>
      <c r="Z28" s="53" t="str">
        <f t="shared" si="1"/>
        <v>Trung bình yếu</v>
      </c>
      <c r="AA28" s="41" t="str">
        <f t="shared" si="4"/>
        <v/>
      </c>
      <c r="AB28" s="41" t="str">
        <f t="shared" si="5"/>
        <v>PM14-A3</v>
      </c>
      <c r="AC28" s="71"/>
      <c r="AD28" s="4"/>
      <c r="AE28" s="43" t="str">
        <f t="shared" si="2"/>
        <v>Đạt</v>
      </c>
      <c r="AF28" s="43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61"/>
    </row>
    <row r="29" spans="2:47" ht="18.75" customHeight="1" x14ac:dyDescent="0.25">
      <c r="B29" s="44">
        <v>21</v>
      </c>
      <c r="C29" s="45" t="s">
        <v>1184</v>
      </c>
      <c r="D29" s="46" t="s">
        <v>750</v>
      </c>
      <c r="E29" s="47" t="s">
        <v>1185</v>
      </c>
      <c r="F29" s="48" t="s">
        <v>372</v>
      </c>
      <c r="G29" s="45" t="s">
        <v>164</v>
      </c>
      <c r="H29" s="101" t="s">
        <v>1147</v>
      </c>
      <c r="I29" s="102" t="s">
        <v>1148</v>
      </c>
      <c r="J29" s="100">
        <v>43272</v>
      </c>
      <c r="K29" s="102" t="s">
        <v>1149</v>
      </c>
      <c r="L29" s="102" t="s">
        <v>1296</v>
      </c>
      <c r="M29" s="102" t="s">
        <v>48</v>
      </c>
      <c r="N29">
        <v>2</v>
      </c>
      <c r="O29" s="82">
        <v>6</v>
      </c>
      <c r="P29" s="49">
        <v>6</v>
      </c>
      <c r="Q29" s="49">
        <v>1</v>
      </c>
      <c r="R29" s="49" t="s">
        <v>36</v>
      </c>
      <c r="S29" s="54"/>
      <c r="T29" s="54"/>
      <c r="U29" s="54"/>
      <c r="V29" s="54"/>
      <c r="W29" s="80">
        <v>0</v>
      </c>
      <c r="X29" s="51">
        <f t="shared" si="0"/>
        <v>1.3</v>
      </c>
      <c r="Y29" s="52" t="str">
        <f t="shared" si="3"/>
        <v>F</v>
      </c>
      <c r="Z29" s="53" t="str">
        <f t="shared" si="1"/>
        <v>Kém</v>
      </c>
      <c r="AA29" s="41" t="s">
        <v>3382</v>
      </c>
      <c r="AB29" s="41" t="str">
        <f t="shared" si="5"/>
        <v>PM14-A3</v>
      </c>
      <c r="AC29" s="71"/>
      <c r="AD29" s="4"/>
      <c r="AE29" s="43" t="str">
        <f t="shared" si="2"/>
        <v>Học lại</v>
      </c>
      <c r="AF29" s="43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61"/>
    </row>
    <row r="30" spans="2:47" ht="18.75" customHeight="1" x14ac:dyDescent="0.25">
      <c r="B30" s="44">
        <v>22</v>
      </c>
      <c r="C30" s="45" t="s">
        <v>1186</v>
      </c>
      <c r="D30" s="46" t="s">
        <v>1187</v>
      </c>
      <c r="E30" s="47" t="s">
        <v>192</v>
      </c>
      <c r="F30" s="48" t="s">
        <v>1188</v>
      </c>
      <c r="G30" s="45" t="s">
        <v>65</v>
      </c>
      <c r="H30" s="101" t="s">
        <v>1147</v>
      </c>
      <c r="I30" s="102" t="s">
        <v>1148</v>
      </c>
      <c r="J30" s="100">
        <v>43272</v>
      </c>
      <c r="K30" s="102" t="s">
        <v>1149</v>
      </c>
      <c r="L30" s="102" t="s">
        <v>1296</v>
      </c>
      <c r="M30" s="102" t="s">
        <v>48</v>
      </c>
      <c r="N30">
        <v>2</v>
      </c>
      <c r="O30" s="82">
        <v>9</v>
      </c>
      <c r="P30" s="49">
        <v>6</v>
      </c>
      <c r="Q30" s="49">
        <v>8</v>
      </c>
      <c r="R30" s="49" t="s">
        <v>36</v>
      </c>
      <c r="S30" s="54"/>
      <c r="T30" s="54"/>
      <c r="U30" s="54"/>
      <c r="V30" s="54"/>
      <c r="W30" s="80">
        <v>6</v>
      </c>
      <c r="X30" s="51">
        <f t="shared" si="0"/>
        <v>6.5</v>
      </c>
      <c r="Y30" s="52" t="str">
        <f t="shared" si="3"/>
        <v>C+</v>
      </c>
      <c r="Z30" s="53" t="str">
        <f t="shared" si="1"/>
        <v>Trung bình</v>
      </c>
      <c r="AA30" s="41" t="str">
        <f t="shared" si="4"/>
        <v/>
      </c>
      <c r="AB30" s="41" t="str">
        <f t="shared" si="5"/>
        <v>PM14-A3</v>
      </c>
      <c r="AC30" s="71"/>
      <c r="AD30" s="4"/>
      <c r="AE30" s="43" t="str">
        <f t="shared" si="2"/>
        <v>Đạt</v>
      </c>
      <c r="AF30" s="43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61"/>
    </row>
    <row r="31" spans="2:47" ht="18.75" customHeight="1" x14ac:dyDescent="0.25">
      <c r="B31" s="44">
        <v>23</v>
      </c>
      <c r="C31" s="45" t="s">
        <v>1189</v>
      </c>
      <c r="D31" s="46" t="s">
        <v>1190</v>
      </c>
      <c r="E31" s="47" t="s">
        <v>678</v>
      </c>
      <c r="F31" s="48" t="s">
        <v>314</v>
      </c>
      <c r="G31" s="45" t="s">
        <v>378</v>
      </c>
      <c r="H31" s="101" t="s">
        <v>1147</v>
      </c>
      <c r="I31" s="102" t="s">
        <v>1148</v>
      </c>
      <c r="J31" s="100">
        <v>43272</v>
      </c>
      <c r="K31" s="102" t="s">
        <v>1149</v>
      </c>
      <c r="L31" s="102" t="s">
        <v>1296</v>
      </c>
      <c r="M31" s="102" t="s">
        <v>48</v>
      </c>
      <c r="N31">
        <v>2</v>
      </c>
      <c r="O31" s="82">
        <v>9</v>
      </c>
      <c r="P31" s="49">
        <v>6</v>
      </c>
      <c r="Q31" s="49">
        <v>6</v>
      </c>
      <c r="R31" s="49" t="s">
        <v>36</v>
      </c>
      <c r="S31" s="54"/>
      <c r="T31" s="54"/>
      <c r="U31" s="54"/>
      <c r="V31" s="54"/>
      <c r="W31" s="80">
        <v>3</v>
      </c>
      <c r="X31" s="51">
        <f t="shared" si="0"/>
        <v>4.2</v>
      </c>
      <c r="Y31" s="52" t="str">
        <f t="shared" si="3"/>
        <v>D</v>
      </c>
      <c r="Z31" s="53" t="str">
        <f t="shared" si="1"/>
        <v>Trung bình yếu</v>
      </c>
      <c r="AA31" s="41" t="str">
        <f t="shared" si="4"/>
        <v/>
      </c>
      <c r="AB31" s="41" t="str">
        <f t="shared" si="5"/>
        <v>PM14-A3</v>
      </c>
      <c r="AC31" s="71"/>
      <c r="AD31" s="4"/>
      <c r="AE31" s="43" t="str">
        <f t="shared" si="2"/>
        <v>Đạt</v>
      </c>
      <c r="AF31" s="43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61"/>
    </row>
    <row r="32" spans="2:47" ht="18.75" customHeight="1" x14ac:dyDescent="0.25">
      <c r="B32" s="44">
        <v>24</v>
      </c>
      <c r="C32" s="45" t="s">
        <v>1191</v>
      </c>
      <c r="D32" s="46" t="s">
        <v>1192</v>
      </c>
      <c r="E32" s="47" t="s">
        <v>678</v>
      </c>
      <c r="F32" s="48" t="s">
        <v>304</v>
      </c>
      <c r="G32" s="45" t="s">
        <v>105</v>
      </c>
      <c r="H32" s="101" t="s">
        <v>1147</v>
      </c>
      <c r="I32" s="102" t="s">
        <v>1148</v>
      </c>
      <c r="J32" s="100">
        <v>43272</v>
      </c>
      <c r="K32" s="102" t="s">
        <v>1149</v>
      </c>
      <c r="L32" s="102" t="s">
        <v>1296</v>
      </c>
      <c r="M32" s="102" t="s">
        <v>48</v>
      </c>
      <c r="N32">
        <v>2</v>
      </c>
      <c r="O32" s="82">
        <v>10</v>
      </c>
      <c r="P32" s="49">
        <v>5</v>
      </c>
      <c r="Q32" s="49">
        <v>6</v>
      </c>
      <c r="R32" s="49" t="s">
        <v>36</v>
      </c>
      <c r="S32" s="54"/>
      <c r="T32" s="54"/>
      <c r="U32" s="54"/>
      <c r="V32" s="54"/>
      <c r="W32" s="80">
        <v>3</v>
      </c>
      <c r="X32" s="51">
        <f t="shared" si="0"/>
        <v>4.2</v>
      </c>
      <c r="Y32" s="52" t="str">
        <f t="shared" si="3"/>
        <v>D</v>
      </c>
      <c r="Z32" s="53" t="str">
        <f t="shared" si="1"/>
        <v>Trung bình yếu</v>
      </c>
      <c r="AA32" s="41" t="str">
        <f t="shared" si="4"/>
        <v/>
      </c>
      <c r="AB32" s="41" t="str">
        <f t="shared" si="5"/>
        <v>PM14-A3</v>
      </c>
      <c r="AC32" s="71"/>
      <c r="AD32" s="4"/>
      <c r="AE32" s="43" t="str">
        <f t="shared" si="2"/>
        <v>Đạt</v>
      </c>
      <c r="AF32" s="43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61"/>
    </row>
    <row r="33" spans="2:47" ht="18.75" customHeight="1" x14ac:dyDescent="0.25">
      <c r="B33" s="44">
        <v>25</v>
      </c>
      <c r="C33" s="45" t="s">
        <v>1193</v>
      </c>
      <c r="D33" s="46" t="s">
        <v>404</v>
      </c>
      <c r="E33" s="47" t="s">
        <v>201</v>
      </c>
      <c r="F33" s="48" t="s">
        <v>820</v>
      </c>
      <c r="G33" s="45" t="s">
        <v>357</v>
      </c>
      <c r="H33" s="101" t="s">
        <v>1147</v>
      </c>
      <c r="I33" s="102" t="s">
        <v>1148</v>
      </c>
      <c r="J33" s="100">
        <v>43272</v>
      </c>
      <c r="K33" s="102" t="s">
        <v>1149</v>
      </c>
      <c r="L33" s="102" t="s">
        <v>1296</v>
      </c>
      <c r="M33" s="102" t="s">
        <v>48</v>
      </c>
      <c r="N33">
        <v>2</v>
      </c>
      <c r="O33" s="82">
        <v>9</v>
      </c>
      <c r="P33" s="49">
        <v>7</v>
      </c>
      <c r="Q33" s="49">
        <v>6</v>
      </c>
      <c r="R33" s="49" t="s">
        <v>36</v>
      </c>
      <c r="S33" s="54"/>
      <c r="T33" s="54"/>
      <c r="U33" s="54"/>
      <c r="V33" s="54"/>
      <c r="W33" s="80">
        <v>3</v>
      </c>
      <c r="X33" s="51">
        <f t="shared" si="0"/>
        <v>4.3</v>
      </c>
      <c r="Y33" s="52" t="str">
        <f t="shared" si="3"/>
        <v>D</v>
      </c>
      <c r="Z33" s="53" t="str">
        <f t="shared" si="1"/>
        <v>Trung bình yếu</v>
      </c>
      <c r="AA33" s="41" t="str">
        <f t="shared" si="4"/>
        <v/>
      </c>
      <c r="AB33" s="41" t="str">
        <f t="shared" si="5"/>
        <v>PM14-A3</v>
      </c>
      <c r="AC33" s="71"/>
      <c r="AD33" s="4"/>
      <c r="AE33" s="43" t="str">
        <f t="shared" si="2"/>
        <v>Đạt</v>
      </c>
      <c r="AF33" s="43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61"/>
    </row>
    <row r="34" spans="2:47" ht="18.75" customHeight="1" x14ac:dyDescent="0.25">
      <c r="B34" s="44">
        <v>26</v>
      </c>
      <c r="C34" s="45" t="s">
        <v>1194</v>
      </c>
      <c r="D34" s="46" t="s">
        <v>1195</v>
      </c>
      <c r="E34" s="47" t="s">
        <v>201</v>
      </c>
      <c r="F34" s="48" t="s">
        <v>1168</v>
      </c>
      <c r="G34" s="45" t="s">
        <v>120</v>
      </c>
      <c r="H34" s="101" t="s">
        <v>1147</v>
      </c>
      <c r="I34" s="102" t="s">
        <v>1148</v>
      </c>
      <c r="J34" s="100">
        <v>43272</v>
      </c>
      <c r="K34" s="102" t="s">
        <v>1149</v>
      </c>
      <c r="L34" s="102" t="s">
        <v>1296</v>
      </c>
      <c r="M34" s="102" t="s">
        <v>48</v>
      </c>
      <c r="N34">
        <v>2</v>
      </c>
      <c r="O34" s="82">
        <v>10</v>
      </c>
      <c r="P34" s="49">
        <v>6</v>
      </c>
      <c r="Q34" s="49">
        <v>6</v>
      </c>
      <c r="R34" s="49" t="s">
        <v>36</v>
      </c>
      <c r="S34" s="54"/>
      <c r="T34" s="54"/>
      <c r="U34" s="54"/>
      <c r="V34" s="54"/>
      <c r="W34" s="80">
        <v>2</v>
      </c>
      <c r="X34" s="51">
        <f t="shared" si="0"/>
        <v>3.6</v>
      </c>
      <c r="Y34" s="52" t="str">
        <f t="shared" si="3"/>
        <v>F</v>
      </c>
      <c r="Z34" s="53" t="str">
        <f t="shared" si="1"/>
        <v>Kém</v>
      </c>
      <c r="AA34" s="41" t="str">
        <f t="shared" si="4"/>
        <v/>
      </c>
      <c r="AB34" s="41" t="str">
        <f t="shared" si="5"/>
        <v>PM14-A3</v>
      </c>
      <c r="AC34" s="71"/>
      <c r="AD34" s="4"/>
      <c r="AE34" s="43" t="str">
        <f t="shared" si="2"/>
        <v>Học lại</v>
      </c>
      <c r="AF34" s="43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61"/>
    </row>
    <row r="35" spans="2:47" ht="18.75" customHeight="1" x14ac:dyDescent="0.25">
      <c r="B35" s="44">
        <v>27</v>
      </c>
      <c r="C35" s="45" t="s">
        <v>1196</v>
      </c>
      <c r="D35" s="46" t="s">
        <v>114</v>
      </c>
      <c r="E35" s="47" t="s">
        <v>1197</v>
      </c>
      <c r="F35" s="48" t="s">
        <v>1198</v>
      </c>
      <c r="G35" s="45" t="s">
        <v>61</v>
      </c>
      <c r="H35" s="101" t="s">
        <v>1147</v>
      </c>
      <c r="I35" s="102" t="s">
        <v>1148</v>
      </c>
      <c r="J35" s="100">
        <v>43272</v>
      </c>
      <c r="K35" s="102" t="s">
        <v>1149</v>
      </c>
      <c r="L35" s="102" t="s">
        <v>1296</v>
      </c>
      <c r="M35" s="102" t="s">
        <v>48</v>
      </c>
      <c r="N35">
        <v>2</v>
      </c>
      <c r="O35" s="82">
        <v>10</v>
      </c>
      <c r="P35" s="49">
        <v>7</v>
      </c>
      <c r="Q35" s="49">
        <v>6</v>
      </c>
      <c r="R35" s="49" t="s">
        <v>36</v>
      </c>
      <c r="S35" s="54"/>
      <c r="T35" s="54"/>
      <c r="U35" s="54"/>
      <c r="V35" s="54"/>
      <c r="W35" s="80">
        <v>0</v>
      </c>
      <c r="X35" s="51">
        <f t="shared" si="0"/>
        <v>2.2999999999999998</v>
      </c>
      <c r="Y35" s="52" t="str">
        <f t="shared" si="3"/>
        <v>F</v>
      </c>
      <c r="Z35" s="53" t="str">
        <f t="shared" si="1"/>
        <v>Kém</v>
      </c>
      <c r="AA35" s="41" t="s">
        <v>3382</v>
      </c>
      <c r="AB35" s="41" t="str">
        <f t="shared" si="5"/>
        <v>PM14-A3</v>
      </c>
      <c r="AC35" s="71"/>
      <c r="AD35" s="4"/>
      <c r="AE35" s="43" t="str">
        <f t="shared" si="2"/>
        <v>Học lại</v>
      </c>
      <c r="AF35" s="43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61"/>
    </row>
    <row r="36" spans="2:47" ht="18.75" customHeight="1" x14ac:dyDescent="0.25">
      <c r="B36" s="44">
        <v>28</v>
      </c>
      <c r="C36" s="45" t="s">
        <v>1199</v>
      </c>
      <c r="D36" s="46" t="s">
        <v>267</v>
      </c>
      <c r="E36" s="47" t="s">
        <v>1050</v>
      </c>
      <c r="F36" s="48" t="s">
        <v>626</v>
      </c>
      <c r="G36" s="45" t="s">
        <v>454</v>
      </c>
      <c r="H36" s="101" t="s">
        <v>1147</v>
      </c>
      <c r="I36" s="102" t="s">
        <v>1148</v>
      </c>
      <c r="J36" s="100">
        <v>43272</v>
      </c>
      <c r="K36" s="102" t="s">
        <v>1149</v>
      </c>
      <c r="L36" s="102" t="s">
        <v>1296</v>
      </c>
      <c r="M36" s="102" t="s">
        <v>48</v>
      </c>
      <c r="N36">
        <v>2</v>
      </c>
      <c r="O36" s="82">
        <v>10</v>
      </c>
      <c r="P36" s="49">
        <v>6</v>
      </c>
      <c r="Q36" s="49">
        <v>10</v>
      </c>
      <c r="R36" s="49" t="s">
        <v>36</v>
      </c>
      <c r="S36" s="54"/>
      <c r="T36" s="54"/>
      <c r="U36" s="54"/>
      <c r="V36" s="54"/>
      <c r="W36" s="80">
        <v>7</v>
      </c>
      <c r="X36" s="51">
        <f t="shared" si="0"/>
        <v>7.5</v>
      </c>
      <c r="Y36" s="52" t="str">
        <f t="shared" si="3"/>
        <v>B</v>
      </c>
      <c r="Z36" s="53" t="str">
        <f t="shared" si="1"/>
        <v>Khá</v>
      </c>
      <c r="AA36" s="41" t="str">
        <f t="shared" si="4"/>
        <v/>
      </c>
      <c r="AB36" s="41" t="str">
        <f t="shared" si="5"/>
        <v>PM14-A3</v>
      </c>
      <c r="AC36" s="71"/>
      <c r="AD36" s="4"/>
      <c r="AE36" s="43" t="str">
        <f t="shared" si="2"/>
        <v>Đạt</v>
      </c>
      <c r="AF36" s="43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61"/>
    </row>
    <row r="37" spans="2:47" ht="18.75" customHeight="1" x14ac:dyDescent="0.25">
      <c r="B37" s="44">
        <v>29</v>
      </c>
      <c r="C37" s="45" t="s">
        <v>1200</v>
      </c>
      <c r="D37" s="46" t="s">
        <v>1201</v>
      </c>
      <c r="E37" s="47" t="s">
        <v>225</v>
      </c>
      <c r="F37" s="48" t="s">
        <v>596</v>
      </c>
      <c r="G37" s="45" t="s">
        <v>93</v>
      </c>
      <c r="H37" s="101" t="s">
        <v>1147</v>
      </c>
      <c r="I37" s="102" t="s">
        <v>1148</v>
      </c>
      <c r="J37" s="100">
        <v>43272</v>
      </c>
      <c r="K37" s="102" t="s">
        <v>1149</v>
      </c>
      <c r="L37" s="102" t="s">
        <v>1296</v>
      </c>
      <c r="M37" s="102" t="s">
        <v>48</v>
      </c>
      <c r="N37">
        <v>2</v>
      </c>
      <c r="O37" s="82">
        <v>10</v>
      </c>
      <c r="P37" s="49">
        <v>6</v>
      </c>
      <c r="Q37" s="49">
        <v>6</v>
      </c>
      <c r="R37" s="49" t="s">
        <v>36</v>
      </c>
      <c r="S37" s="54"/>
      <c r="T37" s="54"/>
      <c r="U37" s="54"/>
      <c r="V37" s="54"/>
      <c r="W37" s="80">
        <v>2</v>
      </c>
      <c r="X37" s="51">
        <f t="shared" si="0"/>
        <v>3.6</v>
      </c>
      <c r="Y37" s="52" t="str">
        <f t="shared" si="3"/>
        <v>F</v>
      </c>
      <c r="Z37" s="53" t="str">
        <f t="shared" si="1"/>
        <v>Kém</v>
      </c>
      <c r="AA37" s="41" t="str">
        <f t="shared" si="4"/>
        <v/>
      </c>
      <c r="AB37" s="41" t="str">
        <f t="shared" si="5"/>
        <v>PM14-A3</v>
      </c>
      <c r="AC37" s="71"/>
      <c r="AD37" s="4"/>
      <c r="AE37" s="43" t="str">
        <f t="shared" si="2"/>
        <v>Học lại</v>
      </c>
      <c r="AF37" s="43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61"/>
    </row>
    <row r="38" spans="2:47" ht="18.75" customHeight="1" x14ac:dyDescent="0.25">
      <c r="B38" s="44">
        <v>30</v>
      </c>
      <c r="C38" s="45" t="s">
        <v>1202</v>
      </c>
      <c r="D38" s="46" t="s">
        <v>505</v>
      </c>
      <c r="E38" s="47" t="s">
        <v>229</v>
      </c>
      <c r="F38" s="48" t="s">
        <v>1203</v>
      </c>
      <c r="G38" s="45" t="s">
        <v>518</v>
      </c>
      <c r="H38" s="101" t="s">
        <v>1147</v>
      </c>
      <c r="I38" s="102" t="s">
        <v>1148</v>
      </c>
      <c r="J38" s="100">
        <v>43272</v>
      </c>
      <c r="K38" s="102" t="s">
        <v>1149</v>
      </c>
      <c r="L38" s="102" t="s">
        <v>1296</v>
      </c>
      <c r="M38" s="102" t="s">
        <v>48</v>
      </c>
      <c r="N38">
        <v>2</v>
      </c>
      <c r="O38" s="82">
        <v>10</v>
      </c>
      <c r="P38" s="49">
        <v>8</v>
      </c>
      <c r="Q38" s="49">
        <v>10</v>
      </c>
      <c r="R38" s="49" t="s">
        <v>36</v>
      </c>
      <c r="S38" s="54"/>
      <c r="T38" s="54"/>
      <c r="U38" s="54"/>
      <c r="V38" s="54"/>
      <c r="W38" s="80">
        <v>10</v>
      </c>
      <c r="X38" s="51">
        <f t="shared" si="0"/>
        <v>9.8000000000000007</v>
      </c>
      <c r="Y38" s="52" t="str">
        <f t="shared" si="3"/>
        <v>A+</v>
      </c>
      <c r="Z38" s="53" t="str">
        <f t="shared" si="1"/>
        <v>Giỏi</v>
      </c>
      <c r="AA38" s="41" t="str">
        <f t="shared" si="4"/>
        <v/>
      </c>
      <c r="AB38" s="41" t="str">
        <f t="shared" si="5"/>
        <v>PM14-A3</v>
      </c>
      <c r="AC38" s="71"/>
      <c r="AD38" s="4"/>
      <c r="AE38" s="43" t="str">
        <f t="shared" si="2"/>
        <v>Đạt</v>
      </c>
      <c r="AF38" s="43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61"/>
    </row>
    <row r="39" spans="2:47" ht="18.75" customHeight="1" x14ac:dyDescent="0.25">
      <c r="B39" s="44">
        <v>31</v>
      </c>
      <c r="C39" s="45" t="s">
        <v>1204</v>
      </c>
      <c r="D39" s="46" t="s">
        <v>1205</v>
      </c>
      <c r="E39" s="47" t="s">
        <v>229</v>
      </c>
      <c r="F39" s="48" t="s">
        <v>233</v>
      </c>
      <c r="G39" s="45" t="s">
        <v>79</v>
      </c>
      <c r="H39" s="101" t="s">
        <v>1147</v>
      </c>
      <c r="I39" s="102" t="s">
        <v>1148</v>
      </c>
      <c r="J39" s="100">
        <v>43272</v>
      </c>
      <c r="K39" s="102" t="s">
        <v>1149</v>
      </c>
      <c r="L39" s="102" t="s">
        <v>1296</v>
      </c>
      <c r="M39" s="102" t="s">
        <v>48</v>
      </c>
      <c r="N39">
        <v>2</v>
      </c>
      <c r="O39" s="82">
        <v>10</v>
      </c>
      <c r="P39" s="49">
        <v>6</v>
      </c>
      <c r="Q39" s="49">
        <v>6</v>
      </c>
      <c r="R39" s="49" t="s">
        <v>36</v>
      </c>
      <c r="S39" s="54"/>
      <c r="T39" s="54"/>
      <c r="U39" s="54"/>
      <c r="V39" s="54"/>
      <c r="W39" s="80">
        <v>2</v>
      </c>
      <c r="X39" s="51">
        <f t="shared" si="0"/>
        <v>3.6</v>
      </c>
      <c r="Y39" s="52" t="str">
        <f t="shared" si="3"/>
        <v>F</v>
      </c>
      <c r="Z39" s="53" t="str">
        <f t="shared" si="1"/>
        <v>Kém</v>
      </c>
      <c r="AA39" s="41" t="str">
        <f t="shared" si="4"/>
        <v/>
      </c>
      <c r="AB39" s="41" t="str">
        <f t="shared" si="5"/>
        <v>PM14-A3</v>
      </c>
      <c r="AC39" s="71"/>
      <c r="AD39" s="4"/>
      <c r="AE39" s="43" t="str">
        <f t="shared" si="2"/>
        <v>Học lại</v>
      </c>
      <c r="AF39" s="43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61"/>
    </row>
    <row r="40" spans="2:47" ht="18.75" customHeight="1" x14ac:dyDescent="0.25">
      <c r="B40" s="44">
        <v>32</v>
      </c>
      <c r="C40" s="45" t="s">
        <v>1206</v>
      </c>
      <c r="D40" s="46" t="s">
        <v>1207</v>
      </c>
      <c r="E40" s="47" t="s">
        <v>229</v>
      </c>
      <c r="F40" s="48" t="s">
        <v>1208</v>
      </c>
      <c r="G40" s="45" t="s">
        <v>454</v>
      </c>
      <c r="H40" s="101" t="s">
        <v>1147</v>
      </c>
      <c r="I40" s="102" t="s">
        <v>1148</v>
      </c>
      <c r="J40" s="100">
        <v>43272</v>
      </c>
      <c r="K40" s="102" t="s">
        <v>1149</v>
      </c>
      <c r="L40" s="102" t="s">
        <v>1296</v>
      </c>
      <c r="M40" s="102" t="s">
        <v>48</v>
      </c>
      <c r="N40">
        <v>2</v>
      </c>
      <c r="O40" s="82">
        <v>10</v>
      </c>
      <c r="P40" s="49">
        <v>7</v>
      </c>
      <c r="Q40" s="49">
        <v>6</v>
      </c>
      <c r="R40" s="49" t="s">
        <v>36</v>
      </c>
      <c r="S40" s="54"/>
      <c r="T40" s="54"/>
      <c r="U40" s="54"/>
      <c r="V40" s="54"/>
      <c r="W40" s="80">
        <v>2</v>
      </c>
      <c r="X40" s="51">
        <f t="shared" si="0"/>
        <v>3.7</v>
      </c>
      <c r="Y40" s="52" t="str">
        <f t="shared" si="3"/>
        <v>F</v>
      </c>
      <c r="Z40" s="53" t="str">
        <f t="shared" si="1"/>
        <v>Kém</v>
      </c>
      <c r="AA40" s="41" t="str">
        <f t="shared" si="4"/>
        <v/>
      </c>
      <c r="AB40" s="41" t="str">
        <f t="shared" si="5"/>
        <v>PM14-A3</v>
      </c>
      <c r="AC40" s="71"/>
      <c r="AD40" s="4"/>
      <c r="AE40" s="43" t="str">
        <f t="shared" si="2"/>
        <v>Học lại</v>
      </c>
      <c r="AF40" s="43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61"/>
    </row>
    <row r="41" spans="2:47" ht="18.75" customHeight="1" x14ac:dyDescent="0.25">
      <c r="B41" s="44">
        <v>33</v>
      </c>
      <c r="C41" s="45" t="s">
        <v>1209</v>
      </c>
      <c r="D41" s="46" t="s">
        <v>764</v>
      </c>
      <c r="E41" s="47" t="s">
        <v>1210</v>
      </c>
      <c r="F41" s="48" t="s">
        <v>1211</v>
      </c>
      <c r="G41" s="45" t="s">
        <v>79</v>
      </c>
      <c r="H41" s="101" t="s">
        <v>1147</v>
      </c>
      <c r="I41" s="102" t="s">
        <v>1148</v>
      </c>
      <c r="J41" s="100">
        <v>43272</v>
      </c>
      <c r="K41" s="102" t="s">
        <v>1149</v>
      </c>
      <c r="L41" s="102" t="s">
        <v>1296</v>
      </c>
      <c r="M41" s="102" t="s">
        <v>48</v>
      </c>
      <c r="N41">
        <v>2</v>
      </c>
      <c r="O41" s="82">
        <v>10</v>
      </c>
      <c r="P41" s="49">
        <v>7</v>
      </c>
      <c r="Q41" s="49">
        <v>6</v>
      </c>
      <c r="R41" s="49" t="s">
        <v>36</v>
      </c>
      <c r="S41" s="54"/>
      <c r="T41" s="54"/>
      <c r="U41" s="54"/>
      <c r="V41" s="54"/>
      <c r="W41" s="80">
        <v>4</v>
      </c>
      <c r="X41" s="51">
        <f t="shared" si="0"/>
        <v>5.0999999999999996</v>
      </c>
      <c r="Y41" s="52" t="str">
        <f t="shared" si="3"/>
        <v>D+</v>
      </c>
      <c r="Z41" s="53" t="str">
        <f t="shared" si="1"/>
        <v>Trung bình yếu</v>
      </c>
      <c r="AA41" s="41" t="str">
        <f t="shared" si="4"/>
        <v/>
      </c>
      <c r="AB41" s="41" t="str">
        <f t="shared" si="5"/>
        <v>PM14-A3</v>
      </c>
      <c r="AC41" s="71"/>
      <c r="AD41" s="4"/>
      <c r="AE41" s="43" t="str">
        <f t="shared" si="2"/>
        <v>Đạt</v>
      </c>
      <c r="AF41" s="43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61"/>
    </row>
    <row r="42" spans="2:47" ht="18.75" customHeight="1" x14ac:dyDescent="0.25">
      <c r="B42" s="44">
        <v>34</v>
      </c>
      <c r="C42" s="45" t="s">
        <v>1212</v>
      </c>
      <c r="D42" s="46" t="s">
        <v>76</v>
      </c>
      <c r="E42" s="47" t="s">
        <v>244</v>
      </c>
      <c r="F42" s="48" t="s">
        <v>780</v>
      </c>
      <c r="G42" s="45" t="s">
        <v>214</v>
      </c>
      <c r="H42" s="101" t="s">
        <v>1147</v>
      </c>
      <c r="I42" s="102" t="s">
        <v>1148</v>
      </c>
      <c r="J42" s="100">
        <v>43272</v>
      </c>
      <c r="K42" s="102" t="s">
        <v>1149</v>
      </c>
      <c r="L42" s="102" t="s">
        <v>1296</v>
      </c>
      <c r="M42" s="102" t="s">
        <v>48</v>
      </c>
      <c r="N42">
        <v>2</v>
      </c>
      <c r="O42" s="82">
        <v>10</v>
      </c>
      <c r="P42" s="49">
        <v>6</v>
      </c>
      <c r="Q42" s="49">
        <v>8</v>
      </c>
      <c r="R42" s="49" t="s">
        <v>36</v>
      </c>
      <c r="S42" s="54"/>
      <c r="T42" s="54"/>
      <c r="U42" s="54"/>
      <c r="V42" s="54"/>
      <c r="W42" s="80">
        <v>3</v>
      </c>
      <c r="X42" s="51">
        <f t="shared" si="0"/>
        <v>4.5</v>
      </c>
      <c r="Y42" s="52" t="str">
        <f t="shared" si="3"/>
        <v>D</v>
      </c>
      <c r="Z42" s="53" t="str">
        <f t="shared" si="1"/>
        <v>Trung bình yếu</v>
      </c>
      <c r="AA42" s="41" t="str">
        <f t="shared" si="4"/>
        <v/>
      </c>
      <c r="AB42" s="41" t="str">
        <f t="shared" si="5"/>
        <v>PM14-A3</v>
      </c>
      <c r="AC42" s="71"/>
      <c r="AD42" s="4"/>
      <c r="AE42" s="43" t="str">
        <f t="shared" si="2"/>
        <v>Đạt</v>
      </c>
      <c r="AF42" s="43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61"/>
    </row>
    <row r="43" spans="2:47" ht="18.75" customHeight="1" x14ac:dyDescent="0.25">
      <c r="B43" s="44">
        <v>35</v>
      </c>
      <c r="C43" s="45" t="s">
        <v>1213</v>
      </c>
      <c r="D43" s="46" t="s">
        <v>91</v>
      </c>
      <c r="E43" s="47" t="s">
        <v>246</v>
      </c>
      <c r="F43" s="48" t="s">
        <v>744</v>
      </c>
      <c r="G43" s="45" t="s">
        <v>170</v>
      </c>
      <c r="H43" s="101" t="s">
        <v>1147</v>
      </c>
      <c r="I43" s="102" t="s">
        <v>1148</v>
      </c>
      <c r="J43" s="100">
        <v>43272</v>
      </c>
      <c r="K43" s="102" t="s">
        <v>1149</v>
      </c>
      <c r="L43" s="102" t="s">
        <v>1296</v>
      </c>
      <c r="M43" s="102" t="s">
        <v>48</v>
      </c>
      <c r="N43">
        <v>2</v>
      </c>
      <c r="O43" s="82">
        <v>10</v>
      </c>
      <c r="P43" s="49">
        <v>6</v>
      </c>
      <c r="Q43" s="49">
        <v>8</v>
      </c>
      <c r="R43" s="49" t="s">
        <v>36</v>
      </c>
      <c r="S43" s="54"/>
      <c r="T43" s="54"/>
      <c r="U43" s="54"/>
      <c r="V43" s="54"/>
      <c r="W43" s="80">
        <v>3</v>
      </c>
      <c r="X43" s="51">
        <f t="shared" si="0"/>
        <v>4.5</v>
      </c>
      <c r="Y43" s="52" t="str">
        <f t="shared" si="3"/>
        <v>D</v>
      </c>
      <c r="Z43" s="53" t="str">
        <f t="shared" si="1"/>
        <v>Trung bình yếu</v>
      </c>
      <c r="AA43" s="41" t="str">
        <f t="shared" si="4"/>
        <v/>
      </c>
      <c r="AB43" s="41" t="str">
        <f t="shared" si="5"/>
        <v>PM14-A3</v>
      </c>
      <c r="AC43" s="71"/>
      <c r="AD43" s="4"/>
      <c r="AE43" s="43" t="str">
        <f t="shared" si="2"/>
        <v>Đạt</v>
      </c>
      <c r="AF43" s="43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61"/>
    </row>
    <row r="44" spans="2:47" ht="18.75" customHeight="1" x14ac:dyDescent="0.25">
      <c r="B44" s="44">
        <v>36</v>
      </c>
      <c r="C44" s="45" t="s">
        <v>1214</v>
      </c>
      <c r="D44" s="46" t="s">
        <v>114</v>
      </c>
      <c r="E44" s="47" t="s">
        <v>257</v>
      </c>
      <c r="F44" s="48" t="s">
        <v>1215</v>
      </c>
      <c r="G44" s="45" t="s">
        <v>53</v>
      </c>
      <c r="H44" s="101" t="s">
        <v>1147</v>
      </c>
      <c r="I44" s="102" t="s">
        <v>1148</v>
      </c>
      <c r="J44" s="100">
        <v>43272</v>
      </c>
      <c r="K44" s="102" t="s">
        <v>1149</v>
      </c>
      <c r="L44" s="102" t="s">
        <v>1296</v>
      </c>
      <c r="M44" s="102" t="s">
        <v>48</v>
      </c>
      <c r="N44">
        <v>2</v>
      </c>
      <c r="O44" s="82">
        <v>9</v>
      </c>
      <c r="P44" s="49">
        <v>6</v>
      </c>
      <c r="Q44" s="49">
        <v>7</v>
      </c>
      <c r="R44" s="49" t="s">
        <v>36</v>
      </c>
      <c r="S44" s="54"/>
      <c r="T44" s="54"/>
      <c r="U44" s="54"/>
      <c r="V44" s="54"/>
      <c r="W44" s="80">
        <v>4</v>
      </c>
      <c r="X44" s="51">
        <f t="shared" si="0"/>
        <v>5</v>
      </c>
      <c r="Y44" s="52" t="str">
        <f t="shared" si="3"/>
        <v>D+</v>
      </c>
      <c r="Z44" s="53" t="str">
        <f t="shared" si="1"/>
        <v>Trung bình yếu</v>
      </c>
      <c r="AA44" s="41" t="str">
        <f t="shared" si="4"/>
        <v/>
      </c>
      <c r="AB44" s="41" t="str">
        <f t="shared" si="5"/>
        <v>PM14-A3</v>
      </c>
      <c r="AC44" s="71"/>
      <c r="AD44" s="4"/>
      <c r="AE44" s="43" t="str">
        <f t="shared" si="2"/>
        <v>Đạt</v>
      </c>
      <c r="AF44" s="43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61"/>
    </row>
    <row r="45" spans="2:47" ht="18.75" customHeight="1" x14ac:dyDescent="0.25">
      <c r="B45" s="44">
        <v>37</v>
      </c>
      <c r="C45" s="45" t="s">
        <v>1216</v>
      </c>
      <c r="D45" s="46" t="s">
        <v>1217</v>
      </c>
      <c r="E45" s="47" t="s">
        <v>257</v>
      </c>
      <c r="F45" s="48" t="s">
        <v>393</v>
      </c>
      <c r="G45" s="45" t="s">
        <v>378</v>
      </c>
      <c r="H45" s="101" t="s">
        <v>1147</v>
      </c>
      <c r="I45" s="102" t="s">
        <v>1148</v>
      </c>
      <c r="J45" s="100">
        <v>43272</v>
      </c>
      <c r="K45" s="102" t="s">
        <v>1149</v>
      </c>
      <c r="L45" s="102" t="s">
        <v>1296</v>
      </c>
      <c r="M45" s="102" t="s">
        <v>48</v>
      </c>
      <c r="N45">
        <v>2</v>
      </c>
      <c r="O45" s="82">
        <v>9</v>
      </c>
      <c r="P45" s="49">
        <v>7</v>
      </c>
      <c r="Q45" s="49">
        <v>10</v>
      </c>
      <c r="R45" s="49" t="s">
        <v>36</v>
      </c>
      <c r="S45" s="54"/>
      <c r="T45" s="54"/>
      <c r="U45" s="54"/>
      <c r="V45" s="54"/>
      <c r="W45" s="80">
        <v>8</v>
      </c>
      <c r="X45" s="51">
        <f t="shared" si="0"/>
        <v>8.1999999999999993</v>
      </c>
      <c r="Y45" s="52" t="str">
        <f t="shared" si="3"/>
        <v>B+</v>
      </c>
      <c r="Z45" s="53" t="str">
        <f t="shared" si="1"/>
        <v>Khá</v>
      </c>
      <c r="AA45" s="41" t="str">
        <f t="shared" si="4"/>
        <v/>
      </c>
      <c r="AB45" s="41" t="str">
        <f t="shared" si="5"/>
        <v>PM14-A3</v>
      </c>
      <c r="AC45" s="71"/>
      <c r="AD45" s="4"/>
      <c r="AE45" s="43" t="str">
        <f t="shared" si="2"/>
        <v>Đạt</v>
      </c>
      <c r="AF45" s="43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61"/>
    </row>
    <row r="46" spans="2:47" ht="18.75" customHeight="1" x14ac:dyDescent="0.25">
      <c r="B46" s="44">
        <v>38</v>
      </c>
      <c r="C46" s="45" t="s">
        <v>1218</v>
      </c>
      <c r="D46" s="46" t="s">
        <v>1219</v>
      </c>
      <c r="E46" s="47" t="s">
        <v>882</v>
      </c>
      <c r="F46" s="48" t="s">
        <v>1220</v>
      </c>
      <c r="G46" s="45" t="s">
        <v>93</v>
      </c>
      <c r="H46" s="101" t="s">
        <v>1147</v>
      </c>
      <c r="I46" s="102" t="s">
        <v>1148</v>
      </c>
      <c r="J46" s="100">
        <v>43272</v>
      </c>
      <c r="K46" s="102" t="s">
        <v>1149</v>
      </c>
      <c r="L46" s="102" t="s">
        <v>1296</v>
      </c>
      <c r="M46" s="102" t="s">
        <v>48</v>
      </c>
      <c r="N46">
        <v>2</v>
      </c>
      <c r="O46" s="82">
        <v>9</v>
      </c>
      <c r="P46" s="49">
        <v>6</v>
      </c>
      <c r="Q46" s="49">
        <v>8</v>
      </c>
      <c r="R46" s="49" t="s">
        <v>36</v>
      </c>
      <c r="S46" s="54"/>
      <c r="T46" s="54"/>
      <c r="U46" s="54"/>
      <c r="V46" s="54"/>
      <c r="W46" s="80">
        <v>4</v>
      </c>
      <c r="X46" s="51">
        <f t="shared" si="0"/>
        <v>5.0999999999999996</v>
      </c>
      <c r="Y46" s="52" t="str">
        <f t="shared" si="3"/>
        <v>D+</v>
      </c>
      <c r="Z46" s="53" t="str">
        <f t="shared" si="1"/>
        <v>Trung bình yếu</v>
      </c>
      <c r="AA46" s="41" t="str">
        <f t="shared" si="4"/>
        <v/>
      </c>
      <c r="AB46" s="41" t="str">
        <f t="shared" si="5"/>
        <v>PM14-A3</v>
      </c>
      <c r="AC46" s="71"/>
      <c r="AD46" s="4"/>
      <c r="AE46" s="43" t="str">
        <f t="shared" si="2"/>
        <v>Đạt</v>
      </c>
      <c r="AF46" s="43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61"/>
    </row>
    <row r="47" spans="2:47" ht="18.75" customHeight="1" x14ac:dyDescent="0.25">
      <c r="B47" s="44">
        <v>39</v>
      </c>
      <c r="C47" s="45" t="s">
        <v>1221</v>
      </c>
      <c r="D47" s="46" t="s">
        <v>564</v>
      </c>
      <c r="E47" s="47" t="s">
        <v>510</v>
      </c>
      <c r="F47" s="48" t="s">
        <v>1222</v>
      </c>
      <c r="G47" s="45" t="s">
        <v>84</v>
      </c>
      <c r="H47" s="101" t="s">
        <v>1147</v>
      </c>
      <c r="I47" s="102" t="s">
        <v>1148</v>
      </c>
      <c r="J47" s="100">
        <v>43272</v>
      </c>
      <c r="K47" s="102" t="s">
        <v>1149</v>
      </c>
      <c r="L47" s="102" t="s">
        <v>1296</v>
      </c>
      <c r="M47" s="102" t="s">
        <v>48</v>
      </c>
      <c r="N47">
        <v>2</v>
      </c>
      <c r="O47" s="82">
        <v>10</v>
      </c>
      <c r="P47" s="49">
        <v>7</v>
      </c>
      <c r="Q47" s="49">
        <v>6</v>
      </c>
      <c r="R47" s="49" t="s">
        <v>36</v>
      </c>
      <c r="S47" s="54"/>
      <c r="T47" s="54"/>
      <c r="U47" s="54"/>
      <c r="V47" s="54"/>
      <c r="W47" s="80">
        <v>2</v>
      </c>
      <c r="X47" s="51">
        <f t="shared" si="0"/>
        <v>3.7</v>
      </c>
      <c r="Y47" s="52" t="str">
        <f t="shared" si="3"/>
        <v>F</v>
      </c>
      <c r="Z47" s="53" t="str">
        <f t="shared" si="1"/>
        <v>Kém</v>
      </c>
      <c r="AA47" s="41" t="str">
        <f t="shared" si="4"/>
        <v/>
      </c>
      <c r="AB47" s="41" t="str">
        <f t="shared" si="5"/>
        <v>PM14-A3</v>
      </c>
      <c r="AC47" s="71"/>
      <c r="AD47" s="4"/>
      <c r="AE47" s="43" t="str">
        <f t="shared" si="2"/>
        <v>Học lại</v>
      </c>
      <c r="AF47" s="43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61"/>
    </row>
    <row r="48" spans="2:47" ht="18.75" customHeight="1" x14ac:dyDescent="0.25">
      <c r="B48" s="44">
        <v>40</v>
      </c>
      <c r="C48" s="45" t="s">
        <v>1223</v>
      </c>
      <c r="D48" s="46" t="s">
        <v>118</v>
      </c>
      <c r="E48" s="47" t="s">
        <v>1224</v>
      </c>
      <c r="F48" s="48" t="s">
        <v>1061</v>
      </c>
      <c r="G48" s="45" t="s">
        <v>128</v>
      </c>
      <c r="H48" s="101" t="s">
        <v>1147</v>
      </c>
      <c r="I48" s="102" t="s">
        <v>1148</v>
      </c>
      <c r="J48" s="100">
        <v>43272</v>
      </c>
      <c r="K48" s="102" t="s">
        <v>1149</v>
      </c>
      <c r="L48" s="102" t="s">
        <v>1296</v>
      </c>
      <c r="M48" s="102" t="s">
        <v>48</v>
      </c>
      <c r="N48">
        <v>2</v>
      </c>
      <c r="O48" s="82">
        <v>9</v>
      </c>
      <c r="P48" s="49">
        <v>5</v>
      </c>
      <c r="Q48" s="49">
        <v>9</v>
      </c>
      <c r="R48" s="49" t="s">
        <v>36</v>
      </c>
      <c r="S48" s="54"/>
      <c r="T48" s="54"/>
      <c r="U48" s="54"/>
      <c r="V48" s="54"/>
      <c r="W48" s="80">
        <v>5</v>
      </c>
      <c r="X48" s="51">
        <f t="shared" si="0"/>
        <v>5.8</v>
      </c>
      <c r="Y48" s="52" t="str">
        <f t="shared" si="3"/>
        <v>C</v>
      </c>
      <c r="Z48" s="53" t="str">
        <f t="shared" si="1"/>
        <v>Trung bình</v>
      </c>
      <c r="AA48" s="41" t="str">
        <f t="shared" si="4"/>
        <v/>
      </c>
      <c r="AB48" s="41" t="str">
        <f t="shared" si="5"/>
        <v>PM14-A3</v>
      </c>
      <c r="AC48" s="71"/>
      <c r="AD48" s="4"/>
      <c r="AE48" s="43" t="str">
        <f t="shared" si="2"/>
        <v>Đạt</v>
      </c>
      <c r="AF48" s="43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61"/>
    </row>
    <row r="49" spans="2:47" ht="18.75" customHeight="1" x14ac:dyDescent="0.25">
      <c r="B49" s="44">
        <v>41</v>
      </c>
      <c r="C49" s="45" t="s">
        <v>1225</v>
      </c>
      <c r="D49" s="46" t="s">
        <v>1226</v>
      </c>
      <c r="E49" s="47" t="s">
        <v>1227</v>
      </c>
      <c r="F49" s="48" t="s">
        <v>1228</v>
      </c>
      <c r="G49" s="45" t="s">
        <v>454</v>
      </c>
      <c r="H49" s="101" t="s">
        <v>1147</v>
      </c>
      <c r="I49" s="102" t="s">
        <v>1148</v>
      </c>
      <c r="J49" s="100">
        <v>43272</v>
      </c>
      <c r="K49" s="102" t="s">
        <v>1149</v>
      </c>
      <c r="L49" s="102" t="s">
        <v>1296</v>
      </c>
      <c r="M49" s="102" t="s">
        <v>48</v>
      </c>
      <c r="N49">
        <v>2</v>
      </c>
      <c r="O49" s="82">
        <v>10</v>
      </c>
      <c r="P49" s="49">
        <v>7</v>
      </c>
      <c r="Q49" s="49">
        <v>6</v>
      </c>
      <c r="R49" s="49" t="s">
        <v>36</v>
      </c>
      <c r="S49" s="54"/>
      <c r="T49" s="54"/>
      <c r="U49" s="54"/>
      <c r="V49" s="54"/>
      <c r="W49" s="80">
        <v>1</v>
      </c>
      <c r="X49" s="51">
        <f t="shared" si="0"/>
        <v>3</v>
      </c>
      <c r="Y49" s="52" t="str">
        <f t="shared" si="3"/>
        <v>F</v>
      </c>
      <c r="Z49" s="53" t="str">
        <f t="shared" si="1"/>
        <v>Kém</v>
      </c>
      <c r="AA49" s="41" t="str">
        <f t="shared" si="4"/>
        <v/>
      </c>
      <c r="AB49" s="41" t="str">
        <f t="shared" si="5"/>
        <v>PM14-A3</v>
      </c>
      <c r="AC49" s="71"/>
      <c r="AD49" s="4"/>
      <c r="AE49" s="43" t="str">
        <f t="shared" si="2"/>
        <v>Học lại</v>
      </c>
      <c r="AF49" s="43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61"/>
    </row>
    <row r="50" spans="2:47" ht="18.75" customHeight="1" x14ac:dyDescent="0.25">
      <c r="B50" s="44">
        <v>42</v>
      </c>
      <c r="C50" s="45" t="s">
        <v>1229</v>
      </c>
      <c r="D50" s="46" t="s">
        <v>211</v>
      </c>
      <c r="E50" s="47" t="s">
        <v>1227</v>
      </c>
      <c r="F50" s="48" t="s">
        <v>1230</v>
      </c>
      <c r="G50" s="45" t="s">
        <v>472</v>
      </c>
      <c r="H50" s="101" t="s">
        <v>1147</v>
      </c>
      <c r="I50" s="102" t="s">
        <v>1148</v>
      </c>
      <c r="J50" s="100">
        <v>43272</v>
      </c>
      <c r="K50" s="102" t="s">
        <v>1149</v>
      </c>
      <c r="L50" s="102" t="s">
        <v>1296</v>
      </c>
      <c r="M50" s="102" t="s">
        <v>48</v>
      </c>
      <c r="N50">
        <v>2</v>
      </c>
      <c r="O50" s="82">
        <v>10</v>
      </c>
      <c r="P50" s="49">
        <v>6</v>
      </c>
      <c r="Q50" s="49">
        <v>6</v>
      </c>
      <c r="R50" s="49" t="s">
        <v>36</v>
      </c>
      <c r="S50" s="54"/>
      <c r="T50" s="54"/>
      <c r="U50" s="54"/>
      <c r="V50" s="54"/>
      <c r="W50" s="80">
        <v>5</v>
      </c>
      <c r="X50" s="51">
        <f t="shared" si="0"/>
        <v>5.7</v>
      </c>
      <c r="Y50" s="52" t="str">
        <f t="shared" si="3"/>
        <v>C</v>
      </c>
      <c r="Z50" s="53" t="str">
        <f t="shared" si="1"/>
        <v>Trung bình</v>
      </c>
      <c r="AA50" s="41" t="str">
        <f t="shared" si="4"/>
        <v/>
      </c>
      <c r="AB50" s="41" t="str">
        <f t="shared" si="5"/>
        <v>PM14-A3</v>
      </c>
      <c r="AC50" s="71"/>
      <c r="AD50" s="4"/>
      <c r="AE50" s="43" t="str">
        <f t="shared" si="2"/>
        <v>Đạt</v>
      </c>
      <c r="AF50" s="43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61"/>
    </row>
    <row r="51" spans="2:47" ht="18.75" customHeight="1" x14ac:dyDescent="0.25">
      <c r="B51" s="44">
        <v>43</v>
      </c>
      <c r="C51" s="45" t="s">
        <v>1231</v>
      </c>
      <c r="D51" s="46" t="s">
        <v>1232</v>
      </c>
      <c r="E51" s="47" t="s">
        <v>278</v>
      </c>
      <c r="F51" s="48" t="s">
        <v>765</v>
      </c>
      <c r="G51" s="45" t="s">
        <v>53</v>
      </c>
      <c r="H51" s="101" t="s">
        <v>1147</v>
      </c>
      <c r="I51" s="102" t="s">
        <v>1148</v>
      </c>
      <c r="J51" s="100">
        <v>43272</v>
      </c>
      <c r="K51" s="102" t="s">
        <v>1149</v>
      </c>
      <c r="L51" s="102" t="s">
        <v>1296</v>
      </c>
      <c r="M51" s="102" t="s">
        <v>48</v>
      </c>
      <c r="N51">
        <v>2</v>
      </c>
      <c r="O51" s="82">
        <v>7</v>
      </c>
      <c r="P51" s="49">
        <v>5</v>
      </c>
      <c r="Q51" s="49">
        <v>6</v>
      </c>
      <c r="R51" s="49" t="s">
        <v>36</v>
      </c>
      <c r="S51" s="54"/>
      <c r="T51" s="54"/>
      <c r="U51" s="54"/>
      <c r="V51" s="54"/>
      <c r="W51" s="80">
        <v>0</v>
      </c>
      <c r="X51" s="51">
        <f t="shared" si="0"/>
        <v>1.8</v>
      </c>
      <c r="Y51" s="52" t="str">
        <f t="shared" si="3"/>
        <v>F</v>
      </c>
      <c r="Z51" s="53" t="str">
        <f t="shared" si="1"/>
        <v>Kém</v>
      </c>
      <c r="AA51" s="41" t="s">
        <v>3382</v>
      </c>
      <c r="AB51" s="41" t="str">
        <f t="shared" si="5"/>
        <v>PM14-A3</v>
      </c>
      <c r="AC51" s="71"/>
      <c r="AD51" s="4"/>
      <c r="AE51" s="43" t="str">
        <f t="shared" si="2"/>
        <v>Học lại</v>
      </c>
      <c r="AF51" s="43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61"/>
    </row>
    <row r="52" spans="2:47" ht="18.75" customHeight="1" x14ac:dyDescent="0.25">
      <c r="B52" s="44">
        <v>44</v>
      </c>
      <c r="C52" s="45" t="s">
        <v>1233</v>
      </c>
      <c r="D52" s="46" t="s">
        <v>1234</v>
      </c>
      <c r="E52" s="47" t="s">
        <v>907</v>
      </c>
      <c r="F52" s="48" t="s">
        <v>469</v>
      </c>
      <c r="G52" s="45" t="s">
        <v>472</v>
      </c>
      <c r="H52" s="101" t="s">
        <v>1147</v>
      </c>
      <c r="I52" s="102" t="s">
        <v>1148</v>
      </c>
      <c r="J52" s="100">
        <v>43272</v>
      </c>
      <c r="K52" s="102" t="s">
        <v>1149</v>
      </c>
      <c r="L52" s="102" t="s">
        <v>1296</v>
      </c>
      <c r="M52" s="102" t="s">
        <v>48</v>
      </c>
      <c r="N52">
        <v>2</v>
      </c>
      <c r="O52" s="82">
        <v>10</v>
      </c>
      <c r="P52" s="49">
        <v>7</v>
      </c>
      <c r="Q52" s="49">
        <v>7</v>
      </c>
      <c r="R52" s="49" t="s">
        <v>36</v>
      </c>
      <c r="S52" s="54"/>
      <c r="T52" s="54"/>
      <c r="U52" s="54"/>
      <c r="V52" s="54"/>
      <c r="W52" s="80">
        <v>5</v>
      </c>
      <c r="X52" s="51">
        <f t="shared" si="0"/>
        <v>5.9</v>
      </c>
      <c r="Y52" s="52" t="str">
        <f t="shared" si="3"/>
        <v>C</v>
      </c>
      <c r="Z52" s="53" t="str">
        <f t="shared" si="1"/>
        <v>Trung bình</v>
      </c>
      <c r="AA52" s="41" t="str">
        <f t="shared" si="4"/>
        <v/>
      </c>
      <c r="AB52" s="41" t="str">
        <f t="shared" si="5"/>
        <v>PM14-A3</v>
      </c>
      <c r="AC52" s="71"/>
      <c r="AD52" s="4"/>
      <c r="AE52" s="43" t="str">
        <f t="shared" si="2"/>
        <v>Đạt</v>
      </c>
      <c r="AF52" s="43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61"/>
    </row>
    <row r="53" spans="2:47" ht="18.75" customHeight="1" x14ac:dyDescent="0.25">
      <c r="B53" s="44">
        <v>45</v>
      </c>
      <c r="C53" s="45" t="s">
        <v>1235</v>
      </c>
      <c r="D53" s="46" t="s">
        <v>176</v>
      </c>
      <c r="E53" s="47" t="s">
        <v>911</v>
      </c>
      <c r="F53" s="48" t="s">
        <v>1236</v>
      </c>
      <c r="G53" s="45" t="s">
        <v>105</v>
      </c>
      <c r="H53" s="101" t="s">
        <v>1147</v>
      </c>
      <c r="I53" s="102" t="s">
        <v>1148</v>
      </c>
      <c r="J53" s="100">
        <v>43272</v>
      </c>
      <c r="K53" s="102" t="s">
        <v>1149</v>
      </c>
      <c r="L53" s="102" t="s">
        <v>1296</v>
      </c>
      <c r="M53" s="102" t="s">
        <v>48</v>
      </c>
      <c r="N53">
        <v>2</v>
      </c>
      <c r="O53" s="82">
        <v>10</v>
      </c>
      <c r="P53" s="49">
        <v>7</v>
      </c>
      <c r="Q53" s="49">
        <v>6</v>
      </c>
      <c r="R53" s="49" t="s">
        <v>36</v>
      </c>
      <c r="S53" s="54"/>
      <c r="T53" s="54"/>
      <c r="U53" s="54"/>
      <c r="V53" s="54"/>
      <c r="W53" s="80">
        <v>2</v>
      </c>
      <c r="X53" s="51">
        <f t="shared" si="0"/>
        <v>3.7</v>
      </c>
      <c r="Y53" s="52" t="str">
        <f t="shared" si="3"/>
        <v>F</v>
      </c>
      <c r="Z53" s="53" t="str">
        <f t="shared" si="1"/>
        <v>Kém</v>
      </c>
      <c r="AA53" s="41" t="str">
        <f t="shared" si="4"/>
        <v/>
      </c>
      <c r="AB53" s="41" t="str">
        <f t="shared" si="5"/>
        <v>PM14-A3</v>
      </c>
      <c r="AC53" s="71"/>
      <c r="AD53" s="4"/>
      <c r="AE53" s="43" t="str">
        <f t="shared" si="2"/>
        <v>Học lại</v>
      </c>
      <c r="AF53" s="43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61"/>
    </row>
    <row r="54" spans="2:47" ht="18.75" customHeight="1" x14ac:dyDescent="0.25">
      <c r="B54" s="44">
        <v>46</v>
      </c>
      <c r="C54" s="45" t="s">
        <v>1237</v>
      </c>
      <c r="D54" s="46" t="s">
        <v>1238</v>
      </c>
      <c r="E54" s="47" t="s">
        <v>1239</v>
      </c>
      <c r="F54" s="48" t="s">
        <v>687</v>
      </c>
      <c r="G54" s="45" t="s">
        <v>65</v>
      </c>
      <c r="H54" s="101" t="s">
        <v>1147</v>
      </c>
      <c r="I54" s="102" t="s">
        <v>1148</v>
      </c>
      <c r="J54" s="100">
        <v>43272</v>
      </c>
      <c r="K54" s="102" t="s">
        <v>1149</v>
      </c>
      <c r="L54" s="102" t="s">
        <v>1296</v>
      </c>
      <c r="M54" s="102" t="s">
        <v>48</v>
      </c>
      <c r="N54">
        <v>2</v>
      </c>
      <c r="O54" s="82">
        <v>10</v>
      </c>
      <c r="P54" s="49">
        <v>6</v>
      </c>
      <c r="Q54" s="49">
        <v>6</v>
      </c>
      <c r="R54" s="49" t="s">
        <v>36</v>
      </c>
      <c r="S54" s="54"/>
      <c r="T54" s="54"/>
      <c r="U54" s="54"/>
      <c r="V54" s="54"/>
      <c r="W54" s="80">
        <v>0</v>
      </c>
      <c r="X54" s="51">
        <f t="shared" si="0"/>
        <v>2.2000000000000002</v>
      </c>
      <c r="Y54" s="52" t="str">
        <f t="shared" si="3"/>
        <v>F</v>
      </c>
      <c r="Z54" s="53" t="str">
        <f t="shared" si="1"/>
        <v>Kém</v>
      </c>
      <c r="AA54" s="41" t="s">
        <v>3382</v>
      </c>
      <c r="AB54" s="41" t="str">
        <f t="shared" si="5"/>
        <v>PM14-A3</v>
      </c>
      <c r="AC54" s="71"/>
      <c r="AD54" s="4"/>
      <c r="AE54" s="43" t="str">
        <f t="shared" si="2"/>
        <v>Học lại</v>
      </c>
      <c r="AF54" s="43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61"/>
    </row>
    <row r="55" spans="2:47" ht="18.75" customHeight="1" x14ac:dyDescent="0.25">
      <c r="B55" s="44">
        <v>47</v>
      </c>
      <c r="C55" s="45" t="s">
        <v>1240</v>
      </c>
      <c r="D55" s="46" t="s">
        <v>239</v>
      </c>
      <c r="E55" s="47" t="s">
        <v>1239</v>
      </c>
      <c r="F55" s="48" t="s">
        <v>1241</v>
      </c>
      <c r="G55" s="45" t="s">
        <v>57</v>
      </c>
      <c r="H55" s="101" t="s">
        <v>1147</v>
      </c>
      <c r="I55" s="102" t="s">
        <v>1148</v>
      </c>
      <c r="J55" s="100">
        <v>43272</v>
      </c>
      <c r="K55" s="102" t="s">
        <v>1149</v>
      </c>
      <c r="L55" s="102" t="s">
        <v>1296</v>
      </c>
      <c r="M55" s="102" t="s">
        <v>48</v>
      </c>
      <c r="N55">
        <v>2</v>
      </c>
      <c r="O55" s="82">
        <v>10</v>
      </c>
      <c r="P55" s="49">
        <v>7</v>
      </c>
      <c r="Q55" s="49">
        <v>8</v>
      </c>
      <c r="R55" s="49" t="s">
        <v>36</v>
      </c>
      <c r="S55" s="54"/>
      <c r="T55" s="54"/>
      <c r="U55" s="54"/>
      <c r="V55" s="54"/>
      <c r="W55" s="80">
        <v>9</v>
      </c>
      <c r="X55" s="51">
        <f t="shared" si="0"/>
        <v>8.8000000000000007</v>
      </c>
      <c r="Y55" s="52" t="str">
        <f t="shared" si="3"/>
        <v>A</v>
      </c>
      <c r="Z55" s="53" t="str">
        <f t="shared" si="1"/>
        <v>Giỏi</v>
      </c>
      <c r="AA55" s="41" t="str">
        <f t="shared" si="4"/>
        <v/>
      </c>
      <c r="AB55" s="41" t="str">
        <f t="shared" si="5"/>
        <v>PM14-A3</v>
      </c>
      <c r="AC55" s="71"/>
      <c r="AD55" s="4"/>
      <c r="AE55" s="43" t="str">
        <f t="shared" si="2"/>
        <v>Đạt</v>
      </c>
      <c r="AF55" s="43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61"/>
    </row>
    <row r="56" spans="2:47" ht="18.75" customHeight="1" x14ac:dyDescent="0.25">
      <c r="B56" s="44">
        <v>48</v>
      </c>
      <c r="C56" s="45" t="s">
        <v>1242</v>
      </c>
      <c r="D56" s="46" t="s">
        <v>1243</v>
      </c>
      <c r="E56" s="47" t="s">
        <v>1239</v>
      </c>
      <c r="F56" s="48" t="s">
        <v>1244</v>
      </c>
      <c r="G56" s="45" t="s">
        <v>218</v>
      </c>
      <c r="H56" s="101" t="s">
        <v>1147</v>
      </c>
      <c r="I56" s="102" t="s">
        <v>1148</v>
      </c>
      <c r="J56" s="100">
        <v>43272</v>
      </c>
      <c r="K56" s="102" t="s">
        <v>1149</v>
      </c>
      <c r="L56" s="102" t="s">
        <v>1296</v>
      </c>
      <c r="M56" s="102" t="s">
        <v>48</v>
      </c>
      <c r="N56">
        <v>2</v>
      </c>
      <c r="O56" s="82">
        <v>9</v>
      </c>
      <c r="P56" s="49">
        <v>7</v>
      </c>
      <c r="Q56" s="49">
        <v>7</v>
      </c>
      <c r="R56" s="49" t="s">
        <v>36</v>
      </c>
      <c r="S56" s="54"/>
      <c r="T56" s="54"/>
      <c r="U56" s="54"/>
      <c r="V56" s="54"/>
      <c r="W56" s="80">
        <v>3</v>
      </c>
      <c r="X56" s="51">
        <f t="shared" si="0"/>
        <v>4.4000000000000004</v>
      </c>
      <c r="Y56" s="52" t="str">
        <f t="shared" si="3"/>
        <v>D</v>
      </c>
      <c r="Z56" s="53" t="str">
        <f t="shared" si="1"/>
        <v>Trung bình yếu</v>
      </c>
      <c r="AA56" s="41" t="str">
        <f t="shared" si="4"/>
        <v/>
      </c>
      <c r="AB56" s="41" t="str">
        <f t="shared" si="5"/>
        <v>PM14-A3</v>
      </c>
      <c r="AC56" s="71"/>
      <c r="AD56" s="4"/>
      <c r="AE56" s="43" t="str">
        <f t="shared" si="2"/>
        <v>Đạt</v>
      </c>
      <c r="AF56" s="43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61"/>
    </row>
    <row r="57" spans="2:47" ht="18.75" customHeight="1" x14ac:dyDescent="0.25">
      <c r="B57" s="44">
        <v>49</v>
      </c>
      <c r="C57" s="45" t="s">
        <v>1245</v>
      </c>
      <c r="D57" s="46" t="s">
        <v>1246</v>
      </c>
      <c r="E57" s="47" t="s">
        <v>292</v>
      </c>
      <c r="F57" s="48" t="s">
        <v>895</v>
      </c>
      <c r="G57" s="45" t="s">
        <v>105</v>
      </c>
      <c r="H57" s="101" t="s">
        <v>1147</v>
      </c>
      <c r="I57" s="102" t="s">
        <v>1148</v>
      </c>
      <c r="J57" s="100">
        <v>43272</v>
      </c>
      <c r="K57" s="102" t="s">
        <v>1149</v>
      </c>
      <c r="L57" s="102" t="s">
        <v>1296</v>
      </c>
      <c r="M57" s="102" t="s">
        <v>48</v>
      </c>
      <c r="N57">
        <v>2</v>
      </c>
      <c r="O57" s="82">
        <v>8</v>
      </c>
      <c r="P57" s="49">
        <v>5</v>
      </c>
      <c r="Q57" s="49">
        <v>6</v>
      </c>
      <c r="R57" s="49" t="s">
        <v>36</v>
      </c>
      <c r="S57" s="54"/>
      <c r="T57" s="54"/>
      <c r="U57" s="54"/>
      <c r="V57" s="54"/>
      <c r="W57" s="80">
        <v>1</v>
      </c>
      <c r="X57" s="51">
        <f t="shared" si="0"/>
        <v>2.6</v>
      </c>
      <c r="Y57" s="52" t="str">
        <f t="shared" si="3"/>
        <v>F</v>
      </c>
      <c r="Z57" s="53" t="str">
        <f t="shared" si="1"/>
        <v>Kém</v>
      </c>
      <c r="AA57" s="41" t="str">
        <f t="shared" si="4"/>
        <v/>
      </c>
      <c r="AB57" s="41" t="str">
        <f t="shared" si="5"/>
        <v>PM14-A3</v>
      </c>
      <c r="AC57" s="71"/>
      <c r="AD57" s="4"/>
      <c r="AE57" s="43" t="str">
        <f t="shared" si="2"/>
        <v>Học lại</v>
      </c>
      <c r="AF57" s="43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61"/>
    </row>
    <row r="58" spans="2:47" ht="18.75" customHeight="1" x14ac:dyDescent="0.25">
      <c r="B58" s="44">
        <v>50</v>
      </c>
      <c r="C58" s="45" t="s">
        <v>1247</v>
      </c>
      <c r="D58" s="46" t="s">
        <v>76</v>
      </c>
      <c r="E58" s="47" t="s">
        <v>1248</v>
      </c>
      <c r="F58" s="48" t="s">
        <v>1249</v>
      </c>
      <c r="G58" s="45" t="s">
        <v>120</v>
      </c>
      <c r="H58" s="101" t="s">
        <v>1147</v>
      </c>
      <c r="I58" s="102" t="s">
        <v>1148</v>
      </c>
      <c r="J58" s="100">
        <v>43272</v>
      </c>
      <c r="K58" s="102" t="s">
        <v>1149</v>
      </c>
      <c r="L58" s="102" t="s">
        <v>1296</v>
      </c>
      <c r="M58" s="102" t="s">
        <v>48</v>
      </c>
      <c r="N58">
        <v>2</v>
      </c>
      <c r="O58" s="82">
        <v>9</v>
      </c>
      <c r="P58" s="49">
        <v>6</v>
      </c>
      <c r="Q58" s="49">
        <v>6</v>
      </c>
      <c r="R58" s="49" t="s">
        <v>36</v>
      </c>
      <c r="S58" s="54"/>
      <c r="T58" s="54"/>
      <c r="U58" s="54"/>
      <c r="V58" s="54"/>
      <c r="W58" s="80">
        <v>1</v>
      </c>
      <c r="X58" s="51">
        <f t="shared" si="0"/>
        <v>2.8</v>
      </c>
      <c r="Y58" s="52" t="str">
        <f t="shared" si="3"/>
        <v>F</v>
      </c>
      <c r="Z58" s="53" t="str">
        <f t="shared" si="1"/>
        <v>Kém</v>
      </c>
      <c r="AA58" s="41" t="str">
        <f t="shared" si="4"/>
        <v/>
      </c>
      <c r="AB58" s="41" t="str">
        <f t="shared" si="5"/>
        <v>PM14-A3</v>
      </c>
      <c r="AC58" s="71"/>
      <c r="AD58" s="4"/>
      <c r="AE58" s="43" t="str">
        <f t="shared" si="2"/>
        <v>Học lại</v>
      </c>
      <c r="AF58" s="43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61"/>
    </row>
    <row r="59" spans="2:47" ht="18.75" customHeight="1" x14ac:dyDescent="0.25">
      <c r="B59" s="44">
        <v>51</v>
      </c>
      <c r="C59" s="45" t="s">
        <v>1250</v>
      </c>
      <c r="D59" s="46" t="s">
        <v>239</v>
      </c>
      <c r="E59" s="47" t="s">
        <v>1251</v>
      </c>
      <c r="F59" s="48" t="s">
        <v>1252</v>
      </c>
      <c r="G59" s="45" t="s">
        <v>1253</v>
      </c>
      <c r="H59" s="101" t="s">
        <v>1147</v>
      </c>
      <c r="I59" s="102" t="s">
        <v>1148</v>
      </c>
      <c r="J59" s="100">
        <v>43272</v>
      </c>
      <c r="K59" s="102" t="s">
        <v>1149</v>
      </c>
      <c r="L59" s="102" t="s">
        <v>1296</v>
      </c>
      <c r="M59" s="102" t="s">
        <v>48</v>
      </c>
      <c r="N59">
        <v>2</v>
      </c>
      <c r="O59" s="82">
        <v>10</v>
      </c>
      <c r="P59" s="49">
        <v>6</v>
      </c>
      <c r="Q59" s="49">
        <v>10</v>
      </c>
      <c r="R59" s="49" t="s">
        <v>36</v>
      </c>
      <c r="S59" s="54"/>
      <c r="T59" s="54"/>
      <c r="U59" s="54"/>
      <c r="V59" s="54"/>
      <c r="W59" s="80">
        <v>4</v>
      </c>
      <c r="X59" s="51">
        <f t="shared" si="0"/>
        <v>5.4</v>
      </c>
      <c r="Y59" s="52" t="str">
        <f t="shared" si="3"/>
        <v>D+</v>
      </c>
      <c r="Z59" s="53" t="str">
        <f t="shared" si="1"/>
        <v>Trung bình yếu</v>
      </c>
      <c r="AA59" s="41" t="str">
        <f t="shared" si="4"/>
        <v/>
      </c>
      <c r="AB59" s="41" t="str">
        <f t="shared" si="5"/>
        <v>PM14-A3</v>
      </c>
      <c r="AC59" s="71"/>
      <c r="AD59" s="4"/>
      <c r="AE59" s="43" t="str">
        <f t="shared" si="2"/>
        <v>Đạt</v>
      </c>
      <c r="AF59" s="43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61"/>
    </row>
    <row r="60" spans="2:47" ht="18.75" customHeight="1" x14ac:dyDescent="0.25">
      <c r="B60" s="44">
        <v>52</v>
      </c>
      <c r="C60" s="45" t="s">
        <v>1254</v>
      </c>
      <c r="D60" s="46" t="s">
        <v>561</v>
      </c>
      <c r="E60" s="47" t="s">
        <v>296</v>
      </c>
      <c r="F60" s="48" t="s">
        <v>1255</v>
      </c>
      <c r="G60" s="45" t="s">
        <v>89</v>
      </c>
      <c r="H60" s="101" t="s">
        <v>1147</v>
      </c>
      <c r="I60" s="102" t="s">
        <v>1148</v>
      </c>
      <c r="J60" s="100">
        <v>43272</v>
      </c>
      <c r="K60" s="102" t="s">
        <v>1149</v>
      </c>
      <c r="L60" s="102" t="s">
        <v>1296</v>
      </c>
      <c r="M60" s="102" t="s">
        <v>48</v>
      </c>
      <c r="N60">
        <v>2</v>
      </c>
      <c r="O60" s="82">
        <v>10</v>
      </c>
      <c r="P60" s="49">
        <v>6</v>
      </c>
      <c r="Q60" s="49">
        <v>8</v>
      </c>
      <c r="R60" s="49" t="s">
        <v>36</v>
      </c>
      <c r="S60" s="54"/>
      <c r="T60" s="54"/>
      <c r="U60" s="54"/>
      <c r="V60" s="54"/>
      <c r="W60" s="80">
        <v>2</v>
      </c>
      <c r="X60" s="51">
        <f t="shared" si="0"/>
        <v>3.8</v>
      </c>
      <c r="Y60" s="52" t="str">
        <f t="shared" si="3"/>
        <v>F</v>
      </c>
      <c r="Z60" s="53" t="str">
        <f t="shared" si="1"/>
        <v>Kém</v>
      </c>
      <c r="AA60" s="41" t="str">
        <f t="shared" si="4"/>
        <v/>
      </c>
      <c r="AB60" s="41" t="str">
        <f t="shared" si="5"/>
        <v>PM14-A3</v>
      </c>
      <c r="AC60" s="71"/>
      <c r="AD60" s="4"/>
      <c r="AE60" s="43" t="str">
        <f t="shared" si="2"/>
        <v>Học lại</v>
      </c>
      <c r="AF60" s="43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61"/>
    </row>
    <row r="61" spans="2:47" ht="18.75" customHeight="1" x14ac:dyDescent="0.25">
      <c r="B61" s="44">
        <v>53</v>
      </c>
      <c r="C61" s="45" t="s">
        <v>1256</v>
      </c>
      <c r="D61" s="46" t="s">
        <v>1257</v>
      </c>
      <c r="E61" s="47" t="s">
        <v>921</v>
      </c>
      <c r="F61" s="48" t="s">
        <v>136</v>
      </c>
      <c r="G61" s="45" t="s">
        <v>57</v>
      </c>
      <c r="H61" s="101" t="s">
        <v>1147</v>
      </c>
      <c r="I61" s="102" t="s">
        <v>1148</v>
      </c>
      <c r="J61" s="100">
        <v>43272</v>
      </c>
      <c r="K61" s="102" t="s">
        <v>1149</v>
      </c>
      <c r="L61" s="102" t="s">
        <v>1296</v>
      </c>
      <c r="M61" s="102" t="s">
        <v>48</v>
      </c>
      <c r="N61">
        <v>2</v>
      </c>
      <c r="O61" s="82">
        <v>9</v>
      </c>
      <c r="P61" s="49">
        <v>6</v>
      </c>
      <c r="Q61" s="49">
        <v>6</v>
      </c>
      <c r="R61" s="49" t="s">
        <v>36</v>
      </c>
      <c r="S61" s="54"/>
      <c r="T61" s="54"/>
      <c r="U61" s="54"/>
      <c r="V61" s="54"/>
      <c r="W61" s="80">
        <v>3</v>
      </c>
      <c r="X61" s="51">
        <f t="shared" si="0"/>
        <v>4.2</v>
      </c>
      <c r="Y61" s="52" t="str">
        <f t="shared" si="3"/>
        <v>D</v>
      </c>
      <c r="Z61" s="53" t="str">
        <f t="shared" si="1"/>
        <v>Trung bình yếu</v>
      </c>
      <c r="AA61" s="41" t="str">
        <f t="shared" si="4"/>
        <v/>
      </c>
      <c r="AB61" s="41" t="str">
        <f t="shared" si="5"/>
        <v>PM14-A3</v>
      </c>
      <c r="AC61" s="71"/>
      <c r="AD61" s="4"/>
      <c r="AE61" s="43" t="str">
        <f t="shared" si="2"/>
        <v>Đạt</v>
      </c>
      <c r="AF61" s="43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61"/>
    </row>
    <row r="62" spans="2:47" ht="18.75" customHeight="1" x14ac:dyDescent="0.25">
      <c r="B62" s="44">
        <v>54</v>
      </c>
      <c r="C62" s="45" t="s">
        <v>1258</v>
      </c>
      <c r="D62" s="46" t="s">
        <v>176</v>
      </c>
      <c r="E62" s="47" t="s">
        <v>921</v>
      </c>
      <c r="F62" s="48" t="s">
        <v>1111</v>
      </c>
      <c r="G62" s="45" t="s">
        <v>69</v>
      </c>
      <c r="H62" s="101" t="s">
        <v>1147</v>
      </c>
      <c r="I62" s="102" t="s">
        <v>1148</v>
      </c>
      <c r="J62" s="100">
        <v>43272</v>
      </c>
      <c r="K62" s="102" t="s">
        <v>1149</v>
      </c>
      <c r="L62" s="102" t="s">
        <v>1296</v>
      </c>
      <c r="M62" s="102" t="s">
        <v>48</v>
      </c>
      <c r="N62">
        <v>2</v>
      </c>
      <c r="O62" s="82">
        <v>10</v>
      </c>
      <c r="P62" s="49">
        <v>7</v>
      </c>
      <c r="Q62" s="49">
        <v>6</v>
      </c>
      <c r="R62" s="49" t="s">
        <v>36</v>
      </c>
      <c r="S62" s="54"/>
      <c r="T62" s="54"/>
      <c r="U62" s="54"/>
      <c r="V62" s="54"/>
      <c r="W62" s="80">
        <v>2</v>
      </c>
      <c r="X62" s="51">
        <f t="shared" si="0"/>
        <v>3.7</v>
      </c>
      <c r="Y62" s="52" t="str">
        <f t="shared" si="3"/>
        <v>F</v>
      </c>
      <c r="Z62" s="53" t="str">
        <f t="shared" si="1"/>
        <v>Kém</v>
      </c>
      <c r="AA62" s="41" t="str">
        <f t="shared" si="4"/>
        <v/>
      </c>
      <c r="AB62" s="41" t="str">
        <f t="shared" si="5"/>
        <v>PM14-A3</v>
      </c>
      <c r="AC62" s="71"/>
      <c r="AD62" s="4"/>
      <c r="AE62" s="43" t="str">
        <f t="shared" si="2"/>
        <v>Học lại</v>
      </c>
      <c r="AF62" s="43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61"/>
    </row>
    <row r="63" spans="2:47" ht="18.75" customHeight="1" x14ac:dyDescent="0.25">
      <c r="B63" s="44">
        <v>55</v>
      </c>
      <c r="C63" s="45" t="s">
        <v>1259</v>
      </c>
      <c r="D63" s="46" t="s">
        <v>327</v>
      </c>
      <c r="E63" s="47" t="s">
        <v>921</v>
      </c>
      <c r="F63" s="48" t="s">
        <v>339</v>
      </c>
      <c r="G63" s="45" t="s">
        <v>179</v>
      </c>
      <c r="H63" s="101" t="s">
        <v>1147</v>
      </c>
      <c r="I63" s="102" t="s">
        <v>1148</v>
      </c>
      <c r="J63" s="100">
        <v>43272</v>
      </c>
      <c r="K63" s="102" t="s">
        <v>1149</v>
      </c>
      <c r="L63" s="102" t="s">
        <v>1296</v>
      </c>
      <c r="M63" s="102" t="s">
        <v>48</v>
      </c>
      <c r="N63">
        <v>2</v>
      </c>
      <c r="O63" s="82">
        <v>8</v>
      </c>
      <c r="P63" s="49">
        <v>6</v>
      </c>
      <c r="Q63" s="49">
        <v>6</v>
      </c>
      <c r="R63" s="49" t="s">
        <v>36</v>
      </c>
      <c r="S63" s="54"/>
      <c r="T63" s="54"/>
      <c r="U63" s="54"/>
      <c r="V63" s="54"/>
      <c r="W63" s="80">
        <v>2</v>
      </c>
      <c r="X63" s="51">
        <f t="shared" si="0"/>
        <v>3.4</v>
      </c>
      <c r="Y63" s="52" t="str">
        <f t="shared" si="3"/>
        <v>F</v>
      </c>
      <c r="Z63" s="53" t="str">
        <f t="shared" si="1"/>
        <v>Kém</v>
      </c>
      <c r="AA63" s="41" t="str">
        <f t="shared" si="4"/>
        <v/>
      </c>
      <c r="AB63" s="41" t="str">
        <f t="shared" si="5"/>
        <v>PM14-A3</v>
      </c>
      <c r="AC63" s="71"/>
      <c r="AD63" s="4"/>
      <c r="AE63" s="43" t="str">
        <f t="shared" si="2"/>
        <v>Học lại</v>
      </c>
      <c r="AF63" s="43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61"/>
    </row>
    <row r="64" spans="2:47" ht="18.75" customHeight="1" x14ac:dyDescent="0.25">
      <c r="B64" s="44">
        <v>56</v>
      </c>
      <c r="C64" s="45" t="s">
        <v>1260</v>
      </c>
      <c r="D64" s="46" t="s">
        <v>1261</v>
      </c>
      <c r="E64" s="47" t="s">
        <v>721</v>
      </c>
      <c r="F64" s="48" t="s">
        <v>1262</v>
      </c>
      <c r="G64" s="45" t="s">
        <v>214</v>
      </c>
      <c r="H64" s="101" t="s">
        <v>1147</v>
      </c>
      <c r="I64" s="102" t="s">
        <v>1148</v>
      </c>
      <c r="J64" s="100">
        <v>43272</v>
      </c>
      <c r="K64" s="102" t="s">
        <v>1149</v>
      </c>
      <c r="L64" s="102" t="s">
        <v>1296</v>
      </c>
      <c r="M64" s="102" t="s">
        <v>48</v>
      </c>
      <c r="N64">
        <v>2</v>
      </c>
      <c r="O64" s="82">
        <v>10</v>
      </c>
      <c r="P64" s="49">
        <v>6</v>
      </c>
      <c r="Q64" s="49">
        <v>6</v>
      </c>
      <c r="R64" s="49" t="s">
        <v>36</v>
      </c>
      <c r="S64" s="54"/>
      <c r="T64" s="54"/>
      <c r="U64" s="54"/>
      <c r="V64" s="54"/>
      <c r="W64" s="80">
        <v>4</v>
      </c>
      <c r="X64" s="51">
        <f t="shared" si="0"/>
        <v>5</v>
      </c>
      <c r="Y64" s="52" t="str">
        <f t="shared" si="3"/>
        <v>D+</v>
      </c>
      <c r="Z64" s="53" t="str">
        <f t="shared" si="1"/>
        <v>Trung bình yếu</v>
      </c>
      <c r="AA64" s="41" t="str">
        <f t="shared" si="4"/>
        <v/>
      </c>
      <c r="AB64" s="41" t="str">
        <f t="shared" si="5"/>
        <v>PM14-A3</v>
      </c>
      <c r="AC64" s="71"/>
      <c r="AD64" s="4"/>
      <c r="AE64" s="43" t="str">
        <f t="shared" si="2"/>
        <v>Đạt</v>
      </c>
      <c r="AF64" s="43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61"/>
    </row>
    <row r="65" spans="2:47" ht="18.75" customHeight="1" x14ac:dyDescent="0.25">
      <c r="B65" s="44">
        <v>57</v>
      </c>
      <c r="C65" s="45" t="s">
        <v>1263</v>
      </c>
      <c r="D65" s="46" t="s">
        <v>1095</v>
      </c>
      <c r="E65" s="47" t="s">
        <v>721</v>
      </c>
      <c r="F65" s="48" t="s">
        <v>1188</v>
      </c>
      <c r="G65" s="45" t="s">
        <v>454</v>
      </c>
      <c r="H65" s="101" t="s">
        <v>1147</v>
      </c>
      <c r="I65" s="102" t="s">
        <v>1148</v>
      </c>
      <c r="J65" s="100">
        <v>43272</v>
      </c>
      <c r="K65" s="102" t="s">
        <v>1149</v>
      </c>
      <c r="L65" s="102" t="s">
        <v>1296</v>
      </c>
      <c r="M65" s="102" t="s">
        <v>48</v>
      </c>
      <c r="N65">
        <v>2</v>
      </c>
      <c r="O65" s="82">
        <v>10</v>
      </c>
      <c r="P65" s="49">
        <v>6</v>
      </c>
      <c r="Q65" s="49">
        <v>6</v>
      </c>
      <c r="R65" s="49" t="s">
        <v>36</v>
      </c>
      <c r="S65" s="54"/>
      <c r="T65" s="54"/>
      <c r="U65" s="54"/>
      <c r="V65" s="54"/>
      <c r="W65" s="80">
        <v>4</v>
      </c>
      <c r="X65" s="51">
        <f t="shared" si="0"/>
        <v>5</v>
      </c>
      <c r="Y65" s="52" t="str">
        <f t="shared" si="3"/>
        <v>D+</v>
      </c>
      <c r="Z65" s="53" t="str">
        <f t="shared" si="1"/>
        <v>Trung bình yếu</v>
      </c>
      <c r="AA65" s="41" t="str">
        <f t="shared" si="4"/>
        <v/>
      </c>
      <c r="AB65" s="41" t="str">
        <f t="shared" si="5"/>
        <v>PM14-A3</v>
      </c>
      <c r="AC65" s="71"/>
      <c r="AD65" s="4"/>
      <c r="AE65" s="43" t="str">
        <f t="shared" si="2"/>
        <v>Đạt</v>
      </c>
      <c r="AF65" s="43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61"/>
    </row>
    <row r="66" spans="2:47" ht="18.75" customHeight="1" x14ac:dyDescent="0.25">
      <c r="B66" s="44">
        <v>58</v>
      </c>
      <c r="C66" s="45" t="s">
        <v>1264</v>
      </c>
      <c r="D66" s="46" t="s">
        <v>76</v>
      </c>
      <c r="E66" s="47" t="s">
        <v>534</v>
      </c>
      <c r="F66" s="48" t="s">
        <v>469</v>
      </c>
      <c r="G66" s="45" t="s">
        <v>218</v>
      </c>
      <c r="H66" s="101" t="s">
        <v>1147</v>
      </c>
      <c r="I66" s="102" t="s">
        <v>1148</v>
      </c>
      <c r="J66" s="100">
        <v>43272</v>
      </c>
      <c r="K66" s="102" t="s">
        <v>1149</v>
      </c>
      <c r="L66" s="102" t="s">
        <v>1296</v>
      </c>
      <c r="M66" s="102" t="s">
        <v>48</v>
      </c>
      <c r="N66">
        <v>2</v>
      </c>
      <c r="O66" s="82">
        <v>10</v>
      </c>
      <c r="P66" s="49">
        <v>6</v>
      </c>
      <c r="Q66" s="49">
        <v>8</v>
      </c>
      <c r="R66" s="49" t="s">
        <v>36</v>
      </c>
      <c r="S66" s="54"/>
      <c r="T66" s="54"/>
      <c r="U66" s="54"/>
      <c r="V66" s="54"/>
      <c r="W66" s="80">
        <v>6</v>
      </c>
      <c r="X66" s="51">
        <f t="shared" si="0"/>
        <v>6.6</v>
      </c>
      <c r="Y66" s="52" t="str">
        <f t="shared" si="3"/>
        <v>C+</v>
      </c>
      <c r="Z66" s="53" t="str">
        <f t="shared" si="1"/>
        <v>Trung bình</v>
      </c>
      <c r="AA66" s="41" t="str">
        <f t="shared" si="4"/>
        <v/>
      </c>
      <c r="AB66" s="41" t="str">
        <f t="shared" si="5"/>
        <v>PM14-A3</v>
      </c>
      <c r="AC66" s="71"/>
      <c r="AD66" s="4"/>
      <c r="AE66" s="43" t="str">
        <f t="shared" si="2"/>
        <v>Đạt</v>
      </c>
      <c r="AF66" s="43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61"/>
    </row>
    <row r="67" spans="2:47" ht="18.75" customHeight="1" x14ac:dyDescent="0.25">
      <c r="B67" s="44">
        <v>59</v>
      </c>
      <c r="C67" s="45" t="s">
        <v>1265</v>
      </c>
      <c r="D67" s="46" t="s">
        <v>1266</v>
      </c>
      <c r="E67" s="47" t="s">
        <v>1267</v>
      </c>
      <c r="F67" s="48" t="s">
        <v>1268</v>
      </c>
      <c r="G67" s="45" t="s">
        <v>194</v>
      </c>
      <c r="H67" s="101" t="s">
        <v>1147</v>
      </c>
      <c r="I67" s="102" t="s">
        <v>1148</v>
      </c>
      <c r="J67" s="100">
        <v>43272</v>
      </c>
      <c r="K67" s="102" t="s">
        <v>1149</v>
      </c>
      <c r="L67" s="102" t="s">
        <v>1296</v>
      </c>
      <c r="M67" s="102" t="s">
        <v>48</v>
      </c>
      <c r="N67">
        <v>2</v>
      </c>
      <c r="O67" s="82">
        <v>9</v>
      </c>
      <c r="P67" s="49">
        <v>5</v>
      </c>
      <c r="Q67" s="49">
        <v>10</v>
      </c>
      <c r="R67" s="49" t="s">
        <v>36</v>
      </c>
      <c r="S67" s="54"/>
      <c r="T67" s="54"/>
      <c r="U67" s="54"/>
      <c r="V67" s="54"/>
      <c r="W67" s="80">
        <v>8</v>
      </c>
      <c r="X67" s="51">
        <f t="shared" si="0"/>
        <v>8</v>
      </c>
      <c r="Y67" s="52" t="str">
        <f t="shared" si="3"/>
        <v>B+</v>
      </c>
      <c r="Z67" s="53" t="str">
        <f t="shared" si="1"/>
        <v>Khá</v>
      </c>
      <c r="AA67" s="41" t="str">
        <f t="shared" si="4"/>
        <v/>
      </c>
      <c r="AB67" s="41" t="str">
        <f t="shared" si="5"/>
        <v>PM14-A3</v>
      </c>
      <c r="AC67" s="71"/>
      <c r="AD67" s="4"/>
      <c r="AE67" s="43" t="str">
        <f t="shared" si="2"/>
        <v>Đạt</v>
      </c>
      <c r="AF67" s="43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61"/>
    </row>
    <row r="68" spans="2:47" ht="18.75" customHeight="1" x14ac:dyDescent="0.25">
      <c r="B68" s="44">
        <v>60</v>
      </c>
      <c r="C68" s="45" t="s">
        <v>1269</v>
      </c>
      <c r="D68" s="46" t="s">
        <v>1004</v>
      </c>
      <c r="E68" s="47" t="s">
        <v>1267</v>
      </c>
      <c r="F68" s="48" t="s">
        <v>1270</v>
      </c>
      <c r="G68" s="45" t="s">
        <v>57</v>
      </c>
      <c r="H68" s="101" t="s">
        <v>1147</v>
      </c>
      <c r="I68" s="102" t="s">
        <v>1148</v>
      </c>
      <c r="J68" s="100">
        <v>43272</v>
      </c>
      <c r="K68" s="102" t="s">
        <v>1149</v>
      </c>
      <c r="L68" s="102" t="s">
        <v>1296</v>
      </c>
      <c r="M68" s="102" t="s">
        <v>48</v>
      </c>
      <c r="N68">
        <v>2</v>
      </c>
      <c r="O68" s="82">
        <v>10</v>
      </c>
      <c r="P68" s="49">
        <v>7</v>
      </c>
      <c r="Q68" s="49">
        <v>8</v>
      </c>
      <c r="R68" s="49" t="s">
        <v>36</v>
      </c>
      <c r="S68" s="54"/>
      <c r="T68" s="54"/>
      <c r="U68" s="54"/>
      <c r="V68" s="54"/>
      <c r="W68" s="80">
        <v>4</v>
      </c>
      <c r="X68" s="51">
        <f t="shared" si="0"/>
        <v>5.3</v>
      </c>
      <c r="Y68" s="52" t="str">
        <f t="shared" si="3"/>
        <v>D+</v>
      </c>
      <c r="Z68" s="53" t="str">
        <f t="shared" si="1"/>
        <v>Trung bình yếu</v>
      </c>
      <c r="AA68" s="41" t="str">
        <f t="shared" si="4"/>
        <v/>
      </c>
      <c r="AB68" s="41" t="str">
        <f t="shared" si="5"/>
        <v>PM14-A3</v>
      </c>
      <c r="AC68" s="71"/>
      <c r="AD68" s="4"/>
      <c r="AE68" s="43" t="str">
        <f t="shared" si="2"/>
        <v>Đạt</v>
      </c>
      <c r="AF68" s="43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61"/>
    </row>
    <row r="69" spans="2:47" ht="18.75" customHeight="1" x14ac:dyDescent="0.25">
      <c r="B69" s="44">
        <v>61</v>
      </c>
      <c r="C69" s="45" t="s">
        <v>1271</v>
      </c>
      <c r="D69" s="46" t="s">
        <v>1272</v>
      </c>
      <c r="E69" s="47" t="s">
        <v>1273</v>
      </c>
      <c r="F69" s="48" t="s">
        <v>1274</v>
      </c>
      <c r="G69" s="45" t="s">
        <v>79</v>
      </c>
      <c r="H69" s="101" t="s">
        <v>1147</v>
      </c>
      <c r="I69" s="102" t="s">
        <v>1148</v>
      </c>
      <c r="J69" s="100">
        <v>43272</v>
      </c>
      <c r="K69" s="102" t="s">
        <v>1149</v>
      </c>
      <c r="L69" s="102" t="s">
        <v>1296</v>
      </c>
      <c r="M69" s="102" t="s">
        <v>48</v>
      </c>
      <c r="N69">
        <v>2</v>
      </c>
      <c r="O69" s="82">
        <v>10</v>
      </c>
      <c r="P69" s="49">
        <v>6</v>
      </c>
      <c r="Q69" s="49">
        <v>6</v>
      </c>
      <c r="R69" s="49" t="s">
        <v>36</v>
      </c>
      <c r="S69" s="54"/>
      <c r="T69" s="54"/>
      <c r="U69" s="54"/>
      <c r="V69" s="54"/>
      <c r="W69" s="80">
        <v>2</v>
      </c>
      <c r="X69" s="51">
        <f t="shared" si="0"/>
        <v>3.6</v>
      </c>
      <c r="Y69" s="52" t="str">
        <f t="shared" si="3"/>
        <v>F</v>
      </c>
      <c r="Z69" s="53" t="str">
        <f t="shared" si="1"/>
        <v>Kém</v>
      </c>
      <c r="AA69" s="41" t="str">
        <f t="shared" si="4"/>
        <v/>
      </c>
      <c r="AB69" s="41" t="str">
        <f t="shared" si="5"/>
        <v>PM14-A3</v>
      </c>
      <c r="AC69" s="71"/>
      <c r="AD69" s="4"/>
      <c r="AE69" s="43" t="str">
        <f t="shared" si="2"/>
        <v>Học lại</v>
      </c>
      <c r="AF69" s="43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61"/>
    </row>
    <row r="70" spans="2:47" ht="18.75" customHeight="1" x14ac:dyDescent="0.25">
      <c r="B70" s="44">
        <v>62</v>
      </c>
      <c r="C70" s="45" t="s">
        <v>1275</v>
      </c>
      <c r="D70" s="46" t="s">
        <v>76</v>
      </c>
      <c r="E70" s="47" t="s">
        <v>538</v>
      </c>
      <c r="F70" s="48" t="s">
        <v>1276</v>
      </c>
      <c r="G70" s="45" t="s">
        <v>518</v>
      </c>
      <c r="H70" s="101" t="s">
        <v>1147</v>
      </c>
      <c r="I70" s="102" t="s">
        <v>1148</v>
      </c>
      <c r="J70" s="100">
        <v>43272</v>
      </c>
      <c r="K70" s="102" t="s">
        <v>1149</v>
      </c>
      <c r="L70" s="102" t="s">
        <v>1296</v>
      </c>
      <c r="M70" s="102" t="s">
        <v>48</v>
      </c>
      <c r="N70">
        <v>2</v>
      </c>
      <c r="O70" s="82">
        <v>10</v>
      </c>
      <c r="P70" s="49">
        <v>8</v>
      </c>
      <c r="Q70" s="49">
        <v>8</v>
      </c>
      <c r="R70" s="49" t="s">
        <v>36</v>
      </c>
      <c r="S70" s="54"/>
      <c r="T70" s="54"/>
      <c r="U70" s="54"/>
      <c r="V70" s="54"/>
      <c r="W70" s="80">
        <v>8</v>
      </c>
      <c r="X70" s="51">
        <f t="shared" si="0"/>
        <v>8.1999999999999993</v>
      </c>
      <c r="Y70" s="52" t="str">
        <f t="shared" si="3"/>
        <v>B+</v>
      </c>
      <c r="Z70" s="53" t="str">
        <f t="shared" si="1"/>
        <v>Khá</v>
      </c>
      <c r="AA70" s="41" t="str">
        <f t="shared" si="4"/>
        <v/>
      </c>
      <c r="AB70" s="41" t="str">
        <f t="shared" si="5"/>
        <v>PM14-A3</v>
      </c>
      <c r="AC70" s="71"/>
      <c r="AD70" s="4"/>
      <c r="AE70" s="43" t="str">
        <f t="shared" si="2"/>
        <v>Đạt</v>
      </c>
      <c r="AF70" s="43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61"/>
    </row>
    <row r="71" spans="2:47" ht="18.75" customHeight="1" x14ac:dyDescent="0.25">
      <c r="B71" s="44">
        <v>63</v>
      </c>
      <c r="C71" s="45" t="s">
        <v>1277</v>
      </c>
      <c r="D71" s="46" t="s">
        <v>114</v>
      </c>
      <c r="E71" s="47" t="s">
        <v>538</v>
      </c>
      <c r="F71" s="48" t="s">
        <v>405</v>
      </c>
      <c r="G71" s="45" t="s">
        <v>179</v>
      </c>
      <c r="H71" s="101" t="s">
        <v>1147</v>
      </c>
      <c r="I71" s="102" t="s">
        <v>1148</v>
      </c>
      <c r="J71" s="100">
        <v>43272</v>
      </c>
      <c r="K71" s="102" t="s">
        <v>1149</v>
      </c>
      <c r="L71" s="102" t="s">
        <v>1296</v>
      </c>
      <c r="M71" s="102" t="s">
        <v>48</v>
      </c>
      <c r="N71">
        <v>2</v>
      </c>
      <c r="O71" s="82">
        <v>10</v>
      </c>
      <c r="P71" s="49">
        <v>8</v>
      </c>
      <c r="Q71" s="49">
        <v>6</v>
      </c>
      <c r="R71" s="49" t="s">
        <v>36</v>
      </c>
      <c r="S71" s="54"/>
      <c r="T71" s="54"/>
      <c r="U71" s="54"/>
      <c r="V71" s="54"/>
      <c r="W71" s="80">
        <v>2</v>
      </c>
      <c r="X71" s="51">
        <f t="shared" si="0"/>
        <v>3.8</v>
      </c>
      <c r="Y71" s="52" t="str">
        <f t="shared" si="3"/>
        <v>F</v>
      </c>
      <c r="Z71" s="53" t="str">
        <f t="shared" si="1"/>
        <v>Kém</v>
      </c>
      <c r="AA71" s="41" t="str">
        <f t="shared" si="4"/>
        <v/>
      </c>
      <c r="AB71" s="41" t="str">
        <f t="shared" si="5"/>
        <v>PM14-A3</v>
      </c>
      <c r="AC71" s="71"/>
      <c r="AD71" s="4"/>
      <c r="AE71" s="43" t="str">
        <f t="shared" si="2"/>
        <v>Học lại</v>
      </c>
      <c r="AF71" s="43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61"/>
    </row>
    <row r="72" spans="2:47" ht="18.75" customHeight="1" x14ac:dyDescent="0.25">
      <c r="B72" s="44">
        <v>64</v>
      </c>
      <c r="C72" s="45" t="s">
        <v>1278</v>
      </c>
      <c r="D72" s="46" t="s">
        <v>1014</v>
      </c>
      <c r="E72" s="47" t="s">
        <v>1279</v>
      </c>
      <c r="F72" s="48" t="s">
        <v>912</v>
      </c>
      <c r="G72" s="45" t="s">
        <v>57</v>
      </c>
      <c r="H72" s="101" t="s">
        <v>1147</v>
      </c>
      <c r="I72" s="102" t="s">
        <v>1148</v>
      </c>
      <c r="J72" s="100">
        <v>43272</v>
      </c>
      <c r="K72" s="102" t="s">
        <v>1149</v>
      </c>
      <c r="L72" s="102" t="s">
        <v>1296</v>
      </c>
      <c r="M72" s="102" t="s">
        <v>48</v>
      </c>
      <c r="N72">
        <v>2</v>
      </c>
      <c r="O72" s="82">
        <v>10</v>
      </c>
      <c r="P72" s="49">
        <v>7</v>
      </c>
      <c r="Q72" s="49">
        <v>8</v>
      </c>
      <c r="R72" s="49" t="s">
        <v>36</v>
      </c>
      <c r="S72" s="54"/>
      <c r="T72" s="54"/>
      <c r="U72" s="54"/>
      <c r="V72" s="54"/>
      <c r="W72" s="80">
        <v>4</v>
      </c>
      <c r="X72" s="51">
        <f t="shared" si="0"/>
        <v>5.3</v>
      </c>
      <c r="Y72" s="52" t="str">
        <f t="shared" si="3"/>
        <v>D+</v>
      </c>
      <c r="Z72" s="53" t="str">
        <f t="shared" si="1"/>
        <v>Trung bình yếu</v>
      </c>
      <c r="AA72" s="41" t="str">
        <f t="shared" si="4"/>
        <v/>
      </c>
      <c r="AB72" s="41" t="str">
        <f t="shared" si="5"/>
        <v>PM14-A3</v>
      </c>
      <c r="AC72" s="71"/>
      <c r="AD72" s="4"/>
      <c r="AE72" s="43" t="str">
        <f t="shared" si="2"/>
        <v>Đạt</v>
      </c>
      <c r="AF72" s="43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61"/>
    </row>
    <row r="73" spans="2:47" ht="18.75" customHeight="1" x14ac:dyDescent="0.25">
      <c r="B73" s="44">
        <v>65</v>
      </c>
      <c r="C73" s="45" t="s">
        <v>1280</v>
      </c>
      <c r="D73" s="46" t="s">
        <v>404</v>
      </c>
      <c r="E73" s="47" t="s">
        <v>303</v>
      </c>
      <c r="F73" s="48" t="s">
        <v>178</v>
      </c>
      <c r="G73" s="45" t="s">
        <v>194</v>
      </c>
      <c r="H73" s="101" t="s">
        <v>1147</v>
      </c>
      <c r="I73" s="102" t="s">
        <v>1148</v>
      </c>
      <c r="J73" s="100">
        <v>43272</v>
      </c>
      <c r="K73" s="102" t="s">
        <v>1149</v>
      </c>
      <c r="L73" s="102" t="s">
        <v>1296</v>
      </c>
      <c r="M73" s="102" t="s">
        <v>48</v>
      </c>
      <c r="N73">
        <v>2</v>
      </c>
      <c r="O73" s="82">
        <v>10</v>
      </c>
      <c r="P73" s="49">
        <v>5</v>
      </c>
      <c r="Q73" s="49">
        <v>8</v>
      </c>
      <c r="R73" s="49" t="s">
        <v>36</v>
      </c>
      <c r="S73" s="54"/>
      <c r="T73" s="54"/>
      <c r="U73" s="54"/>
      <c r="V73" s="54"/>
      <c r="W73" s="80">
        <v>5</v>
      </c>
      <c r="X73" s="51">
        <f t="shared" ref="X73:X82" si="6">ROUND(SUMPRODUCT(O73:W73,$O$8:$W$8)/100,1)</f>
        <v>5.8</v>
      </c>
      <c r="Y73" s="52" t="str">
        <f t="shared" si="3"/>
        <v>C</v>
      </c>
      <c r="Z73" s="53" t="str">
        <f t="shared" si="1"/>
        <v>Trung bình</v>
      </c>
      <c r="AA73" s="41" t="str">
        <f t="shared" si="4"/>
        <v/>
      </c>
      <c r="AB73" s="41" t="str">
        <f t="shared" si="5"/>
        <v>PM14-A3</v>
      </c>
      <c r="AC73" s="71"/>
      <c r="AD73" s="4"/>
      <c r="AE73" s="43" t="str">
        <f t="shared" si="2"/>
        <v>Đạt</v>
      </c>
      <c r="AF73" s="43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61"/>
    </row>
    <row r="74" spans="2:47" ht="18.75" customHeight="1" x14ac:dyDescent="0.25">
      <c r="B74" s="44">
        <v>66</v>
      </c>
      <c r="C74" s="45" t="s">
        <v>1281</v>
      </c>
      <c r="D74" s="46" t="s">
        <v>161</v>
      </c>
      <c r="E74" s="47" t="s">
        <v>738</v>
      </c>
      <c r="F74" s="48" t="s">
        <v>499</v>
      </c>
      <c r="G74" s="45" t="s">
        <v>194</v>
      </c>
      <c r="H74" s="101" t="s">
        <v>1147</v>
      </c>
      <c r="I74" s="102" t="s">
        <v>1148</v>
      </c>
      <c r="J74" s="100">
        <v>43272</v>
      </c>
      <c r="K74" s="102" t="s">
        <v>1149</v>
      </c>
      <c r="L74" s="102" t="s">
        <v>1296</v>
      </c>
      <c r="M74" s="102" t="s">
        <v>48</v>
      </c>
      <c r="N74">
        <v>2</v>
      </c>
      <c r="O74" s="82">
        <v>10</v>
      </c>
      <c r="P74" s="49">
        <v>6</v>
      </c>
      <c r="Q74" s="49">
        <v>6</v>
      </c>
      <c r="R74" s="49" t="s">
        <v>36</v>
      </c>
      <c r="S74" s="54"/>
      <c r="T74" s="54"/>
      <c r="U74" s="54"/>
      <c r="V74" s="54"/>
      <c r="W74" s="80">
        <v>3</v>
      </c>
      <c r="X74" s="51">
        <f t="shared" si="6"/>
        <v>4.3</v>
      </c>
      <c r="Y74" s="52" t="str">
        <f t="shared" si="3"/>
        <v>D</v>
      </c>
      <c r="Z74" s="53" t="str">
        <f t="shared" si="1"/>
        <v>Trung bình yếu</v>
      </c>
      <c r="AA74" s="41" t="str">
        <f t="shared" si="4"/>
        <v/>
      </c>
      <c r="AB74" s="41" t="str">
        <f t="shared" si="5"/>
        <v>PM14-A3</v>
      </c>
      <c r="AC74" s="71"/>
      <c r="AD74" s="4"/>
      <c r="AE74" s="43" t="str">
        <f t="shared" ref="AE74:AE82" si="7">IF(AA74="Không đủ ĐKDT","Học lại",IF(AA74="Đình chỉ thi","Học lại",IF(AND(MID(G74,2,2)&lt;"12",AA74="Vắng"),"Thi lại",IF(AA74="Vắng có phép", "Thi lại",IF(AND((MID(G74,2,2)&lt;"12"),X74&lt;4.5),"Thi lại",IF(AND((MID(G74,2,2)&lt;"18"),X74&lt;4),"Học lại",IF(AND((MID(G74,2,2)&gt;"17"),X74&lt;4),"Thi lại",IF(AND(MID(G74,2,2)&gt;"17",W74=0),"Thi lại",IF(AND((MID(G74,2,2)&lt;"12"),W74=0),"Thi lại",IF(AND((MID(G74,2,2)&lt;"18"),(MID(G74,2,2)&gt;"11"),W74=0),"Học lại","Đạt"))))))))))</f>
        <v>Đạt</v>
      </c>
      <c r="AF74" s="43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61"/>
    </row>
    <row r="75" spans="2:47" ht="18.75" customHeight="1" x14ac:dyDescent="0.25">
      <c r="B75" s="44">
        <v>67</v>
      </c>
      <c r="C75" s="45" t="s">
        <v>1282</v>
      </c>
      <c r="D75" s="46" t="s">
        <v>858</v>
      </c>
      <c r="E75" s="47" t="s">
        <v>313</v>
      </c>
      <c r="F75" s="48" t="s">
        <v>895</v>
      </c>
      <c r="G75" s="45" t="s">
        <v>93</v>
      </c>
      <c r="H75" s="101" t="s">
        <v>1147</v>
      </c>
      <c r="I75" s="102" t="s">
        <v>1148</v>
      </c>
      <c r="J75" s="100">
        <v>43272</v>
      </c>
      <c r="K75" s="102" t="s">
        <v>1149</v>
      </c>
      <c r="L75" s="102" t="s">
        <v>1296</v>
      </c>
      <c r="M75" s="102" t="s">
        <v>48</v>
      </c>
      <c r="N75">
        <v>2</v>
      </c>
      <c r="O75" s="82">
        <v>10</v>
      </c>
      <c r="P75" s="49">
        <v>6</v>
      </c>
      <c r="Q75" s="49">
        <v>6</v>
      </c>
      <c r="R75" s="49" t="s">
        <v>36</v>
      </c>
      <c r="S75" s="54"/>
      <c r="T75" s="54"/>
      <c r="U75" s="54"/>
      <c r="V75" s="54"/>
      <c r="W75" s="80">
        <v>2</v>
      </c>
      <c r="X75" s="51">
        <f t="shared" si="6"/>
        <v>3.6</v>
      </c>
      <c r="Y75" s="52" t="str">
        <f t="shared" si="3"/>
        <v>F</v>
      </c>
      <c r="Z75" s="53" t="str">
        <f t="shared" si="1"/>
        <v>Kém</v>
      </c>
      <c r="AA75" s="41" t="str">
        <f t="shared" ref="AA75:AA82" si="8">+IF(OR($O75=0,$P75=0,$Q75=0,$R75=0),"Không đủ ĐKDT",IF(AND(W75=0,X75&gt;=4),"Không đạt",""))</f>
        <v/>
      </c>
      <c r="AB75" s="41" t="str">
        <f t="shared" ref="AB75:AB82" si="9">L75</f>
        <v>PM14-A3</v>
      </c>
      <c r="AC75" s="71"/>
      <c r="AD75" s="4"/>
      <c r="AE75" s="43" t="str">
        <f t="shared" si="7"/>
        <v>Học lại</v>
      </c>
      <c r="AF75" s="43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61"/>
    </row>
    <row r="76" spans="2:47" ht="18.75" customHeight="1" x14ac:dyDescent="0.25">
      <c r="B76" s="44">
        <v>68</v>
      </c>
      <c r="C76" s="45" t="s">
        <v>1283</v>
      </c>
      <c r="D76" s="46" t="s">
        <v>76</v>
      </c>
      <c r="E76" s="47" t="s">
        <v>551</v>
      </c>
      <c r="F76" s="48" t="s">
        <v>1284</v>
      </c>
      <c r="G76" s="45" t="s">
        <v>194</v>
      </c>
      <c r="H76" s="101" t="s">
        <v>1147</v>
      </c>
      <c r="I76" s="102" t="s">
        <v>1148</v>
      </c>
      <c r="J76" s="100">
        <v>43272</v>
      </c>
      <c r="K76" s="102" t="s">
        <v>1149</v>
      </c>
      <c r="L76" s="102" t="s">
        <v>1296</v>
      </c>
      <c r="M76" s="102" t="s">
        <v>48</v>
      </c>
      <c r="N76">
        <v>2</v>
      </c>
      <c r="O76" s="82">
        <v>9</v>
      </c>
      <c r="P76" s="49">
        <v>6</v>
      </c>
      <c r="Q76" s="49">
        <v>9</v>
      </c>
      <c r="R76" s="49" t="s">
        <v>36</v>
      </c>
      <c r="S76" s="54"/>
      <c r="T76" s="54"/>
      <c r="U76" s="54"/>
      <c r="V76" s="54"/>
      <c r="W76" s="80">
        <v>1</v>
      </c>
      <c r="X76" s="51">
        <f t="shared" si="6"/>
        <v>3.1</v>
      </c>
      <c r="Y76" s="52" t="str">
        <f t="shared" si="3"/>
        <v>F</v>
      </c>
      <c r="Z76" s="53" t="str">
        <f t="shared" si="1"/>
        <v>Kém</v>
      </c>
      <c r="AA76" s="41" t="str">
        <f t="shared" si="8"/>
        <v/>
      </c>
      <c r="AB76" s="41" t="str">
        <f t="shared" si="9"/>
        <v>PM14-A3</v>
      </c>
      <c r="AC76" s="71"/>
      <c r="AD76" s="4"/>
      <c r="AE76" s="43" t="str">
        <f t="shared" si="7"/>
        <v>Học lại</v>
      </c>
      <c r="AF76" s="43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61"/>
    </row>
    <row r="77" spans="2:47" ht="18.75" customHeight="1" x14ac:dyDescent="0.25">
      <c r="B77" s="44">
        <v>69</v>
      </c>
      <c r="C77" s="45" t="s">
        <v>1285</v>
      </c>
      <c r="D77" s="46" t="s">
        <v>91</v>
      </c>
      <c r="E77" s="47" t="s">
        <v>320</v>
      </c>
      <c r="F77" s="48" t="s">
        <v>1286</v>
      </c>
      <c r="G77" s="45" t="s">
        <v>194</v>
      </c>
      <c r="H77" s="101" t="s">
        <v>1147</v>
      </c>
      <c r="I77" s="102" t="s">
        <v>1148</v>
      </c>
      <c r="J77" s="100">
        <v>43272</v>
      </c>
      <c r="K77" s="102" t="s">
        <v>1149</v>
      </c>
      <c r="L77" s="102" t="s">
        <v>1296</v>
      </c>
      <c r="M77" s="102" t="s">
        <v>48</v>
      </c>
      <c r="N77">
        <v>2</v>
      </c>
      <c r="O77" s="82">
        <v>9</v>
      </c>
      <c r="P77" s="49">
        <v>5</v>
      </c>
      <c r="Q77" s="49">
        <v>6</v>
      </c>
      <c r="R77" s="49" t="s">
        <v>36</v>
      </c>
      <c r="S77" s="54"/>
      <c r="T77" s="54"/>
      <c r="U77" s="54"/>
      <c r="V77" s="54"/>
      <c r="W77" s="80">
        <v>0</v>
      </c>
      <c r="X77" s="51">
        <f t="shared" si="6"/>
        <v>2</v>
      </c>
      <c r="Y77" s="52" t="str">
        <f t="shared" si="3"/>
        <v>F</v>
      </c>
      <c r="Z77" s="53" t="str">
        <f t="shared" si="1"/>
        <v>Kém</v>
      </c>
      <c r="AA77" s="41" t="s">
        <v>3382</v>
      </c>
      <c r="AB77" s="41" t="str">
        <f t="shared" si="9"/>
        <v>PM14-A3</v>
      </c>
      <c r="AC77" s="71"/>
      <c r="AD77" s="4"/>
      <c r="AE77" s="43" t="str">
        <f t="shared" si="7"/>
        <v>Học lại</v>
      </c>
      <c r="AF77" s="43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61"/>
    </row>
    <row r="78" spans="2:47" ht="18.75" customHeight="1" x14ac:dyDescent="0.25">
      <c r="B78" s="44">
        <v>70</v>
      </c>
      <c r="C78" s="45" t="s">
        <v>1287</v>
      </c>
      <c r="D78" s="46" t="s">
        <v>1288</v>
      </c>
      <c r="E78" s="47" t="s">
        <v>1289</v>
      </c>
      <c r="F78" s="48" t="s">
        <v>193</v>
      </c>
      <c r="G78" s="45" t="s">
        <v>454</v>
      </c>
      <c r="H78" s="101" t="s">
        <v>1147</v>
      </c>
      <c r="I78" s="102" t="s">
        <v>1148</v>
      </c>
      <c r="J78" s="100">
        <v>43272</v>
      </c>
      <c r="K78" s="102" t="s">
        <v>1149</v>
      </c>
      <c r="L78" s="102" t="s">
        <v>1296</v>
      </c>
      <c r="M78" s="102" t="s">
        <v>48</v>
      </c>
      <c r="N78">
        <v>2</v>
      </c>
      <c r="O78" s="82">
        <v>10</v>
      </c>
      <c r="P78" s="49">
        <v>7</v>
      </c>
      <c r="Q78" s="49">
        <v>8</v>
      </c>
      <c r="R78" s="49" t="s">
        <v>36</v>
      </c>
      <c r="S78" s="54"/>
      <c r="T78" s="54"/>
      <c r="U78" s="54"/>
      <c r="V78" s="54"/>
      <c r="W78" s="80">
        <v>4</v>
      </c>
      <c r="X78" s="51">
        <f t="shared" si="6"/>
        <v>5.3</v>
      </c>
      <c r="Y78" s="52" t="str">
        <f t="shared" si="3"/>
        <v>D+</v>
      </c>
      <c r="Z78" s="53" t="str">
        <f t="shared" si="1"/>
        <v>Trung bình yếu</v>
      </c>
      <c r="AA78" s="41" t="str">
        <f t="shared" si="8"/>
        <v/>
      </c>
      <c r="AB78" s="41" t="str">
        <f t="shared" si="9"/>
        <v>PM14-A3</v>
      </c>
      <c r="AC78" s="71"/>
      <c r="AD78" s="4"/>
      <c r="AE78" s="43" t="str">
        <f t="shared" si="7"/>
        <v>Đạt</v>
      </c>
      <c r="AF78" s="43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61"/>
    </row>
    <row r="79" spans="2:47" ht="18.75" customHeight="1" x14ac:dyDescent="0.25">
      <c r="B79" s="44">
        <v>71</v>
      </c>
      <c r="C79" s="45" t="s">
        <v>1290</v>
      </c>
      <c r="D79" s="46" t="s">
        <v>327</v>
      </c>
      <c r="E79" s="47" t="s">
        <v>328</v>
      </c>
      <c r="F79" s="48" t="s">
        <v>205</v>
      </c>
      <c r="G79" s="45" t="s">
        <v>194</v>
      </c>
      <c r="H79" s="101" t="s">
        <v>1147</v>
      </c>
      <c r="I79" s="102" t="s">
        <v>1148</v>
      </c>
      <c r="J79" s="100">
        <v>43272</v>
      </c>
      <c r="K79" s="102" t="s">
        <v>1149</v>
      </c>
      <c r="L79" s="102" t="s">
        <v>1296</v>
      </c>
      <c r="M79" s="102" t="s">
        <v>48</v>
      </c>
      <c r="N79">
        <v>2</v>
      </c>
      <c r="O79" s="82">
        <v>10</v>
      </c>
      <c r="P79" s="49">
        <v>6</v>
      </c>
      <c r="Q79" s="49">
        <v>8</v>
      </c>
      <c r="R79" s="49" t="s">
        <v>36</v>
      </c>
      <c r="S79" s="54"/>
      <c r="T79" s="54"/>
      <c r="U79" s="54"/>
      <c r="V79" s="54"/>
      <c r="W79" s="80">
        <v>3</v>
      </c>
      <c r="X79" s="51">
        <f t="shared" si="6"/>
        <v>4.5</v>
      </c>
      <c r="Y79" s="52" t="str">
        <f t="shared" si="3"/>
        <v>D</v>
      </c>
      <c r="Z79" s="53" t="str">
        <f t="shared" si="1"/>
        <v>Trung bình yếu</v>
      </c>
      <c r="AA79" s="41" t="str">
        <f t="shared" si="8"/>
        <v/>
      </c>
      <c r="AB79" s="41" t="str">
        <f t="shared" si="9"/>
        <v>PM14-A3</v>
      </c>
      <c r="AC79" s="71"/>
      <c r="AD79" s="4"/>
      <c r="AE79" s="43" t="str">
        <f t="shared" si="7"/>
        <v>Đạt</v>
      </c>
      <c r="AF79" s="43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61"/>
    </row>
    <row r="80" spans="2:47" ht="18.75" customHeight="1" x14ac:dyDescent="0.25">
      <c r="B80" s="44">
        <v>72</v>
      </c>
      <c r="C80" s="45" t="s">
        <v>1291</v>
      </c>
      <c r="D80" s="46" t="s">
        <v>523</v>
      </c>
      <c r="E80" s="47" t="s">
        <v>338</v>
      </c>
      <c r="F80" s="48" t="s">
        <v>1292</v>
      </c>
      <c r="G80" s="45" t="s">
        <v>194</v>
      </c>
      <c r="H80" s="101" t="s">
        <v>1147</v>
      </c>
      <c r="I80" s="102" t="s">
        <v>1148</v>
      </c>
      <c r="J80" s="100">
        <v>43272</v>
      </c>
      <c r="K80" s="102" t="s">
        <v>1149</v>
      </c>
      <c r="L80" s="102" t="s">
        <v>1296</v>
      </c>
      <c r="M80" s="102" t="s">
        <v>48</v>
      </c>
      <c r="N80">
        <v>2</v>
      </c>
      <c r="O80" s="82">
        <v>10</v>
      </c>
      <c r="P80" s="49">
        <v>6</v>
      </c>
      <c r="Q80" s="49">
        <v>9</v>
      </c>
      <c r="R80" s="49" t="s">
        <v>36</v>
      </c>
      <c r="S80" s="54"/>
      <c r="T80" s="54"/>
      <c r="U80" s="54"/>
      <c r="V80" s="54"/>
      <c r="W80" s="80">
        <v>3</v>
      </c>
      <c r="X80" s="51">
        <f t="shared" si="6"/>
        <v>4.5999999999999996</v>
      </c>
      <c r="Y80" s="52" t="str">
        <f t="shared" si="3"/>
        <v>D</v>
      </c>
      <c r="Z80" s="53" t="str">
        <f t="shared" si="1"/>
        <v>Trung bình yếu</v>
      </c>
      <c r="AA80" s="41" t="str">
        <f t="shared" si="8"/>
        <v/>
      </c>
      <c r="AB80" s="41" t="str">
        <f t="shared" si="9"/>
        <v>PM14-A3</v>
      </c>
      <c r="AC80" s="71"/>
      <c r="AD80" s="4"/>
      <c r="AE80" s="43" t="str">
        <f t="shared" si="7"/>
        <v>Đạt</v>
      </c>
      <c r="AF80" s="43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61"/>
    </row>
    <row r="81" spans="1:47" ht="18.75" customHeight="1" x14ac:dyDescent="0.25">
      <c r="B81" s="44">
        <v>73</v>
      </c>
      <c r="C81" s="45" t="s">
        <v>1293</v>
      </c>
      <c r="D81" s="46" t="s">
        <v>114</v>
      </c>
      <c r="E81" s="47" t="s">
        <v>759</v>
      </c>
      <c r="F81" s="48" t="s">
        <v>1294</v>
      </c>
      <c r="G81" s="45" t="s">
        <v>61</v>
      </c>
      <c r="H81" s="101" t="s">
        <v>1147</v>
      </c>
      <c r="I81" s="102" t="s">
        <v>1148</v>
      </c>
      <c r="J81" s="100">
        <v>43272</v>
      </c>
      <c r="K81" s="102" t="s">
        <v>1149</v>
      </c>
      <c r="L81" s="102" t="s">
        <v>1296</v>
      </c>
      <c r="M81" s="102" t="s">
        <v>48</v>
      </c>
      <c r="N81">
        <v>2</v>
      </c>
      <c r="O81" s="82">
        <v>8</v>
      </c>
      <c r="P81" s="49">
        <v>7</v>
      </c>
      <c r="Q81" s="49">
        <v>6</v>
      </c>
      <c r="R81" s="49" t="s">
        <v>36</v>
      </c>
      <c r="S81" s="54"/>
      <c r="T81" s="54"/>
      <c r="U81" s="54"/>
      <c r="V81" s="54"/>
      <c r="W81" s="80">
        <v>2</v>
      </c>
      <c r="X81" s="51">
        <f t="shared" si="6"/>
        <v>3.5</v>
      </c>
      <c r="Y81" s="52" t="str">
        <f t="shared" si="3"/>
        <v>F</v>
      </c>
      <c r="Z81" s="53" t="str">
        <f t="shared" si="1"/>
        <v>Kém</v>
      </c>
      <c r="AA81" s="41" t="str">
        <f t="shared" si="8"/>
        <v/>
      </c>
      <c r="AB81" s="41" t="str">
        <f t="shared" si="9"/>
        <v>PM14-A3</v>
      </c>
      <c r="AC81" s="71"/>
      <c r="AD81" s="4"/>
      <c r="AE81" s="43" t="str">
        <f t="shared" si="7"/>
        <v>Học lại</v>
      </c>
      <c r="AF81" s="43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61"/>
    </row>
    <row r="82" spans="1:47" ht="18.75" customHeight="1" x14ac:dyDescent="0.25">
      <c r="B82" s="44">
        <v>74</v>
      </c>
      <c r="C82" s="45" t="s">
        <v>1295</v>
      </c>
      <c r="D82" s="46" t="s">
        <v>114</v>
      </c>
      <c r="E82" s="47" t="s">
        <v>759</v>
      </c>
      <c r="F82" s="48" t="s">
        <v>716</v>
      </c>
      <c r="G82" s="45" t="s">
        <v>283</v>
      </c>
      <c r="H82" s="101" t="s">
        <v>1147</v>
      </c>
      <c r="I82" s="102" t="s">
        <v>1148</v>
      </c>
      <c r="J82" s="100">
        <v>43272</v>
      </c>
      <c r="K82" s="102" t="s">
        <v>1149</v>
      </c>
      <c r="L82" s="102" t="s">
        <v>1296</v>
      </c>
      <c r="M82" s="102" t="s">
        <v>48</v>
      </c>
      <c r="N82">
        <v>2</v>
      </c>
      <c r="O82" s="82">
        <v>9</v>
      </c>
      <c r="P82" s="49">
        <v>7</v>
      </c>
      <c r="Q82" s="49">
        <v>6</v>
      </c>
      <c r="R82" s="49" t="s">
        <v>36</v>
      </c>
      <c r="S82" s="54"/>
      <c r="T82" s="54"/>
      <c r="U82" s="54"/>
      <c r="V82" s="54"/>
      <c r="W82" s="80">
        <v>2</v>
      </c>
      <c r="X82" s="51">
        <f t="shared" si="6"/>
        <v>3.6</v>
      </c>
      <c r="Y82" s="52" t="str">
        <f t="shared" si="3"/>
        <v>F</v>
      </c>
      <c r="Z82" s="53" t="str">
        <f t="shared" si="1"/>
        <v>Kém</v>
      </c>
      <c r="AA82" s="41" t="str">
        <f t="shared" si="8"/>
        <v/>
      </c>
      <c r="AB82" s="41" t="str">
        <f t="shared" si="9"/>
        <v>PM14-A3</v>
      </c>
      <c r="AC82" s="71"/>
      <c r="AD82" s="4"/>
      <c r="AE82" s="43" t="str">
        <f t="shared" si="7"/>
        <v>Học lại</v>
      </c>
      <c r="AF82" s="43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61"/>
    </row>
    <row r="83" spans="1:47" ht="7.5" customHeight="1" x14ac:dyDescent="0.25">
      <c r="A83" s="61"/>
      <c r="B83" s="62"/>
      <c r="C83" s="63"/>
      <c r="D83" s="63"/>
      <c r="E83" s="64"/>
      <c r="F83" s="64"/>
      <c r="G83" s="64"/>
      <c r="H83" s="64"/>
      <c r="I83" s="64"/>
      <c r="J83" s="64"/>
      <c r="K83" s="64"/>
      <c r="L83" s="64"/>
      <c r="M83" s="64"/>
      <c r="N83" s="64"/>
      <c r="O83" s="65"/>
      <c r="P83" s="66"/>
      <c r="Q83" s="66"/>
      <c r="R83" s="67"/>
      <c r="S83" s="67"/>
      <c r="T83" s="67"/>
      <c r="U83" s="67"/>
      <c r="V83" s="67"/>
      <c r="W83" s="67"/>
      <c r="X83" s="67"/>
      <c r="Y83" s="67"/>
      <c r="Z83" s="67"/>
      <c r="AA83" s="67"/>
      <c r="AB83" s="67"/>
      <c r="AC83" s="67"/>
      <c r="AD83" s="4"/>
    </row>
    <row r="84" spans="1:47" ht="16.5" x14ac:dyDescent="0.25">
      <c r="A84" s="61"/>
      <c r="B84" s="130" t="s">
        <v>37</v>
      </c>
      <c r="C84" s="130"/>
      <c r="D84" s="63"/>
      <c r="E84" s="64"/>
      <c r="F84" s="64"/>
      <c r="G84" s="64"/>
      <c r="H84" s="64"/>
      <c r="I84" s="64"/>
      <c r="J84" s="64"/>
      <c r="K84" s="64"/>
      <c r="L84" s="64"/>
      <c r="M84" s="64"/>
      <c r="N84" s="64"/>
      <c r="O84" s="65"/>
      <c r="P84" s="66"/>
      <c r="Q84" s="66"/>
      <c r="R84" s="67"/>
      <c r="S84" s="67"/>
      <c r="T84" s="67"/>
      <c r="U84" s="67"/>
      <c r="V84" s="67"/>
      <c r="W84" s="67"/>
      <c r="X84" s="67"/>
      <c r="Y84" s="67"/>
      <c r="Z84" s="67"/>
      <c r="AA84" s="67"/>
      <c r="AB84" s="67"/>
      <c r="AC84" s="67"/>
      <c r="AD84" s="4"/>
    </row>
    <row r="85" spans="1:47" ht="16.5" customHeight="1" x14ac:dyDescent="0.25">
      <c r="A85" s="61"/>
      <c r="B85" s="68" t="s">
        <v>38</v>
      </c>
      <c r="C85" s="68"/>
      <c r="D85" s="69">
        <f>+$AH$7</f>
        <v>74</v>
      </c>
      <c r="E85" s="70" t="s">
        <v>39</v>
      </c>
      <c r="F85" s="70"/>
      <c r="G85" s="139" t="s">
        <v>40</v>
      </c>
      <c r="H85" s="139"/>
      <c r="I85" s="139"/>
      <c r="J85" s="139"/>
      <c r="K85" s="139"/>
      <c r="L85" s="139"/>
      <c r="M85" s="139"/>
      <c r="N85" s="139"/>
      <c r="O85" s="139"/>
      <c r="P85" s="139"/>
      <c r="Q85" s="139"/>
      <c r="R85" s="139"/>
      <c r="S85" s="139"/>
      <c r="T85" s="139"/>
      <c r="U85" s="139"/>
      <c r="V85" s="139"/>
      <c r="W85" s="71">
        <f>$AH$7 -COUNTIF($AA$8:$AA$218,"Vắng") -COUNTIF($AA$8:$AA$218,"Vắng có phép") - COUNTIF($AA$8:$AA$218,"Đình chỉ thi") - COUNTIF($AA$8:$AA$218,"Không đủ ĐKDT")</f>
        <v>68</v>
      </c>
      <c r="X85" s="71"/>
      <c r="Y85" s="72"/>
      <c r="Z85" s="73"/>
      <c r="AA85" s="73" t="s">
        <v>39</v>
      </c>
      <c r="AB85" s="73"/>
      <c r="AC85" s="73"/>
      <c r="AD85" s="4"/>
    </row>
    <row r="86" spans="1:47" ht="16.5" customHeight="1" x14ac:dyDescent="0.25">
      <c r="A86" s="61"/>
      <c r="B86" s="68" t="s">
        <v>41</v>
      </c>
      <c r="C86" s="68"/>
      <c r="D86" s="69">
        <f>+$AS$7</f>
        <v>43</v>
      </c>
      <c r="E86" s="70" t="s">
        <v>39</v>
      </c>
      <c r="F86" s="70"/>
      <c r="G86" s="139" t="s">
        <v>42</v>
      </c>
      <c r="H86" s="139"/>
      <c r="I86" s="139"/>
      <c r="J86" s="139"/>
      <c r="K86" s="139"/>
      <c r="L86" s="139"/>
      <c r="M86" s="139"/>
      <c r="N86" s="139"/>
      <c r="O86" s="139"/>
      <c r="P86" s="139"/>
      <c r="Q86" s="139"/>
      <c r="R86" s="139"/>
      <c r="S86" s="139"/>
      <c r="T86" s="139"/>
      <c r="U86" s="139"/>
      <c r="V86" s="139"/>
      <c r="W86" s="74">
        <f>COUNTIF($AA$8:$AA$94,"Vắng")</f>
        <v>6</v>
      </c>
      <c r="X86" s="74"/>
      <c r="Y86" s="75"/>
      <c r="Z86" s="73"/>
      <c r="AA86" s="73" t="s">
        <v>39</v>
      </c>
      <c r="AB86" s="73"/>
      <c r="AC86" s="73"/>
      <c r="AD86" s="4"/>
    </row>
    <row r="87" spans="1:47" ht="16.5" customHeight="1" x14ac:dyDescent="0.25">
      <c r="A87" s="61"/>
      <c r="B87" s="68" t="s">
        <v>43</v>
      </c>
      <c r="C87" s="68"/>
      <c r="D87" s="76">
        <f>COUNTIF(AE9:AE82,"Học lại")</f>
        <v>31</v>
      </c>
      <c r="E87" s="70" t="s">
        <v>39</v>
      </c>
      <c r="F87" s="70"/>
      <c r="G87" s="139" t="s">
        <v>44</v>
      </c>
      <c r="H87" s="139"/>
      <c r="I87" s="139"/>
      <c r="J87" s="139"/>
      <c r="K87" s="139"/>
      <c r="L87" s="139"/>
      <c r="M87" s="139"/>
      <c r="N87" s="139"/>
      <c r="O87" s="139"/>
      <c r="P87" s="139"/>
      <c r="Q87" s="139"/>
      <c r="R87" s="139"/>
      <c r="S87" s="139"/>
      <c r="T87" s="139"/>
      <c r="U87" s="139"/>
      <c r="V87" s="139"/>
      <c r="W87" s="71">
        <f>COUNTIF($AA$8:$AA$94,"Vắng có phép")</f>
        <v>0</v>
      </c>
      <c r="X87" s="71"/>
      <c r="Y87" s="72"/>
      <c r="Z87" s="73"/>
      <c r="AA87" s="73" t="s">
        <v>39</v>
      </c>
      <c r="AB87" s="73"/>
      <c r="AC87" s="73"/>
      <c r="AD87" s="4"/>
    </row>
    <row r="88" spans="1:47" ht="3" customHeight="1" x14ac:dyDescent="0.25">
      <c r="A88" s="61"/>
      <c r="B88" s="62"/>
      <c r="C88" s="63"/>
      <c r="D88" s="63"/>
      <c r="E88" s="64"/>
      <c r="F88" s="64"/>
      <c r="G88" s="64"/>
      <c r="H88" s="64"/>
      <c r="I88" s="64"/>
      <c r="J88" s="64"/>
      <c r="K88" s="64"/>
      <c r="L88" s="64"/>
      <c r="M88" s="64"/>
      <c r="N88" s="64"/>
      <c r="O88" s="65"/>
      <c r="P88" s="66"/>
      <c r="Q88" s="66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4"/>
    </row>
    <row r="89" spans="1:47" x14ac:dyDescent="0.25">
      <c r="B89" s="77" t="s">
        <v>45</v>
      </c>
      <c r="C89" s="77"/>
      <c r="D89" s="78">
        <f>COUNTIF(AE9:AE82,"Thi lại")</f>
        <v>0</v>
      </c>
      <c r="E89" s="79" t="s">
        <v>39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40"/>
      <c r="R89" s="140"/>
      <c r="S89" s="140"/>
      <c r="T89" s="140"/>
      <c r="U89" s="140"/>
      <c r="V89" s="140"/>
      <c r="W89" s="140"/>
      <c r="X89" s="140"/>
      <c r="Y89" s="140"/>
      <c r="Z89" s="140"/>
      <c r="AA89" s="140"/>
      <c r="AB89" s="99"/>
      <c r="AC89" s="99"/>
      <c r="AD89" s="4"/>
    </row>
    <row r="90" spans="1:47" x14ac:dyDescent="0.25">
      <c r="B90" s="77"/>
      <c r="C90" s="77"/>
      <c r="D90" s="78"/>
      <c r="E90" s="79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40" t="s">
        <v>3383</v>
      </c>
      <c r="R90" s="140"/>
      <c r="S90" s="140"/>
      <c r="T90" s="140"/>
      <c r="U90" s="140"/>
      <c r="V90" s="140"/>
      <c r="W90" s="140"/>
      <c r="X90" s="140"/>
      <c r="Y90" s="140"/>
      <c r="Z90" s="140"/>
      <c r="AA90" s="140"/>
      <c r="AB90" s="99"/>
      <c r="AC90" s="99"/>
      <c r="AD90" s="4"/>
    </row>
  </sheetData>
  <sheetProtection formatCells="0" formatColumns="0" formatRows="0" insertColumns="0" insertRows="0" insertHyperlinks="0" deleteColumns="0" deleteRows="0" sort="0" autoFilter="0" pivotTables="0"/>
  <autoFilter ref="A7:AU82">
    <filterColumn colId="3" showButton="0"/>
  </autoFilter>
  <mergeCells count="51">
    <mergeCell ref="G87:V87"/>
    <mergeCell ref="Q89:AA89"/>
    <mergeCell ref="Q90:AA90"/>
    <mergeCell ref="AA6:AA8"/>
    <mergeCell ref="Q6:Q7"/>
    <mergeCell ref="R6:R7"/>
    <mergeCell ref="AB6:AB8"/>
    <mergeCell ref="B8:G8"/>
    <mergeCell ref="W6:W7"/>
    <mergeCell ref="X6:X8"/>
    <mergeCell ref="Y6:Y7"/>
    <mergeCell ref="Z6:Z7"/>
    <mergeCell ref="B84:C84"/>
    <mergeCell ref="G85:V85"/>
    <mergeCell ref="G86:V86"/>
    <mergeCell ref="N6:N7"/>
    <mergeCell ref="T6:U6"/>
    <mergeCell ref="V6:V7"/>
    <mergeCell ref="P6:P7"/>
    <mergeCell ref="S6:S7"/>
    <mergeCell ref="AS3:AT5"/>
    <mergeCell ref="B4:C4"/>
    <mergeCell ref="W4:AB4"/>
    <mergeCell ref="B6:B7"/>
    <mergeCell ref="C6:C7"/>
    <mergeCell ref="D6:E7"/>
    <mergeCell ref="F6:F7"/>
    <mergeCell ref="G6:G7"/>
    <mergeCell ref="O6:O7"/>
    <mergeCell ref="AG3:AG6"/>
    <mergeCell ref="AH3:AH6"/>
    <mergeCell ref="AI3:AL5"/>
    <mergeCell ref="AM3:AN5"/>
    <mergeCell ref="AO3:AP5"/>
    <mergeCell ref="AQ3:AR5"/>
    <mergeCell ref="AF3:AF6"/>
    <mergeCell ref="B1:G1"/>
    <mergeCell ref="B2:G2"/>
    <mergeCell ref="B3:C3"/>
    <mergeCell ref="D3:V3"/>
    <mergeCell ref="W3:AB3"/>
    <mergeCell ref="O1:AB1"/>
    <mergeCell ref="O2:AB2"/>
    <mergeCell ref="E4:F4"/>
    <mergeCell ref="G4:R4"/>
    <mergeCell ref="H6:H7"/>
    <mergeCell ref="I6:I7"/>
    <mergeCell ref="J6:J7"/>
    <mergeCell ref="K6:K7"/>
    <mergeCell ref="M6:M7"/>
    <mergeCell ref="L6:L7"/>
  </mergeCells>
  <conditionalFormatting sqref="O9:W82">
    <cfRule type="cellIs" dxfId="35" priority="8" operator="greaterThan">
      <formula>10</formula>
    </cfRule>
  </conditionalFormatting>
  <conditionalFormatting sqref="C1:C1048576">
    <cfRule type="duplicateValues" dxfId="34" priority="7"/>
  </conditionalFormatting>
  <conditionalFormatting sqref="W9:W82">
    <cfRule type="cellIs" dxfId="33" priority="4" operator="greaterThan">
      <formula>10</formula>
    </cfRule>
    <cfRule type="cellIs" dxfId="32" priority="5" operator="greaterThan">
      <formula>10</formula>
    </cfRule>
    <cfRule type="cellIs" dxfId="31" priority="6" operator="greaterThan">
      <formula>10</formula>
    </cfRule>
  </conditionalFormatting>
  <conditionalFormatting sqref="O9:R82">
    <cfRule type="cellIs" dxfId="30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7 AF3:AT7 AG2:AT2 AG9 AE9:AF82 AU2:AU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9" max="1048575" man="1"/>
  </col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AN89"/>
  <sheetViews>
    <sheetView topLeftCell="B1" workbookViewId="0">
      <pane ySplit="2" topLeftCell="A81" activePane="bottomLeft" state="frozen"/>
      <selection activeCell="S5" sqref="S1:S1048576"/>
      <selection pane="bottomLeft" activeCell="B90" sqref="A90:XFD121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4.875" style="1" customWidth="1"/>
    <col min="5" max="5" width="9.875" style="1" customWidth="1"/>
    <col min="6" max="6" width="9.375" style="1" hidden="1" customWidth="1"/>
    <col min="7" max="7" width="12.125" style="1" customWidth="1"/>
    <col min="8" max="10" width="4.375" style="1" customWidth="1"/>
    <col min="11" max="11" width="4.375" style="1" hidden="1" customWidth="1"/>
    <col min="12" max="12" width="3.25" style="1" hidden="1" customWidth="1"/>
    <col min="13" max="13" width="4.875" style="1" hidden="1" customWidth="1"/>
    <col min="14" max="14" width="7.5" style="1" hidden="1" customWidth="1"/>
    <col min="15" max="15" width="8" style="1" hidden="1" customWidth="1"/>
    <col min="16" max="16" width="5.25" style="1" customWidth="1"/>
    <col min="17" max="17" width="6.5" style="1" customWidth="1"/>
    <col min="18" max="18" width="6.5" style="1" hidden="1" customWidth="1"/>
    <col min="19" max="19" width="14.5" style="1" hidden="1" customWidth="1"/>
    <col min="20" max="20" width="14.75" style="1" customWidth="1"/>
    <col min="21" max="21" width="8.25" style="1" hidden="1" customWidth="1"/>
    <col min="22" max="22" width="3.25" style="1" customWidth="1"/>
    <col min="23" max="23" width="5.75" style="1" customWidth="1"/>
    <col min="24" max="24" width="6.5" style="2" customWidth="1"/>
    <col min="25" max="26" width="9" style="3" customWidth="1"/>
    <col min="27" max="40" width="9" style="3"/>
    <col min="41" max="16384" width="9" style="1"/>
  </cols>
  <sheetData>
    <row r="1" spans="2:40" ht="27.75" customHeight="1" x14ac:dyDescent="0.3">
      <c r="B1" s="115" t="s">
        <v>0</v>
      </c>
      <c r="C1" s="115"/>
      <c r="D1" s="115"/>
      <c r="E1" s="115"/>
      <c r="F1" s="115"/>
      <c r="G1" s="115"/>
      <c r="H1" s="117" t="s">
        <v>3381</v>
      </c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94"/>
      <c r="W1" s="4"/>
    </row>
    <row r="2" spans="2:40" ht="25.5" customHeight="1" x14ac:dyDescent="0.25">
      <c r="B2" s="116" t="s">
        <v>1</v>
      </c>
      <c r="C2" s="116"/>
      <c r="D2" s="116"/>
      <c r="E2" s="116"/>
      <c r="F2" s="116"/>
      <c r="G2" s="116"/>
      <c r="H2" s="119" t="s">
        <v>46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96"/>
      <c r="W2" s="5"/>
      <c r="X2" s="6"/>
      <c r="AF2" s="2"/>
      <c r="AG2" s="7"/>
      <c r="AH2" s="2"/>
      <c r="AI2" s="2"/>
      <c r="AJ2" s="2"/>
      <c r="AK2" s="7"/>
      <c r="AL2" s="2"/>
    </row>
    <row r="3" spans="2:40" ht="33.75" customHeight="1" x14ac:dyDescent="0.25">
      <c r="B3" s="112" t="s">
        <v>2</v>
      </c>
      <c r="C3" s="112"/>
      <c r="D3" s="113" t="s">
        <v>48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 t="s">
        <v>1134</v>
      </c>
      <c r="Q3" s="114"/>
      <c r="R3" s="114"/>
      <c r="S3" s="114"/>
      <c r="T3" s="114"/>
      <c r="U3" s="114"/>
      <c r="V3" s="92"/>
      <c r="Y3" s="120" t="s">
        <v>3</v>
      </c>
      <c r="Z3" s="120" t="s">
        <v>4</v>
      </c>
      <c r="AA3" s="120" t="s">
        <v>5</v>
      </c>
      <c r="AB3" s="120" t="s">
        <v>6</v>
      </c>
      <c r="AC3" s="120"/>
      <c r="AD3" s="120"/>
      <c r="AE3" s="120"/>
      <c r="AF3" s="120" t="s">
        <v>7</v>
      </c>
      <c r="AG3" s="120"/>
      <c r="AH3" s="120" t="s">
        <v>8</v>
      </c>
      <c r="AI3" s="120"/>
      <c r="AJ3" s="120" t="s">
        <v>9</v>
      </c>
      <c r="AK3" s="120"/>
      <c r="AL3" s="120" t="s">
        <v>10</v>
      </c>
      <c r="AM3" s="120"/>
      <c r="AN3" s="9"/>
    </row>
    <row r="4" spans="2:40" ht="17.25" customHeight="1" x14ac:dyDescent="0.25">
      <c r="B4" s="121" t="s">
        <v>11</v>
      </c>
      <c r="C4" s="121"/>
      <c r="D4" s="10">
        <v>2</v>
      </c>
      <c r="G4" s="122" t="s">
        <v>956</v>
      </c>
      <c r="H4" s="122"/>
      <c r="I4" s="122"/>
      <c r="J4" s="122"/>
      <c r="K4" s="122"/>
      <c r="L4" s="122"/>
      <c r="M4" s="122"/>
      <c r="N4" s="122"/>
      <c r="O4" s="122"/>
      <c r="P4" s="122" t="s">
        <v>342</v>
      </c>
      <c r="Q4" s="122"/>
      <c r="R4" s="122"/>
      <c r="S4" s="122"/>
      <c r="T4" s="122"/>
      <c r="U4" s="122"/>
      <c r="V4" s="93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9"/>
    </row>
    <row r="5" spans="2:40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4"/>
      <c r="R5" s="4"/>
      <c r="S5" s="4"/>
      <c r="T5" s="4"/>
      <c r="U5" s="4"/>
      <c r="V5" s="4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9"/>
    </row>
    <row r="6" spans="2:40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31" t="s">
        <v>16</v>
      </c>
      <c r="I6" s="131" t="s">
        <v>17</v>
      </c>
      <c r="J6" s="131" t="s">
        <v>18</v>
      </c>
      <c r="K6" s="131" t="s">
        <v>19</v>
      </c>
      <c r="L6" s="132" t="s">
        <v>20</v>
      </c>
      <c r="M6" s="127" t="s">
        <v>21</v>
      </c>
      <c r="N6" s="129"/>
      <c r="O6" s="132" t="s">
        <v>22</v>
      </c>
      <c r="P6" s="132" t="s">
        <v>23</v>
      </c>
      <c r="Q6" s="124" t="s">
        <v>24</v>
      </c>
      <c r="R6" s="132" t="s">
        <v>25</v>
      </c>
      <c r="S6" s="124" t="s">
        <v>26</v>
      </c>
      <c r="T6" s="124" t="s">
        <v>27</v>
      </c>
      <c r="U6" s="124" t="s">
        <v>47</v>
      </c>
      <c r="V6" s="88"/>
      <c r="Y6" s="120"/>
      <c r="Z6" s="120"/>
      <c r="AA6" s="120"/>
      <c r="AB6" s="13" t="s">
        <v>28</v>
      </c>
      <c r="AC6" s="13" t="s">
        <v>29</v>
      </c>
      <c r="AD6" s="13" t="s">
        <v>30</v>
      </c>
      <c r="AE6" s="13" t="s">
        <v>31</v>
      </c>
      <c r="AF6" s="13" t="s">
        <v>32</v>
      </c>
      <c r="AG6" s="13" t="s">
        <v>31</v>
      </c>
      <c r="AH6" s="13" t="s">
        <v>32</v>
      </c>
      <c r="AI6" s="13" t="s">
        <v>31</v>
      </c>
      <c r="AJ6" s="13" t="s">
        <v>32</v>
      </c>
      <c r="AK6" s="13" t="s">
        <v>31</v>
      </c>
      <c r="AL6" s="13" t="s">
        <v>32</v>
      </c>
      <c r="AM6" s="14" t="s">
        <v>31</v>
      </c>
      <c r="AN6" s="15"/>
    </row>
    <row r="7" spans="2:40" ht="39" customHeight="1" x14ac:dyDescent="0.25">
      <c r="B7" s="125"/>
      <c r="C7" s="134"/>
      <c r="D7" s="137"/>
      <c r="E7" s="138"/>
      <c r="F7" s="125"/>
      <c r="G7" s="125"/>
      <c r="H7" s="131"/>
      <c r="I7" s="131"/>
      <c r="J7" s="131"/>
      <c r="K7" s="131"/>
      <c r="L7" s="132"/>
      <c r="M7" s="91" t="s">
        <v>33</v>
      </c>
      <c r="N7" s="91" t="s">
        <v>34</v>
      </c>
      <c r="O7" s="132"/>
      <c r="P7" s="132"/>
      <c r="Q7" s="126"/>
      <c r="R7" s="132"/>
      <c r="S7" s="125"/>
      <c r="T7" s="126"/>
      <c r="U7" s="126"/>
      <c r="V7" s="88"/>
      <c r="X7" s="17"/>
      <c r="Y7" s="18" t="str">
        <f>+D3</f>
        <v>Tin học cơ sở 2</v>
      </c>
      <c r="Z7" s="19" t="str">
        <f>+P3</f>
        <v>Nhóm: D17-235_05</v>
      </c>
      <c r="AA7" s="20">
        <f>+$AJ$7+$AL$7+$AH$7</f>
        <v>73</v>
      </c>
      <c r="AB7" s="7">
        <f>COUNTIF($S$8:$S$101,"Khiển trách")</f>
        <v>0</v>
      </c>
      <c r="AC7" s="7">
        <f>COUNTIF($S$8:$S$101,"Cảnh cáo")</f>
        <v>0</v>
      </c>
      <c r="AD7" s="7">
        <f>COUNTIF($S$8:$S$101,"Đình chỉ thi")</f>
        <v>0</v>
      </c>
      <c r="AE7" s="21">
        <f>+($AB$7+$AC$7+$AD$7)/$AA$7*100%</f>
        <v>0</v>
      </c>
      <c r="AF7" s="7">
        <f>SUM(COUNTIF($S$8:$S$99,"Vắng"),COUNTIF($S$8:$S$99,"Vắng có phép"))</f>
        <v>0</v>
      </c>
      <c r="AG7" s="22">
        <f>+$AF$7/$AA$7</f>
        <v>0</v>
      </c>
      <c r="AH7" s="23">
        <f>COUNTIF($X$8:$X$99,"Thi lại")</f>
        <v>0</v>
      </c>
      <c r="AI7" s="22">
        <f>+$AH$7/$AA$7</f>
        <v>0</v>
      </c>
      <c r="AJ7" s="23">
        <f>COUNTIF($X$8:$X$100,"Học lại")</f>
        <v>40</v>
      </c>
      <c r="AK7" s="22">
        <f>+$AJ$7/$AA$7</f>
        <v>0.54794520547945202</v>
      </c>
      <c r="AL7" s="7">
        <f>COUNTIF($X$9:$X$100,"Đạt")</f>
        <v>33</v>
      </c>
      <c r="AM7" s="21">
        <f>+$AL$7/$AA$7</f>
        <v>0.45205479452054792</v>
      </c>
      <c r="AN7" s="24"/>
    </row>
    <row r="8" spans="2:40" ht="14.25" customHeight="1" x14ac:dyDescent="0.25">
      <c r="B8" s="127" t="s">
        <v>35</v>
      </c>
      <c r="C8" s="128"/>
      <c r="D8" s="128"/>
      <c r="E8" s="128"/>
      <c r="F8" s="128"/>
      <c r="G8" s="129"/>
      <c r="H8" s="25">
        <v>10</v>
      </c>
      <c r="I8" s="25">
        <v>10</v>
      </c>
      <c r="J8" s="83">
        <v>10</v>
      </c>
      <c r="K8" s="25"/>
      <c r="L8" s="26"/>
      <c r="M8" s="27"/>
      <c r="N8" s="27"/>
      <c r="O8" s="27"/>
      <c r="P8" s="28">
        <f>100-H8-I8-J8-K8</f>
        <v>70</v>
      </c>
      <c r="Q8" s="125"/>
      <c r="R8" s="29"/>
      <c r="S8" s="29"/>
      <c r="T8" s="125"/>
      <c r="U8" s="125"/>
      <c r="V8" s="88"/>
      <c r="Y8" s="2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9"/>
    </row>
    <row r="9" spans="2:40" ht="18.75" customHeight="1" x14ac:dyDescent="0.25">
      <c r="B9" s="31">
        <v>1</v>
      </c>
      <c r="C9" s="32" t="s">
        <v>958</v>
      </c>
      <c r="D9" s="33" t="s">
        <v>959</v>
      </c>
      <c r="E9" s="34" t="s">
        <v>51</v>
      </c>
      <c r="F9" s="35" t="s">
        <v>960</v>
      </c>
      <c r="G9" s="32" t="s">
        <v>164</v>
      </c>
      <c r="H9" s="81">
        <v>9</v>
      </c>
      <c r="I9" s="36">
        <v>6</v>
      </c>
      <c r="J9" s="36">
        <v>6</v>
      </c>
      <c r="K9" s="36" t="s">
        <v>36</v>
      </c>
      <c r="L9" s="37"/>
      <c r="M9" s="37"/>
      <c r="N9" s="37"/>
      <c r="O9" s="37"/>
      <c r="P9" s="38">
        <v>1</v>
      </c>
      <c r="Q9" s="39">
        <f t="shared" ref="Q9:Q72" si="0">ROUND(SUMPRODUCT(H9:P9,$H$8:$P$8)/100,1)</f>
        <v>2.8</v>
      </c>
      <c r="R9" s="40" t="str">
        <f>IF(AND($Q9&gt;=9,$Q9&lt;=10),"A+","")&amp;IF(AND($Q9&gt;=8.5,$Q9&lt;=8.9),"A","")&amp;IF(AND($Q9&gt;=8,$Q9&lt;=8.4),"B+","")&amp;IF(AND($Q9&gt;=7,$Q9&lt;=7.9),"B","")&amp;IF(AND($Q9&gt;=6.5,$Q9&lt;=6.9),"C+","")&amp;IF(AND($Q9&gt;=5.5,$Q9&lt;=6.4),"C","")&amp;IF(AND($Q9&gt;=5,$Q9&lt;=5.4),"D+","")&amp;IF(AND($Q9&gt;=4,$Q9&lt;=4.9),"D","")&amp;IF(AND($Q9&lt;4),"F","")</f>
        <v>F</v>
      </c>
      <c r="S9" s="40" t="str">
        <f t="shared" ref="S9:S81" si="1">IF($Q9&lt;4,"Kém",IF(AND($Q9&gt;=4,$Q9&lt;=5.4),"Trung bình yếu",IF(AND($Q9&gt;=5.5,$Q9&lt;=6.9),"Trung bình",IF(AND($Q9&gt;=7,$Q9&lt;=8.4),"Khá",IF(AND($Q9&gt;=8.5,$Q9&lt;=10),"Giỏi","")))))</f>
        <v>Kém</v>
      </c>
      <c r="T9" s="41" t="str">
        <f>+IF(OR($H9=0,$I9=0,$J9=0,$K9=0),"Không đủ ĐKDT",IF(AND(P9=0,Q9&gt;=4),"Không đạt",""))</f>
        <v/>
      </c>
      <c r="U9" s="90" t="s">
        <v>1135</v>
      </c>
      <c r="V9" s="71"/>
      <c r="W9" s="4"/>
      <c r="X9" s="43" t="str">
        <f>IF(T9="Không đủ ĐKDT","Học lại",IF(T9="Đình chỉ thi","Học lại",IF(AND(MID(G9,2,2)&lt;"12",T9="Vắng"),"Thi lại",IF(T9="Vắng có phép", "Thi lại",IF(AND((MID(G9,2,2)&lt;"12"),Q9&lt;4.5),"Thi lại",IF(AND((MID(G9,2,2)&lt;"18"),Q9&lt;4),"Học lại",IF(AND((MID(G9,2,2)&gt;"17"),Q9&lt;4),"Thi lại",IF(AND(MID(G9,2,2)&gt;"17",P9=0),"Thi lại",IF(AND((MID(G9,2,2)&lt;"12"),P9=0),"Thi lại",IF(AND((MID(G9,2,2)&lt;"18"),(MID(G9,2,2)&gt;"11"),P9=0),"Học lại","Đạt"))))))))))</f>
        <v>Học lại</v>
      </c>
      <c r="Y9" s="43"/>
      <c r="Z9" s="42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9"/>
    </row>
    <row r="10" spans="2:40" ht="18.75" customHeight="1" x14ac:dyDescent="0.25">
      <c r="B10" s="44">
        <v>2</v>
      </c>
      <c r="C10" s="45" t="s">
        <v>961</v>
      </c>
      <c r="D10" s="46" t="s">
        <v>962</v>
      </c>
      <c r="E10" s="47" t="s">
        <v>51</v>
      </c>
      <c r="F10" s="48" t="s">
        <v>616</v>
      </c>
      <c r="G10" s="45" t="s">
        <v>518</v>
      </c>
      <c r="H10" s="82" t="s">
        <v>36</v>
      </c>
      <c r="I10" s="49" t="s">
        <v>36</v>
      </c>
      <c r="J10" s="49"/>
      <c r="K10" s="49" t="s">
        <v>36</v>
      </c>
      <c r="L10" s="50"/>
      <c r="M10" s="50"/>
      <c r="N10" s="50"/>
      <c r="O10" s="50"/>
      <c r="P10" s="80" t="s">
        <v>36</v>
      </c>
      <c r="Q10" s="51">
        <f t="shared" si="0"/>
        <v>0</v>
      </c>
      <c r="R10" s="52" t="str">
        <f>IF(AND($Q10&gt;=9,$Q10&lt;=10),"A+","")&amp;IF(AND($Q10&gt;=8.5,$Q10&lt;=8.9),"A","")&amp;IF(AND($Q10&gt;=8,$Q10&lt;=8.4),"B+","")&amp;IF(AND($Q10&gt;=7,$Q10&lt;=7.9),"B","")&amp;IF(AND($Q10&gt;=6.5,$Q10&lt;=6.9),"C+","")&amp;IF(AND($Q10&gt;=5.5,$Q10&lt;=6.4),"C","")&amp;IF(AND($Q10&gt;=5,$Q10&lt;=5.4),"D+","")&amp;IF(AND($Q10&gt;=4,$Q10&lt;=4.9),"D","")&amp;IF(AND($Q10&lt;4),"F","")</f>
        <v>F</v>
      </c>
      <c r="S10" s="53" t="str">
        <f t="shared" si="1"/>
        <v>Kém</v>
      </c>
      <c r="T10" s="41" t="str">
        <f>+IF(OR($H10=0,$I10=0,$J10=0,$K10=0),"Không đủ ĐKDT",IF(AND(P10=0,Q10&gt;=4),"Không đạt",""))</f>
        <v>Không đủ ĐKDT</v>
      </c>
      <c r="U10" s="41" t="s">
        <v>1135</v>
      </c>
      <c r="V10" s="71"/>
      <c r="W10" s="4"/>
      <c r="X10" s="43" t="str">
        <f t="shared" ref="X10:X73" si="2">IF(T10="Không đủ ĐKDT","Học lại",IF(T10="Đình chỉ thi","Học lại",IF(AND(MID(G10,2,2)&lt;"12",T10="Vắng"),"Thi lại",IF(T10="Vắng có phép", "Thi lại",IF(AND((MID(G10,2,2)&lt;"12"),Q10&lt;4.5),"Thi lại",IF(AND((MID(G10,2,2)&lt;"18"),Q10&lt;4),"Học lại",IF(AND((MID(G10,2,2)&gt;"17"),Q10&lt;4),"Thi lại",IF(AND(MID(G10,2,2)&gt;"17",P10=0),"Thi lại",IF(AND((MID(G10,2,2)&lt;"12"),P10=0),"Thi lại",IF(AND((MID(G10,2,2)&lt;"18"),(MID(G10,2,2)&gt;"11"),P10=0),"Học lại","Đạt"))))))))))</f>
        <v>Học lại</v>
      </c>
      <c r="Y10" s="43"/>
      <c r="Z10" s="30"/>
      <c r="AA10" s="30"/>
      <c r="AB10" s="30"/>
      <c r="AC10" s="13"/>
      <c r="AD10" s="13"/>
      <c r="AE10" s="13"/>
      <c r="AF10" s="13"/>
      <c r="AG10" s="8"/>
      <c r="AH10" s="13"/>
      <c r="AI10" s="13"/>
      <c r="AJ10" s="13"/>
      <c r="AK10" s="13"/>
      <c r="AL10" s="13"/>
      <c r="AM10" s="13"/>
      <c r="AN10" s="15"/>
    </row>
    <row r="11" spans="2:40" ht="18.75" customHeight="1" x14ac:dyDescent="0.25">
      <c r="B11" s="44">
        <v>3</v>
      </c>
      <c r="C11" s="45" t="s">
        <v>963</v>
      </c>
      <c r="D11" s="46" t="s">
        <v>186</v>
      </c>
      <c r="E11" s="47" t="s">
        <v>51</v>
      </c>
      <c r="F11" s="48" t="s">
        <v>349</v>
      </c>
      <c r="G11" s="45" t="s">
        <v>69</v>
      </c>
      <c r="H11" s="82">
        <v>9</v>
      </c>
      <c r="I11" s="49">
        <v>7</v>
      </c>
      <c r="J11" s="49">
        <v>6</v>
      </c>
      <c r="K11" s="49" t="s">
        <v>36</v>
      </c>
      <c r="L11" s="54"/>
      <c r="M11" s="54"/>
      <c r="N11" s="54"/>
      <c r="O11" s="54"/>
      <c r="P11" s="80">
        <v>3</v>
      </c>
      <c r="Q11" s="51">
        <f t="shared" si="0"/>
        <v>4.3</v>
      </c>
      <c r="R11" s="52" t="str">
        <f t="shared" ref="R11:R81" si="3">IF(AND($Q11&gt;=9,$Q11&lt;=10),"A+","")&amp;IF(AND($Q11&gt;=8.5,$Q11&lt;=8.9),"A","")&amp;IF(AND($Q11&gt;=8,$Q11&lt;=8.4),"B+","")&amp;IF(AND($Q11&gt;=7,$Q11&lt;=7.9),"B","")&amp;IF(AND($Q11&gt;=6.5,$Q11&lt;=6.9),"C+","")&amp;IF(AND($Q11&gt;=5.5,$Q11&lt;=6.4),"C","")&amp;IF(AND($Q11&gt;=5,$Q11&lt;=5.4),"D+","")&amp;IF(AND($Q11&gt;=4,$Q11&lt;=4.9),"D","")&amp;IF(AND($Q11&lt;4),"F","")</f>
        <v>D</v>
      </c>
      <c r="S11" s="53" t="str">
        <f t="shared" si="1"/>
        <v>Trung bình yếu</v>
      </c>
      <c r="T11" s="41" t="str">
        <f t="shared" ref="T11:T74" si="4">+IF(OR($H11=0,$I11=0,$J11=0,$K11=0),"Không đủ ĐKDT",IF(AND(P11=0,Q11&gt;=4),"Không đạt",""))</f>
        <v/>
      </c>
      <c r="U11" s="41" t="s">
        <v>1135</v>
      </c>
      <c r="V11" s="71"/>
      <c r="W11" s="4"/>
      <c r="X11" s="43" t="str">
        <f t="shared" si="2"/>
        <v>Đạt</v>
      </c>
      <c r="Y11" s="43"/>
      <c r="Z11" s="55"/>
      <c r="AA11" s="55"/>
      <c r="AB11" s="97"/>
      <c r="AC11" s="8"/>
      <c r="AD11" s="8"/>
      <c r="AE11" s="8"/>
      <c r="AF11" s="57"/>
      <c r="AG11" s="8"/>
      <c r="AH11" s="58"/>
      <c r="AI11" s="59"/>
      <c r="AJ11" s="58"/>
      <c r="AK11" s="59"/>
      <c r="AL11" s="58"/>
      <c r="AM11" s="8"/>
      <c r="AN11" s="60"/>
    </row>
    <row r="12" spans="2:40" ht="18.75" customHeight="1" x14ac:dyDescent="0.25">
      <c r="B12" s="44">
        <v>4</v>
      </c>
      <c r="C12" s="45" t="s">
        <v>964</v>
      </c>
      <c r="D12" s="46" t="s">
        <v>965</v>
      </c>
      <c r="E12" s="47" t="s">
        <v>51</v>
      </c>
      <c r="F12" s="48" t="s">
        <v>405</v>
      </c>
      <c r="G12" s="45" t="s">
        <v>57</v>
      </c>
      <c r="H12" s="82">
        <v>9</v>
      </c>
      <c r="I12" s="49">
        <v>7</v>
      </c>
      <c r="J12" s="49">
        <v>6</v>
      </c>
      <c r="K12" s="49" t="s">
        <v>36</v>
      </c>
      <c r="L12" s="54"/>
      <c r="M12" s="54"/>
      <c r="N12" s="54"/>
      <c r="O12" s="54"/>
      <c r="P12" s="80">
        <v>3</v>
      </c>
      <c r="Q12" s="51">
        <f t="shared" si="0"/>
        <v>4.3</v>
      </c>
      <c r="R12" s="52" t="str">
        <f t="shared" si="3"/>
        <v>D</v>
      </c>
      <c r="S12" s="53" t="str">
        <f t="shared" si="1"/>
        <v>Trung bình yếu</v>
      </c>
      <c r="T12" s="41" t="str">
        <f t="shared" si="4"/>
        <v/>
      </c>
      <c r="U12" s="41" t="s">
        <v>1135</v>
      </c>
      <c r="V12" s="71"/>
      <c r="W12" s="4"/>
      <c r="X12" s="43" t="str">
        <f t="shared" si="2"/>
        <v>Đạt</v>
      </c>
      <c r="Y12" s="43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61"/>
    </row>
    <row r="13" spans="2:40" ht="18.75" customHeight="1" x14ac:dyDescent="0.25">
      <c r="B13" s="44">
        <v>5</v>
      </c>
      <c r="C13" s="45" t="s">
        <v>966</v>
      </c>
      <c r="D13" s="46" t="s">
        <v>967</v>
      </c>
      <c r="E13" s="47" t="s">
        <v>51</v>
      </c>
      <c r="F13" s="48" t="s">
        <v>163</v>
      </c>
      <c r="G13" s="45" t="s">
        <v>262</v>
      </c>
      <c r="H13" s="82">
        <v>7</v>
      </c>
      <c r="I13" s="49">
        <v>6</v>
      </c>
      <c r="J13" s="49">
        <v>6</v>
      </c>
      <c r="K13" s="49" t="s">
        <v>36</v>
      </c>
      <c r="L13" s="54"/>
      <c r="M13" s="54"/>
      <c r="N13" s="54"/>
      <c r="O13" s="54"/>
      <c r="P13" s="80">
        <v>4</v>
      </c>
      <c r="Q13" s="51">
        <f t="shared" si="0"/>
        <v>4.7</v>
      </c>
      <c r="R13" s="52" t="str">
        <f t="shared" si="3"/>
        <v>D</v>
      </c>
      <c r="S13" s="53" t="str">
        <f t="shared" si="1"/>
        <v>Trung bình yếu</v>
      </c>
      <c r="T13" s="41" t="str">
        <f t="shared" si="4"/>
        <v/>
      </c>
      <c r="U13" s="41" t="s">
        <v>1135</v>
      </c>
      <c r="V13" s="71"/>
      <c r="W13" s="4"/>
      <c r="X13" s="43" t="str">
        <f t="shared" si="2"/>
        <v>Đạt</v>
      </c>
      <c r="Y13" s="4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61"/>
    </row>
    <row r="14" spans="2:40" ht="18.75" customHeight="1" x14ac:dyDescent="0.25">
      <c r="B14" s="44">
        <v>6</v>
      </c>
      <c r="C14" s="45" t="s">
        <v>968</v>
      </c>
      <c r="D14" s="46" t="s">
        <v>114</v>
      </c>
      <c r="E14" s="47" t="s">
        <v>969</v>
      </c>
      <c r="F14" s="48" t="s">
        <v>970</v>
      </c>
      <c r="G14" s="45" t="s">
        <v>262</v>
      </c>
      <c r="H14" s="82">
        <v>8</v>
      </c>
      <c r="I14" s="49">
        <v>7</v>
      </c>
      <c r="J14" s="49">
        <v>4</v>
      </c>
      <c r="K14" s="49" t="s">
        <v>36</v>
      </c>
      <c r="L14" s="54"/>
      <c r="M14" s="54"/>
      <c r="N14" s="54"/>
      <c r="O14" s="54"/>
      <c r="P14" s="80">
        <v>8</v>
      </c>
      <c r="Q14" s="51">
        <f t="shared" si="0"/>
        <v>7.5</v>
      </c>
      <c r="R14" s="52" t="str">
        <f t="shared" si="3"/>
        <v>B</v>
      </c>
      <c r="S14" s="53" t="str">
        <f t="shared" si="1"/>
        <v>Khá</v>
      </c>
      <c r="T14" s="41" t="str">
        <f t="shared" si="4"/>
        <v/>
      </c>
      <c r="U14" s="41" t="s">
        <v>1135</v>
      </c>
      <c r="V14" s="71"/>
      <c r="W14" s="4"/>
      <c r="X14" s="43" t="str">
        <f t="shared" si="2"/>
        <v>Đạt</v>
      </c>
      <c r="Y14" s="43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61"/>
    </row>
    <row r="15" spans="2:40" ht="18.75" customHeight="1" x14ac:dyDescent="0.25">
      <c r="B15" s="44">
        <v>7</v>
      </c>
      <c r="C15" s="45" t="s">
        <v>971</v>
      </c>
      <c r="D15" s="46" t="s">
        <v>972</v>
      </c>
      <c r="E15" s="47" t="s">
        <v>973</v>
      </c>
      <c r="F15" s="48" t="s">
        <v>895</v>
      </c>
      <c r="G15" s="45" t="s">
        <v>454</v>
      </c>
      <c r="H15" s="82">
        <v>9</v>
      </c>
      <c r="I15" s="49">
        <v>6</v>
      </c>
      <c r="J15" s="49">
        <v>6</v>
      </c>
      <c r="K15" s="49" t="s">
        <v>36</v>
      </c>
      <c r="L15" s="54"/>
      <c r="M15" s="54"/>
      <c r="N15" s="54"/>
      <c r="O15" s="54"/>
      <c r="P15" s="80">
        <v>1</v>
      </c>
      <c r="Q15" s="51">
        <f t="shared" si="0"/>
        <v>2.8</v>
      </c>
      <c r="R15" s="52" t="str">
        <f t="shared" si="3"/>
        <v>F</v>
      </c>
      <c r="S15" s="53" t="str">
        <f t="shared" si="1"/>
        <v>Kém</v>
      </c>
      <c r="T15" s="41" t="str">
        <f t="shared" si="4"/>
        <v/>
      </c>
      <c r="U15" s="41" t="s">
        <v>1135</v>
      </c>
      <c r="V15" s="71"/>
      <c r="W15" s="4"/>
      <c r="X15" s="43" t="str">
        <f t="shared" si="2"/>
        <v>Học lại</v>
      </c>
      <c r="Y15" s="43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61"/>
    </row>
    <row r="16" spans="2:40" ht="18.75" customHeight="1" x14ac:dyDescent="0.25">
      <c r="B16" s="44">
        <v>8</v>
      </c>
      <c r="C16" s="45" t="s">
        <v>974</v>
      </c>
      <c r="D16" s="46" t="s">
        <v>975</v>
      </c>
      <c r="E16" s="47" t="s">
        <v>99</v>
      </c>
      <c r="F16" s="48" t="s">
        <v>976</v>
      </c>
      <c r="G16" s="45" t="s">
        <v>262</v>
      </c>
      <c r="H16" s="82">
        <v>9</v>
      </c>
      <c r="I16" s="49">
        <v>6</v>
      </c>
      <c r="J16" s="49">
        <v>6</v>
      </c>
      <c r="K16" s="49" t="s">
        <v>36</v>
      </c>
      <c r="L16" s="54"/>
      <c r="M16" s="54"/>
      <c r="N16" s="54"/>
      <c r="O16" s="54"/>
      <c r="P16" s="80">
        <v>6</v>
      </c>
      <c r="Q16" s="51">
        <f t="shared" si="0"/>
        <v>6.3</v>
      </c>
      <c r="R16" s="52" t="str">
        <f t="shared" si="3"/>
        <v>C</v>
      </c>
      <c r="S16" s="53" t="str">
        <f t="shared" si="1"/>
        <v>Trung bình</v>
      </c>
      <c r="T16" s="41" t="str">
        <f t="shared" si="4"/>
        <v/>
      </c>
      <c r="U16" s="41" t="s">
        <v>1135</v>
      </c>
      <c r="V16" s="71"/>
      <c r="W16" s="4"/>
      <c r="X16" s="43" t="str">
        <f t="shared" si="2"/>
        <v>Đạt</v>
      </c>
      <c r="Y16" s="43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61"/>
    </row>
    <row r="17" spans="2:40" ht="18.75" customHeight="1" x14ac:dyDescent="0.25">
      <c r="B17" s="44">
        <v>9</v>
      </c>
      <c r="C17" s="45" t="s">
        <v>977</v>
      </c>
      <c r="D17" s="46" t="s">
        <v>978</v>
      </c>
      <c r="E17" s="47" t="s">
        <v>115</v>
      </c>
      <c r="F17" s="48" t="s">
        <v>335</v>
      </c>
      <c r="G17" s="45" t="s">
        <v>164</v>
      </c>
      <c r="H17" s="82">
        <v>10</v>
      </c>
      <c r="I17" s="49">
        <v>6</v>
      </c>
      <c r="J17" s="49">
        <v>6</v>
      </c>
      <c r="K17" s="49" t="s">
        <v>36</v>
      </c>
      <c r="L17" s="54"/>
      <c r="M17" s="54"/>
      <c r="N17" s="54"/>
      <c r="O17" s="54"/>
      <c r="P17" s="80">
        <v>3</v>
      </c>
      <c r="Q17" s="51">
        <f t="shared" si="0"/>
        <v>4.3</v>
      </c>
      <c r="R17" s="52" t="str">
        <f t="shared" si="3"/>
        <v>D</v>
      </c>
      <c r="S17" s="53" t="str">
        <f t="shared" si="1"/>
        <v>Trung bình yếu</v>
      </c>
      <c r="T17" s="41" t="str">
        <f t="shared" si="4"/>
        <v/>
      </c>
      <c r="U17" s="41" t="s">
        <v>1135</v>
      </c>
      <c r="V17" s="71"/>
      <c r="W17" s="4"/>
      <c r="X17" s="43" t="str">
        <f t="shared" si="2"/>
        <v>Đạt</v>
      </c>
      <c r="Y17" s="43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61"/>
    </row>
    <row r="18" spans="2:40" ht="18.75" customHeight="1" x14ac:dyDescent="0.25">
      <c r="B18" s="44">
        <v>10</v>
      </c>
      <c r="C18" s="45" t="s">
        <v>979</v>
      </c>
      <c r="D18" s="46" t="s">
        <v>55</v>
      </c>
      <c r="E18" s="47" t="s">
        <v>115</v>
      </c>
      <c r="F18" s="48" t="s">
        <v>222</v>
      </c>
      <c r="G18" s="45" t="s">
        <v>74</v>
      </c>
      <c r="H18" s="82">
        <v>7</v>
      </c>
      <c r="I18" s="49">
        <v>5</v>
      </c>
      <c r="J18" s="49">
        <v>6</v>
      </c>
      <c r="K18" s="49" t="s">
        <v>36</v>
      </c>
      <c r="L18" s="54"/>
      <c r="M18" s="54"/>
      <c r="N18" s="54"/>
      <c r="O18" s="54"/>
      <c r="P18" s="80">
        <v>2</v>
      </c>
      <c r="Q18" s="51">
        <f t="shared" si="0"/>
        <v>3.2</v>
      </c>
      <c r="R18" s="52" t="str">
        <f t="shared" si="3"/>
        <v>F</v>
      </c>
      <c r="S18" s="53" t="str">
        <f t="shared" si="1"/>
        <v>Kém</v>
      </c>
      <c r="T18" s="41" t="str">
        <f t="shared" si="4"/>
        <v/>
      </c>
      <c r="U18" s="41" t="s">
        <v>1135</v>
      </c>
      <c r="V18" s="71"/>
      <c r="W18" s="4"/>
      <c r="X18" s="43" t="str">
        <f t="shared" si="2"/>
        <v>Học lại</v>
      </c>
      <c r="Y18" s="43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61"/>
    </row>
    <row r="19" spans="2:40" ht="18.75" customHeight="1" x14ac:dyDescent="0.25">
      <c r="B19" s="44">
        <v>11</v>
      </c>
      <c r="C19" s="45" t="s">
        <v>980</v>
      </c>
      <c r="D19" s="46" t="s">
        <v>981</v>
      </c>
      <c r="E19" s="47" t="s">
        <v>381</v>
      </c>
      <c r="F19" s="48" t="s">
        <v>982</v>
      </c>
      <c r="G19" s="45" t="s">
        <v>179</v>
      </c>
      <c r="H19" s="82">
        <v>10</v>
      </c>
      <c r="I19" s="49">
        <v>6</v>
      </c>
      <c r="J19" s="49">
        <v>6</v>
      </c>
      <c r="K19" s="49" t="s">
        <v>36</v>
      </c>
      <c r="L19" s="54"/>
      <c r="M19" s="54"/>
      <c r="N19" s="54"/>
      <c r="O19" s="54"/>
      <c r="P19" s="80">
        <v>2</v>
      </c>
      <c r="Q19" s="51">
        <f t="shared" si="0"/>
        <v>3.6</v>
      </c>
      <c r="R19" s="52" t="str">
        <f t="shared" si="3"/>
        <v>F</v>
      </c>
      <c r="S19" s="53" t="str">
        <f t="shared" si="1"/>
        <v>Kém</v>
      </c>
      <c r="T19" s="41" t="str">
        <f t="shared" si="4"/>
        <v/>
      </c>
      <c r="U19" s="41" t="s">
        <v>1135</v>
      </c>
      <c r="V19" s="71"/>
      <c r="W19" s="4"/>
      <c r="X19" s="43" t="str">
        <f t="shared" si="2"/>
        <v>Học lại</v>
      </c>
      <c r="Y19" s="4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61"/>
    </row>
    <row r="20" spans="2:40" ht="18.75" customHeight="1" x14ac:dyDescent="0.25">
      <c r="B20" s="44">
        <v>12</v>
      </c>
      <c r="C20" s="45" t="s">
        <v>983</v>
      </c>
      <c r="D20" s="46" t="s">
        <v>893</v>
      </c>
      <c r="E20" s="47" t="s">
        <v>381</v>
      </c>
      <c r="F20" s="48" t="s">
        <v>700</v>
      </c>
      <c r="G20" s="45" t="s">
        <v>472</v>
      </c>
      <c r="H20" s="82">
        <v>8</v>
      </c>
      <c r="I20" s="49">
        <v>6</v>
      </c>
      <c r="J20" s="49">
        <v>8</v>
      </c>
      <c r="K20" s="49" t="s">
        <v>36</v>
      </c>
      <c r="L20" s="54"/>
      <c r="M20" s="54"/>
      <c r="N20" s="54"/>
      <c r="O20" s="54"/>
      <c r="P20" s="80">
        <v>3</v>
      </c>
      <c r="Q20" s="51">
        <f t="shared" si="0"/>
        <v>4.3</v>
      </c>
      <c r="R20" s="52" t="str">
        <f t="shared" si="3"/>
        <v>D</v>
      </c>
      <c r="S20" s="53" t="str">
        <f t="shared" si="1"/>
        <v>Trung bình yếu</v>
      </c>
      <c r="T20" s="41" t="str">
        <f t="shared" si="4"/>
        <v/>
      </c>
      <c r="U20" s="41" t="s">
        <v>1135</v>
      </c>
      <c r="V20" s="71"/>
      <c r="W20" s="4"/>
      <c r="X20" s="43" t="str">
        <f t="shared" si="2"/>
        <v>Đạt</v>
      </c>
      <c r="Y20" s="43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61"/>
    </row>
    <row r="21" spans="2:40" ht="18.75" customHeight="1" x14ac:dyDescent="0.25">
      <c r="B21" s="44">
        <v>13</v>
      </c>
      <c r="C21" s="45" t="s">
        <v>984</v>
      </c>
      <c r="D21" s="46" t="s">
        <v>985</v>
      </c>
      <c r="E21" s="47" t="s">
        <v>123</v>
      </c>
      <c r="F21" s="48" t="s">
        <v>986</v>
      </c>
      <c r="G21" s="45" t="s">
        <v>128</v>
      </c>
      <c r="H21" s="82">
        <v>7</v>
      </c>
      <c r="I21" s="49">
        <v>7</v>
      </c>
      <c r="J21" s="49">
        <v>8</v>
      </c>
      <c r="K21" s="49" t="s">
        <v>36</v>
      </c>
      <c r="L21" s="54"/>
      <c r="M21" s="54"/>
      <c r="N21" s="54"/>
      <c r="O21" s="54"/>
      <c r="P21" s="80">
        <v>1</v>
      </c>
      <c r="Q21" s="51">
        <f t="shared" si="0"/>
        <v>2.9</v>
      </c>
      <c r="R21" s="52" t="str">
        <f t="shared" si="3"/>
        <v>F</v>
      </c>
      <c r="S21" s="53" t="str">
        <f t="shared" si="1"/>
        <v>Kém</v>
      </c>
      <c r="T21" s="41" t="str">
        <f t="shared" si="4"/>
        <v/>
      </c>
      <c r="U21" s="41" t="s">
        <v>1135</v>
      </c>
      <c r="V21" s="71"/>
      <c r="W21" s="4"/>
      <c r="X21" s="43" t="str">
        <f t="shared" si="2"/>
        <v>Học lại</v>
      </c>
      <c r="Y21" s="43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61"/>
    </row>
    <row r="22" spans="2:40" ht="18.75" customHeight="1" x14ac:dyDescent="0.25">
      <c r="B22" s="44">
        <v>14</v>
      </c>
      <c r="C22" s="45" t="s">
        <v>987</v>
      </c>
      <c r="D22" s="46" t="s">
        <v>988</v>
      </c>
      <c r="E22" s="47" t="s">
        <v>123</v>
      </c>
      <c r="F22" s="48" t="s">
        <v>989</v>
      </c>
      <c r="G22" s="45" t="s">
        <v>105</v>
      </c>
      <c r="H22" s="82">
        <v>10</v>
      </c>
      <c r="I22" s="49">
        <v>7</v>
      </c>
      <c r="J22" s="49">
        <v>6</v>
      </c>
      <c r="K22" s="49" t="s">
        <v>36</v>
      </c>
      <c r="L22" s="54"/>
      <c r="M22" s="54"/>
      <c r="N22" s="54"/>
      <c r="O22" s="54"/>
      <c r="P22" s="80">
        <v>5</v>
      </c>
      <c r="Q22" s="51">
        <f t="shared" si="0"/>
        <v>5.8</v>
      </c>
      <c r="R22" s="52" t="str">
        <f t="shared" si="3"/>
        <v>C</v>
      </c>
      <c r="S22" s="53" t="str">
        <f t="shared" si="1"/>
        <v>Trung bình</v>
      </c>
      <c r="T22" s="41" t="str">
        <f t="shared" si="4"/>
        <v/>
      </c>
      <c r="U22" s="41" t="s">
        <v>1135</v>
      </c>
      <c r="V22" s="71"/>
      <c r="W22" s="4"/>
      <c r="X22" s="43" t="str">
        <f t="shared" si="2"/>
        <v>Đạt</v>
      </c>
      <c r="Y22" s="43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61"/>
    </row>
    <row r="23" spans="2:40" ht="18.75" customHeight="1" x14ac:dyDescent="0.25">
      <c r="B23" s="44">
        <v>15</v>
      </c>
      <c r="C23" s="45" t="s">
        <v>990</v>
      </c>
      <c r="D23" s="46" t="s">
        <v>134</v>
      </c>
      <c r="E23" s="47" t="s">
        <v>123</v>
      </c>
      <c r="F23" s="48" t="s">
        <v>991</v>
      </c>
      <c r="G23" s="45" t="s">
        <v>170</v>
      </c>
      <c r="H23" s="82">
        <v>7</v>
      </c>
      <c r="I23" s="49">
        <v>5</v>
      </c>
      <c r="J23" s="49">
        <v>6</v>
      </c>
      <c r="K23" s="49" t="s">
        <v>36</v>
      </c>
      <c r="L23" s="54"/>
      <c r="M23" s="54"/>
      <c r="N23" s="54"/>
      <c r="O23" s="54"/>
      <c r="P23" s="80">
        <v>2</v>
      </c>
      <c r="Q23" s="51">
        <f t="shared" si="0"/>
        <v>3.2</v>
      </c>
      <c r="R23" s="52" t="str">
        <f t="shared" si="3"/>
        <v>F</v>
      </c>
      <c r="S23" s="53" t="str">
        <f t="shared" si="1"/>
        <v>Kém</v>
      </c>
      <c r="T23" s="41" t="str">
        <f t="shared" si="4"/>
        <v/>
      </c>
      <c r="U23" s="41" t="s">
        <v>1135</v>
      </c>
      <c r="V23" s="71"/>
      <c r="W23" s="4"/>
      <c r="X23" s="43" t="str">
        <f t="shared" si="2"/>
        <v>Học lại</v>
      </c>
      <c r="Y23" s="4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61"/>
    </row>
    <row r="24" spans="2:40" ht="18.75" customHeight="1" x14ac:dyDescent="0.25">
      <c r="B24" s="44">
        <v>16</v>
      </c>
      <c r="C24" s="45" t="s">
        <v>992</v>
      </c>
      <c r="D24" s="46" t="s">
        <v>993</v>
      </c>
      <c r="E24" s="47" t="s">
        <v>123</v>
      </c>
      <c r="F24" s="48" t="s">
        <v>934</v>
      </c>
      <c r="G24" s="45" t="s">
        <v>74</v>
      </c>
      <c r="H24" s="82">
        <v>9</v>
      </c>
      <c r="I24" s="49">
        <v>7</v>
      </c>
      <c r="J24" s="49">
        <v>6</v>
      </c>
      <c r="K24" s="49" t="s">
        <v>36</v>
      </c>
      <c r="L24" s="54"/>
      <c r="M24" s="54"/>
      <c r="N24" s="54"/>
      <c r="O24" s="54"/>
      <c r="P24" s="80">
        <v>7</v>
      </c>
      <c r="Q24" s="51">
        <f t="shared" si="0"/>
        <v>7.1</v>
      </c>
      <c r="R24" s="52" t="str">
        <f t="shared" si="3"/>
        <v>B</v>
      </c>
      <c r="S24" s="53" t="str">
        <f t="shared" si="1"/>
        <v>Khá</v>
      </c>
      <c r="T24" s="41" t="str">
        <f t="shared" si="4"/>
        <v/>
      </c>
      <c r="U24" s="41" t="s">
        <v>1135</v>
      </c>
      <c r="V24" s="71"/>
      <c r="W24" s="4"/>
      <c r="X24" s="43" t="str">
        <f t="shared" si="2"/>
        <v>Đạt</v>
      </c>
      <c r="Y24" s="4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61"/>
    </row>
    <row r="25" spans="2:40" ht="18.75" customHeight="1" x14ac:dyDescent="0.25">
      <c r="B25" s="44">
        <v>17</v>
      </c>
      <c r="C25" s="45" t="s">
        <v>994</v>
      </c>
      <c r="D25" s="46" t="s">
        <v>995</v>
      </c>
      <c r="E25" s="47" t="s">
        <v>996</v>
      </c>
      <c r="F25" s="48" t="s">
        <v>997</v>
      </c>
      <c r="G25" s="45" t="s">
        <v>174</v>
      </c>
      <c r="H25" s="82">
        <v>6</v>
      </c>
      <c r="I25" s="49">
        <v>5</v>
      </c>
      <c r="J25" s="49">
        <v>6</v>
      </c>
      <c r="K25" s="49" t="s">
        <v>36</v>
      </c>
      <c r="L25" s="54"/>
      <c r="M25" s="54"/>
      <c r="N25" s="54"/>
      <c r="O25" s="54"/>
      <c r="P25" s="80">
        <v>0</v>
      </c>
      <c r="Q25" s="51">
        <f t="shared" si="0"/>
        <v>1.7</v>
      </c>
      <c r="R25" s="52" t="str">
        <f t="shared" si="3"/>
        <v>F</v>
      </c>
      <c r="S25" s="53" t="str">
        <f t="shared" si="1"/>
        <v>Kém</v>
      </c>
      <c r="T25" s="41" t="s">
        <v>3382</v>
      </c>
      <c r="U25" s="41" t="s">
        <v>1135</v>
      </c>
      <c r="V25" s="71"/>
      <c r="W25" s="4"/>
      <c r="X25" s="43" t="str">
        <f t="shared" si="2"/>
        <v>Học lại</v>
      </c>
      <c r="Y25" s="43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61"/>
    </row>
    <row r="26" spans="2:40" ht="18.75" customHeight="1" x14ac:dyDescent="0.25">
      <c r="B26" s="44">
        <v>18</v>
      </c>
      <c r="C26" s="45" t="s">
        <v>998</v>
      </c>
      <c r="D26" s="46" t="s">
        <v>98</v>
      </c>
      <c r="E26" s="47" t="s">
        <v>999</v>
      </c>
      <c r="F26" s="48" t="s">
        <v>1000</v>
      </c>
      <c r="G26" s="45" t="s">
        <v>184</v>
      </c>
      <c r="H26" s="82">
        <v>9</v>
      </c>
      <c r="I26" s="49">
        <v>6</v>
      </c>
      <c r="J26" s="49">
        <v>8</v>
      </c>
      <c r="K26" s="49" t="s">
        <v>36</v>
      </c>
      <c r="L26" s="54"/>
      <c r="M26" s="54"/>
      <c r="N26" s="54"/>
      <c r="O26" s="54"/>
      <c r="P26" s="80">
        <v>1</v>
      </c>
      <c r="Q26" s="51">
        <f t="shared" si="0"/>
        <v>3</v>
      </c>
      <c r="R26" s="52" t="str">
        <f t="shared" si="3"/>
        <v>F</v>
      </c>
      <c r="S26" s="53" t="str">
        <f t="shared" si="1"/>
        <v>Kém</v>
      </c>
      <c r="T26" s="41" t="str">
        <f t="shared" si="4"/>
        <v/>
      </c>
      <c r="U26" s="41" t="s">
        <v>1135</v>
      </c>
      <c r="V26" s="71"/>
      <c r="W26" s="4"/>
      <c r="X26" s="43" t="str">
        <f t="shared" si="2"/>
        <v>Học lại</v>
      </c>
      <c r="Y26" s="4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61"/>
    </row>
    <row r="27" spans="2:40" ht="18.75" customHeight="1" x14ac:dyDescent="0.25">
      <c r="B27" s="44">
        <v>19</v>
      </c>
      <c r="C27" s="45" t="s">
        <v>1001</v>
      </c>
      <c r="D27" s="46" t="s">
        <v>420</v>
      </c>
      <c r="E27" s="47" t="s">
        <v>139</v>
      </c>
      <c r="F27" s="48" t="s">
        <v>1002</v>
      </c>
      <c r="G27" s="45" t="s">
        <v>174</v>
      </c>
      <c r="H27" s="82">
        <v>8</v>
      </c>
      <c r="I27" s="49">
        <v>6</v>
      </c>
      <c r="J27" s="49">
        <v>6</v>
      </c>
      <c r="K27" s="49" t="s">
        <v>36</v>
      </c>
      <c r="L27" s="54"/>
      <c r="M27" s="54"/>
      <c r="N27" s="54"/>
      <c r="O27" s="54"/>
      <c r="P27" s="80">
        <v>2</v>
      </c>
      <c r="Q27" s="51">
        <f t="shared" si="0"/>
        <v>3.4</v>
      </c>
      <c r="R27" s="52" t="str">
        <f t="shared" si="3"/>
        <v>F</v>
      </c>
      <c r="S27" s="53" t="str">
        <f t="shared" si="1"/>
        <v>Kém</v>
      </c>
      <c r="T27" s="41" t="str">
        <f t="shared" si="4"/>
        <v/>
      </c>
      <c r="U27" s="41" t="s">
        <v>1135</v>
      </c>
      <c r="V27" s="71"/>
      <c r="W27" s="4"/>
      <c r="X27" s="43" t="str">
        <f t="shared" si="2"/>
        <v>Học lại</v>
      </c>
      <c r="Y27" s="43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61"/>
    </row>
    <row r="28" spans="2:40" ht="18.75" customHeight="1" x14ac:dyDescent="0.25">
      <c r="B28" s="44">
        <v>20</v>
      </c>
      <c r="C28" s="45" t="s">
        <v>1003</v>
      </c>
      <c r="D28" s="46" t="s">
        <v>1004</v>
      </c>
      <c r="E28" s="47" t="s">
        <v>139</v>
      </c>
      <c r="F28" s="48" t="s">
        <v>571</v>
      </c>
      <c r="G28" s="45" t="s">
        <v>214</v>
      </c>
      <c r="H28" s="82">
        <v>10</v>
      </c>
      <c r="I28" s="49">
        <v>7</v>
      </c>
      <c r="J28" s="49">
        <v>6</v>
      </c>
      <c r="K28" s="49" t="s">
        <v>36</v>
      </c>
      <c r="L28" s="54"/>
      <c r="M28" s="54"/>
      <c r="N28" s="54"/>
      <c r="O28" s="54"/>
      <c r="P28" s="80">
        <v>5</v>
      </c>
      <c r="Q28" s="51">
        <f t="shared" si="0"/>
        <v>5.8</v>
      </c>
      <c r="R28" s="52" t="str">
        <f t="shared" si="3"/>
        <v>C</v>
      </c>
      <c r="S28" s="53" t="str">
        <f t="shared" si="1"/>
        <v>Trung bình</v>
      </c>
      <c r="T28" s="41" t="str">
        <f t="shared" si="4"/>
        <v/>
      </c>
      <c r="U28" s="41" t="s">
        <v>1135</v>
      </c>
      <c r="V28" s="71"/>
      <c r="W28" s="4"/>
      <c r="X28" s="43" t="str">
        <f t="shared" si="2"/>
        <v>Đạt</v>
      </c>
      <c r="Y28" s="43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61"/>
    </row>
    <row r="29" spans="2:40" ht="18.75" customHeight="1" x14ac:dyDescent="0.25">
      <c r="B29" s="44">
        <v>21</v>
      </c>
      <c r="C29" s="45" t="s">
        <v>1005</v>
      </c>
      <c r="D29" s="46" t="s">
        <v>1006</v>
      </c>
      <c r="E29" s="47" t="s">
        <v>409</v>
      </c>
      <c r="F29" s="48" t="s">
        <v>233</v>
      </c>
      <c r="G29" s="45" t="s">
        <v>248</v>
      </c>
      <c r="H29" s="82">
        <v>10</v>
      </c>
      <c r="I29" s="49">
        <v>6</v>
      </c>
      <c r="J29" s="49">
        <v>6</v>
      </c>
      <c r="K29" s="49" t="s">
        <v>36</v>
      </c>
      <c r="L29" s="54"/>
      <c r="M29" s="54"/>
      <c r="N29" s="54"/>
      <c r="O29" s="54"/>
      <c r="P29" s="80">
        <v>1</v>
      </c>
      <c r="Q29" s="51">
        <f t="shared" si="0"/>
        <v>2.9</v>
      </c>
      <c r="R29" s="52" t="str">
        <f t="shared" si="3"/>
        <v>F</v>
      </c>
      <c r="S29" s="53" t="str">
        <f t="shared" si="1"/>
        <v>Kém</v>
      </c>
      <c r="T29" s="41" t="str">
        <f t="shared" si="4"/>
        <v/>
      </c>
      <c r="U29" s="41" t="s">
        <v>1135</v>
      </c>
      <c r="V29" s="71"/>
      <c r="W29" s="4"/>
      <c r="X29" s="43" t="str">
        <f t="shared" si="2"/>
        <v>Học lại</v>
      </c>
      <c r="Y29" s="43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61"/>
    </row>
    <row r="30" spans="2:40" ht="18.75" customHeight="1" x14ac:dyDescent="0.25">
      <c r="B30" s="44">
        <v>22</v>
      </c>
      <c r="C30" s="45" t="s">
        <v>1007</v>
      </c>
      <c r="D30" s="46" t="s">
        <v>1008</v>
      </c>
      <c r="E30" s="47" t="s">
        <v>413</v>
      </c>
      <c r="F30" s="48" t="s">
        <v>1009</v>
      </c>
      <c r="G30" s="45" t="s">
        <v>518</v>
      </c>
      <c r="H30" s="82">
        <v>9</v>
      </c>
      <c r="I30" s="49">
        <v>6</v>
      </c>
      <c r="J30" s="49">
        <v>6</v>
      </c>
      <c r="K30" s="49" t="s">
        <v>36</v>
      </c>
      <c r="L30" s="54"/>
      <c r="M30" s="54"/>
      <c r="N30" s="54"/>
      <c r="O30" s="54"/>
      <c r="P30" s="80">
        <v>3</v>
      </c>
      <c r="Q30" s="51">
        <f t="shared" si="0"/>
        <v>4.2</v>
      </c>
      <c r="R30" s="52" t="str">
        <f t="shared" si="3"/>
        <v>D</v>
      </c>
      <c r="S30" s="53" t="str">
        <f t="shared" si="1"/>
        <v>Trung bình yếu</v>
      </c>
      <c r="T30" s="41" t="str">
        <f t="shared" si="4"/>
        <v/>
      </c>
      <c r="U30" s="41" t="s">
        <v>1135</v>
      </c>
      <c r="V30" s="71"/>
      <c r="W30" s="4"/>
      <c r="X30" s="43" t="str">
        <f t="shared" si="2"/>
        <v>Đạt</v>
      </c>
      <c r="Y30" s="43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61"/>
    </row>
    <row r="31" spans="2:40" ht="18.75" customHeight="1" x14ac:dyDescent="0.25">
      <c r="B31" s="44">
        <v>23</v>
      </c>
      <c r="C31" s="45" t="s">
        <v>1010</v>
      </c>
      <c r="D31" s="46" t="s">
        <v>1011</v>
      </c>
      <c r="E31" s="47" t="s">
        <v>417</v>
      </c>
      <c r="F31" s="48" t="s">
        <v>1012</v>
      </c>
      <c r="G31" s="45" t="s">
        <v>194</v>
      </c>
      <c r="H31" s="82">
        <v>8</v>
      </c>
      <c r="I31" s="49">
        <v>6</v>
      </c>
      <c r="J31" s="49">
        <v>6</v>
      </c>
      <c r="K31" s="49" t="s">
        <v>36</v>
      </c>
      <c r="L31" s="54"/>
      <c r="M31" s="54"/>
      <c r="N31" s="54"/>
      <c r="O31" s="54"/>
      <c r="P31" s="80">
        <v>2</v>
      </c>
      <c r="Q31" s="51">
        <f t="shared" si="0"/>
        <v>3.4</v>
      </c>
      <c r="R31" s="52" t="str">
        <f t="shared" si="3"/>
        <v>F</v>
      </c>
      <c r="S31" s="53" t="str">
        <f t="shared" si="1"/>
        <v>Kém</v>
      </c>
      <c r="T31" s="41" t="str">
        <f t="shared" si="4"/>
        <v/>
      </c>
      <c r="U31" s="41" t="s">
        <v>1135</v>
      </c>
      <c r="V31" s="71"/>
      <c r="W31" s="4"/>
      <c r="X31" s="43" t="str">
        <f t="shared" si="2"/>
        <v>Học lại</v>
      </c>
      <c r="Y31" s="43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61"/>
    </row>
    <row r="32" spans="2:40" ht="18.75" customHeight="1" x14ac:dyDescent="0.25">
      <c r="B32" s="44">
        <v>24</v>
      </c>
      <c r="C32" s="45" t="s">
        <v>1013</v>
      </c>
      <c r="D32" s="46" t="s">
        <v>1014</v>
      </c>
      <c r="E32" s="47" t="s">
        <v>162</v>
      </c>
      <c r="F32" s="48" t="s">
        <v>1015</v>
      </c>
      <c r="G32" s="45" t="s">
        <v>57</v>
      </c>
      <c r="H32" s="82">
        <v>10</v>
      </c>
      <c r="I32" s="49">
        <v>8</v>
      </c>
      <c r="J32" s="49">
        <v>8</v>
      </c>
      <c r="K32" s="49" t="s">
        <v>36</v>
      </c>
      <c r="L32" s="54"/>
      <c r="M32" s="54"/>
      <c r="N32" s="54"/>
      <c r="O32" s="54"/>
      <c r="P32" s="80">
        <v>5</v>
      </c>
      <c r="Q32" s="51">
        <f t="shared" si="0"/>
        <v>6.1</v>
      </c>
      <c r="R32" s="52" t="str">
        <f t="shared" si="3"/>
        <v>C</v>
      </c>
      <c r="S32" s="53" t="str">
        <f t="shared" si="1"/>
        <v>Trung bình</v>
      </c>
      <c r="T32" s="41" t="str">
        <f t="shared" si="4"/>
        <v/>
      </c>
      <c r="U32" s="41" t="s">
        <v>1135</v>
      </c>
      <c r="V32" s="71"/>
      <c r="W32" s="4"/>
      <c r="X32" s="43" t="str">
        <f t="shared" si="2"/>
        <v>Đạt</v>
      </c>
      <c r="Y32" s="43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61"/>
    </row>
    <row r="33" spans="2:40" ht="18.75" customHeight="1" x14ac:dyDescent="0.25">
      <c r="B33" s="44">
        <v>25</v>
      </c>
      <c r="C33" s="45" t="s">
        <v>1016</v>
      </c>
      <c r="D33" s="46" t="s">
        <v>1017</v>
      </c>
      <c r="E33" s="47" t="s">
        <v>1018</v>
      </c>
      <c r="F33" s="48" t="s">
        <v>1019</v>
      </c>
      <c r="G33" s="45" t="s">
        <v>89</v>
      </c>
      <c r="H33" s="82">
        <v>6</v>
      </c>
      <c r="I33" s="49">
        <v>5</v>
      </c>
      <c r="J33" s="49">
        <v>4</v>
      </c>
      <c r="K33" s="49" t="s">
        <v>36</v>
      </c>
      <c r="L33" s="54"/>
      <c r="M33" s="54"/>
      <c r="N33" s="54"/>
      <c r="O33" s="54"/>
      <c r="P33" s="80">
        <v>0</v>
      </c>
      <c r="Q33" s="51">
        <f t="shared" si="0"/>
        <v>1.5</v>
      </c>
      <c r="R33" s="52" t="str">
        <f t="shared" si="3"/>
        <v>F</v>
      </c>
      <c r="S33" s="53" t="str">
        <f t="shared" si="1"/>
        <v>Kém</v>
      </c>
      <c r="T33" s="41" t="s">
        <v>3382</v>
      </c>
      <c r="U33" s="41" t="s">
        <v>1135</v>
      </c>
      <c r="V33" s="71"/>
      <c r="W33" s="4"/>
      <c r="X33" s="43" t="str">
        <f t="shared" si="2"/>
        <v>Học lại</v>
      </c>
      <c r="Y33" s="43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61"/>
    </row>
    <row r="34" spans="2:40" ht="18.75" customHeight="1" x14ac:dyDescent="0.25">
      <c r="B34" s="44">
        <v>26</v>
      </c>
      <c r="C34" s="45" t="s">
        <v>1020</v>
      </c>
      <c r="D34" s="46" t="s">
        <v>1021</v>
      </c>
      <c r="E34" s="47" t="s">
        <v>432</v>
      </c>
      <c r="F34" s="48" t="s">
        <v>198</v>
      </c>
      <c r="G34" s="45" t="s">
        <v>214</v>
      </c>
      <c r="H34" s="82">
        <v>9</v>
      </c>
      <c r="I34" s="49">
        <v>6</v>
      </c>
      <c r="J34" s="49">
        <v>6</v>
      </c>
      <c r="K34" s="49" t="s">
        <v>36</v>
      </c>
      <c r="L34" s="54"/>
      <c r="M34" s="54"/>
      <c r="N34" s="54"/>
      <c r="O34" s="54"/>
      <c r="P34" s="80">
        <v>2</v>
      </c>
      <c r="Q34" s="51">
        <f t="shared" si="0"/>
        <v>3.5</v>
      </c>
      <c r="R34" s="52" t="str">
        <f t="shared" si="3"/>
        <v>F</v>
      </c>
      <c r="S34" s="53" t="str">
        <f t="shared" si="1"/>
        <v>Kém</v>
      </c>
      <c r="T34" s="41" t="str">
        <f t="shared" si="4"/>
        <v/>
      </c>
      <c r="U34" s="41" t="s">
        <v>1135</v>
      </c>
      <c r="V34" s="71"/>
      <c r="W34" s="4"/>
      <c r="X34" s="43" t="str">
        <f t="shared" si="2"/>
        <v>Học lại</v>
      </c>
      <c r="Y34" s="43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61"/>
    </row>
    <row r="35" spans="2:40" ht="18.75" customHeight="1" x14ac:dyDescent="0.25">
      <c r="B35" s="44">
        <v>27</v>
      </c>
      <c r="C35" s="45" t="s">
        <v>1022</v>
      </c>
      <c r="D35" s="46" t="s">
        <v>150</v>
      </c>
      <c r="E35" s="47" t="s">
        <v>432</v>
      </c>
      <c r="F35" s="48" t="s">
        <v>645</v>
      </c>
      <c r="G35" s="45" t="s">
        <v>74</v>
      </c>
      <c r="H35" s="82">
        <v>8</v>
      </c>
      <c r="I35" s="49">
        <v>6</v>
      </c>
      <c r="J35" s="49">
        <v>9</v>
      </c>
      <c r="K35" s="49" t="s">
        <v>36</v>
      </c>
      <c r="L35" s="54"/>
      <c r="M35" s="54"/>
      <c r="N35" s="54"/>
      <c r="O35" s="54"/>
      <c r="P35" s="80">
        <v>5</v>
      </c>
      <c r="Q35" s="51">
        <f t="shared" si="0"/>
        <v>5.8</v>
      </c>
      <c r="R35" s="52" t="str">
        <f t="shared" si="3"/>
        <v>C</v>
      </c>
      <c r="S35" s="53" t="str">
        <f t="shared" si="1"/>
        <v>Trung bình</v>
      </c>
      <c r="T35" s="41" t="str">
        <f t="shared" si="4"/>
        <v/>
      </c>
      <c r="U35" s="41" t="s">
        <v>1135</v>
      </c>
      <c r="V35" s="71"/>
      <c r="W35" s="4"/>
      <c r="X35" s="43" t="str">
        <f t="shared" si="2"/>
        <v>Đạt</v>
      </c>
      <c r="Y35" s="43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61"/>
    </row>
    <row r="36" spans="2:40" ht="18.75" customHeight="1" x14ac:dyDescent="0.25">
      <c r="B36" s="44">
        <v>28</v>
      </c>
      <c r="C36" s="45" t="s">
        <v>1023</v>
      </c>
      <c r="D36" s="46" t="s">
        <v>1024</v>
      </c>
      <c r="E36" s="47" t="s">
        <v>189</v>
      </c>
      <c r="F36" s="48" t="s">
        <v>1025</v>
      </c>
      <c r="G36" s="45" t="s">
        <v>283</v>
      </c>
      <c r="H36" s="82">
        <v>9</v>
      </c>
      <c r="I36" s="49">
        <v>6</v>
      </c>
      <c r="J36" s="49">
        <v>6</v>
      </c>
      <c r="K36" s="49" t="s">
        <v>36</v>
      </c>
      <c r="L36" s="54"/>
      <c r="M36" s="54"/>
      <c r="N36" s="54"/>
      <c r="O36" s="54"/>
      <c r="P36" s="80">
        <v>2</v>
      </c>
      <c r="Q36" s="51">
        <f t="shared" si="0"/>
        <v>3.5</v>
      </c>
      <c r="R36" s="52" t="str">
        <f t="shared" si="3"/>
        <v>F</v>
      </c>
      <c r="S36" s="53" t="str">
        <f t="shared" si="1"/>
        <v>Kém</v>
      </c>
      <c r="T36" s="41" t="str">
        <f t="shared" si="4"/>
        <v/>
      </c>
      <c r="U36" s="41" t="s">
        <v>1135</v>
      </c>
      <c r="V36" s="71"/>
      <c r="W36" s="4"/>
      <c r="X36" s="43" t="str">
        <f t="shared" si="2"/>
        <v>Học lại</v>
      </c>
      <c r="Y36" s="43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61"/>
    </row>
    <row r="37" spans="2:40" ht="18.75" customHeight="1" x14ac:dyDescent="0.25">
      <c r="B37" s="44">
        <v>29</v>
      </c>
      <c r="C37" s="45" t="s">
        <v>1026</v>
      </c>
      <c r="D37" s="46" t="s">
        <v>76</v>
      </c>
      <c r="E37" s="47" t="s">
        <v>189</v>
      </c>
      <c r="F37" s="48" t="s">
        <v>1027</v>
      </c>
      <c r="G37" s="45" t="s">
        <v>65</v>
      </c>
      <c r="H37" s="82">
        <v>7</v>
      </c>
      <c r="I37" s="49">
        <v>6</v>
      </c>
      <c r="J37" s="49">
        <v>6</v>
      </c>
      <c r="K37" s="49" t="s">
        <v>36</v>
      </c>
      <c r="L37" s="54"/>
      <c r="M37" s="54"/>
      <c r="N37" s="54"/>
      <c r="O37" s="54"/>
      <c r="P37" s="80">
        <v>1</v>
      </c>
      <c r="Q37" s="51">
        <f t="shared" si="0"/>
        <v>2.6</v>
      </c>
      <c r="R37" s="52" t="str">
        <f t="shared" si="3"/>
        <v>F</v>
      </c>
      <c r="S37" s="53" t="str">
        <f t="shared" si="1"/>
        <v>Kém</v>
      </c>
      <c r="T37" s="41" t="str">
        <f t="shared" si="4"/>
        <v/>
      </c>
      <c r="U37" s="41" t="s">
        <v>1135</v>
      </c>
      <c r="V37" s="71"/>
      <c r="W37" s="4"/>
      <c r="X37" s="43" t="str">
        <f t="shared" si="2"/>
        <v>Học lại</v>
      </c>
      <c r="Y37" s="43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61"/>
    </row>
    <row r="38" spans="2:40" ht="18.75" customHeight="1" x14ac:dyDescent="0.25">
      <c r="B38" s="44">
        <v>30</v>
      </c>
      <c r="C38" s="45" t="s">
        <v>1028</v>
      </c>
      <c r="D38" s="46" t="s">
        <v>1029</v>
      </c>
      <c r="E38" s="47" t="s">
        <v>189</v>
      </c>
      <c r="F38" s="48" t="s">
        <v>783</v>
      </c>
      <c r="G38" s="45" t="s">
        <v>447</v>
      </c>
      <c r="H38" s="82">
        <v>8</v>
      </c>
      <c r="I38" s="49">
        <v>6</v>
      </c>
      <c r="J38" s="49">
        <v>6</v>
      </c>
      <c r="K38" s="49" t="s">
        <v>36</v>
      </c>
      <c r="L38" s="54"/>
      <c r="M38" s="54"/>
      <c r="N38" s="54"/>
      <c r="O38" s="54"/>
      <c r="P38" s="80">
        <v>3</v>
      </c>
      <c r="Q38" s="51">
        <f t="shared" si="0"/>
        <v>4.0999999999999996</v>
      </c>
      <c r="R38" s="52" t="str">
        <f t="shared" si="3"/>
        <v>D</v>
      </c>
      <c r="S38" s="53" t="str">
        <f t="shared" si="1"/>
        <v>Trung bình yếu</v>
      </c>
      <c r="T38" s="41" t="str">
        <f t="shared" si="4"/>
        <v/>
      </c>
      <c r="U38" s="41" t="s">
        <v>1135</v>
      </c>
      <c r="V38" s="71"/>
      <c r="W38" s="4"/>
      <c r="X38" s="43" t="str">
        <f t="shared" si="2"/>
        <v>Đạt</v>
      </c>
      <c r="Y38" s="4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61"/>
    </row>
    <row r="39" spans="2:40" ht="18.75" customHeight="1" x14ac:dyDescent="0.25">
      <c r="B39" s="44">
        <v>31</v>
      </c>
      <c r="C39" s="45" t="s">
        <v>1030</v>
      </c>
      <c r="D39" s="46" t="s">
        <v>1031</v>
      </c>
      <c r="E39" s="47" t="s">
        <v>667</v>
      </c>
      <c r="F39" s="48" t="s">
        <v>891</v>
      </c>
      <c r="G39" s="45" t="s">
        <v>1032</v>
      </c>
      <c r="H39" s="82">
        <v>7</v>
      </c>
      <c r="I39" s="49">
        <v>6</v>
      </c>
      <c r="J39" s="49">
        <v>8</v>
      </c>
      <c r="K39" s="49" t="s">
        <v>36</v>
      </c>
      <c r="L39" s="54"/>
      <c r="M39" s="54"/>
      <c r="N39" s="54"/>
      <c r="O39" s="54"/>
      <c r="P39" s="80">
        <v>2</v>
      </c>
      <c r="Q39" s="51">
        <f t="shared" si="0"/>
        <v>3.5</v>
      </c>
      <c r="R39" s="52" t="str">
        <f t="shared" si="3"/>
        <v>F</v>
      </c>
      <c r="S39" s="53" t="str">
        <f t="shared" si="1"/>
        <v>Kém</v>
      </c>
      <c r="T39" s="41" t="str">
        <f t="shared" si="4"/>
        <v/>
      </c>
      <c r="U39" s="41" t="s">
        <v>1135</v>
      </c>
      <c r="V39" s="71"/>
      <c r="W39" s="4"/>
      <c r="X39" s="43" t="str">
        <f t="shared" si="2"/>
        <v>Học lại</v>
      </c>
      <c r="Y39" s="43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61"/>
    </row>
    <row r="40" spans="2:40" ht="18.75" customHeight="1" x14ac:dyDescent="0.25">
      <c r="B40" s="44">
        <v>32</v>
      </c>
      <c r="C40" s="45" t="s">
        <v>1033</v>
      </c>
      <c r="D40" s="46" t="s">
        <v>1034</v>
      </c>
      <c r="E40" s="47" t="s">
        <v>192</v>
      </c>
      <c r="F40" s="48" t="s">
        <v>1035</v>
      </c>
      <c r="G40" s="45" t="s">
        <v>93</v>
      </c>
      <c r="H40" s="82">
        <v>6</v>
      </c>
      <c r="I40" s="49">
        <v>5</v>
      </c>
      <c r="J40" s="49">
        <v>6</v>
      </c>
      <c r="K40" s="49" t="s">
        <v>36</v>
      </c>
      <c r="L40" s="54"/>
      <c r="M40" s="54"/>
      <c r="N40" s="54"/>
      <c r="O40" s="54"/>
      <c r="P40" s="80">
        <v>2</v>
      </c>
      <c r="Q40" s="51">
        <f t="shared" si="0"/>
        <v>3.1</v>
      </c>
      <c r="R40" s="52" t="str">
        <f t="shared" si="3"/>
        <v>F</v>
      </c>
      <c r="S40" s="53" t="str">
        <f t="shared" si="1"/>
        <v>Kém</v>
      </c>
      <c r="T40" s="41" t="str">
        <f t="shared" si="4"/>
        <v/>
      </c>
      <c r="U40" s="41" t="s">
        <v>1135</v>
      </c>
      <c r="V40" s="71"/>
      <c r="W40" s="4"/>
      <c r="X40" s="43" t="str">
        <f t="shared" si="2"/>
        <v>Học lại</v>
      </c>
      <c r="Y40" s="43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61"/>
    </row>
    <row r="41" spans="2:40" ht="18.75" customHeight="1" x14ac:dyDescent="0.25">
      <c r="B41" s="44">
        <v>33</v>
      </c>
      <c r="C41" s="45" t="s">
        <v>1036</v>
      </c>
      <c r="D41" s="46" t="s">
        <v>550</v>
      </c>
      <c r="E41" s="47" t="s">
        <v>201</v>
      </c>
      <c r="F41" s="48" t="s">
        <v>1037</v>
      </c>
      <c r="G41" s="45" t="s">
        <v>61</v>
      </c>
      <c r="H41" s="82">
        <v>8</v>
      </c>
      <c r="I41" s="49">
        <v>6</v>
      </c>
      <c r="J41" s="49">
        <v>6</v>
      </c>
      <c r="K41" s="49" t="s">
        <v>36</v>
      </c>
      <c r="L41" s="54"/>
      <c r="M41" s="54"/>
      <c r="N41" s="54"/>
      <c r="O41" s="54"/>
      <c r="P41" s="80">
        <v>1</v>
      </c>
      <c r="Q41" s="51">
        <f t="shared" si="0"/>
        <v>2.7</v>
      </c>
      <c r="R41" s="52" t="str">
        <f t="shared" si="3"/>
        <v>F</v>
      </c>
      <c r="S41" s="53" t="str">
        <f t="shared" si="1"/>
        <v>Kém</v>
      </c>
      <c r="T41" s="41" t="str">
        <f t="shared" si="4"/>
        <v/>
      </c>
      <c r="U41" s="41" t="s">
        <v>1135</v>
      </c>
      <c r="V41" s="71"/>
      <c r="W41" s="4"/>
      <c r="X41" s="43" t="str">
        <f t="shared" si="2"/>
        <v>Học lại</v>
      </c>
      <c r="Y41" s="43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61"/>
    </row>
    <row r="42" spans="2:40" ht="18.75" customHeight="1" x14ac:dyDescent="0.25">
      <c r="B42" s="44">
        <v>34</v>
      </c>
      <c r="C42" s="45" t="s">
        <v>1038</v>
      </c>
      <c r="D42" s="46" t="s">
        <v>1039</v>
      </c>
      <c r="E42" s="47" t="s">
        <v>1040</v>
      </c>
      <c r="F42" s="48" t="s">
        <v>1041</v>
      </c>
      <c r="G42" s="45" t="s">
        <v>179</v>
      </c>
      <c r="H42" s="82">
        <v>8</v>
      </c>
      <c r="I42" s="49">
        <v>6</v>
      </c>
      <c r="J42" s="49">
        <v>6</v>
      </c>
      <c r="K42" s="49" t="s">
        <v>36</v>
      </c>
      <c r="L42" s="54"/>
      <c r="M42" s="54"/>
      <c r="N42" s="54"/>
      <c r="O42" s="54"/>
      <c r="P42" s="80">
        <v>1</v>
      </c>
      <c r="Q42" s="51">
        <f t="shared" si="0"/>
        <v>2.7</v>
      </c>
      <c r="R42" s="52" t="str">
        <f t="shared" si="3"/>
        <v>F</v>
      </c>
      <c r="S42" s="53" t="str">
        <f t="shared" si="1"/>
        <v>Kém</v>
      </c>
      <c r="T42" s="41" t="str">
        <f t="shared" si="4"/>
        <v/>
      </c>
      <c r="U42" s="41" t="s">
        <v>1135</v>
      </c>
      <c r="V42" s="71"/>
      <c r="W42" s="4"/>
      <c r="X42" s="43" t="str">
        <f t="shared" si="2"/>
        <v>Học lại</v>
      </c>
      <c r="Y42" s="43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61"/>
    </row>
    <row r="43" spans="2:40" ht="18.75" customHeight="1" x14ac:dyDescent="0.25">
      <c r="B43" s="44">
        <v>35</v>
      </c>
      <c r="C43" s="45" t="s">
        <v>1042</v>
      </c>
      <c r="D43" s="46" t="s">
        <v>76</v>
      </c>
      <c r="E43" s="47" t="s">
        <v>212</v>
      </c>
      <c r="F43" s="48" t="s">
        <v>1043</v>
      </c>
      <c r="G43" s="45" t="s">
        <v>447</v>
      </c>
      <c r="H43" s="82">
        <v>10</v>
      </c>
      <c r="I43" s="49">
        <v>6</v>
      </c>
      <c r="J43" s="49">
        <v>6</v>
      </c>
      <c r="K43" s="49" t="s">
        <v>36</v>
      </c>
      <c r="L43" s="54"/>
      <c r="M43" s="54"/>
      <c r="N43" s="54"/>
      <c r="O43" s="54"/>
      <c r="P43" s="80">
        <v>1</v>
      </c>
      <c r="Q43" s="51">
        <f t="shared" si="0"/>
        <v>2.9</v>
      </c>
      <c r="R43" s="52" t="str">
        <f t="shared" si="3"/>
        <v>F</v>
      </c>
      <c r="S43" s="53" t="str">
        <f t="shared" si="1"/>
        <v>Kém</v>
      </c>
      <c r="T43" s="41" t="str">
        <f t="shared" si="4"/>
        <v/>
      </c>
      <c r="U43" s="41" t="s">
        <v>1135</v>
      </c>
      <c r="V43" s="71"/>
      <c r="W43" s="4"/>
      <c r="X43" s="43" t="str">
        <f t="shared" si="2"/>
        <v>Học lại</v>
      </c>
      <c r="Y43" s="43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61"/>
    </row>
    <row r="44" spans="2:40" ht="18.75" customHeight="1" x14ac:dyDescent="0.25">
      <c r="B44" s="44">
        <v>36</v>
      </c>
      <c r="C44" s="45" t="s">
        <v>1044</v>
      </c>
      <c r="D44" s="46" t="s">
        <v>1045</v>
      </c>
      <c r="E44" s="47" t="s">
        <v>1046</v>
      </c>
      <c r="F44" s="48" t="s">
        <v>1047</v>
      </c>
      <c r="G44" s="45" t="s">
        <v>132</v>
      </c>
      <c r="H44" s="82">
        <v>9</v>
      </c>
      <c r="I44" s="49">
        <v>6</v>
      </c>
      <c r="J44" s="49">
        <v>6</v>
      </c>
      <c r="K44" s="49" t="s">
        <v>36</v>
      </c>
      <c r="L44" s="54"/>
      <c r="M44" s="54"/>
      <c r="N44" s="54"/>
      <c r="O44" s="54"/>
      <c r="P44" s="80">
        <v>6</v>
      </c>
      <c r="Q44" s="51">
        <f t="shared" si="0"/>
        <v>6.3</v>
      </c>
      <c r="R44" s="52" t="str">
        <f t="shared" si="3"/>
        <v>C</v>
      </c>
      <c r="S44" s="53" t="str">
        <f t="shared" si="1"/>
        <v>Trung bình</v>
      </c>
      <c r="T44" s="41" t="str">
        <f t="shared" si="4"/>
        <v/>
      </c>
      <c r="U44" s="41" t="s">
        <v>1135</v>
      </c>
      <c r="V44" s="71"/>
      <c r="W44" s="4"/>
      <c r="X44" s="43" t="str">
        <f t="shared" si="2"/>
        <v>Đạt</v>
      </c>
      <c r="Y44" s="43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61"/>
    </row>
    <row r="45" spans="2:40" ht="18.75" customHeight="1" x14ac:dyDescent="0.25">
      <c r="B45" s="44">
        <v>37</v>
      </c>
      <c r="C45" s="45" t="s">
        <v>1048</v>
      </c>
      <c r="D45" s="46" t="s">
        <v>1049</v>
      </c>
      <c r="E45" s="47" t="s">
        <v>1050</v>
      </c>
      <c r="F45" s="48" t="s">
        <v>1051</v>
      </c>
      <c r="G45" s="45" t="s">
        <v>144</v>
      </c>
      <c r="H45" s="82">
        <v>8</v>
      </c>
      <c r="I45" s="49">
        <v>7</v>
      </c>
      <c r="J45" s="49">
        <v>9</v>
      </c>
      <c r="K45" s="49" t="s">
        <v>36</v>
      </c>
      <c r="L45" s="54"/>
      <c r="M45" s="54"/>
      <c r="N45" s="54"/>
      <c r="O45" s="54"/>
      <c r="P45" s="80">
        <v>6</v>
      </c>
      <c r="Q45" s="51">
        <f t="shared" si="0"/>
        <v>6.6</v>
      </c>
      <c r="R45" s="52" t="str">
        <f t="shared" si="3"/>
        <v>C+</v>
      </c>
      <c r="S45" s="53" t="str">
        <f t="shared" si="1"/>
        <v>Trung bình</v>
      </c>
      <c r="T45" s="41" t="str">
        <f t="shared" si="4"/>
        <v/>
      </c>
      <c r="U45" s="41" t="s">
        <v>1135</v>
      </c>
      <c r="V45" s="71"/>
      <c r="W45" s="4"/>
      <c r="X45" s="43" t="str">
        <f t="shared" si="2"/>
        <v>Đạt</v>
      </c>
      <c r="Y45" s="4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61"/>
    </row>
    <row r="46" spans="2:40" ht="18.75" customHeight="1" x14ac:dyDescent="0.25">
      <c r="B46" s="44">
        <v>38</v>
      </c>
      <c r="C46" s="45" t="s">
        <v>1052</v>
      </c>
      <c r="D46" s="46" t="s">
        <v>239</v>
      </c>
      <c r="E46" s="47" t="s">
        <v>225</v>
      </c>
      <c r="F46" s="48" t="s">
        <v>1053</v>
      </c>
      <c r="G46" s="45" t="s">
        <v>283</v>
      </c>
      <c r="H46" s="82">
        <v>6</v>
      </c>
      <c r="I46" s="49">
        <v>5</v>
      </c>
      <c r="J46" s="49">
        <v>6</v>
      </c>
      <c r="K46" s="49" t="s">
        <v>36</v>
      </c>
      <c r="L46" s="54"/>
      <c r="M46" s="54"/>
      <c r="N46" s="54"/>
      <c r="O46" s="54"/>
      <c r="P46" s="80">
        <v>1</v>
      </c>
      <c r="Q46" s="51">
        <f t="shared" si="0"/>
        <v>2.4</v>
      </c>
      <c r="R46" s="52" t="str">
        <f t="shared" si="3"/>
        <v>F</v>
      </c>
      <c r="S46" s="53" t="str">
        <f t="shared" si="1"/>
        <v>Kém</v>
      </c>
      <c r="T46" s="41" t="str">
        <f t="shared" si="4"/>
        <v/>
      </c>
      <c r="U46" s="41" t="s">
        <v>1135</v>
      </c>
      <c r="V46" s="71"/>
      <c r="W46" s="4"/>
      <c r="X46" s="43" t="str">
        <f t="shared" si="2"/>
        <v>Học lại</v>
      </c>
      <c r="Y46" s="43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61"/>
    </row>
    <row r="47" spans="2:40" ht="18.75" customHeight="1" x14ac:dyDescent="0.25">
      <c r="B47" s="44">
        <v>39</v>
      </c>
      <c r="C47" s="45" t="s">
        <v>1054</v>
      </c>
      <c r="D47" s="46" t="s">
        <v>439</v>
      </c>
      <c r="E47" s="47" t="s">
        <v>229</v>
      </c>
      <c r="F47" s="48" t="s">
        <v>116</v>
      </c>
      <c r="G47" s="45" t="s">
        <v>262</v>
      </c>
      <c r="H47" s="82">
        <v>9</v>
      </c>
      <c r="I47" s="49">
        <v>7</v>
      </c>
      <c r="J47" s="49">
        <v>6</v>
      </c>
      <c r="K47" s="49" t="s">
        <v>36</v>
      </c>
      <c r="L47" s="54"/>
      <c r="M47" s="54"/>
      <c r="N47" s="54"/>
      <c r="O47" s="54"/>
      <c r="P47" s="80">
        <v>5</v>
      </c>
      <c r="Q47" s="51">
        <f t="shared" si="0"/>
        <v>5.7</v>
      </c>
      <c r="R47" s="52" t="str">
        <f t="shared" si="3"/>
        <v>C</v>
      </c>
      <c r="S47" s="53" t="str">
        <f t="shared" si="1"/>
        <v>Trung bình</v>
      </c>
      <c r="T47" s="41" t="str">
        <f t="shared" si="4"/>
        <v/>
      </c>
      <c r="U47" s="41" t="s">
        <v>1135</v>
      </c>
      <c r="V47" s="71"/>
      <c r="W47" s="4"/>
      <c r="X47" s="43" t="str">
        <f t="shared" si="2"/>
        <v>Đạt</v>
      </c>
      <c r="Y47" s="43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61"/>
    </row>
    <row r="48" spans="2:40" ht="18.75" customHeight="1" x14ac:dyDescent="0.25">
      <c r="B48" s="44">
        <v>40</v>
      </c>
      <c r="C48" s="45" t="s">
        <v>1055</v>
      </c>
      <c r="D48" s="46" t="s">
        <v>98</v>
      </c>
      <c r="E48" s="47" t="s">
        <v>229</v>
      </c>
      <c r="F48" s="48" t="s">
        <v>1056</v>
      </c>
      <c r="G48" s="45" t="s">
        <v>61</v>
      </c>
      <c r="H48" s="82">
        <v>7</v>
      </c>
      <c r="I48" s="49">
        <v>5</v>
      </c>
      <c r="J48" s="49">
        <v>6</v>
      </c>
      <c r="K48" s="49" t="s">
        <v>36</v>
      </c>
      <c r="L48" s="54"/>
      <c r="M48" s="54"/>
      <c r="N48" s="54"/>
      <c r="O48" s="54"/>
      <c r="P48" s="80">
        <v>1</v>
      </c>
      <c r="Q48" s="51">
        <f t="shared" si="0"/>
        <v>2.5</v>
      </c>
      <c r="R48" s="52" t="str">
        <f t="shared" si="3"/>
        <v>F</v>
      </c>
      <c r="S48" s="53" t="str">
        <f t="shared" si="1"/>
        <v>Kém</v>
      </c>
      <c r="T48" s="41" t="str">
        <f t="shared" si="4"/>
        <v/>
      </c>
      <c r="U48" s="41" t="s">
        <v>1135</v>
      </c>
      <c r="V48" s="71"/>
      <c r="W48" s="4"/>
      <c r="X48" s="43" t="str">
        <f t="shared" si="2"/>
        <v>Học lại</v>
      </c>
      <c r="Y48" s="4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61"/>
    </row>
    <row r="49" spans="2:40" ht="18.75" customHeight="1" x14ac:dyDescent="0.25">
      <c r="B49" s="44">
        <v>41</v>
      </c>
      <c r="C49" s="45" t="s">
        <v>1057</v>
      </c>
      <c r="D49" s="46" t="s">
        <v>91</v>
      </c>
      <c r="E49" s="47" t="s">
        <v>229</v>
      </c>
      <c r="F49" s="48" t="s">
        <v>96</v>
      </c>
      <c r="G49" s="45" t="s">
        <v>89</v>
      </c>
      <c r="H49" s="82">
        <v>5</v>
      </c>
      <c r="I49" s="49">
        <v>6</v>
      </c>
      <c r="J49" s="49">
        <v>4</v>
      </c>
      <c r="K49" s="49" t="s">
        <v>36</v>
      </c>
      <c r="L49" s="54"/>
      <c r="M49" s="54"/>
      <c r="N49" s="54"/>
      <c r="O49" s="54"/>
      <c r="P49" s="80">
        <v>0</v>
      </c>
      <c r="Q49" s="51">
        <f t="shared" si="0"/>
        <v>1.5</v>
      </c>
      <c r="R49" s="52" t="str">
        <f t="shared" si="3"/>
        <v>F</v>
      </c>
      <c r="S49" s="53" t="str">
        <f t="shared" si="1"/>
        <v>Kém</v>
      </c>
      <c r="T49" s="41" t="s">
        <v>3382</v>
      </c>
      <c r="U49" s="41" t="s">
        <v>1135</v>
      </c>
      <c r="V49" s="71"/>
      <c r="W49" s="4"/>
      <c r="X49" s="43" t="str">
        <f t="shared" si="2"/>
        <v>Học lại</v>
      </c>
      <c r="Y49" s="4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61"/>
    </row>
    <row r="50" spans="2:40" ht="18.75" customHeight="1" x14ac:dyDescent="0.25">
      <c r="B50" s="44">
        <v>42</v>
      </c>
      <c r="C50" s="45" t="s">
        <v>1058</v>
      </c>
      <c r="D50" s="46" t="s">
        <v>1059</v>
      </c>
      <c r="E50" s="47" t="s">
        <v>246</v>
      </c>
      <c r="F50" s="48" t="s">
        <v>52</v>
      </c>
      <c r="G50" s="45" t="s">
        <v>454</v>
      </c>
      <c r="H50" s="82" t="s">
        <v>36</v>
      </c>
      <c r="I50" s="49" t="s">
        <v>36</v>
      </c>
      <c r="J50" s="49"/>
      <c r="K50" s="49" t="s">
        <v>36</v>
      </c>
      <c r="L50" s="54"/>
      <c r="M50" s="54"/>
      <c r="N50" s="54"/>
      <c r="O50" s="54"/>
      <c r="P50" s="80" t="s">
        <v>36</v>
      </c>
      <c r="Q50" s="51">
        <f t="shared" si="0"/>
        <v>0</v>
      </c>
      <c r="R50" s="52" t="str">
        <f t="shared" si="3"/>
        <v>F</v>
      </c>
      <c r="S50" s="53" t="str">
        <f t="shared" si="1"/>
        <v>Kém</v>
      </c>
      <c r="T50" s="41" t="str">
        <f t="shared" si="4"/>
        <v>Không đủ ĐKDT</v>
      </c>
      <c r="U50" s="41" t="s">
        <v>1135</v>
      </c>
      <c r="V50" s="71"/>
      <c r="W50" s="4"/>
      <c r="X50" s="43" t="str">
        <f t="shared" si="2"/>
        <v>Học lại</v>
      </c>
      <c r="Y50" s="4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61"/>
    </row>
    <row r="51" spans="2:40" ht="18.75" customHeight="1" x14ac:dyDescent="0.25">
      <c r="B51" s="44">
        <v>43</v>
      </c>
      <c r="C51" s="45" t="s">
        <v>1060</v>
      </c>
      <c r="D51" s="46" t="s">
        <v>505</v>
      </c>
      <c r="E51" s="47" t="s">
        <v>257</v>
      </c>
      <c r="F51" s="48" t="s">
        <v>1061</v>
      </c>
      <c r="G51" s="45" t="s">
        <v>120</v>
      </c>
      <c r="H51" s="82">
        <v>10</v>
      </c>
      <c r="I51" s="49">
        <v>6</v>
      </c>
      <c r="J51" s="49">
        <v>6</v>
      </c>
      <c r="K51" s="49" t="s">
        <v>36</v>
      </c>
      <c r="L51" s="54"/>
      <c r="M51" s="54"/>
      <c r="N51" s="54"/>
      <c r="O51" s="54"/>
      <c r="P51" s="80">
        <v>2</v>
      </c>
      <c r="Q51" s="51">
        <f t="shared" si="0"/>
        <v>3.6</v>
      </c>
      <c r="R51" s="52" t="str">
        <f t="shared" si="3"/>
        <v>F</v>
      </c>
      <c r="S51" s="53" t="str">
        <f t="shared" si="1"/>
        <v>Kém</v>
      </c>
      <c r="T51" s="41" t="str">
        <f t="shared" si="4"/>
        <v/>
      </c>
      <c r="U51" s="41" t="s">
        <v>1135</v>
      </c>
      <c r="V51" s="71"/>
      <c r="W51" s="4"/>
      <c r="X51" s="43" t="str">
        <f t="shared" si="2"/>
        <v>Học lại</v>
      </c>
      <c r="Y51" s="4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61"/>
    </row>
    <row r="52" spans="2:40" ht="18.75" customHeight="1" x14ac:dyDescent="0.25">
      <c r="B52" s="44">
        <v>44</v>
      </c>
      <c r="C52" s="45" t="s">
        <v>1062</v>
      </c>
      <c r="D52" s="46" t="s">
        <v>114</v>
      </c>
      <c r="E52" s="47" t="s">
        <v>257</v>
      </c>
      <c r="F52" s="48" t="s">
        <v>156</v>
      </c>
      <c r="G52" s="45" t="s">
        <v>454</v>
      </c>
      <c r="H52" s="82">
        <v>9</v>
      </c>
      <c r="I52" s="49">
        <v>7</v>
      </c>
      <c r="J52" s="49">
        <v>6</v>
      </c>
      <c r="K52" s="49" t="s">
        <v>36</v>
      </c>
      <c r="L52" s="54"/>
      <c r="M52" s="54"/>
      <c r="N52" s="54"/>
      <c r="O52" s="54"/>
      <c r="P52" s="80">
        <v>1</v>
      </c>
      <c r="Q52" s="51">
        <f t="shared" si="0"/>
        <v>2.9</v>
      </c>
      <c r="R52" s="52" t="str">
        <f t="shared" si="3"/>
        <v>F</v>
      </c>
      <c r="S52" s="53" t="str">
        <f t="shared" si="1"/>
        <v>Kém</v>
      </c>
      <c r="T52" s="41" t="str">
        <f t="shared" si="4"/>
        <v/>
      </c>
      <c r="U52" s="41" t="s">
        <v>1135</v>
      </c>
      <c r="V52" s="71"/>
      <c r="W52" s="4"/>
      <c r="X52" s="43" t="str">
        <f t="shared" si="2"/>
        <v>Học lại</v>
      </c>
      <c r="Y52" s="4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61"/>
    </row>
    <row r="53" spans="2:40" ht="18.75" customHeight="1" x14ac:dyDescent="0.25">
      <c r="B53" s="44">
        <v>45</v>
      </c>
      <c r="C53" s="45" t="s">
        <v>1063</v>
      </c>
      <c r="D53" s="46" t="s">
        <v>1064</v>
      </c>
      <c r="E53" s="47" t="s">
        <v>257</v>
      </c>
      <c r="F53" s="48" t="s">
        <v>960</v>
      </c>
      <c r="G53" s="45" t="s">
        <v>214</v>
      </c>
      <c r="H53" s="82">
        <v>10</v>
      </c>
      <c r="I53" s="49">
        <v>6</v>
      </c>
      <c r="J53" s="49">
        <v>6</v>
      </c>
      <c r="K53" s="49" t="s">
        <v>36</v>
      </c>
      <c r="L53" s="54"/>
      <c r="M53" s="54"/>
      <c r="N53" s="54"/>
      <c r="O53" s="54"/>
      <c r="P53" s="80">
        <v>4</v>
      </c>
      <c r="Q53" s="51">
        <f t="shared" si="0"/>
        <v>5</v>
      </c>
      <c r="R53" s="52" t="str">
        <f t="shared" si="3"/>
        <v>D+</v>
      </c>
      <c r="S53" s="53" t="str">
        <f t="shared" si="1"/>
        <v>Trung bình yếu</v>
      </c>
      <c r="T53" s="41" t="str">
        <f t="shared" si="4"/>
        <v/>
      </c>
      <c r="U53" s="41" t="s">
        <v>1135</v>
      </c>
      <c r="V53" s="71"/>
      <c r="W53" s="4"/>
      <c r="X53" s="43" t="str">
        <f t="shared" si="2"/>
        <v>Đạt</v>
      </c>
      <c r="Y53" s="4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61"/>
    </row>
    <row r="54" spans="2:40" ht="18.75" customHeight="1" x14ac:dyDescent="0.25">
      <c r="B54" s="44">
        <v>46</v>
      </c>
      <c r="C54" s="45" t="s">
        <v>1065</v>
      </c>
      <c r="D54" s="46" t="s">
        <v>1066</v>
      </c>
      <c r="E54" s="47" t="s">
        <v>257</v>
      </c>
      <c r="F54" s="48" t="s">
        <v>1067</v>
      </c>
      <c r="G54" s="45" t="s">
        <v>447</v>
      </c>
      <c r="H54" s="82">
        <v>10</v>
      </c>
      <c r="I54" s="49">
        <v>7</v>
      </c>
      <c r="J54" s="49">
        <v>6</v>
      </c>
      <c r="K54" s="49" t="s">
        <v>36</v>
      </c>
      <c r="L54" s="54"/>
      <c r="M54" s="54"/>
      <c r="N54" s="54"/>
      <c r="O54" s="54"/>
      <c r="P54" s="80">
        <v>6</v>
      </c>
      <c r="Q54" s="51">
        <f t="shared" si="0"/>
        <v>6.5</v>
      </c>
      <c r="R54" s="52" t="str">
        <f t="shared" si="3"/>
        <v>C+</v>
      </c>
      <c r="S54" s="53" t="str">
        <f t="shared" si="1"/>
        <v>Trung bình</v>
      </c>
      <c r="T54" s="41" t="str">
        <f t="shared" si="4"/>
        <v/>
      </c>
      <c r="U54" s="41" t="s">
        <v>1135</v>
      </c>
      <c r="V54" s="71"/>
      <c r="W54" s="4"/>
      <c r="X54" s="43" t="str">
        <f t="shared" si="2"/>
        <v>Đạt</v>
      </c>
      <c r="Y54" s="4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61"/>
    </row>
    <row r="55" spans="2:40" ht="18.75" customHeight="1" x14ac:dyDescent="0.25">
      <c r="B55" s="44">
        <v>47</v>
      </c>
      <c r="C55" s="45" t="s">
        <v>1068</v>
      </c>
      <c r="D55" s="46" t="s">
        <v>1069</v>
      </c>
      <c r="E55" s="47" t="s">
        <v>265</v>
      </c>
      <c r="F55" s="48" t="s">
        <v>100</v>
      </c>
      <c r="G55" s="45" t="s">
        <v>518</v>
      </c>
      <c r="H55" s="82">
        <v>10</v>
      </c>
      <c r="I55" s="49">
        <v>6</v>
      </c>
      <c r="J55" s="49">
        <v>6</v>
      </c>
      <c r="K55" s="49" t="s">
        <v>36</v>
      </c>
      <c r="L55" s="54"/>
      <c r="M55" s="54"/>
      <c r="N55" s="54"/>
      <c r="O55" s="54"/>
      <c r="P55" s="80">
        <v>6</v>
      </c>
      <c r="Q55" s="51">
        <f t="shared" si="0"/>
        <v>6.4</v>
      </c>
      <c r="R55" s="52" t="str">
        <f t="shared" si="3"/>
        <v>C</v>
      </c>
      <c r="S55" s="53" t="str">
        <f t="shared" si="1"/>
        <v>Trung bình</v>
      </c>
      <c r="T55" s="41" t="str">
        <f t="shared" si="4"/>
        <v/>
      </c>
      <c r="U55" s="41" t="s">
        <v>1135</v>
      </c>
      <c r="V55" s="71"/>
      <c r="W55" s="4"/>
      <c r="X55" s="43" t="str">
        <f t="shared" si="2"/>
        <v>Đạt</v>
      </c>
      <c r="Y55" s="4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61"/>
    </row>
    <row r="56" spans="2:40" ht="18.75" customHeight="1" x14ac:dyDescent="0.25">
      <c r="B56" s="44">
        <v>48</v>
      </c>
      <c r="C56" s="45" t="s">
        <v>1070</v>
      </c>
      <c r="D56" s="46" t="s">
        <v>1071</v>
      </c>
      <c r="E56" s="47" t="s">
        <v>491</v>
      </c>
      <c r="F56" s="48" t="s">
        <v>912</v>
      </c>
      <c r="G56" s="45" t="s">
        <v>65</v>
      </c>
      <c r="H56" s="82">
        <v>9</v>
      </c>
      <c r="I56" s="49">
        <v>6</v>
      </c>
      <c r="J56" s="49">
        <v>6</v>
      </c>
      <c r="K56" s="49" t="s">
        <v>36</v>
      </c>
      <c r="L56" s="54"/>
      <c r="M56" s="54"/>
      <c r="N56" s="54"/>
      <c r="O56" s="54"/>
      <c r="P56" s="80">
        <v>3</v>
      </c>
      <c r="Q56" s="51">
        <f t="shared" si="0"/>
        <v>4.2</v>
      </c>
      <c r="R56" s="52" t="str">
        <f t="shared" si="3"/>
        <v>D</v>
      </c>
      <c r="S56" s="53" t="str">
        <f t="shared" si="1"/>
        <v>Trung bình yếu</v>
      </c>
      <c r="T56" s="41" t="str">
        <f t="shared" si="4"/>
        <v/>
      </c>
      <c r="U56" s="41" t="s">
        <v>1135</v>
      </c>
      <c r="V56" s="71"/>
      <c r="W56" s="4"/>
      <c r="X56" s="43" t="str">
        <f t="shared" si="2"/>
        <v>Đạt</v>
      </c>
      <c r="Y56" s="4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61"/>
    </row>
    <row r="57" spans="2:40" ht="18.75" customHeight="1" x14ac:dyDescent="0.25">
      <c r="B57" s="44">
        <v>49</v>
      </c>
      <c r="C57" s="45" t="s">
        <v>1072</v>
      </c>
      <c r="D57" s="46" t="s">
        <v>1073</v>
      </c>
      <c r="E57" s="47" t="s">
        <v>272</v>
      </c>
      <c r="F57" s="48" t="s">
        <v>190</v>
      </c>
      <c r="G57" s="45" t="s">
        <v>454</v>
      </c>
      <c r="H57" s="82">
        <v>10</v>
      </c>
      <c r="I57" s="49">
        <v>7</v>
      </c>
      <c r="J57" s="49">
        <v>6</v>
      </c>
      <c r="K57" s="49" t="s">
        <v>36</v>
      </c>
      <c r="L57" s="54"/>
      <c r="M57" s="54"/>
      <c r="N57" s="54"/>
      <c r="O57" s="54"/>
      <c r="P57" s="80">
        <v>2</v>
      </c>
      <c r="Q57" s="51">
        <f t="shared" si="0"/>
        <v>3.7</v>
      </c>
      <c r="R57" s="52" t="str">
        <f t="shared" si="3"/>
        <v>F</v>
      </c>
      <c r="S57" s="53" t="str">
        <f t="shared" si="1"/>
        <v>Kém</v>
      </c>
      <c r="T57" s="41" t="str">
        <f t="shared" si="4"/>
        <v/>
      </c>
      <c r="U57" s="41" t="s">
        <v>1135</v>
      </c>
      <c r="V57" s="71"/>
      <c r="W57" s="4"/>
      <c r="X57" s="43" t="str">
        <f t="shared" si="2"/>
        <v>Học lại</v>
      </c>
      <c r="Y57" s="4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61"/>
    </row>
    <row r="58" spans="2:40" ht="18.75" customHeight="1" x14ac:dyDescent="0.25">
      <c r="B58" s="44">
        <v>50</v>
      </c>
      <c r="C58" s="45" t="s">
        <v>1074</v>
      </c>
      <c r="D58" s="46" t="s">
        <v>1075</v>
      </c>
      <c r="E58" s="47" t="s">
        <v>1076</v>
      </c>
      <c r="F58" s="48" t="s">
        <v>643</v>
      </c>
      <c r="G58" s="45" t="s">
        <v>69</v>
      </c>
      <c r="H58" s="82">
        <v>8</v>
      </c>
      <c r="I58" s="49">
        <v>5</v>
      </c>
      <c r="J58" s="49">
        <v>6</v>
      </c>
      <c r="K58" s="49" t="s">
        <v>36</v>
      </c>
      <c r="L58" s="54"/>
      <c r="M58" s="54"/>
      <c r="N58" s="54"/>
      <c r="O58" s="54"/>
      <c r="P58" s="80">
        <v>1</v>
      </c>
      <c r="Q58" s="51">
        <f t="shared" si="0"/>
        <v>2.6</v>
      </c>
      <c r="R58" s="52" t="str">
        <f t="shared" si="3"/>
        <v>F</v>
      </c>
      <c r="S58" s="53" t="str">
        <f t="shared" si="1"/>
        <v>Kém</v>
      </c>
      <c r="T58" s="41" t="str">
        <f t="shared" si="4"/>
        <v/>
      </c>
      <c r="U58" s="41" t="s">
        <v>1135</v>
      </c>
      <c r="V58" s="71"/>
      <c r="W58" s="4"/>
      <c r="X58" s="43" t="str">
        <f t="shared" si="2"/>
        <v>Học lại</v>
      </c>
      <c r="Y58" s="43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61"/>
    </row>
    <row r="59" spans="2:40" ht="18.75" customHeight="1" x14ac:dyDescent="0.25">
      <c r="B59" s="44">
        <v>51</v>
      </c>
      <c r="C59" s="45" t="s">
        <v>1077</v>
      </c>
      <c r="D59" s="46" t="s">
        <v>1078</v>
      </c>
      <c r="E59" s="47" t="s">
        <v>510</v>
      </c>
      <c r="F59" s="48" t="s">
        <v>1079</v>
      </c>
      <c r="G59" s="45" t="s">
        <v>120</v>
      </c>
      <c r="H59" s="82" t="s">
        <v>36</v>
      </c>
      <c r="I59" s="49" t="s">
        <v>36</v>
      </c>
      <c r="J59" s="49"/>
      <c r="K59" s="49" t="s">
        <v>36</v>
      </c>
      <c r="L59" s="54"/>
      <c r="M59" s="54"/>
      <c r="N59" s="54"/>
      <c r="O59" s="54"/>
      <c r="P59" s="80" t="s">
        <v>36</v>
      </c>
      <c r="Q59" s="51">
        <f t="shared" si="0"/>
        <v>0</v>
      </c>
      <c r="R59" s="52" t="str">
        <f t="shared" si="3"/>
        <v>F</v>
      </c>
      <c r="S59" s="53" t="str">
        <f t="shared" si="1"/>
        <v>Kém</v>
      </c>
      <c r="T59" s="41" t="str">
        <f t="shared" si="4"/>
        <v>Không đủ ĐKDT</v>
      </c>
      <c r="U59" s="41" t="s">
        <v>1135</v>
      </c>
      <c r="V59" s="71"/>
      <c r="W59" s="4"/>
      <c r="X59" s="43" t="str">
        <f t="shared" si="2"/>
        <v>Học lại</v>
      </c>
      <c r="Y59" s="4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61"/>
    </row>
    <row r="60" spans="2:40" ht="18.75" customHeight="1" x14ac:dyDescent="0.25">
      <c r="B60" s="44">
        <v>52</v>
      </c>
      <c r="C60" s="45" t="s">
        <v>1080</v>
      </c>
      <c r="D60" s="46" t="s">
        <v>1081</v>
      </c>
      <c r="E60" s="47" t="s">
        <v>278</v>
      </c>
      <c r="F60" s="48" t="s">
        <v>1082</v>
      </c>
      <c r="G60" s="45" t="s">
        <v>472</v>
      </c>
      <c r="H60" s="82">
        <v>10</v>
      </c>
      <c r="I60" s="49">
        <v>6</v>
      </c>
      <c r="J60" s="49">
        <v>8</v>
      </c>
      <c r="K60" s="49" t="s">
        <v>36</v>
      </c>
      <c r="L60" s="54"/>
      <c r="M60" s="54"/>
      <c r="N60" s="54"/>
      <c r="O60" s="54"/>
      <c r="P60" s="80">
        <v>0</v>
      </c>
      <c r="Q60" s="51">
        <f t="shared" si="0"/>
        <v>2.4</v>
      </c>
      <c r="R60" s="52" t="str">
        <f t="shared" si="3"/>
        <v>F</v>
      </c>
      <c r="S60" s="53" t="str">
        <f t="shared" si="1"/>
        <v>Kém</v>
      </c>
      <c r="T60" s="41" t="s">
        <v>3382</v>
      </c>
      <c r="U60" s="41" t="s">
        <v>1135</v>
      </c>
      <c r="V60" s="71"/>
      <c r="W60" s="4"/>
      <c r="X60" s="43" t="str">
        <f t="shared" si="2"/>
        <v>Học lại</v>
      </c>
      <c r="Y60" s="4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61"/>
    </row>
    <row r="61" spans="2:40" ht="18.75" customHeight="1" x14ac:dyDescent="0.25">
      <c r="B61" s="44">
        <v>53</v>
      </c>
      <c r="C61" s="45" t="s">
        <v>1083</v>
      </c>
      <c r="D61" s="46" t="s">
        <v>1084</v>
      </c>
      <c r="E61" s="47" t="s">
        <v>1085</v>
      </c>
      <c r="F61" s="48" t="s">
        <v>377</v>
      </c>
      <c r="G61" s="45" t="s">
        <v>120</v>
      </c>
      <c r="H61" s="82">
        <v>8</v>
      </c>
      <c r="I61" s="49">
        <v>6</v>
      </c>
      <c r="J61" s="49">
        <v>6</v>
      </c>
      <c r="K61" s="49" t="s">
        <v>36</v>
      </c>
      <c r="L61" s="54"/>
      <c r="M61" s="54"/>
      <c r="N61" s="54"/>
      <c r="O61" s="54"/>
      <c r="P61" s="80">
        <v>1</v>
      </c>
      <c r="Q61" s="51">
        <f t="shared" si="0"/>
        <v>2.7</v>
      </c>
      <c r="R61" s="52" t="str">
        <f t="shared" si="3"/>
        <v>F</v>
      </c>
      <c r="S61" s="53" t="str">
        <f t="shared" si="1"/>
        <v>Kém</v>
      </c>
      <c r="T61" s="41" t="str">
        <f t="shared" si="4"/>
        <v/>
      </c>
      <c r="U61" s="41" t="s">
        <v>1135</v>
      </c>
      <c r="V61" s="71"/>
      <c r="W61" s="4"/>
      <c r="X61" s="43" t="str">
        <f t="shared" si="2"/>
        <v>Học lại</v>
      </c>
      <c r="Y61" s="4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61"/>
    </row>
    <row r="62" spans="2:40" ht="18.75" customHeight="1" x14ac:dyDescent="0.25">
      <c r="B62" s="44">
        <v>54</v>
      </c>
      <c r="C62" s="45" t="s">
        <v>1086</v>
      </c>
      <c r="D62" s="46" t="s">
        <v>1087</v>
      </c>
      <c r="E62" s="47" t="s">
        <v>288</v>
      </c>
      <c r="F62" s="48" t="s">
        <v>1088</v>
      </c>
      <c r="G62" s="45" t="s">
        <v>174</v>
      </c>
      <c r="H62" s="82">
        <v>10</v>
      </c>
      <c r="I62" s="49">
        <v>7</v>
      </c>
      <c r="J62" s="49">
        <v>8</v>
      </c>
      <c r="K62" s="49" t="s">
        <v>36</v>
      </c>
      <c r="L62" s="54"/>
      <c r="M62" s="54"/>
      <c r="N62" s="54"/>
      <c r="O62" s="54"/>
      <c r="P62" s="80">
        <v>1</v>
      </c>
      <c r="Q62" s="51">
        <f t="shared" si="0"/>
        <v>3.2</v>
      </c>
      <c r="R62" s="52" t="str">
        <f t="shared" si="3"/>
        <v>F</v>
      </c>
      <c r="S62" s="53" t="str">
        <f t="shared" si="1"/>
        <v>Kém</v>
      </c>
      <c r="T62" s="41" t="str">
        <f t="shared" si="4"/>
        <v/>
      </c>
      <c r="U62" s="41" t="s">
        <v>1135</v>
      </c>
      <c r="V62" s="71"/>
      <c r="W62" s="4"/>
      <c r="X62" s="43" t="str">
        <f t="shared" si="2"/>
        <v>Học lại</v>
      </c>
      <c r="Y62" s="4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61"/>
    </row>
    <row r="63" spans="2:40" ht="18.75" customHeight="1" x14ac:dyDescent="0.25">
      <c r="B63" s="44">
        <v>55</v>
      </c>
      <c r="C63" s="45" t="s">
        <v>1089</v>
      </c>
      <c r="D63" s="46" t="s">
        <v>1090</v>
      </c>
      <c r="E63" s="47" t="s">
        <v>288</v>
      </c>
      <c r="F63" s="48" t="s">
        <v>1091</v>
      </c>
      <c r="G63" s="45" t="s">
        <v>93</v>
      </c>
      <c r="H63" s="82">
        <v>7</v>
      </c>
      <c r="I63" s="49">
        <v>6</v>
      </c>
      <c r="J63" s="49">
        <v>4</v>
      </c>
      <c r="K63" s="49" t="s">
        <v>36</v>
      </c>
      <c r="L63" s="54"/>
      <c r="M63" s="54"/>
      <c r="N63" s="54"/>
      <c r="O63" s="54"/>
      <c r="P63" s="80">
        <v>0</v>
      </c>
      <c r="Q63" s="51">
        <f t="shared" si="0"/>
        <v>1.7</v>
      </c>
      <c r="R63" s="52" t="str">
        <f t="shared" si="3"/>
        <v>F</v>
      </c>
      <c r="S63" s="53" t="str">
        <f t="shared" si="1"/>
        <v>Kém</v>
      </c>
      <c r="T63" s="41" t="s">
        <v>3382</v>
      </c>
      <c r="U63" s="41" t="s">
        <v>1135</v>
      </c>
      <c r="V63" s="71"/>
      <c r="W63" s="4"/>
      <c r="X63" s="43" t="str">
        <f t="shared" si="2"/>
        <v>Học lại</v>
      </c>
      <c r="Y63" s="4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61"/>
    </row>
    <row r="64" spans="2:40" ht="18.75" customHeight="1" x14ac:dyDescent="0.25">
      <c r="B64" s="44">
        <v>56</v>
      </c>
      <c r="C64" s="45" t="s">
        <v>1092</v>
      </c>
      <c r="D64" s="46" t="s">
        <v>114</v>
      </c>
      <c r="E64" s="47" t="s">
        <v>288</v>
      </c>
      <c r="F64" s="48" t="s">
        <v>1093</v>
      </c>
      <c r="G64" s="45" t="s">
        <v>518</v>
      </c>
      <c r="H64" s="82">
        <v>10</v>
      </c>
      <c r="I64" s="49">
        <v>6</v>
      </c>
      <c r="J64" s="49">
        <v>6</v>
      </c>
      <c r="K64" s="49" t="s">
        <v>36</v>
      </c>
      <c r="L64" s="54"/>
      <c r="M64" s="54"/>
      <c r="N64" s="54"/>
      <c r="O64" s="54"/>
      <c r="P64" s="80">
        <v>3</v>
      </c>
      <c r="Q64" s="51">
        <f t="shared" si="0"/>
        <v>4.3</v>
      </c>
      <c r="R64" s="52" t="str">
        <f t="shared" si="3"/>
        <v>D</v>
      </c>
      <c r="S64" s="53" t="str">
        <f t="shared" si="1"/>
        <v>Trung bình yếu</v>
      </c>
      <c r="T64" s="41" t="str">
        <f t="shared" si="4"/>
        <v/>
      </c>
      <c r="U64" s="41" t="s">
        <v>1135</v>
      </c>
      <c r="V64" s="71"/>
      <c r="W64" s="4"/>
      <c r="X64" s="43" t="str">
        <f t="shared" si="2"/>
        <v>Đạt</v>
      </c>
      <c r="Y64" s="4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61"/>
    </row>
    <row r="65" spans="2:40" ht="18.75" customHeight="1" x14ac:dyDescent="0.25">
      <c r="B65" s="44">
        <v>57</v>
      </c>
      <c r="C65" s="45" t="s">
        <v>1094</v>
      </c>
      <c r="D65" s="46" t="s">
        <v>1095</v>
      </c>
      <c r="E65" s="47" t="s">
        <v>288</v>
      </c>
      <c r="F65" s="48" t="s">
        <v>1096</v>
      </c>
      <c r="G65" s="45" t="s">
        <v>472</v>
      </c>
      <c r="H65" s="82">
        <v>9</v>
      </c>
      <c r="I65" s="49">
        <v>5</v>
      </c>
      <c r="J65" s="49">
        <v>9</v>
      </c>
      <c r="K65" s="49" t="s">
        <v>36</v>
      </c>
      <c r="L65" s="54"/>
      <c r="M65" s="54"/>
      <c r="N65" s="54"/>
      <c r="O65" s="54"/>
      <c r="P65" s="80">
        <v>6</v>
      </c>
      <c r="Q65" s="51">
        <f t="shared" si="0"/>
        <v>6.5</v>
      </c>
      <c r="R65" s="52" t="str">
        <f t="shared" si="3"/>
        <v>C+</v>
      </c>
      <c r="S65" s="53" t="str">
        <f t="shared" si="1"/>
        <v>Trung bình</v>
      </c>
      <c r="T65" s="41" t="str">
        <f t="shared" si="4"/>
        <v/>
      </c>
      <c r="U65" s="41" t="s">
        <v>1135</v>
      </c>
      <c r="V65" s="71"/>
      <c r="W65" s="4"/>
      <c r="X65" s="43" t="str">
        <f t="shared" si="2"/>
        <v>Đạt</v>
      </c>
      <c r="Y65" s="4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61"/>
    </row>
    <row r="66" spans="2:40" ht="18.75" customHeight="1" x14ac:dyDescent="0.25">
      <c r="B66" s="44">
        <v>58</v>
      </c>
      <c r="C66" s="45" t="s">
        <v>1097</v>
      </c>
      <c r="D66" s="46" t="s">
        <v>893</v>
      </c>
      <c r="E66" s="47" t="s">
        <v>288</v>
      </c>
      <c r="F66" s="48" t="s">
        <v>418</v>
      </c>
      <c r="G66" s="45" t="s">
        <v>357</v>
      </c>
      <c r="H66" s="82">
        <v>10</v>
      </c>
      <c r="I66" s="49">
        <v>7</v>
      </c>
      <c r="J66" s="49">
        <v>8</v>
      </c>
      <c r="K66" s="49" t="s">
        <v>36</v>
      </c>
      <c r="L66" s="54"/>
      <c r="M66" s="54"/>
      <c r="N66" s="54"/>
      <c r="O66" s="54"/>
      <c r="P66" s="80">
        <v>9</v>
      </c>
      <c r="Q66" s="51">
        <f t="shared" si="0"/>
        <v>8.8000000000000007</v>
      </c>
      <c r="R66" s="52" t="str">
        <f t="shared" si="3"/>
        <v>A</v>
      </c>
      <c r="S66" s="53" t="str">
        <f t="shared" si="1"/>
        <v>Giỏi</v>
      </c>
      <c r="T66" s="41" t="str">
        <f t="shared" si="4"/>
        <v/>
      </c>
      <c r="U66" s="41" t="s">
        <v>1135</v>
      </c>
      <c r="V66" s="71"/>
      <c r="W66" s="4"/>
      <c r="X66" s="43" t="str">
        <f t="shared" si="2"/>
        <v>Đạt</v>
      </c>
      <c r="Y66" s="4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61"/>
    </row>
    <row r="67" spans="2:40" ht="18.75" customHeight="1" x14ac:dyDescent="0.25">
      <c r="B67" s="44">
        <v>59</v>
      </c>
      <c r="C67" s="45" t="s">
        <v>1098</v>
      </c>
      <c r="D67" s="46" t="s">
        <v>1099</v>
      </c>
      <c r="E67" s="47" t="s">
        <v>292</v>
      </c>
      <c r="F67" s="48" t="s">
        <v>1100</v>
      </c>
      <c r="G67" s="45" t="s">
        <v>1101</v>
      </c>
      <c r="H67" s="82">
        <v>7</v>
      </c>
      <c r="I67" s="49">
        <v>5</v>
      </c>
      <c r="J67" s="49">
        <v>6</v>
      </c>
      <c r="K67" s="49" t="s">
        <v>36</v>
      </c>
      <c r="L67" s="54"/>
      <c r="M67" s="54"/>
      <c r="N67" s="54"/>
      <c r="O67" s="54"/>
      <c r="P67" s="80">
        <v>6</v>
      </c>
      <c r="Q67" s="51">
        <f t="shared" si="0"/>
        <v>6</v>
      </c>
      <c r="R67" s="52" t="str">
        <f t="shared" si="3"/>
        <v>C</v>
      </c>
      <c r="S67" s="53" t="str">
        <f t="shared" si="1"/>
        <v>Trung bình</v>
      </c>
      <c r="T67" s="41" t="str">
        <f t="shared" si="4"/>
        <v/>
      </c>
      <c r="U67" s="41" t="s">
        <v>1135</v>
      </c>
      <c r="V67" s="71"/>
      <c r="W67" s="4"/>
      <c r="X67" s="43" t="str">
        <f t="shared" si="2"/>
        <v>Đạt</v>
      </c>
      <c r="Y67" s="4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61"/>
    </row>
    <row r="68" spans="2:40" ht="18.75" customHeight="1" x14ac:dyDescent="0.25">
      <c r="B68" s="44">
        <v>60</v>
      </c>
      <c r="C68" s="45" t="s">
        <v>1102</v>
      </c>
      <c r="D68" s="46" t="s">
        <v>59</v>
      </c>
      <c r="E68" s="47" t="s">
        <v>721</v>
      </c>
      <c r="F68" s="48" t="s">
        <v>269</v>
      </c>
      <c r="G68" s="45" t="s">
        <v>61</v>
      </c>
      <c r="H68" s="82">
        <v>9</v>
      </c>
      <c r="I68" s="49">
        <v>6</v>
      </c>
      <c r="J68" s="49">
        <v>6</v>
      </c>
      <c r="K68" s="49" t="s">
        <v>36</v>
      </c>
      <c r="L68" s="54"/>
      <c r="M68" s="54"/>
      <c r="N68" s="54"/>
      <c r="O68" s="54"/>
      <c r="P68" s="80">
        <v>3</v>
      </c>
      <c r="Q68" s="51">
        <f t="shared" si="0"/>
        <v>4.2</v>
      </c>
      <c r="R68" s="52" t="str">
        <f t="shared" si="3"/>
        <v>D</v>
      </c>
      <c r="S68" s="53" t="str">
        <f t="shared" si="1"/>
        <v>Trung bình yếu</v>
      </c>
      <c r="T68" s="41" t="str">
        <f t="shared" si="4"/>
        <v/>
      </c>
      <c r="U68" s="41" t="s">
        <v>1135</v>
      </c>
      <c r="V68" s="71"/>
      <c r="W68" s="4"/>
      <c r="X68" s="43" t="str">
        <f t="shared" si="2"/>
        <v>Đạt</v>
      </c>
      <c r="Y68" s="4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61"/>
    </row>
    <row r="69" spans="2:40" ht="18.75" customHeight="1" x14ac:dyDescent="0.25">
      <c r="B69" s="44">
        <v>61</v>
      </c>
      <c r="C69" s="45" t="s">
        <v>1103</v>
      </c>
      <c r="D69" s="46" t="s">
        <v>1104</v>
      </c>
      <c r="E69" s="47" t="s">
        <v>531</v>
      </c>
      <c r="F69" s="48" t="s">
        <v>1105</v>
      </c>
      <c r="G69" s="45" t="s">
        <v>218</v>
      </c>
      <c r="H69" s="82">
        <v>9</v>
      </c>
      <c r="I69" s="49">
        <v>6</v>
      </c>
      <c r="J69" s="49">
        <v>8</v>
      </c>
      <c r="K69" s="49" t="s">
        <v>36</v>
      </c>
      <c r="L69" s="54"/>
      <c r="M69" s="54"/>
      <c r="N69" s="54"/>
      <c r="O69" s="54"/>
      <c r="P69" s="80">
        <v>4</v>
      </c>
      <c r="Q69" s="51">
        <f t="shared" si="0"/>
        <v>5.0999999999999996</v>
      </c>
      <c r="R69" s="52" t="str">
        <f t="shared" si="3"/>
        <v>D+</v>
      </c>
      <c r="S69" s="53" t="str">
        <f t="shared" si="1"/>
        <v>Trung bình yếu</v>
      </c>
      <c r="T69" s="41" t="str">
        <f t="shared" si="4"/>
        <v/>
      </c>
      <c r="U69" s="41" t="s">
        <v>1135</v>
      </c>
      <c r="V69" s="71"/>
      <c r="W69" s="4"/>
      <c r="X69" s="43" t="str">
        <f t="shared" si="2"/>
        <v>Đạt</v>
      </c>
      <c r="Y69" s="4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61"/>
    </row>
    <row r="70" spans="2:40" ht="18.75" customHeight="1" x14ac:dyDescent="0.25">
      <c r="B70" s="44">
        <v>62</v>
      </c>
      <c r="C70" s="45" t="s">
        <v>1106</v>
      </c>
      <c r="D70" s="46" t="s">
        <v>836</v>
      </c>
      <c r="E70" s="47" t="s">
        <v>531</v>
      </c>
      <c r="F70" s="48" t="s">
        <v>1107</v>
      </c>
      <c r="G70" s="45" t="s">
        <v>406</v>
      </c>
      <c r="H70" s="82">
        <v>8</v>
      </c>
      <c r="I70" s="49">
        <v>6</v>
      </c>
      <c r="J70" s="49">
        <v>6</v>
      </c>
      <c r="K70" s="49" t="s">
        <v>36</v>
      </c>
      <c r="L70" s="54"/>
      <c r="M70" s="54"/>
      <c r="N70" s="54"/>
      <c r="O70" s="54"/>
      <c r="P70" s="80">
        <v>0</v>
      </c>
      <c r="Q70" s="51">
        <f t="shared" si="0"/>
        <v>2</v>
      </c>
      <c r="R70" s="52" t="str">
        <f t="shared" si="3"/>
        <v>F</v>
      </c>
      <c r="S70" s="53" t="str">
        <f t="shared" si="1"/>
        <v>Kém</v>
      </c>
      <c r="T70" s="41" t="s">
        <v>3382</v>
      </c>
      <c r="U70" s="41" t="s">
        <v>1135</v>
      </c>
      <c r="V70" s="71"/>
      <c r="W70" s="4"/>
      <c r="X70" s="43" t="str">
        <f t="shared" si="2"/>
        <v>Học lại</v>
      </c>
      <c r="Y70" s="4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61"/>
    </row>
    <row r="71" spans="2:40" ht="18.75" customHeight="1" x14ac:dyDescent="0.25">
      <c r="B71" s="44">
        <v>63</v>
      </c>
      <c r="C71" s="45" t="s">
        <v>1108</v>
      </c>
      <c r="D71" s="46" t="s">
        <v>114</v>
      </c>
      <c r="E71" s="47" t="s">
        <v>303</v>
      </c>
      <c r="F71" s="48" t="s">
        <v>1109</v>
      </c>
      <c r="G71" s="45" t="s">
        <v>93</v>
      </c>
      <c r="H71" s="82">
        <v>10</v>
      </c>
      <c r="I71" s="49">
        <v>5</v>
      </c>
      <c r="J71" s="49">
        <v>8</v>
      </c>
      <c r="K71" s="49" t="s">
        <v>36</v>
      </c>
      <c r="L71" s="54"/>
      <c r="M71" s="54"/>
      <c r="N71" s="54"/>
      <c r="O71" s="54"/>
      <c r="P71" s="80">
        <v>6</v>
      </c>
      <c r="Q71" s="51">
        <f t="shared" si="0"/>
        <v>6.5</v>
      </c>
      <c r="R71" s="52" t="str">
        <f t="shared" si="3"/>
        <v>C+</v>
      </c>
      <c r="S71" s="53" t="str">
        <f t="shared" si="1"/>
        <v>Trung bình</v>
      </c>
      <c r="T71" s="41" t="str">
        <f t="shared" si="4"/>
        <v/>
      </c>
      <c r="U71" s="41" t="s">
        <v>1135</v>
      </c>
      <c r="V71" s="71"/>
      <c r="W71" s="4"/>
      <c r="X71" s="43" t="str">
        <f t="shared" si="2"/>
        <v>Đạt</v>
      </c>
      <c r="Y71" s="4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61"/>
    </row>
    <row r="72" spans="2:40" ht="18.75" customHeight="1" x14ac:dyDescent="0.25">
      <c r="B72" s="44">
        <v>64</v>
      </c>
      <c r="C72" s="45" t="s">
        <v>1110</v>
      </c>
      <c r="D72" s="46" t="s">
        <v>114</v>
      </c>
      <c r="E72" s="47" t="s">
        <v>738</v>
      </c>
      <c r="F72" s="48" t="s">
        <v>1111</v>
      </c>
      <c r="G72" s="45" t="s">
        <v>472</v>
      </c>
      <c r="H72" s="82">
        <v>8</v>
      </c>
      <c r="I72" s="49">
        <v>5</v>
      </c>
      <c r="J72" s="49">
        <v>6</v>
      </c>
      <c r="K72" s="49" t="s">
        <v>36</v>
      </c>
      <c r="L72" s="54"/>
      <c r="M72" s="54"/>
      <c r="N72" s="54"/>
      <c r="O72" s="54"/>
      <c r="P72" s="80">
        <v>1</v>
      </c>
      <c r="Q72" s="51">
        <f t="shared" si="0"/>
        <v>2.6</v>
      </c>
      <c r="R72" s="52" t="str">
        <f t="shared" si="3"/>
        <v>F</v>
      </c>
      <c r="S72" s="53" t="str">
        <f t="shared" si="1"/>
        <v>Kém</v>
      </c>
      <c r="T72" s="41" t="str">
        <f t="shared" si="4"/>
        <v/>
      </c>
      <c r="U72" s="41" t="s">
        <v>1135</v>
      </c>
      <c r="V72" s="71"/>
      <c r="W72" s="4"/>
      <c r="X72" s="43" t="str">
        <f t="shared" si="2"/>
        <v>Học lại</v>
      </c>
      <c r="Y72" s="43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61"/>
    </row>
    <row r="73" spans="2:40" ht="18.75" customHeight="1" x14ac:dyDescent="0.25">
      <c r="B73" s="44">
        <v>65</v>
      </c>
      <c r="C73" s="45" t="s">
        <v>1112</v>
      </c>
      <c r="D73" s="46" t="s">
        <v>1113</v>
      </c>
      <c r="E73" s="47" t="s">
        <v>1114</v>
      </c>
      <c r="F73" s="48" t="s">
        <v>1115</v>
      </c>
      <c r="G73" s="45" t="s">
        <v>454</v>
      </c>
      <c r="H73" s="82">
        <v>10</v>
      </c>
      <c r="I73" s="49">
        <v>7</v>
      </c>
      <c r="J73" s="49">
        <v>6</v>
      </c>
      <c r="K73" s="49" t="s">
        <v>36</v>
      </c>
      <c r="L73" s="54"/>
      <c r="M73" s="54"/>
      <c r="N73" s="54"/>
      <c r="O73" s="54"/>
      <c r="P73" s="80">
        <v>1</v>
      </c>
      <c r="Q73" s="51">
        <f t="shared" ref="Q73:Q81" si="5">ROUND(SUMPRODUCT(H73:P73,$H$8:$P$8)/100,1)</f>
        <v>3</v>
      </c>
      <c r="R73" s="52" t="str">
        <f t="shared" si="3"/>
        <v>F</v>
      </c>
      <c r="S73" s="53" t="str">
        <f t="shared" si="1"/>
        <v>Kém</v>
      </c>
      <c r="T73" s="41" t="str">
        <f t="shared" si="4"/>
        <v/>
      </c>
      <c r="U73" s="41" t="s">
        <v>1135</v>
      </c>
      <c r="V73" s="71"/>
      <c r="W73" s="4"/>
      <c r="X73" s="43" t="str">
        <f t="shared" si="2"/>
        <v>Học lại</v>
      </c>
      <c r="Y73" s="4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61"/>
    </row>
    <row r="74" spans="2:40" ht="18.75" customHeight="1" x14ac:dyDescent="0.25">
      <c r="B74" s="44">
        <v>66</v>
      </c>
      <c r="C74" s="45" t="s">
        <v>1116</v>
      </c>
      <c r="D74" s="46" t="s">
        <v>1117</v>
      </c>
      <c r="E74" s="47" t="s">
        <v>551</v>
      </c>
      <c r="F74" s="48" t="s">
        <v>112</v>
      </c>
      <c r="G74" s="45" t="s">
        <v>128</v>
      </c>
      <c r="H74" s="82">
        <v>9</v>
      </c>
      <c r="I74" s="49">
        <v>5</v>
      </c>
      <c r="J74" s="49">
        <v>6</v>
      </c>
      <c r="K74" s="49" t="s">
        <v>36</v>
      </c>
      <c r="L74" s="54"/>
      <c r="M74" s="54"/>
      <c r="N74" s="54"/>
      <c r="O74" s="54"/>
      <c r="P74" s="80">
        <v>2</v>
      </c>
      <c r="Q74" s="51">
        <f t="shared" si="5"/>
        <v>3.4</v>
      </c>
      <c r="R74" s="52" t="str">
        <f t="shared" si="3"/>
        <v>F</v>
      </c>
      <c r="S74" s="53" t="str">
        <f t="shared" si="1"/>
        <v>Kém</v>
      </c>
      <c r="T74" s="41" t="str">
        <f t="shared" si="4"/>
        <v/>
      </c>
      <c r="U74" s="41" t="s">
        <v>1135</v>
      </c>
      <c r="V74" s="71"/>
      <c r="W74" s="4"/>
      <c r="X74" s="43" t="str">
        <f t="shared" ref="X74:X81" si="6">IF(T74="Không đủ ĐKDT","Học lại",IF(T74="Đình chỉ thi","Học lại",IF(AND(MID(G74,2,2)&lt;"12",T74="Vắng"),"Thi lại",IF(T74="Vắng có phép", "Thi lại",IF(AND((MID(G74,2,2)&lt;"12"),Q74&lt;4.5),"Thi lại",IF(AND((MID(G74,2,2)&lt;"18"),Q74&lt;4),"Học lại",IF(AND((MID(G74,2,2)&gt;"17"),Q74&lt;4),"Thi lại",IF(AND(MID(G74,2,2)&gt;"17",P74=0),"Thi lại",IF(AND((MID(G74,2,2)&lt;"12"),P74=0),"Thi lại",IF(AND((MID(G74,2,2)&lt;"18"),(MID(G74,2,2)&gt;"11"),P74=0),"Học lại","Đạt"))))))))))</f>
        <v>Học lại</v>
      </c>
      <c r="Y74" s="43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61"/>
    </row>
    <row r="75" spans="2:40" ht="18.75" customHeight="1" x14ac:dyDescent="0.25">
      <c r="B75" s="44">
        <v>67</v>
      </c>
      <c r="C75" s="45" t="s">
        <v>1118</v>
      </c>
      <c r="D75" s="46" t="s">
        <v>1119</v>
      </c>
      <c r="E75" s="47" t="s">
        <v>551</v>
      </c>
      <c r="F75" s="48" t="s">
        <v>876</v>
      </c>
      <c r="G75" s="45" t="s">
        <v>262</v>
      </c>
      <c r="H75" s="82">
        <v>9</v>
      </c>
      <c r="I75" s="49">
        <v>6</v>
      </c>
      <c r="J75" s="49">
        <v>6</v>
      </c>
      <c r="K75" s="49" t="s">
        <v>36</v>
      </c>
      <c r="L75" s="54"/>
      <c r="M75" s="54"/>
      <c r="N75" s="54"/>
      <c r="O75" s="54"/>
      <c r="P75" s="80">
        <v>4</v>
      </c>
      <c r="Q75" s="51">
        <f t="shared" si="5"/>
        <v>4.9000000000000004</v>
      </c>
      <c r="R75" s="52" t="str">
        <f t="shared" si="3"/>
        <v>D</v>
      </c>
      <c r="S75" s="53" t="str">
        <f t="shared" si="1"/>
        <v>Trung bình yếu</v>
      </c>
      <c r="T75" s="41" t="str">
        <f t="shared" ref="T75:T81" si="7">+IF(OR($H75=0,$I75=0,$J75=0,$K75=0),"Không đủ ĐKDT",IF(AND(P75=0,Q75&gt;=4),"Không đạt",""))</f>
        <v/>
      </c>
      <c r="U75" s="41" t="s">
        <v>1135</v>
      </c>
      <c r="V75" s="71"/>
      <c r="W75" s="4"/>
      <c r="X75" s="43" t="str">
        <f t="shared" si="6"/>
        <v>Đạt</v>
      </c>
      <c r="Y75" s="43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61"/>
    </row>
    <row r="76" spans="2:40" ht="18.75" customHeight="1" x14ac:dyDescent="0.25">
      <c r="B76" s="44">
        <v>68</v>
      </c>
      <c r="C76" s="45" t="s">
        <v>1120</v>
      </c>
      <c r="D76" s="46" t="s">
        <v>1121</v>
      </c>
      <c r="E76" s="47" t="s">
        <v>317</v>
      </c>
      <c r="F76" s="48" t="s">
        <v>1122</v>
      </c>
      <c r="G76" s="45" t="s">
        <v>447</v>
      </c>
      <c r="H76" s="82">
        <v>8</v>
      </c>
      <c r="I76" s="49">
        <v>6</v>
      </c>
      <c r="J76" s="49">
        <v>6</v>
      </c>
      <c r="K76" s="49" t="s">
        <v>36</v>
      </c>
      <c r="L76" s="54"/>
      <c r="M76" s="54"/>
      <c r="N76" s="54"/>
      <c r="O76" s="54"/>
      <c r="P76" s="80">
        <v>6</v>
      </c>
      <c r="Q76" s="51">
        <f t="shared" si="5"/>
        <v>6.2</v>
      </c>
      <c r="R76" s="52" t="str">
        <f t="shared" si="3"/>
        <v>C</v>
      </c>
      <c r="S76" s="53" t="str">
        <f t="shared" si="1"/>
        <v>Trung bình</v>
      </c>
      <c r="T76" s="41" t="str">
        <f t="shared" si="7"/>
        <v/>
      </c>
      <c r="U76" s="41" t="s">
        <v>1135</v>
      </c>
      <c r="V76" s="71"/>
      <c r="W76" s="4"/>
      <c r="X76" s="43" t="str">
        <f t="shared" si="6"/>
        <v>Đạt</v>
      </c>
      <c r="Y76" s="4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61"/>
    </row>
    <row r="77" spans="2:40" ht="18.75" customHeight="1" x14ac:dyDescent="0.25">
      <c r="B77" s="44">
        <v>69</v>
      </c>
      <c r="C77" s="45" t="s">
        <v>1123</v>
      </c>
      <c r="D77" s="46" t="s">
        <v>114</v>
      </c>
      <c r="E77" s="47" t="s">
        <v>320</v>
      </c>
      <c r="F77" s="48" t="s">
        <v>136</v>
      </c>
      <c r="G77" s="45" t="s">
        <v>262</v>
      </c>
      <c r="H77" s="82">
        <v>10</v>
      </c>
      <c r="I77" s="49">
        <v>7</v>
      </c>
      <c r="J77" s="49">
        <v>9</v>
      </c>
      <c r="K77" s="49" t="s">
        <v>36</v>
      </c>
      <c r="L77" s="54"/>
      <c r="M77" s="54"/>
      <c r="N77" s="54"/>
      <c r="O77" s="54"/>
      <c r="P77" s="80">
        <v>7</v>
      </c>
      <c r="Q77" s="51">
        <f t="shared" si="5"/>
        <v>7.5</v>
      </c>
      <c r="R77" s="52" t="str">
        <f t="shared" si="3"/>
        <v>B</v>
      </c>
      <c r="S77" s="53" t="str">
        <f t="shared" si="1"/>
        <v>Khá</v>
      </c>
      <c r="T77" s="41" t="str">
        <f t="shared" si="7"/>
        <v/>
      </c>
      <c r="U77" s="41" t="s">
        <v>1135</v>
      </c>
      <c r="V77" s="71"/>
      <c r="W77" s="4"/>
      <c r="X77" s="43" t="str">
        <f t="shared" si="6"/>
        <v>Đạt</v>
      </c>
      <c r="Y77" s="4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61"/>
    </row>
    <row r="78" spans="2:40" ht="18.75" customHeight="1" x14ac:dyDescent="0.25">
      <c r="B78" s="44">
        <v>70</v>
      </c>
      <c r="C78" s="45" t="s">
        <v>1124</v>
      </c>
      <c r="D78" s="46" t="s">
        <v>1125</v>
      </c>
      <c r="E78" s="47" t="s">
        <v>328</v>
      </c>
      <c r="F78" s="48" t="s">
        <v>559</v>
      </c>
      <c r="G78" s="45" t="s">
        <v>454</v>
      </c>
      <c r="H78" s="82" t="s">
        <v>36</v>
      </c>
      <c r="I78" s="49" t="s">
        <v>36</v>
      </c>
      <c r="J78" s="49"/>
      <c r="K78" s="49" t="s">
        <v>36</v>
      </c>
      <c r="L78" s="54"/>
      <c r="M78" s="54"/>
      <c r="N78" s="54"/>
      <c r="O78" s="54"/>
      <c r="P78" s="80" t="s">
        <v>36</v>
      </c>
      <c r="Q78" s="51">
        <f t="shared" si="5"/>
        <v>0</v>
      </c>
      <c r="R78" s="52" t="str">
        <f t="shared" si="3"/>
        <v>F</v>
      </c>
      <c r="S78" s="53" t="str">
        <f t="shared" si="1"/>
        <v>Kém</v>
      </c>
      <c r="T78" s="41" t="str">
        <f t="shared" si="7"/>
        <v>Không đủ ĐKDT</v>
      </c>
      <c r="U78" s="41" t="s">
        <v>1135</v>
      </c>
      <c r="V78" s="71"/>
      <c r="W78" s="4"/>
      <c r="X78" s="43" t="str">
        <f t="shared" si="6"/>
        <v>Học lại</v>
      </c>
      <c r="Y78" s="4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61"/>
    </row>
    <row r="79" spans="2:40" ht="18.75" customHeight="1" x14ac:dyDescent="0.25">
      <c r="B79" s="44">
        <v>71</v>
      </c>
      <c r="C79" s="45" t="s">
        <v>1126</v>
      </c>
      <c r="D79" s="46" t="s">
        <v>1127</v>
      </c>
      <c r="E79" s="47" t="s">
        <v>328</v>
      </c>
      <c r="F79" s="48" t="s">
        <v>1128</v>
      </c>
      <c r="G79" s="45" t="s">
        <v>128</v>
      </c>
      <c r="H79" s="82">
        <v>9</v>
      </c>
      <c r="I79" s="49">
        <v>6</v>
      </c>
      <c r="J79" s="49">
        <v>6</v>
      </c>
      <c r="K79" s="49" t="s">
        <v>36</v>
      </c>
      <c r="L79" s="54"/>
      <c r="M79" s="54"/>
      <c r="N79" s="54"/>
      <c r="O79" s="54"/>
      <c r="P79" s="80">
        <v>2</v>
      </c>
      <c r="Q79" s="51">
        <f t="shared" si="5"/>
        <v>3.5</v>
      </c>
      <c r="R79" s="52" t="str">
        <f t="shared" si="3"/>
        <v>F</v>
      </c>
      <c r="S79" s="53" t="str">
        <f t="shared" si="1"/>
        <v>Kém</v>
      </c>
      <c r="T79" s="41" t="str">
        <f t="shared" si="7"/>
        <v/>
      </c>
      <c r="U79" s="41" t="s">
        <v>1135</v>
      </c>
      <c r="V79" s="71"/>
      <c r="W79" s="4"/>
      <c r="X79" s="43" t="str">
        <f t="shared" si="6"/>
        <v>Học lại</v>
      </c>
      <c r="Y79" s="4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61"/>
    </row>
    <row r="80" spans="2:40" ht="18.75" customHeight="1" x14ac:dyDescent="0.25">
      <c r="B80" s="44">
        <v>72</v>
      </c>
      <c r="C80" s="45" t="s">
        <v>1129</v>
      </c>
      <c r="D80" s="46" t="s">
        <v>1130</v>
      </c>
      <c r="E80" s="47" t="s">
        <v>328</v>
      </c>
      <c r="F80" s="48" t="s">
        <v>1131</v>
      </c>
      <c r="G80" s="45" t="s">
        <v>262</v>
      </c>
      <c r="H80" s="82">
        <v>10</v>
      </c>
      <c r="I80" s="49">
        <v>7</v>
      </c>
      <c r="J80" s="49">
        <v>8</v>
      </c>
      <c r="K80" s="49" t="s">
        <v>36</v>
      </c>
      <c r="L80" s="54"/>
      <c r="M80" s="54"/>
      <c r="N80" s="54"/>
      <c r="O80" s="54"/>
      <c r="P80" s="80">
        <v>5</v>
      </c>
      <c r="Q80" s="51">
        <f t="shared" si="5"/>
        <v>6</v>
      </c>
      <c r="R80" s="52" t="str">
        <f t="shared" si="3"/>
        <v>C</v>
      </c>
      <c r="S80" s="53" t="str">
        <f t="shared" si="1"/>
        <v>Trung bình</v>
      </c>
      <c r="T80" s="41" t="str">
        <f t="shared" si="7"/>
        <v/>
      </c>
      <c r="U80" s="41" t="s">
        <v>1135</v>
      </c>
      <c r="V80" s="71"/>
      <c r="W80" s="4"/>
      <c r="X80" s="43" t="str">
        <f t="shared" si="6"/>
        <v>Đạt</v>
      </c>
      <c r="Y80" s="4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61"/>
    </row>
    <row r="81" spans="1:40" ht="18.75" customHeight="1" x14ac:dyDescent="0.25">
      <c r="B81" s="44">
        <v>73</v>
      </c>
      <c r="C81" s="45" t="s">
        <v>1132</v>
      </c>
      <c r="D81" s="46" t="s">
        <v>1133</v>
      </c>
      <c r="E81" s="47" t="s">
        <v>567</v>
      </c>
      <c r="F81" s="48" t="s">
        <v>562</v>
      </c>
      <c r="G81" s="45" t="s">
        <v>179</v>
      </c>
      <c r="H81" s="82">
        <v>9</v>
      </c>
      <c r="I81" s="49">
        <v>7</v>
      </c>
      <c r="J81" s="49">
        <v>6</v>
      </c>
      <c r="K81" s="49" t="s">
        <v>36</v>
      </c>
      <c r="L81" s="54"/>
      <c r="M81" s="54"/>
      <c r="N81" s="54"/>
      <c r="O81" s="54"/>
      <c r="P81" s="80">
        <v>5</v>
      </c>
      <c r="Q81" s="51">
        <f t="shared" si="5"/>
        <v>5.7</v>
      </c>
      <c r="R81" s="52" t="str">
        <f t="shared" si="3"/>
        <v>C</v>
      </c>
      <c r="S81" s="53" t="str">
        <f t="shared" si="1"/>
        <v>Trung bình</v>
      </c>
      <c r="T81" s="41" t="str">
        <f t="shared" si="7"/>
        <v/>
      </c>
      <c r="U81" s="41" t="s">
        <v>1135</v>
      </c>
      <c r="V81" s="71"/>
      <c r="W81" s="4"/>
      <c r="X81" s="43" t="str">
        <f t="shared" si="6"/>
        <v>Đạt</v>
      </c>
      <c r="Y81" s="4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61"/>
    </row>
    <row r="82" spans="1:40" ht="7.5" customHeight="1" x14ac:dyDescent="0.25">
      <c r="A82" s="61"/>
      <c r="B82" s="62"/>
      <c r="C82" s="63"/>
      <c r="D82" s="63"/>
      <c r="E82" s="64"/>
      <c r="F82" s="64"/>
      <c r="G82" s="64"/>
      <c r="H82" s="65"/>
      <c r="I82" s="66"/>
      <c r="J82" s="66"/>
      <c r="K82" s="67"/>
      <c r="L82" s="67"/>
      <c r="M82" s="67"/>
      <c r="N82" s="67"/>
      <c r="O82" s="67"/>
      <c r="P82" s="67"/>
      <c r="Q82" s="67"/>
      <c r="R82" s="67"/>
      <c r="S82" s="67"/>
      <c r="T82" s="67"/>
      <c r="U82" s="67"/>
      <c r="V82" s="67"/>
      <c r="W82" s="4"/>
    </row>
    <row r="83" spans="1:40" ht="16.5" x14ac:dyDescent="0.25">
      <c r="A83" s="61"/>
      <c r="B83" s="130" t="s">
        <v>37</v>
      </c>
      <c r="C83" s="130"/>
      <c r="D83" s="63"/>
      <c r="E83" s="64"/>
      <c r="F83" s="64"/>
      <c r="G83" s="64"/>
      <c r="H83" s="65"/>
      <c r="I83" s="66"/>
      <c r="J83" s="66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4"/>
    </row>
    <row r="84" spans="1:40" ht="16.5" customHeight="1" x14ac:dyDescent="0.25">
      <c r="A84" s="61"/>
      <c r="B84" s="68" t="s">
        <v>38</v>
      </c>
      <c r="C84" s="68"/>
      <c r="D84" s="69">
        <f>+$AA$7</f>
        <v>73</v>
      </c>
      <c r="E84" s="70" t="s">
        <v>39</v>
      </c>
      <c r="F84" s="70"/>
      <c r="G84" s="139" t="s">
        <v>40</v>
      </c>
      <c r="H84" s="139"/>
      <c r="I84" s="139"/>
      <c r="J84" s="139"/>
      <c r="K84" s="139"/>
      <c r="L84" s="139"/>
      <c r="M84" s="139"/>
      <c r="N84" s="139"/>
      <c r="O84" s="139"/>
      <c r="P84" s="71">
        <f>$AA$7 -COUNTIF($T$8:$T$231,"Vắng") -COUNTIF($T$8:$T$231,"Vắng có phép") - COUNTIF($T$8:$T$231,"Đình chỉ thi") - COUNTIF($T$8:$T$231,"Không đủ ĐKDT")</f>
        <v>63</v>
      </c>
      <c r="Q84" s="71"/>
      <c r="R84" s="72"/>
      <c r="S84" s="73"/>
      <c r="T84" s="73" t="s">
        <v>39</v>
      </c>
      <c r="U84" s="73"/>
      <c r="V84" s="73"/>
      <c r="W84" s="4"/>
    </row>
    <row r="85" spans="1:40" ht="16.5" customHeight="1" x14ac:dyDescent="0.25">
      <c r="A85" s="61"/>
      <c r="B85" s="68" t="s">
        <v>41</v>
      </c>
      <c r="C85" s="68"/>
      <c r="D85" s="69">
        <f>+$AL$7</f>
        <v>33</v>
      </c>
      <c r="E85" s="70" t="s">
        <v>39</v>
      </c>
      <c r="F85" s="70"/>
      <c r="G85" s="139" t="s">
        <v>42</v>
      </c>
      <c r="H85" s="139"/>
      <c r="I85" s="139"/>
      <c r="J85" s="139"/>
      <c r="K85" s="139"/>
      <c r="L85" s="139"/>
      <c r="M85" s="139"/>
      <c r="N85" s="139"/>
      <c r="O85" s="139"/>
      <c r="P85" s="74">
        <f>COUNTIF($T$8:$T$107,"Vắng")</f>
        <v>6</v>
      </c>
      <c r="Q85" s="74"/>
      <c r="R85" s="75"/>
      <c r="S85" s="73"/>
      <c r="T85" s="73" t="s">
        <v>39</v>
      </c>
      <c r="U85" s="73"/>
      <c r="V85" s="73"/>
      <c r="W85" s="4"/>
    </row>
    <row r="86" spans="1:40" ht="16.5" customHeight="1" x14ac:dyDescent="0.25">
      <c r="A86" s="61"/>
      <c r="B86" s="68" t="s">
        <v>43</v>
      </c>
      <c r="C86" s="68"/>
      <c r="D86" s="76">
        <f>COUNTIF(X9:X81,"Học lại")</f>
        <v>40</v>
      </c>
      <c r="E86" s="70" t="s">
        <v>39</v>
      </c>
      <c r="F86" s="70"/>
      <c r="G86" s="139" t="s">
        <v>44</v>
      </c>
      <c r="H86" s="139"/>
      <c r="I86" s="139"/>
      <c r="J86" s="139"/>
      <c r="K86" s="139"/>
      <c r="L86" s="139"/>
      <c r="M86" s="139"/>
      <c r="N86" s="139"/>
      <c r="O86" s="139"/>
      <c r="P86" s="71">
        <f>COUNTIF($T$8:$T$107,"Vắng có phép")</f>
        <v>0</v>
      </c>
      <c r="Q86" s="71"/>
      <c r="R86" s="72"/>
      <c r="S86" s="73"/>
      <c r="T86" s="73" t="s">
        <v>39</v>
      </c>
      <c r="U86" s="73"/>
      <c r="V86" s="73"/>
      <c r="W86" s="4"/>
    </row>
    <row r="87" spans="1:40" ht="3" customHeight="1" x14ac:dyDescent="0.25">
      <c r="A87" s="61"/>
      <c r="B87" s="62"/>
      <c r="C87" s="63"/>
      <c r="D87" s="63"/>
      <c r="E87" s="64"/>
      <c r="F87" s="64"/>
      <c r="G87" s="64"/>
      <c r="H87" s="65"/>
      <c r="I87" s="66"/>
      <c r="J87" s="66"/>
      <c r="K87" s="67"/>
      <c r="L87" s="67"/>
      <c r="M87" s="67"/>
      <c r="N87" s="67"/>
      <c r="O87" s="67"/>
      <c r="P87" s="67"/>
      <c r="Q87" s="67"/>
      <c r="R87" s="67"/>
      <c r="S87" s="67"/>
      <c r="T87" s="67"/>
      <c r="U87" s="67"/>
      <c r="V87" s="67"/>
      <c r="W87" s="4"/>
    </row>
    <row r="88" spans="1:40" x14ac:dyDescent="0.25">
      <c r="B88" s="77" t="s">
        <v>45</v>
      </c>
      <c r="C88" s="77"/>
      <c r="D88" s="78">
        <f>COUNTIF(X9:X81,"Thi lại")</f>
        <v>0</v>
      </c>
      <c r="E88" s="79" t="s">
        <v>39</v>
      </c>
      <c r="F88" s="4"/>
      <c r="G88" s="4"/>
      <c r="H88" s="4"/>
      <c r="I88" s="4"/>
      <c r="J88" s="140"/>
      <c r="K88" s="140"/>
      <c r="L88" s="140"/>
      <c r="M88" s="140"/>
      <c r="N88" s="140"/>
      <c r="O88" s="140"/>
      <c r="P88" s="140"/>
      <c r="Q88" s="140"/>
      <c r="R88" s="140"/>
      <c r="S88" s="140"/>
      <c r="T88" s="140"/>
      <c r="U88" s="99"/>
      <c r="V88" s="99"/>
      <c r="W88" s="4"/>
    </row>
    <row r="89" spans="1:40" x14ac:dyDescent="0.25">
      <c r="B89" s="77"/>
      <c r="C89" s="77"/>
      <c r="D89" s="78"/>
      <c r="E89" s="79"/>
      <c r="F89" s="4"/>
      <c r="G89" s="4"/>
      <c r="H89" s="4"/>
      <c r="I89" s="4"/>
      <c r="J89" s="140" t="s">
        <v>3383</v>
      </c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99"/>
      <c r="V89" s="99"/>
      <c r="W89" s="4"/>
    </row>
  </sheetData>
  <sheetProtection formatCells="0" formatColumns="0" formatRows="0" insertColumns="0" insertRows="0" insertHyperlinks="0" deleteColumns="0" deleteRows="0" sort="0" autoFilter="0" pivotTables="0"/>
  <autoFilter ref="A7:AN81">
    <filterColumn colId="3" showButton="0"/>
  </autoFilter>
  <mergeCells count="43">
    <mergeCell ref="J89:T89"/>
    <mergeCell ref="G85:O85"/>
    <mergeCell ref="M6:N6"/>
    <mergeCell ref="O6:O7"/>
    <mergeCell ref="P6:P7"/>
    <mergeCell ref="Q6:Q8"/>
    <mergeCell ref="B8:G8"/>
    <mergeCell ref="B83:C83"/>
    <mergeCell ref="G84:O84"/>
    <mergeCell ref="G86:O86"/>
    <mergeCell ref="J88:T88"/>
    <mergeCell ref="AL3:AM5"/>
    <mergeCell ref="B4:C4"/>
    <mergeCell ref="G4:O4"/>
    <mergeCell ref="P4:U4"/>
    <mergeCell ref="B6:B7"/>
    <mergeCell ref="C6:C7"/>
    <mergeCell ref="D6:E7"/>
    <mergeCell ref="F6:F7"/>
    <mergeCell ref="G6:G7"/>
    <mergeCell ref="H6:H7"/>
    <mergeCell ref="Z3:Z6"/>
    <mergeCell ref="AA3:AA6"/>
    <mergeCell ref="AB3:AE5"/>
    <mergeCell ref="AF3:AG5"/>
    <mergeCell ref="AJ3:AK5"/>
    <mergeCell ref="B3:C3"/>
    <mergeCell ref="B1:G1"/>
    <mergeCell ref="B2:G2"/>
    <mergeCell ref="AH3:AI5"/>
    <mergeCell ref="H1:U1"/>
    <mergeCell ref="H2:U2"/>
    <mergeCell ref="D3:O3"/>
    <mergeCell ref="P3:U3"/>
    <mergeCell ref="Y3:Y6"/>
    <mergeCell ref="I6:I7"/>
    <mergeCell ref="J6:J7"/>
    <mergeCell ref="K6:K7"/>
    <mergeCell ref="L6:L7"/>
    <mergeCell ref="T6:T8"/>
    <mergeCell ref="U6:U8"/>
    <mergeCell ref="R6:R7"/>
    <mergeCell ref="S6:S7"/>
  </mergeCells>
  <conditionalFormatting sqref="H9:P81">
    <cfRule type="cellIs" dxfId="29" priority="8" operator="greaterThan">
      <formula>10</formula>
    </cfRule>
  </conditionalFormatting>
  <conditionalFormatting sqref="C1:C1048576">
    <cfRule type="duplicateValues" dxfId="28" priority="7"/>
  </conditionalFormatting>
  <conditionalFormatting sqref="P9:P81">
    <cfRule type="cellIs" dxfId="27" priority="4" operator="greaterThan">
      <formula>10</formula>
    </cfRule>
    <cfRule type="cellIs" dxfId="26" priority="5" operator="greaterThan">
      <formula>10</formula>
    </cfRule>
    <cfRule type="cellIs" dxfId="25" priority="6" operator="greaterThan">
      <formula>10</formula>
    </cfRule>
  </conditionalFormatting>
  <conditionalFormatting sqref="H9:K81">
    <cfRule type="cellIs" dxfId="24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6 Y3:AM7 Z2:AM2 Z9 X9:Y81 AN2:AN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2" max="1048575" man="1"/>
  </col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AN91"/>
  <sheetViews>
    <sheetView topLeftCell="B1" workbookViewId="0">
      <pane ySplit="2" topLeftCell="A83" activePane="bottomLeft" state="frozen"/>
      <selection activeCell="S5" sqref="S1:S1048576"/>
      <selection pane="bottomLeft" activeCell="B92" sqref="A92:XFD123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4.875" style="1" customWidth="1"/>
    <col min="5" max="5" width="9.875" style="1" customWidth="1"/>
    <col min="6" max="6" width="9.375" style="1" hidden="1" customWidth="1"/>
    <col min="7" max="7" width="12.125" style="1" customWidth="1"/>
    <col min="8" max="10" width="4.375" style="1" customWidth="1"/>
    <col min="11" max="11" width="4.375" style="1" hidden="1" customWidth="1"/>
    <col min="12" max="12" width="3.25" style="1" hidden="1" customWidth="1"/>
    <col min="13" max="13" width="4.875" style="1" hidden="1" customWidth="1"/>
    <col min="14" max="14" width="7.5" style="1" hidden="1" customWidth="1"/>
    <col min="15" max="15" width="8" style="1" hidden="1" customWidth="1"/>
    <col min="16" max="16" width="5.25" style="1" customWidth="1"/>
    <col min="17" max="17" width="6.5" style="1" customWidth="1"/>
    <col min="18" max="18" width="6.5" style="1" hidden="1" customWidth="1"/>
    <col min="19" max="19" width="14.5" style="1" hidden="1" customWidth="1"/>
    <col min="20" max="20" width="14.75" style="1" customWidth="1"/>
    <col min="21" max="21" width="8.25" style="1" hidden="1" customWidth="1"/>
    <col min="22" max="22" width="3.25" style="1" customWidth="1"/>
    <col min="23" max="23" width="5.75" style="1" customWidth="1"/>
    <col min="24" max="24" width="6.5" style="2" customWidth="1"/>
    <col min="25" max="26" width="9" style="3" customWidth="1"/>
    <col min="27" max="40" width="9" style="3"/>
    <col min="41" max="16384" width="9" style="1"/>
  </cols>
  <sheetData>
    <row r="1" spans="2:40" ht="27.75" customHeight="1" x14ac:dyDescent="0.3">
      <c r="B1" s="115" t="s">
        <v>0</v>
      </c>
      <c r="C1" s="115"/>
      <c r="D1" s="115"/>
      <c r="E1" s="115"/>
      <c r="F1" s="115"/>
      <c r="G1" s="115"/>
      <c r="H1" s="117" t="s">
        <v>3381</v>
      </c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94"/>
      <c r="W1" s="4"/>
    </row>
    <row r="2" spans="2:40" ht="25.5" customHeight="1" x14ac:dyDescent="0.25">
      <c r="B2" s="116" t="s">
        <v>1</v>
      </c>
      <c r="C2" s="116"/>
      <c r="D2" s="116"/>
      <c r="E2" s="116"/>
      <c r="F2" s="116"/>
      <c r="G2" s="116"/>
      <c r="H2" s="119" t="s">
        <v>46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96"/>
      <c r="W2" s="5"/>
      <c r="X2" s="6"/>
      <c r="AF2" s="2"/>
      <c r="AG2" s="7"/>
      <c r="AH2" s="2"/>
      <c r="AI2" s="2"/>
      <c r="AJ2" s="2"/>
      <c r="AK2" s="7"/>
      <c r="AL2" s="2"/>
    </row>
    <row r="3" spans="2:40" ht="33.75" customHeight="1" x14ac:dyDescent="0.25">
      <c r="B3" s="112" t="s">
        <v>2</v>
      </c>
      <c r="C3" s="112"/>
      <c r="D3" s="113" t="s">
        <v>48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 t="s">
        <v>955</v>
      </c>
      <c r="Q3" s="114"/>
      <c r="R3" s="114"/>
      <c r="S3" s="114"/>
      <c r="T3" s="114"/>
      <c r="U3" s="114"/>
      <c r="V3" s="92"/>
      <c r="Y3" s="120" t="s">
        <v>3</v>
      </c>
      <c r="Z3" s="120" t="s">
        <v>4</v>
      </c>
      <c r="AA3" s="120" t="s">
        <v>5</v>
      </c>
      <c r="AB3" s="120" t="s">
        <v>6</v>
      </c>
      <c r="AC3" s="120"/>
      <c r="AD3" s="120"/>
      <c r="AE3" s="120"/>
      <c r="AF3" s="120" t="s">
        <v>7</v>
      </c>
      <c r="AG3" s="120"/>
      <c r="AH3" s="120" t="s">
        <v>8</v>
      </c>
      <c r="AI3" s="120"/>
      <c r="AJ3" s="120" t="s">
        <v>9</v>
      </c>
      <c r="AK3" s="120"/>
      <c r="AL3" s="120" t="s">
        <v>10</v>
      </c>
      <c r="AM3" s="120"/>
      <c r="AN3" s="9"/>
    </row>
    <row r="4" spans="2:40" ht="17.25" customHeight="1" x14ac:dyDescent="0.25">
      <c r="B4" s="121" t="s">
        <v>11</v>
      </c>
      <c r="C4" s="121"/>
      <c r="D4" s="10">
        <v>2</v>
      </c>
      <c r="G4" s="122" t="s">
        <v>956</v>
      </c>
      <c r="H4" s="122"/>
      <c r="I4" s="122"/>
      <c r="J4" s="122"/>
      <c r="K4" s="122"/>
      <c r="L4" s="122"/>
      <c r="M4" s="122"/>
      <c r="N4" s="122"/>
      <c r="O4" s="122"/>
      <c r="P4" s="122" t="s">
        <v>342</v>
      </c>
      <c r="Q4" s="122"/>
      <c r="R4" s="122"/>
      <c r="S4" s="122"/>
      <c r="T4" s="122"/>
      <c r="U4" s="122"/>
      <c r="V4" s="93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9"/>
    </row>
    <row r="5" spans="2:40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4"/>
      <c r="R5" s="4"/>
      <c r="S5" s="4"/>
      <c r="T5" s="4"/>
      <c r="U5" s="4"/>
      <c r="V5" s="4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9"/>
    </row>
    <row r="6" spans="2:40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31" t="s">
        <v>16</v>
      </c>
      <c r="I6" s="131" t="s">
        <v>17</v>
      </c>
      <c r="J6" s="131" t="s">
        <v>18</v>
      </c>
      <c r="K6" s="131" t="s">
        <v>19</v>
      </c>
      <c r="L6" s="132" t="s">
        <v>20</v>
      </c>
      <c r="M6" s="127" t="s">
        <v>21</v>
      </c>
      <c r="N6" s="129"/>
      <c r="O6" s="132" t="s">
        <v>22</v>
      </c>
      <c r="P6" s="132" t="s">
        <v>23</v>
      </c>
      <c r="Q6" s="124" t="s">
        <v>24</v>
      </c>
      <c r="R6" s="132" t="s">
        <v>25</v>
      </c>
      <c r="S6" s="124" t="s">
        <v>26</v>
      </c>
      <c r="T6" s="124" t="s">
        <v>27</v>
      </c>
      <c r="U6" s="124" t="s">
        <v>47</v>
      </c>
      <c r="V6" s="88"/>
      <c r="Y6" s="120"/>
      <c r="Z6" s="120"/>
      <c r="AA6" s="120"/>
      <c r="AB6" s="13" t="s">
        <v>28</v>
      </c>
      <c r="AC6" s="13" t="s">
        <v>29</v>
      </c>
      <c r="AD6" s="13" t="s">
        <v>30</v>
      </c>
      <c r="AE6" s="13" t="s">
        <v>31</v>
      </c>
      <c r="AF6" s="13" t="s">
        <v>32</v>
      </c>
      <c r="AG6" s="13" t="s">
        <v>31</v>
      </c>
      <c r="AH6" s="13" t="s">
        <v>32</v>
      </c>
      <c r="AI6" s="13" t="s">
        <v>31</v>
      </c>
      <c r="AJ6" s="13" t="s">
        <v>32</v>
      </c>
      <c r="AK6" s="13" t="s">
        <v>31</v>
      </c>
      <c r="AL6" s="13" t="s">
        <v>32</v>
      </c>
      <c r="AM6" s="14" t="s">
        <v>31</v>
      </c>
      <c r="AN6" s="15"/>
    </row>
    <row r="7" spans="2:40" ht="39" customHeight="1" x14ac:dyDescent="0.25">
      <c r="B7" s="125"/>
      <c r="C7" s="134"/>
      <c r="D7" s="137"/>
      <c r="E7" s="138"/>
      <c r="F7" s="125"/>
      <c r="G7" s="125"/>
      <c r="H7" s="131"/>
      <c r="I7" s="131"/>
      <c r="J7" s="131"/>
      <c r="K7" s="131"/>
      <c r="L7" s="132"/>
      <c r="M7" s="91" t="s">
        <v>33</v>
      </c>
      <c r="N7" s="91" t="s">
        <v>34</v>
      </c>
      <c r="O7" s="132"/>
      <c r="P7" s="132"/>
      <c r="Q7" s="126"/>
      <c r="R7" s="132"/>
      <c r="S7" s="125"/>
      <c r="T7" s="126"/>
      <c r="U7" s="126"/>
      <c r="V7" s="88"/>
      <c r="X7" s="17"/>
      <c r="Y7" s="18" t="str">
        <f>+D3</f>
        <v>Tin học cơ sở 2</v>
      </c>
      <c r="Z7" s="19" t="str">
        <f>+P3</f>
        <v>Nhóm: D17-234_04</v>
      </c>
      <c r="AA7" s="20">
        <f>+$AJ$7+$AL$7+$AH$7</f>
        <v>75</v>
      </c>
      <c r="AB7" s="7">
        <f>COUNTIF($S$8:$S$100,"Khiển trách")</f>
        <v>0</v>
      </c>
      <c r="AC7" s="7">
        <f>COUNTIF($S$8:$S$100,"Cảnh cáo")</f>
        <v>0</v>
      </c>
      <c r="AD7" s="7">
        <f>COUNTIF($S$8:$S$100,"Đình chỉ thi")</f>
        <v>0</v>
      </c>
      <c r="AE7" s="21">
        <f>+($AB$7+$AC$7+$AD$7)/$AA$7*100%</f>
        <v>0</v>
      </c>
      <c r="AF7" s="7">
        <f>SUM(COUNTIF($S$8:$S$98,"Vắng"),COUNTIF($S$8:$S$98,"Vắng có phép"))</f>
        <v>0</v>
      </c>
      <c r="AG7" s="22">
        <f>+$AF$7/$AA$7</f>
        <v>0</v>
      </c>
      <c r="AH7" s="23">
        <f>COUNTIF($X$8:$X$98,"Thi lại")</f>
        <v>0</v>
      </c>
      <c r="AI7" s="22">
        <f>+$AH$7/$AA$7</f>
        <v>0</v>
      </c>
      <c r="AJ7" s="23">
        <f>COUNTIF($X$8:$X$99,"Học lại")</f>
        <v>30</v>
      </c>
      <c r="AK7" s="22">
        <f>+$AJ$7/$AA$7</f>
        <v>0.4</v>
      </c>
      <c r="AL7" s="7">
        <f>COUNTIF($X$9:$X$99,"Đạt")</f>
        <v>45</v>
      </c>
      <c r="AM7" s="21">
        <f>+$AL$7/$AA$7</f>
        <v>0.6</v>
      </c>
      <c r="AN7" s="24"/>
    </row>
    <row r="8" spans="2:40" ht="14.25" customHeight="1" x14ac:dyDescent="0.25">
      <c r="B8" s="127" t="s">
        <v>35</v>
      </c>
      <c r="C8" s="128"/>
      <c r="D8" s="128"/>
      <c r="E8" s="128"/>
      <c r="F8" s="128"/>
      <c r="G8" s="129"/>
      <c r="H8" s="25">
        <v>10</v>
      </c>
      <c r="I8" s="25">
        <v>10</v>
      </c>
      <c r="J8" s="83">
        <v>10</v>
      </c>
      <c r="K8" s="25"/>
      <c r="L8" s="26"/>
      <c r="M8" s="27"/>
      <c r="N8" s="27"/>
      <c r="O8" s="27"/>
      <c r="P8" s="28">
        <f>100-H8-I8-J8-K8</f>
        <v>70</v>
      </c>
      <c r="Q8" s="125"/>
      <c r="R8" s="29"/>
      <c r="S8" s="29"/>
      <c r="T8" s="125"/>
      <c r="U8" s="125"/>
      <c r="V8" s="88"/>
      <c r="Y8" s="2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9"/>
    </row>
    <row r="9" spans="2:40" ht="18.75" customHeight="1" x14ac:dyDescent="0.25">
      <c r="B9" s="31">
        <v>1</v>
      </c>
      <c r="C9" s="32" t="s">
        <v>768</v>
      </c>
      <c r="D9" s="33" t="s">
        <v>769</v>
      </c>
      <c r="E9" s="34" t="s">
        <v>51</v>
      </c>
      <c r="F9" s="35" t="s">
        <v>770</v>
      </c>
      <c r="G9" s="32" t="s">
        <v>771</v>
      </c>
      <c r="H9" s="81">
        <v>10</v>
      </c>
      <c r="I9" s="36">
        <v>5</v>
      </c>
      <c r="J9" s="36">
        <v>6</v>
      </c>
      <c r="K9" s="36" t="s">
        <v>36</v>
      </c>
      <c r="L9" s="37"/>
      <c r="M9" s="37"/>
      <c r="N9" s="37"/>
      <c r="O9" s="37"/>
      <c r="P9" s="38">
        <v>3</v>
      </c>
      <c r="Q9" s="39">
        <f t="shared" ref="Q9:Q72" si="0">ROUND(SUMPRODUCT(H9:P9,$H$8:$P$8)/100,1)</f>
        <v>4.2</v>
      </c>
      <c r="R9" s="40" t="str">
        <f>IF(AND($Q9&gt;=9,$Q9&lt;=10),"A+","")&amp;IF(AND($Q9&gt;=8.5,$Q9&lt;=8.9),"A","")&amp;IF(AND($Q9&gt;=8,$Q9&lt;=8.4),"B+","")&amp;IF(AND($Q9&gt;=7,$Q9&lt;=7.9),"B","")&amp;IF(AND($Q9&gt;=6.5,$Q9&lt;=6.9),"C+","")&amp;IF(AND($Q9&gt;=5.5,$Q9&lt;=6.4),"C","")&amp;IF(AND($Q9&gt;=5,$Q9&lt;=5.4),"D+","")&amp;IF(AND($Q9&gt;=4,$Q9&lt;=4.9),"D","")&amp;IF(AND($Q9&lt;4),"F","")</f>
        <v>D</v>
      </c>
      <c r="S9" s="40" t="str">
        <f t="shared" ref="S9:S83" si="1">IF($Q9&lt;4,"Kém",IF(AND($Q9&gt;=4,$Q9&lt;=5.4),"Trung bình yếu",IF(AND($Q9&gt;=5.5,$Q9&lt;=6.9),"Trung bình",IF(AND($Q9&gt;=7,$Q9&lt;=8.4),"Khá",IF(AND($Q9&gt;=8.5,$Q9&lt;=10),"Giỏi","")))))</f>
        <v>Trung bình yếu</v>
      </c>
      <c r="T9" s="41" t="str">
        <f>+IF(OR($H9=0,$I9=0,$J9=0,$K9=0),"Không đủ ĐKDT",IF(AND(P9=0,Q9&gt;=4),"Không đạt",""))</f>
        <v/>
      </c>
      <c r="U9" s="90" t="s">
        <v>957</v>
      </c>
      <c r="V9" s="71"/>
      <c r="W9" s="4"/>
      <c r="X9" s="43" t="str">
        <f>IF(T9="Không đủ ĐKDT","Học lại",IF(T9="Đình chỉ thi","Học lại",IF(AND(MID(G9,2,2)&lt;"12",T9="Vắng"),"Thi lại",IF(T9="Vắng có phép", "Thi lại",IF(AND((MID(G9,2,2)&lt;"12"),Q9&lt;4.5),"Thi lại",IF(AND((MID(G9,2,2)&lt;"18"),Q9&lt;4),"Học lại",IF(AND((MID(G9,2,2)&gt;"17"),Q9&lt;4),"Thi lại",IF(AND(MID(G9,2,2)&gt;"17",P9=0),"Thi lại",IF(AND((MID(G9,2,2)&lt;"12"),P9=0),"Thi lại",IF(AND((MID(G9,2,2)&lt;"18"),(MID(G9,2,2)&gt;"11"),P9=0),"Học lại","Đạt"))))))))))</f>
        <v>Đạt</v>
      </c>
      <c r="Y9" s="43"/>
      <c r="Z9" s="42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9"/>
    </row>
    <row r="10" spans="2:40" ht="18.75" customHeight="1" x14ac:dyDescent="0.25">
      <c r="B10" s="44">
        <v>2</v>
      </c>
      <c r="C10" s="45" t="s">
        <v>772</v>
      </c>
      <c r="D10" s="46" t="s">
        <v>50</v>
      </c>
      <c r="E10" s="47" t="s">
        <v>51</v>
      </c>
      <c r="F10" s="48" t="s">
        <v>773</v>
      </c>
      <c r="G10" s="45" t="s">
        <v>184</v>
      </c>
      <c r="H10" s="82">
        <v>10</v>
      </c>
      <c r="I10" s="49">
        <v>7</v>
      </c>
      <c r="J10" s="49">
        <v>8</v>
      </c>
      <c r="K10" s="49" t="s">
        <v>36</v>
      </c>
      <c r="L10" s="50"/>
      <c r="M10" s="50"/>
      <c r="N10" s="50"/>
      <c r="O10" s="50"/>
      <c r="P10" s="80">
        <v>7</v>
      </c>
      <c r="Q10" s="51">
        <f t="shared" si="0"/>
        <v>7.4</v>
      </c>
      <c r="R10" s="52" t="str">
        <f>IF(AND($Q10&gt;=9,$Q10&lt;=10),"A+","")&amp;IF(AND($Q10&gt;=8.5,$Q10&lt;=8.9),"A","")&amp;IF(AND($Q10&gt;=8,$Q10&lt;=8.4),"B+","")&amp;IF(AND($Q10&gt;=7,$Q10&lt;=7.9),"B","")&amp;IF(AND($Q10&gt;=6.5,$Q10&lt;=6.9),"C+","")&amp;IF(AND($Q10&gt;=5.5,$Q10&lt;=6.4),"C","")&amp;IF(AND($Q10&gt;=5,$Q10&lt;=5.4),"D+","")&amp;IF(AND($Q10&gt;=4,$Q10&lt;=4.9),"D","")&amp;IF(AND($Q10&lt;4),"F","")</f>
        <v>B</v>
      </c>
      <c r="S10" s="53" t="str">
        <f t="shared" si="1"/>
        <v>Khá</v>
      </c>
      <c r="T10" s="41" t="str">
        <f>+IF(OR($H10=0,$I10=0,$J10=0,$K10=0),"Không đủ ĐKDT",IF(AND(P10=0,Q10&gt;=4),"Không đạt",""))</f>
        <v/>
      </c>
      <c r="U10" s="41" t="s">
        <v>957</v>
      </c>
      <c r="V10" s="71"/>
      <c r="W10" s="4"/>
      <c r="X10" s="43" t="str">
        <f t="shared" ref="X10:X73" si="2">IF(T10="Không đủ ĐKDT","Học lại",IF(T10="Đình chỉ thi","Học lại",IF(AND(MID(G10,2,2)&lt;"12",T10="Vắng"),"Thi lại",IF(T10="Vắng có phép", "Thi lại",IF(AND((MID(G10,2,2)&lt;"12"),Q10&lt;4.5),"Thi lại",IF(AND((MID(G10,2,2)&lt;"18"),Q10&lt;4),"Học lại",IF(AND((MID(G10,2,2)&gt;"17"),Q10&lt;4),"Thi lại",IF(AND(MID(G10,2,2)&gt;"17",P10=0),"Thi lại",IF(AND((MID(G10,2,2)&lt;"12"),P10=0),"Thi lại",IF(AND((MID(G10,2,2)&lt;"18"),(MID(G10,2,2)&gt;"11"),P10=0),"Học lại","Đạt"))))))))))</f>
        <v>Đạt</v>
      </c>
      <c r="Y10" s="43"/>
      <c r="Z10" s="30"/>
      <c r="AA10" s="30"/>
      <c r="AB10" s="30"/>
      <c r="AC10" s="13"/>
      <c r="AD10" s="13"/>
      <c r="AE10" s="13"/>
      <c r="AF10" s="13"/>
      <c r="AG10" s="8"/>
      <c r="AH10" s="13"/>
      <c r="AI10" s="13"/>
      <c r="AJ10" s="13"/>
      <c r="AK10" s="13"/>
      <c r="AL10" s="13"/>
      <c r="AM10" s="13"/>
      <c r="AN10" s="15"/>
    </row>
    <row r="11" spans="2:40" ht="18.75" customHeight="1" x14ac:dyDescent="0.25">
      <c r="B11" s="44">
        <v>3</v>
      </c>
      <c r="C11" s="45" t="s">
        <v>774</v>
      </c>
      <c r="D11" s="46" t="s">
        <v>775</v>
      </c>
      <c r="E11" s="47" t="s">
        <v>51</v>
      </c>
      <c r="F11" s="48" t="s">
        <v>776</v>
      </c>
      <c r="G11" s="45" t="s">
        <v>174</v>
      </c>
      <c r="H11" s="82">
        <v>10</v>
      </c>
      <c r="I11" s="49">
        <v>6</v>
      </c>
      <c r="J11" s="49">
        <v>8</v>
      </c>
      <c r="K11" s="49" t="s">
        <v>36</v>
      </c>
      <c r="L11" s="54"/>
      <c r="M11" s="54"/>
      <c r="N11" s="54"/>
      <c r="O11" s="54"/>
      <c r="P11" s="80">
        <v>3</v>
      </c>
      <c r="Q11" s="51">
        <f t="shared" si="0"/>
        <v>4.5</v>
      </c>
      <c r="R11" s="52" t="str">
        <f t="shared" ref="R11:R83" si="3">IF(AND($Q11&gt;=9,$Q11&lt;=10),"A+","")&amp;IF(AND($Q11&gt;=8.5,$Q11&lt;=8.9),"A","")&amp;IF(AND($Q11&gt;=8,$Q11&lt;=8.4),"B+","")&amp;IF(AND($Q11&gt;=7,$Q11&lt;=7.9),"B","")&amp;IF(AND($Q11&gt;=6.5,$Q11&lt;=6.9),"C+","")&amp;IF(AND($Q11&gt;=5.5,$Q11&lt;=6.4),"C","")&amp;IF(AND($Q11&gt;=5,$Q11&lt;=5.4),"D+","")&amp;IF(AND($Q11&gt;=4,$Q11&lt;=4.9),"D","")&amp;IF(AND($Q11&lt;4),"F","")</f>
        <v>D</v>
      </c>
      <c r="S11" s="53" t="str">
        <f t="shared" si="1"/>
        <v>Trung bình yếu</v>
      </c>
      <c r="T11" s="41" t="str">
        <f t="shared" ref="T11:T74" si="4">+IF(OR($H11=0,$I11=0,$J11=0,$K11=0),"Không đủ ĐKDT",IF(AND(P11=0,Q11&gt;=4),"Không đạt",""))</f>
        <v/>
      </c>
      <c r="U11" s="41" t="s">
        <v>957</v>
      </c>
      <c r="V11" s="71"/>
      <c r="W11" s="4"/>
      <c r="X11" s="43" t="str">
        <f t="shared" si="2"/>
        <v>Đạt</v>
      </c>
      <c r="Y11" s="43"/>
      <c r="Z11" s="55"/>
      <c r="AA11" s="55"/>
      <c r="AB11" s="97"/>
      <c r="AC11" s="8"/>
      <c r="AD11" s="8"/>
      <c r="AE11" s="8"/>
      <c r="AF11" s="57"/>
      <c r="AG11" s="8"/>
      <c r="AH11" s="58"/>
      <c r="AI11" s="59"/>
      <c r="AJ11" s="58"/>
      <c r="AK11" s="59"/>
      <c r="AL11" s="58"/>
      <c r="AM11" s="8"/>
      <c r="AN11" s="60"/>
    </row>
    <row r="12" spans="2:40" ht="18.75" customHeight="1" x14ac:dyDescent="0.25">
      <c r="B12" s="44">
        <v>4</v>
      </c>
      <c r="C12" s="45" t="s">
        <v>777</v>
      </c>
      <c r="D12" s="46" t="s">
        <v>628</v>
      </c>
      <c r="E12" s="47" t="s">
        <v>51</v>
      </c>
      <c r="F12" s="48" t="s">
        <v>446</v>
      </c>
      <c r="G12" s="45" t="s">
        <v>84</v>
      </c>
      <c r="H12" s="82">
        <v>10</v>
      </c>
      <c r="I12" s="49">
        <v>6</v>
      </c>
      <c r="J12" s="49">
        <v>9</v>
      </c>
      <c r="K12" s="49" t="s">
        <v>36</v>
      </c>
      <c r="L12" s="54"/>
      <c r="M12" s="54"/>
      <c r="N12" s="54"/>
      <c r="O12" s="54"/>
      <c r="P12" s="80">
        <v>7</v>
      </c>
      <c r="Q12" s="51">
        <f t="shared" si="0"/>
        <v>7.4</v>
      </c>
      <c r="R12" s="52" t="str">
        <f t="shared" si="3"/>
        <v>B</v>
      </c>
      <c r="S12" s="53" t="str">
        <f t="shared" si="1"/>
        <v>Khá</v>
      </c>
      <c r="T12" s="41" t="str">
        <f t="shared" si="4"/>
        <v/>
      </c>
      <c r="U12" s="41" t="s">
        <v>957</v>
      </c>
      <c r="V12" s="71"/>
      <c r="W12" s="4"/>
      <c r="X12" s="43" t="str">
        <f t="shared" si="2"/>
        <v>Đạt</v>
      </c>
      <c r="Y12" s="43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61"/>
    </row>
    <row r="13" spans="2:40" ht="18.75" customHeight="1" x14ac:dyDescent="0.25">
      <c r="B13" s="44">
        <v>5</v>
      </c>
      <c r="C13" s="45" t="s">
        <v>778</v>
      </c>
      <c r="D13" s="46" t="s">
        <v>779</v>
      </c>
      <c r="E13" s="47" t="s">
        <v>51</v>
      </c>
      <c r="F13" s="48" t="s">
        <v>780</v>
      </c>
      <c r="G13" s="45" t="s">
        <v>79</v>
      </c>
      <c r="H13" s="82">
        <v>9</v>
      </c>
      <c r="I13" s="49">
        <v>7</v>
      </c>
      <c r="J13" s="49">
        <v>6</v>
      </c>
      <c r="K13" s="49" t="s">
        <v>36</v>
      </c>
      <c r="L13" s="54"/>
      <c r="M13" s="54"/>
      <c r="N13" s="54"/>
      <c r="O13" s="54"/>
      <c r="P13" s="80">
        <v>6</v>
      </c>
      <c r="Q13" s="51">
        <f t="shared" si="0"/>
        <v>6.4</v>
      </c>
      <c r="R13" s="52" t="str">
        <f t="shared" si="3"/>
        <v>C</v>
      </c>
      <c r="S13" s="53" t="str">
        <f t="shared" si="1"/>
        <v>Trung bình</v>
      </c>
      <c r="T13" s="41" t="str">
        <f t="shared" si="4"/>
        <v/>
      </c>
      <c r="U13" s="41" t="s">
        <v>957</v>
      </c>
      <c r="V13" s="71"/>
      <c r="W13" s="4"/>
      <c r="X13" s="43" t="str">
        <f t="shared" si="2"/>
        <v>Đạt</v>
      </c>
      <c r="Y13" s="4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61"/>
    </row>
    <row r="14" spans="2:40" ht="18.75" customHeight="1" x14ac:dyDescent="0.25">
      <c r="B14" s="44">
        <v>6</v>
      </c>
      <c r="C14" s="45" t="s">
        <v>781</v>
      </c>
      <c r="D14" s="46" t="s">
        <v>464</v>
      </c>
      <c r="E14" s="47" t="s">
        <v>782</v>
      </c>
      <c r="F14" s="48" t="s">
        <v>783</v>
      </c>
      <c r="G14" s="45" t="s">
        <v>378</v>
      </c>
      <c r="H14" s="82">
        <v>10</v>
      </c>
      <c r="I14" s="49">
        <v>6</v>
      </c>
      <c r="J14" s="49">
        <v>9</v>
      </c>
      <c r="K14" s="49" t="s">
        <v>36</v>
      </c>
      <c r="L14" s="54"/>
      <c r="M14" s="54"/>
      <c r="N14" s="54"/>
      <c r="O14" s="54"/>
      <c r="P14" s="80">
        <v>6</v>
      </c>
      <c r="Q14" s="51">
        <f t="shared" si="0"/>
        <v>6.7</v>
      </c>
      <c r="R14" s="52" t="str">
        <f t="shared" si="3"/>
        <v>C+</v>
      </c>
      <c r="S14" s="53" t="str">
        <f t="shared" si="1"/>
        <v>Trung bình</v>
      </c>
      <c r="T14" s="41" t="str">
        <f t="shared" si="4"/>
        <v/>
      </c>
      <c r="U14" s="41" t="s">
        <v>957</v>
      </c>
      <c r="V14" s="71"/>
      <c r="W14" s="4"/>
      <c r="X14" s="43" t="str">
        <f t="shared" si="2"/>
        <v>Đạt</v>
      </c>
      <c r="Y14" s="43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61"/>
    </row>
    <row r="15" spans="2:40" ht="18.75" customHeight="1" x14ac:dyDescent="0.25">
      <c r="B15" s="44">
        <v>7</v>
      </c>
      <c r="C15" s="45" t="s">
        <v>784</v>
      </c>
      <c r="D15" s="46" t="s">
        <v>785</v>
      </c>
      <c r="E15" s="47" t="s">
        <v>77</v>
      </c>
      <c r="F15" s="48" t="s">
        <v>786</v>
      </c>
      <c r="G15" s="45" t="s">
        <v>74</v>
      </c>
      <c r="H15" s="82">
        <v>6</v>
      </c>
      <c r="I15" s="49">
        <v>6</v>
      </c>
      <c r="J15" s="49">
        <v>9</v>
      </c>
      <c r="K15" s="49" t="s">
        <v>36</v>
      </c>
      <c r="L15" s="54"/>
      <c r="M15" s="54"/>
      <c r="N15" s="54"/>
      <c r="O15" s="54"/>
      <c r="P15" s="80">
        <v>8</v>
      </c>
      <c r="Q15" s="51">
        <f t="shared" si="0"/>
        <v>7.7</v>
      </c>
      <c r="R15" s="52" t="str">
        <f t="shared" si="3"/>
        <v>B</v>
      </c>
      <c r="S15" s="53" t="str">
        <f t="shared" si="1"/>
        <v>Khá</v>
      </c>
      <c r="T15" s="41" t="str">
        <f t="shared" si="4"/>
        <v/>
      </c>
      <c r="U15" s="41" t="s">
        <v>957</v>
      </c>
      <c r="V15" s="71"/>
      <c r="W15" s="4"/>
      <c r="X15" s="43" t="str">
        <f t="shared" si="2"/>
        <v>Đạt</v>
      </c>
      <c r="Y15" s="43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61"/>
    </row>
    <row r="16" spans="2:40" ht="18.75" customHeight="1" x14ac:dyDescent="0.25">
      <c r="B16" s="44">
        <v>8</v>
      </c>
      <c r="C16" s="45" t="s">
        <v>787</v>
      </c>
      <c r="D16" s="46" t="s">
        <v>788</v>
      </c>
      <c r="E16" s="47" t="s">
        <v>789</v>
      </c>
      <c r="F16" s="48" t="s">
        <v>581</v>
      </c>
      <c r="G16" s="45" t="s">
        <v>378</v>
      </c>
      <c r="H16" s="82">
        <v>10</v>
      </c>
      <c r="I16" s="49">
        <v>6</v>
      </c>
      <c r="J16" s="49">
        <v>6</v>
      </c>
      <c r="K16" s="49" t="s">
        <v>36</v>
      </c>
      <c r="L16" s="54"/>
      <c r="M16" s="54"/>
      <c r="N16" s="54"/>
      <c r="O16" s="54"/>
      <c r="P16" s="80">
        <v>2</v>
      </c>
      <c r="Q16" s="51">
        <f t="shared" si="0"/>
        <v>3.6</v>
      </c>
      <c r="R16" s="52" t="str">
        <f t="shared" si="3"/>
        <v>F</v>
      </c>
      <c r="S16" s="53" t="str">
        <f t="shared" si="1"/>
        <v>Kém</v>
      </c>
      <c r="T16" s="41" t="str">
        <f t="shared" si="4"/>
        <v/>
      </c>
      <c r="U16" s="41" t="s">
        <v>957</v>
      </c>
      <c r="V16" s="71"/>
      <c r="W16" s="4"/>
      <c r="X16" s="43" t="str">
        <f t="shared" si="2"/>
        <v>Học lại</v>
      </c>
      <c r="Y16" s="43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61"/>
    </row>
    <row r="17" spans="2:40" ht="18.75" customHeight="1" x14ac:dyDescent="0.25">
      <c r="B17" s="44">
        <v>9</v>
      </c>
      <c r="C17" s="45" t="s">
        <v>790</v>
      </c>
      <c r="D17" s="46" t="s">
        <v>791</v>
      </c>
      <c r="E17" s="47" t="s">
        <v>115</v>
      </c>
      <c r="F17" s="48" t="s">
        <v>792</v>
      </c>
      <c r="G17" s="45" t="s">
        <v>179</v>
      </c>
      <c r="H17" s="82">
        <v>8</v>
      </c>
      <c r="I17" s="49">
        <v>6</v>
      </c>
      <c r="J17" s="49">
        <v>6</v>
      </c>
      <c r="K17" s="49" t="s">
        <v>36</v>
      </c>
      <c r="L17" s="54"/>
      <c r="M17" s="54"/>
      <c r="N17" s="54"/>
      <c r="O17" s="54"/>
      <c r="P17" s="80">
        <v>1</v>
      </c>
      <c r="Q17" s="51">
        <f t="shared" si="0"/>
        <v>2.7</v>
      </c>
      <c r="R17" s="52" t="str">
        <f t="shared" si="3"/>
        <v>F</v>
      </c>
      <c r="S17" s="53" t="str">
        <f t="shared" si="1"/>
        <v>Kém</v>
      </c>
      <c r="T17" s="41" t="str">
        <f t="shared" si="4"/>
        <v/>
      </c>
      <c r="U17" s="41" t="s">
        <v>957</v>
      </c>
      <c r="V17" s="71"/>
      <c r="W17" s="4"/>
      <c r="X17" s="43" t="str">
        <f t="shared" si="2"/>
        <v>Học lại</v>
      </c>
      <c r="Y17" s="43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61"/>
    </row>
    <row r="18" spans="2:40" ht="18.75" customHeight="1" x14ac:dyDescent="0.25">
      <c r="B18" s="44">
        <v>10</v>
      </c>
      <c r="C18" s="45" t="s">
        <v>793</v>
      </c>
      <c r="D18" s="46" t="s">
        <v>794</v>
      </c>
      <c r="E18" s="47" t="s">
        <v>381</v>
      </c>
      <c r="F18" s="48" t="s">
        <v>418</v>
      </c>
      <c r="G18" s="45" t="s">
        <v>454</v>
      </c>
      <c r="H18" s="82">
        <v>10</v>
      </c>
      <c r="I18" s="49">
        <v>6</v>
      </c>
      <c r="J18" s="49">
        <v>8</v>
      </c>
      <c r="K18" s="49" t="s">
        <v>36</v>
      </c>
      <c r="L18" s="54"/>
      <c r="M18" s="54"/>
      <c r="N18" s="54"/>
      <c r="O18" s="54"/>
      <c r="P18" s="80">
        <v>3</v>
      </c>
      <c r="Q18" s="51">
        <f t="shared" si="0"/>
        <v>4.5</v>
      </c>
      <c r="R18" s="52" t="str">
        <f t="shared" si="3"/>
        <v>D</v>
      </c>
      <c r="S18" s="53" t="str">
        <f t="shared" si="1"/>
        <v>Trung bình yếu</v>
      </c>
      <c r="T18" s="41" t="str">
        <f t="shared" si="4"/>
        <v/>
      </c>
      <c r="U18" s="41" t="s">
        <v>957</v>
      </c>
      <c r="V18" s="71"/>
      <c r="W18" s="4"/>
      <c r="X18" s="43" t="str">
        <f t="shared" si="2"/>
        <v>Đạt</v>
      </c>
      <c r="Y18" s="43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61"/>
    </row>
    <row r="19" spans="2:40" ht="18.75" customHeight="1" x14ac:dyDescent="0.25">
      <c r="B19" s="44">
        <v>11</v>
      </c>
      <c r="C19" s="45" t="s">
        <v>795</v>
      </c>
      <c r="D19" s="46" t="s">
        <v>796</v>
      </c>
      <c r="E19" s="47" t="s">
        <v>123</v>
      </c>
      <c r="F19" s="48" t="s">
        <v>593</v>
      </c>
      <c r="G19" s="45" t="s">
        <v>65</v>
      </c>
      <c r="H19" s="82">
        <v>10</v>
      </c>
      <c r="I19" s="49">
        <v>6</v>
      </c>
      <c r="J19" s="49">
        <v>9</v>
      </c>
      <c r="K19" s="49" t="s">
        <v>36</v>
      </c>
      <c r="L19" s="54"/>
      <c r="M19" s="54"/>
      <c r="N19" s="54"/>
      <c r="O19" s="54"/>
      <c r="P19" s="80">
        <v>1</v>
      </c>
      <c r="Q19" s="51">
        <f t="shared" si="0"/>
        <v>3.2</v>
      </c>
      <c r="R19" s="52" t="str">
        <f t="shared" si="3"/>
        <v>F</v>
      </c>
      <c r="S19" s="53" t="str">
        <f t="shared" si="1"/>
        <v>Kém</v>
      </c>
      <c r="T19" s="41" t="str">
        <f t="shared" si="4"/>
        <v/>
      </c>
      <c r="U19" s="41" t="s">
        <v>957</v>
      </c>
      <c r="V19" s="71"/>
      <c r="W19" s="4"/>
      <c r="X19" s="43" t="str">
        <f t="shared" si="2"/>
        <v>Học lại</v>
      </c>
      <c r="Y19" s="4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61"/>
    </row>
    <row r="20" spans="2:40" ht="18.75" customHeight="1" x14ac:dyDescent="0.25">
      <c r="B20" s="44">
        <v>12</v>
      </c>
      <c r="C20" s="45" t="s">
        <v>797</v>
      </c>
      <c r="D20" s="46" t="s">
        <v>798</v>
      </c>
      <c r="E20" s="47" t="s">
        <v>126</v>
      </c>
      <c r="F20" s="48" t="s">
        <v>706</v>
      </c>
      <c r="G20" s="45" t="s">
        <v>262</v>
      </c>
      <c r="H20" s="82">
        <v>10</v>
      </c>
      <c r="I20" s="49">
        <v>7</v>
      </c>
      <c r="J20" s="49">
        <v>4</v>
      </c>
      <c r="K20" s="49" t="s">
        <v>36</v>
      </c>
      <c r="L20" s="54"/>
      <c r="M20" s="54"/>
      <c r="N20" s="54"/>
      <c r="O20" s="54"/>
      <c r="P20" s="80">
        <v>0</v>
      </c>
      <c r="Q20" s="51">
        <f t="shared" si="0"/>
        <v>2.1</v>
      </c>
      <c r="R20" s="52" t="str">
        <f t="shared" si="3"/>
        <v>F</v>
      </c>
      <c r="S20" s="53" t="str">
        <f t="shared" si="1"/>
        <v>Kém</v>
      </c>
      <c r="T20" s="41" t="s">
        <v>3382</v>
      </c>
      <c r="U20" s="41" t="s">
        <v>957</v>
      </c>
      <c r="V20" s="71"/>
      <c r="W20" s="4"/>
      <c r="X20" s="43" t="str">
        <f t="shared" si="2"/>
        <v>Học lại</v>
      </c>
      <c r="Y20" s="43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61"/>
    </row>
    <row r="21" spans="2:40" ht="18.75" customHeight="1" x14ac:dyDescent="0.25">
      <c r="B21" s="44">
        <v>13</v>
      </c>
      <c r="C21" s="45" t="s">
        <v>799</v>
      </c>
      <c r="D21" s="46" t="s">
        <v>114</v>
      </c>
      <c r="E21" s="47" t="s">
        <v>126</v>
      </c>
      <c r="F21" s="48" t="s">
        <v>800</v>
      </c>
      <c r="G21" s="45" t="s">
        <v>184</v>
      </c>
      <c r="H21" s="82">
        <v>10</v>
      </c>
      <c r="I21" s="49">
        <v>7</v>
      </c>
      <c r="J21" s="49">
        <v>9</v>
      </c>
      <c r="K21" s="49" t="s">
        <v>36</v>
      </c>
      <c r="L21" s="54"/>
      <c r="M21" s="54"/>
      <c r="N21" s="54"/>
      <c r="O21" s="54"/>
      <c r="P21" s="80">
        <v>4</v>
      </c>
      <c r="Q21" s="51">
        <f t="shared" si="0"/>
        <v>5.4</v>
      </c>
      <c r="R21" s="52" t="str">
        <f t="shared" si="3"/>
        <v>D+</v>
      </c>
      <c r="S21" s="53" t="str">
        <f t="shared" si="1"/>
        <v>Trung bình yếu</v>
      </c>
      <c r="T21" s="41" t="str">
        <f t="shared" si="4"/>
        <v/>
      </c>
      <c r="U21" s="41" t="s">
        <v>957</v>
      </c>
      <c r="V21" s="71"/>
      <c r="W21" s="4"/>
      <c r="X21" s="43" t="str">
        <f t="shared" si="2"/>
        <v>Đạt</v>
      </c>
      <c r="Y21" s="43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61"/>
    </row>
    <row r="22" spans="2:40" ht="18.75" customHeight="1" x14ac:dyDescent="0.25">
      <c r="B22" s="44">
        <v>14</v>
      </c>
      <c r="C22" s="45" t="s">
        <v>801</v>
      </c>
      <c r="D22" s="46" t="s">
        <v>802</v>
      </c>
      <c r="E22" s="47" t="s">
        <v>126</v>
      </c>
      <c r="F22" s="48" t="s">
        <v>803</v>
      </c>
      <c r="G22" s="45" t="s">
        <v>74</v>
      </c>
      <c r="H22" s="82">
        <v>10</v>
      </c>
      <c r="I22" s="49">
        <v>7</v>
      </c>
      <c r="J22" s="49">
        <v>9</v>
      </c>
      <c r="K22" s="49" t="s">
        <v>36</v>
      </c>
      <c r="L22" s="54"/>
      <c r="M22" s="54"/>
      <c r="N22" s="54"/>
      <c r="O22" s="54"/>
      <c r="P22" s="80">
        <v>7</v>
      </c>
      <c r="Q22" s="51">
        <f t="shared" si="0"/>
        <v>7.5</v>
      </c>
      <c r="R22" s="52" t="str">
        <f t="shared" si="3"/>
        <v>B</v>
      </c>
      <c r="S22" s="53" t="str">
        <f t="shared" si="1"/>
        <v>Khá</v>
      </c>
      <c r="T22" s="41" t="str">
        <f t="shared" si="4"/>
        <v/>
      </c>
      <c r="U22" s="41" t="s">
        <v>957</v>
      </c>
      <c r="V22" s="71"/>
      <c r="W22" s="4"/>
      <c r="X22" s="43" t="str">
        <f t="shared" si="2"/>
        <v>Đạt</v>
      </c>
      <c r="Y22" s="43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61"/>
    </row>
    <row r="23" spans="2:40" ht="18.75" customHeight="1" x14ac:dyDescent="0.25">
      <c r="B23" s="44">
        <v>15</v>
      </c>
      <c r="C23" s="45" t="s">
        <v>804</v>
      </c>
      <c r="D23" s="46" t="s">
        <v>216</v>
      </c>
      <c r="E23" s="47" t="s">
        <v>805</v>
      </c>
      <c r="F23" s="48" t="s">
        <v>222</v>
      </c>
      <c r="G23" s="45" t="s">
        <v>79</v>
      </c>
      <c r="H23" s="82">
        <v>10</v>
      </c>
      <c r="I23" s="49">
        <v>5</v>
      </c>
      <c r="J23" s="49">
        <v>6</v>
      </c>
      <c r="K23" s="49" t="s">
        <v>36</v>
      </c>
      <c r="L23" s="54"/>
      <c r="M23" s="54"/>
      <c r="N23" s="54"/>
      <c r="O23" s="54"/>
      <c r="P23" s="80">
        <v>1</v>
      </c>
      <c r="Q23" s="51">
        <f t="shared" si="0"/>
        <v>2.8</v>
      </c>
      <c r="R23" s="52" t="str">
        <f t="shared" si="3"/>
        <v>F</v>
      </c>
      <c r="S23" s="53" t="str">
        <f t="shared" si="1"/>
        <v>Kém</v>
      </c>
      <c r="T23" s="41" t="str">
        <f t="shared" si="4"/>
        <v/>
      </c>
      <c r="U23" s="41" t="s">
        <v>957</v>
      </c>
      <c r="V23" s="71"/>
      <c r="W23" s="4"/>
      <c r="X23" s="43" t="str">
        <f t="shared" si="2"/>
        <v>Học lại</v>
      </c>
      <c r="Y23" s="4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61"/>
    </row>
    <row r="24" spans="2:40" ht="18.75" customHeight="1" x14ac:dyDescent="0.25">
      <c r="B24" s="44">
        <v>16</v>
      </c>
      <c r="C24" s="45" t="s">
        <v>806</v>
      </c>
      <c r="D24" s="46" t="s">
        <v>807</v>
      </c>
      <c r="E24" s="47" t="s">
        <v>139</v>
      </c>
      <c r="F24" s="48" t="s">
        <v>808</v>
      </c>
      <c r="G24" s="45" t="s">
        <v>809</v>
      </c>
      <c r="H24" s="82">
        <v>6</v>
      </c>
      <c r="I24" s="49">
        <v>5</v>
      </c>
      <c r="J24" s="49">
        <v>4</v>
      </c>
      <c r="K24" s="49" t="s">
        <v>36</v>
      </c>
      <c r="L24" s="54"/>
      <c r="M24" s="54"/>
      <c r="N24" s="54"/>
      <c r="O24" s="54"/>
      <c r="P24" s="80">
        <v>0</v>
      </c>
      <c r="Q24" s="51">
        <f t="shared" si="0"/>
        <v>1.5</v>
      </c>
      <c r="R24" s="52" t="str">
        <f t="shared" si="3"/>
        <v>F</v>
      </c>
      <c r="S24" s="53" t="str">
        <f t="shared" si="1"/>
        <v>Kém</v>
      </c>
      <c r="T24" s="41" t="s">
        <v>3382</v>
      </c>
      <c r="U24" s="41" t="s">
        <v>957</v>
      </c>
      <c r="V24" s="71"/>
      <c r="W24" s="4"/>
      <c r="X24" s="43" t="str">
        <f t="shared" si="2"/>
        <v>Học lại</v>
      </c>
      <c r="Y24" s="4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61"/>
    </row>
    <row r="25" spans="2:40" ht="18.75" customHeight="1" x14ac:dyDescent="0.25">
      <c r="B25" s="44">
        <v>17</v>
      </c>
      <c r="C25" s="45" t="s">
        <v>810</v>
      </c>
      <c r="D25" s="46" t="s">
        <v>811</v>
      </c>
      <c r="E25" s="47" t="s">
        <v>139</v>
      </c>
      <c r="F25" s="48" t="s">
        <v>803</v>
      </c>
      <c r="G25" s="45" t="s">
        <v>57</v>
      </c>
      <c r="H25" s="82">
        <v>9</v>
      </c>
      <c r="I25" s="49">
        <v>6</v>
      </c>
      <c r="J25" s="49">
        <v>6</v>
      </c>
      <c r="K25" s="49" t="s">
        <v>36</v>
      </c>
      <c r="L25" s="54"/>
      <c r="M25" s="54"/>
      <c r="N25" s="54"/>
      <c r="O25" s="54"/>
      <c r="P25" s="80">
        <v>3</v>
      </c>
      <c r="Q25" s="51">
        <f t="shared" si="0"/>
        <v>4.2</v>
      </c>
      <c r="R25" s="52" t="str">
        <f t="shared" si="3"/>
        <v>D</v>
      </c>
      <c r="S25" s="53" t="str">
        <f t="shared" si="1"/>
        <v>Trung bình yếu</v>
      </c>
      <c r="T25" s="41" t="str">
        <f t="shared" si="4"/>
        <v/>
      </c>
      <c r="U25" s="41" t="s">
        <v>957</v>
      </c>
      <c r="V25" s="71"/>
      <c r="W25" s="4"/>
      <c r="X25" s="43" t="str">
        <f t="shared" si="2"/>
        <v>Đạt</v>
      </c>
      <c r="Y25" s="43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61"/>
    </row>
    <row r="26" spans="2:40" ht="18.75" customHeight="1" x14ac:dyDescent="0.25">
      <c r="B26" s="44">
        <v>18</v>
      </c>
      <c r="C26" s="45" t="s">
        <v>812</v>
      </c>
      <c r="D26" s="46" t="s">
        <v>813</v>
      </c>
      <c r="E26" s="47" t="s">
        <v>409</v>
      </c>
      <c r="F26" s="48" t="s">
        <v>814</v>
      </c>
      <c r="G26" s="45" t="s">
        <v>815</v>
      </c>
      <c r="H26" s="82">
        <v>7</v>
      </c>
      <c r="I26" s="49">
        <v>5</v>
      </c>
      <c r="J26" s="49">
        <v>1</v>
      </c>
      <c r="K26" s="49" t="s">
        <v>36</v>
      </c>
      <c r="L26" s="54"/>
      <c r="M26" s="54"/>
      <c r="N26" s="54"/>
      <c r="O26" s="54"/>
      <c r="P26" s="80">
        <v>0</v>
      </c>
      <c r="Q26" s="51">
        <f t="shared" si="0"/>
        <v>1.3</v>
      </c>
      <c r="R26" s="52" t="str">
        <f t="shared" si="3"/>
        <v>F</v>
      </c>
      <c r="S26" s="53" t="str">
        <f t="shared" si="1"/>
        <v>Kém</v>
      </c>
      <c r="T26" s="41" t="s">
        <v>3382</v>
      </c>
      <c r="U26" s="41" t="s">
        <v>957</v>
      </c>
      <c r="V26" s="71"/>
      <c r="W26" s="4"/>
      <c r="X26" s="43" t="str">
        <f t="shared" si="2"/>
        <v>Học lại</v>
      </c>
      <c r="Y26" s="4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61"/>
    </row>
    <row r="27" spans="2:40" ht="18.75" customHeight="1" x14ac:dyDescent="0.25">
      <c r="B27" s="44">
        <v>19</v>
      </c>
      <c r="C27" s="45" t="s">
        <v>816</v>
      </c>
      <c r="D27" s="46" t="s">
        <v>55</v>
      </c>
      <c r="E27" s="47" t="s">
        <v>417</v>
      </c>
      <c r="F27" s="48" t="s">
        <v>202</v>
      </c>
      <c r="G27" s="45" t="s">
        <v>144</v>
      </c>
      <c r="H27" s="82">
        <v>10</v>
      </c>
      <c r="I27" s="49">
        <v>6</v>
      </c>
      <c r="J27" s="49">
        <v>9</v>
      </c>
      <c r="K27" s="49" t="s">
        <v>36</v>
      </c>
      <c r="L27" s="54"/>
      <c r="M27" s="54"/>
      <c r="N27" s="54"/>
      <c r="O27" s="54"/>
      <c r="P27" s="80">
        <v>6</v>
      </c>
      <c r="Q27" s="51">
        <f t="shared" si="0"/>
        <v>6.7</v>
      </c>
      <c r="R27" s="52" t="str">
        <f t="shared" si="3"/>
        <v>C+</v>
      </c>
      <c r="S27" s="53" t="str">
        <f t="shared" si="1"/>
        <v>Trung bình</v>
      </c>
      <c r="T27" s="41" t="str">
        <f t="shared" si="4"/>
        <v/>
      </c>
      <c r="U27" s="41" t="s">
        <v>957</v>
      </c>
      <c r="V27" s="71"/>
      <c r="W27" s="4"/>
      <c r="X27" s="43" t="str">
        <f t="shared" si="2"/>
        <v>Đạt</v>
      </c>
      <c r="Y27" s="43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61"/>
    </row>
    <row r="28" spans="2:40" ht="18.75" customHeight="1" x14ac:dyDescent="0.25">
      <c r="B28" s="44">
        <v>20</v>
      </c>
      <c r="C28" s="45" t="s">
        <v>817</v>
      </c>
      <c r="D28" s="46" t="s">
        <v>818</v>
      </c>
      <c r="E28" s="47" t="s">
        <v>819</v>
      </c>
      <c r="F28" s="48" t="s">
        <v>820</v>
      </c>
      <c r="G28" s="45" t="s">
        <v>378</v>
      </c>
      <c r="H28" s="82">
        <v>10</v>
      </c>
      <c r="I28" s="49">
        <v>7</v>
      </c>
      <c r="J28" s="49">
        <v>6</v>
      </c>
      <c r="K28" s="49" t="s">
        <v>36</v>
      </c>
      <c r="L28" s="54"/>
      <c r="M28" s="54"/>
      <c r="N28" s="54"/>
      <c r="O28" s="54"/>
      <c r="P28" s="80">
        <v>1</v>
      </c>
      <c r="Q28" s="51">
        <f t="shared" si="0"/>
        <v>3</v>
      </c>
      <c r="R28" s="52" t="str">
        <f t="shared" si="3"/>
        <v>F</v>
      </c>
      <c r="S28" s="53" t="str">
        <f t="shared" si="1"/>
        <v>Kém</v>
      </c>
      <c r="T28" s="41" t="str">
        <f t="shared" si="4"/>
        <v/>
      </c>
      <c r="U28" s="41" t="s">
        <v>957</v>
      </c>
      <c r="V28" s="71"/>
      <c r="W28" s="4"/>
      <c r="X28" s="43" t="str">
        <f t="shared" si="2"/>
        <v>Học lại</v>
      </c>
      <c r="Y28" s="43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61"/>
    </row>
    <row r="29" spans="2:40" ht="18.75" customHeight="1" x14ac:dyDescent="0.25">
      <c r="B29" s="44">
        <v>21</v>
      </c>
      <c r="C29" s="45" t="s">
        <v>821</v>
      </c>
      <c r="D29" s="46" t="s">
        <v>822</v>
      </c>
      <c r="E29" s="47" t="s">
        <v>151</v>
      </c>
      <c r="F29" s="48" t="s">
        <v>823</v>
      </c>
      <c r="G29" s="45" t="s">
        <v>128</v>
      </c>
      <c r="H29" s="82">
        <v>9</v>
      </c>
      <c r="I29" s="49">
        <v>7</v>
      </c>
      <c r="J29" s="49">
        <v>6</v>
      </c>
      <c r="K29" s="49" t="s">
        <v>36</v>
      </c>
      <c r="L29" s="54"/>
      <c r="M29" s="54"/>
      <c r="N29" s="54"/>
      <c r="O29" s="54"/>
      <c r="P29" s="80">
        <v>2</v>
      </c>
      <c r="Q29" s="51">
        <f t="shared" si="0"/>
        <v>3.6</v>
      </c>
      <c r="R29" s="52" t="str">
        <f t="shared" si="3"/>
        <v>F</v>
      </c>
      <c r="S29" s="53" t="str">
        <f t="shared" si="1"/>
        <v>Kém</v>
      </c>
      <c r="T29" s="41" t="str">
        <f t="shared" si="4"/>
        <v/>
      </c>
      <c r="U29" s="41" t="s">
        <v>957</v>
      </c>
      <c r="V29" s="71"/>
      <c r="W29" s="4"/>
      <c r="X29" s="43" t="str">
        <f t="shared" si="2"/>
        <v>Học lại</v>
      </c>
      <c r="Y29" s="43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61"/>
    </row>
    <row r="30" spans="2:40" ht="18.75" customHeight="1" x14ac:dyDescent="0.25">
      <c r="B30" s="44">
        <v>22</v>
      </c>
      <c r="C30" s="45" t="s">
        <v>824</v>
      </c>
      <c r="D30" s="46" t="s">
        <v>825</v>
      </c>
      <c r="E30" s="47" t="s">
        <v>155</v>
      </c>
      <c r="F30" s="48" t="s">
        <v>601</v>
      </c>
      <c r="G30" s="45" t="s">
        <v>79</v>
      </c>
      <c r="H30" s="82">
        <v>10</v>
      </c>
      <c r="I30" s="49">
        <v>5</v>
      </c>
      <c r="J30" s="49">
        <v>8</v>
      </c>
      <c r="K30" s="49" t="s">
        <v>36</v>
      </c>
      <c r="L30" s="54"/>
      <c r="M30" s="54"/>
      <c r="N30" s="54"/>
      <c r="O30" s="54"/>
      <c r="P30" s="80">
        <v>3</v>
      </c>
      <c r="Q30" s="51">
        <f t="shared" si="0"/>
        <v>4.4000000000000004</v>
      </c>
      <c r="R30" s="52" t="str">
        <f t="shared" si="3"/>
        <v>D</v>
      </c>
      <c r="S30" s="53" t="str">
        <f t="shared" si="1"/>
        <v>Trung bình yếu</v>
      </c>
      <c r="T30" s="41" t="str">
        <f t="shared" si="4"/>
        <v/>
      </c>
      <c r="U30" s="41" t="s">
        <v>957</v>
      </c>
      <c r="V30" s="71"/>
      <c r="W30" s="4"/>
      <c r="X30" s="43" t="str">
        <f t="shared" si="2"/>
        <v>Đạt</v>
      </c>
      <c r="Y30" s="43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61"/>
    </row>
    <row r="31" spans="2:40" ht="18.75" customHeight="1" x14ac:dyDescent="0.25">
      <c r="B31" s="44">
        <v>23</v>
      </c>
      <c r="C31" s="45" t="s">
        <v>826</v>
      </c>
      <c r="D31" s="46" t="s">
        <v>354</v>
      </c>
      <c r="E31" s="47" t="s">
        <v>162</v>
      </c>
      <c r="F31" s="48" t="s">
        <v>827</v>
      </c>
      <c r="G31" s="45" t="s">
        <v>65</v>
      </c>
      <c r="H31" s="82">
        <v>10</v>
      </c>
      <c r="I31" s="49">
        <v>6</v>
      </c>
      <c r="J31" s="49">
        <v>8</v>
      </c>
      <c r="K31" s="49" t="s">
        <v>36</v>
      </c>
      <c r="L31" s="54"/>
      <c r="M31" s="54"/>
      <c r="N31" s="54"/>
      <c r="O31" s="54"/>
      <c r="P31" s="80">
        <v>4</v>
      </c>
      <c r="Q31" s="51">
        <f t="shared" si="0"/>
        <v>5.2</v>
      </c>
      <c r="R31" s="52" t="str">
        <f t="shared" si="3"/>
        <v>D+</v>
      </c>
      <c r="S31" s="53" t="str">
        <f t="shared" si="1"/>
        <v>Trung bình yếu</v>
      </c>
      <c r="T31" s="41" t="str">
        <f t="shared" si="4"/>
        <v/>
      </c>
      <c r="U31" s="41" t="s">
        <v>957</v>
      </c>
      <c r="V31" s="71"/>
      <c r="W31" s="4"/>
      <c r="X31" s="43" t="str">
        <f t="shared" si="2"/>
        <v>Đạt</v>
      </c>
      <c r="Y31" s="43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61"/>
    </row>
    <row r="32" spans="2:40" ht="18.75" customHeight="1" x14ac:dyDescent="0.25">
      <c r="B32" s="44">
        <v>24</v>
      </c>
      <c r="C32" s="45" t="s">
        <v>828</v>
      </c>
      <c r="D32" s="46" t="s">
        <v>76</v>
      </c>
      <c r="E32" s="47" t="s">
        <v>162</v>
      </c>
      <c r="F32" s="48" t="s">
        <v>362</v>
      </c>
      <c r="G32" s="45" t="s">
        <v>74</v>
      </c>
      <c r="H32" s="82">
        <v>10</v>
      </c>
      <c r="I32" s="49">
        <v>7</v>
      </c>
      <c r="J32" s="49">
        <v>8</v>
      </c>
      <c r="K32" s="49" t="s">
        <v>36</v>
      </c>
      <c r="L32" s="54"/>
      <c r="M32" s="54"/>
      <c r="N32" s="54"/>
      <c r="O32" s="54"/>
      <c r="P32" s="80">
        <v>7</v>
      </c>
      <c r="Q32" s="51">
        <f t="shared" si="0"/>
        <v>7.4</v>
      </c>
      <c r="R32" s="52" t="str">
        <f t="shared" si="3"/>
        <v>B</v>
      </c>
      <c r="S32" s="53" t="str">
        <f t="shared" si="1"/>
        <v>Khá</v>
      </c>
      <c r="T32" s="41" t="str">
        <f t="shared" si="4"/>
        <v/>
      </c>
      <c r="U32" s="41" t="s">
        <v>957</v>
      </c>
      <c r="V32" s="71"/>
      <c r="W32" s="4"/>
      <c r="X32" s="43" t="str">
        <f t="shared" si="2"/>
        <v>Đạt</v>
      </c>
      <c r="Y32" s="43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61"/>
    </row>
    <row r="33" spans="2:40" ht="18.75" customHeight="1" x14ac:dyDescent="0.25">
      <c r="B33" s="44">
        <v>25</v>
      </c>
      <c r="C33" s="45" t="s">
        <v>829</v>
      </c>
      <c r="D33" s="46" t="s">
        <v>404</v>
      </c>
      <c r="E33" s="47" t="s">
        <v>162</v>
      </c>
      <c r="F33" s="48" t="s">
        <v>535</v>
      </c>
      <c r="G33" s="45" t="s">
        <v>357</v>
      </c>
      <c r="H33" s="82">
        <v>10</v>
      </c>
      <c r="I33" s="49">
        <v>6</v>
      </c>
      <c r="J33" s="49">
        <v>6</v>
      </c>
      <c r="K33" s="49" t="s">
        <v>36</v>
      </c>
      <c r="L33" s="54"/>
      <c r="M33" s="54"/>
      <c r="N33" s="54"/>
      <c r="O33" s="54"/>
      <c r="P33" s="80">
        <v>3</v>
      </c>
      <c r="Q33" s="51">
        <f t="shared" si="0"/>
        <v>4.3</v>
      </c>
      <c r="R33" s="52" t="str">
        <f t="shared" si="3"/>
        <v>D</v>
      </c>
      <c r="S33" s="53" t="str">
        <f t="shared" si="1"/>
        <v>Trung bình yếu</v>
      </c>
      <c r="T33" s="41" t="str">
        <f t="shared" si="4"/>
        <v/>
      </c>
      <c r="U33" s="41" t="s">
        <v>957</v>
      </c>
      <c r="V33" s="71"/>
      <c r="W33" s="4"/>
      <c r="X33" s="43" t="str">
        <f t="shared" si="2"/>
        <v>Đạt</v>
      </c>
      <c r="Y33" s="43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61"/>
    </row>
    <row r="34" spans="2:40" ht="18.75" customHeight="1" x14ac:dyDescent="0.25">
      <c r="B34" s="44">
        <v>26</v>
      </c>
      <c r="C34" s="45" t="s">
        <v>830</v>
      </c>
      <c r="D34" s="46" t="s">
        <v>831</v>
      </c>
      <c r="E34" s="47" t="s">
        <v>182</v>
      </c>
      <c r="F34" s="48" t="s">
        <v>744</v>
      </c>
      <c r="G34" s="45" t="s">
        <v>74</v>
      </c>
      <c r="H34" s="82">
        <v>9</v>
      </c>
      <c r="I34" s="49">
        <v>7</v>
      </c>
      <c r="J34" s="49">
        <v>6</v>
      </c>
      <c r="K34" s="49" t="s">
        <v>36</v>
      </c>
      <c r="L34" s="54"/>
      <c r="M34" s="54"/>
      <c r="N34" s="54"/>
      <c r="O34" s="54"/>
      <c r="P34" s="80">
        <v>1</v>
      </c>
      <c r="Q34" s="51">
        <f t="shared" si="0"/>
        <v>2.9</v>
      </c>
      <c r="R34" s="52" t="str">
        <f t="shared" si="3"/>
        <v>F</v>
      </c>
      <c r="S34" s="53" t="str">
        <f t="shared" si="1"/>
        <v>Kém</v>
      </c>
      <c r="T34" s="41" t="str">
        <f t="shared" si="4"/>
        <v/>
      </c>
      <c r="U34" s="41" t="s">
        <v>957</v>
      </c>
      <c r="V34" s="71"/>
      <c r="W34" s="4"/>
      <c r="X34" s="43" t="str">
        <f t="shared" si="2"/>
        <v>Học lại</v>
      </c>
      <c r="Y34" s="43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61"/>
    </row>
    <row r="35" spans="2:40" ht="18.75" customHeight="1" x14ac:dyDescent="0.25">
      <c r="B35" s="44">
        <v>27</v>
      </c>
      <c r="C35" s="45" t="s">
        <v>832</v>
      </c>
      <c r="D35" s="46" t="s">
        <v>833</v>
      </c>
      <c r="E35" s="47" t="s">
        <v>182</v>
      </c>
      <c r="F35" s="48" t="s">
        <v>834</v>
      </c>
      <c r="G35" s="45" t="s">
        <v>120</v>
      </c>
      <c r="H35" s="82">
        <v>10</v>
      </c>
      <c r="I35" s="49">
        <v>6</v>
      </c>
      <c r="J35" s="49">
        <v>8</v>
      </c>
      <c r="K35" s="49" t="s">
        <v>36</v>
      </c>
      <c r="L35" s="54"/>
      <c r="M35" s="54"/>
      <c r="N35" s="54"/>
      <c r="O35" s="54"/>
      <c r="P35" s="80">
        <v>2</v>
      </c>
      <c r="Q35" s="51">
        <f t="shared" si="0"/>
        <v>3.8</v>
      </c>
      <c r="R35" s="52" t="str">
        <f t="shared" si="3"/>
        <v>F</v>
      </c>
      <c r="S35" s="53" t="str">
        <f t="shared" si="1"/>
        <v>Kém</v>
      </c>
      <c r="T35" s="41" t="str">
        <f t="shared" si="4"/>
        <v/>
      </c>
      <c r="U35" s="41" t="s">
        <v>957</v>
      </c>
      <c r="V35" s="71"/>
      <c r="W35" s="4"/>
      <c r="X35" s="43" t="str">
        <f t="shared" si="2"/>
        <v>Học lại</v>
      </c>
      <c r="Y35" s="43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61"/>
    </row>
    <row r="36" spans="2:40" ht="18.75" customHeight="1" x14ac:dyDescent="0.25">
      <c r="B36" s="44">
        <v>28</v>
      </c>
      <c r="C36" s="45" t="s">
        <v>835</v>
      </c>
      <c r="D36" s="46" t="s">
        <v>836</v>
      </c>
      <c r="E36" s="47" t="s">
        <v>837</v>
      </c>
      <c r="F36" s="48" t="s">
        <v>838</v>
      </c>
      <c r="G36" s="45" t="s">
        <v>69</v>
      </c>
      <c r="H36" s="82">
        <v>10</v>
      </c>
      <c r="I36" s="49">
        <v>6</v>
      </c>
      <c r="J36" s="49">
        <v>6</v>
      </c>
      <c r="K36" s="49" t="s">
        <v>36</v>
      </c>
      <c r="L36" s="54"/>
      <c r="M36" s="54"/>
      <c r="N36" s="54"/>
      <c r="O36" s="54"/>
      <c r="P36" s="80">
        <v>1</v>
      </c>
      <c r="Q36" s="51">
        <f t="shared" si="0"/>
        <v>2.9</v>
      </c>
      <c r="R36" s="52" t="str">
        <f t="shared" si="3"/>
        <v>F</v>
      </c>
      <c r="S36" s="53" t="str">
        <f t="shared" si="1"/>
        <v>Kém</v>
      </c>
      <c r="T36" s="41" t="str">
        <f t="shared" si="4"/>
        <v/>
      </c>
      <c r="U36" s="41" t="s">
        <v>957</v>
      </c>
      <c r="V36" s="71"/>
      <c r="W36" s="4"/>
      <c r="X36" s="43" t="str">
        <f t="shared" si="2"/>
        <v>Học lại</v>
      </c>
      <c r="Y36" s="43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61"/>
    </row>
    <row r="37" spans="2:40" ht="18.75" customHeight="1" x14ac:dyDescent="0.25">
      <c r="B37" s="44">
        <v>29</v>
      </c>
      <c r="C37" s="45" t="s">
        <v>839</v>
      </c>
      <c r="D37" s="46" t="s">
        <v>840</v>
      </c>
      <c r="E37" s="47" t="s">
        <v>667</v>
      </c>
      <c r="F37" s="48" t="s">
        <v>841</v>
      </c>
      <c r="G37" s="45" t="s">
        <v>194</v>
      </c>
      <c r="H37" s="82">
        <v>10</v>
      </c>
      <c r="I37" s="49">
        <v>6</v>
      </c>
      <c r="J37" s="49">
        <v>6</v>
      </c>
      <c r="K37" s="49" t="s">
        <v>36</v>
      </c>
      <c r="L37" s="54"/>
      <c r="M37" s="54"/>
      <c r="N37" s="54"/>
      <c r="O37" s="54"/>
      <c r="P37" s="80">
        <v>1</v>
      </c>
      <c r="Q37" s="51">
        <f t="shared" si="0"/>
        <v>2.9</v>
      </c>
      <c r="R37" s="52" t="str">
        <f t="shared" si="3"/>
        <v>F</v>
      </c>
      <c r="S37" s="53" t="str">
        <f t="shared" si="1"/>
        <v>Kém</v>
      </c>
      <c r="T37" s="41" t="str">
        <f t="shared" si="4"/>
        <v/>
      </c>
      <c r="U37" s="41" t="s">
        <v>957</v>
      </c>
      <c r="V37" s="71"/>
      <c r="W37" s="4"/>
      <c r="X37" s="43" t="str">
        <f t="shared" si="2"/>
        <v>Học lại</v>
      </c>
      <c r="Y37" s="43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61"/>
    </row>
    <row r="38" spans="2:40" ht="18.75" customHeight="1" x14ac:dyDescent="0.25">
      <c r="B38" s="44">
        <v>30</v>
      </c>
      <c r="C38" s="45" t="s">
        <v>842</v>
      </c>
      <c r="D38" s="46" t="s">
        <v>505</v>
      </c>
      <c r="E38" s="47" t="s">
        <v>192</v>
      </c>
      <c r="F38" s="48" t="s">
        <v>843</v>
      </c>
      <c r="G38" s="45" t="s">
        <v>378</v>
      </c>
      <c r="H38" s="82">
        <v>9</v>
      </c>
      <c r="I38" s="49">
        <v>5</v>
      </c>
      <c r="J38" s="49">
        <v>6</v>
      </c>
      <c r="K38" s="49" t="s">
        <v>36</v>
      </c>
      <c r="L38" s="54"/>
      <c r="M38" s="54"/>
      <c r="N38" s="54"/>
      <c r="O38" s="54"/>
      <c r="P38" s="80">
        <v>1</v>
      </c>
      <c r="Q38" s="51">
        <f t="shared" si="0"/>
        <v>2.7</v>
      </c>
      <c r="R38" s="52" t="str">
        <f t="shared" si="3"/>
        <v>F</v>
      </c>
      <c r="S38" s="53" t="str">
        <f t="shared" si="1"/>
        <v>Kém</v>
      </c>
      <c r="T38" s="41" t="str">
        <f t="shared" si="4"/>
        <v/>
      </c>
      <c r="U38" s="41" t="s">
        <v>957</v>
      </c>
      <c r="V38" s="71"/>
      <c r="W38" s="4"/>
      <c r="X38" s="43" t="str">
        <f t="shared" si="2"/>
        <v>Học lại</v>
      </c>
      <c r="Y38" s="4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61"/>
    </row>
    <row r="39" spans="2:40" ht="18.75" customHeight="1" x14ac:dyDescent="0.25">
      <c r="B39" s="44">
        <v>31</v>
      </c>
      <c r="C39" s="45" t="s">
        <v>844</v>
      </c>
      <c r="D39" s="46" t="s">
        <v>526</v>
      </c>
      <c r="E39" s="47" t="s">
        <v>845</v>
      </c>
      <c r="F39" s="48" t="s">
        <v>636</v>
      </c>
      <c r="G39" s="45" t="s">
        <v>184</v>
      </c>
      <c r="H39" s="82">
        <v>10</v>
      </c>
      <c r="I39" s="49">
        <v>7</v>
      </c>
      <c r="J39" s="49">
        <v>6</v>
      </c>
      <c r="K39" s="49" t="s">
        <v>36</v>
      </c>
      <c r="L39" s="54"/>
      <c r="M39" s="54"/>
      <c r="N39" s="54"/>
      <c r="O39" s="54"/>
      <c r="P39" s="80">
        <v>3</v>
      </c>
      <c r="Q39" s="51">
        <f t="shared" si="0"/>
        <v>4.4000000000000004</v>
      </c>
      <c r="R39" s="52" t="str">
        <f t="shared" si="3"/>
        <v>D</v>
      </c>
      <c r="S39" s="53" t="str">
        <f t="shared" si="1"/>
        <v>Trung bình yếu</v>
      </c>
      <c r="T39" s="41" t="str">
        <f t="shared" si="4"/>
        <v/>
      </c>
      <c r="U39" s="41" t="s">
        <v>957</v>
      </c>
      <c r="V39" s="71"/>
      <c r="W39" s="4"/>
      <c r="X39" s="43" t="str">
        <f t="shared" si="2"/>
        <v>Đạt</v>
      </c>
      <c r="Y39" s="43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61"/>
    </row>
    <row r="40" spans="2:40" ht="18.75" customHeight="1" x14ac:dyDescent="0.25">
      <c r="B40" s="44">
        <v>32</v>
      </c>
      <c r="C40" s="45" t="s">
        <v>846</v>
      </c>
      <c r="D40" s="46" t="s">
        <v>114</v>
      </c>
      <c r="E40" s="47" t="s">
        <v>847</v>
      </c>
      <c r="F40" s="48" t="s">
        <v>848</v>
      </c>
      <c r="G40" s="45" t="s">
        <v>89</v>
      </c>
      <c r="H40" s="82">
        <v>10</v>
      </c>
      <c r="I40" s="49">
        <v>6</v>
      </c>
      <c r="J40" s="49">
        <v>6</v>
      </c>
      <c r="K40" s="49" t="s">
        <v>36</v>
      </c>
      <c r="L40" s="54"/>
      <c r="M40" s="54"/>
      <c r="N40" s="54"/>
      <c r="O40" s="54"/>
      <c r="P40" s="80">
        <v>0</v>
      </c>
      <c r="Q40" s="51">
        <f t="shared" si="0"/>
        <v>2.2000000000000002</v>
      </c>
      <c r="R40" s="52" t="str">
        <f t="shared" si="3"/>
        <v>F</v>
      </c>
      <c r="S40" s="53" t="str">
        <f t="shared" si="1"/>
        <v>Kém</v>
      </c>
      <c r="T40" s="41" t="s">
        <v>3382</v>
      </c>
      <c r="U40" s="41" t="s">
        <v>957</v>
      </c>
      <c r="V40" s="71"/>
      <c r="W40" s="4"/>
      <c r="X40" s="43" t="str">
        <f t="shared" si="2"/>
        <v>Học lại</v>
      </c>
      <c r="Y40" s="43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61"/>
    </row>
    <row r="41" spans="2:40" ht="18.75" customHeight="1" x14ac:dyDescent="0.25">
      <c r="B41" s="44">
        <v>33</v>
      </c>
      <c r="C41" s="45" t="s">
        <v>849</v>
      </c>
      <c r="D41" s="46" t="s">
        <v>850</v>
      </c>
      <c r="E41" s="47" t="s">
        <v>851</v>
      </c>
      <c r="F41" s="48" t="s">
        <v>852</v>
      </c>
      <c r="G41" s="45" t="s">
        <v>378</v>
      </c>
      <c r="H41" s="82">
        <v>10</v>
      </c>
      <c r="I41" s="49">
        <v>6</v>
      </c>
      <c r="J41" s="49">
        <v>6</v>
      </c>
      <c r="K41" s="49" t="s">
        <v>36</v>
      </c>
      <c r="L41" s="54"/>
      <c r="M41" s="54"/>
      <c r="N41" s="54"/>
      <c r="O41" s="54"/>
      <c r="P41" s="80">
        <v>6</v>
      </c>
      <c r="Q41" s="51">
        <f t="shared" si="0"/>
        <v>6.4</v>
      </c>
      <c r="R41" s="52" t="str">
        <f t="shared" si="3"/>
        <v>C</v>
      </c>
      <c r="S41" s="53" t="str">
        <f t="shared" si="1"/>
        <v>Trung bình</v>
      </c>
      <c r="T41" s="41" t="str">
        <f t="shared" si="4"/>
        <v/>
      </c>
      <c r="U41" s="41" t="s">
        <v>957</v>
      </c>
      <c r="V41" s="71"/>
      <c r="W41" s="4"/>
      <c r="X41" s="43" t="str">
        <f t="shared" si="2"/>
        <v>Đạt</v>
      </c>
      <c r="Y41" s="43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61"/>
    </row>
    <row r="42" spans="2:40" ht="18.75" customHeight="1" x14ac:dyDescent="0.25">
      <c r="B42" s="44">
        <v>34</v>
      </c>
      <c r="C42" s="45" t="s">
        <v>853</v>
      </c>
      <c r="D42" s="46" t="s">
        <v>854</v>
      </c>
      <c r="E42" s="47" t="s">
        <v>212</v>
      </c>
      <c r="F42" s="48" t="s">
        <v>598</v>
      </c>
      <c r="G42" s="45" t="s">
        <v>184</v>
      </c>
      <c r="H42" s="82">
        <v>10</v>
      </c>
      <c r="I42" s="49">
        <v>7</v>
      </c>
      <c r="J42" s="49">
        <v>8</v>
      </c>
      <c r="K42" s="49" t="s">
        <v>36</v>
      </c>
      <c r="L42" s="54"/>
      <c r="M42" s="54"/>
      <c r="N42" s="54"/>
      <c r="O42" s="54"/>
      <c r="P42" s="80">
        <v>7</v>
      </c>
      <c r="Q42" s="51">
        <f t="shared" si="0"/>
        <v>7.4</v>
      </c>
      <c r="R42" s="52" t="str">
        <f t="shared" si="3"/>
        <v>B</v>
      </c>
      <c r="S42" s="53" t="str">
        <f t="shared" si="1"/>
        <v>Khá</v>
      </c>
      <c r="T42" s="41" t="str">
        <f t="shared" si="4"/>
        <v/>
      </c>
      <c r="U42" s="41" t="s">
        <v>957</v>
      </c>
      <c r="V42" s="71"/>
      <c r="W42" s="4"/>
      <c r="X42" s="43" t="str">
        <f t="shared" si="2"/>
        <v>Đạt</v>
      </c>
      <c r="Y42" s="43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61"/>
    </row>
    <row r="43" spans="2:40" ht="18.75" customHeight="1" x14ac:dyDescent="0.25">
      <c r="B43" s="44">
        <v>35</v>
      </c>
      <c r="C43" s="45" t="s">
        <v>855</v>
      </c>
      <c r="D43" s="46" t="s">
        <v>176</v>
      </c>
      <c r="E43" s="47" t="s">
        <v>468</v>
      </c>
      <c r="F43" s="48" t="s">
        <v>856</v>
      </c>
      <c r="G43" s="45" t="s">
        <v>378</v>
      </c>
      <c r="H43" s="82">
        <v>10</v>
      </c>
      <c r="I43" s="49">
        <v>6</v>
      </c>
      <c r="J43" s="49">
        <v>6</v>
      </c>
      <c r="K43" s="49" t="s">
        <v>36</v>
      </c>
      <c r="L43" s="54"/>
      <c r="M43" s="54"/>
      <c r="N43" s="54"/>
      <c r="O43" s="54"/>
      <c r="P43" s="80">
        <v>1</v>
      </c>
      <c r="Q43" s="51">
        <f t="shared" si="0"/>
        <v>2.9</v>
      </c>
      <c r="R43" s="52" t="str">
        <f t="shared" si="3"/>
        <v>F</v>
      </c>
      <c r="S43" s="53" t="str">
        <f t="shared" si="1"/>
        <v>Kém</v>
      </c>
      <c r="T43" s="41" t="str">
        <f t="shared" si="4"/>
        <v/>
      </c>
      <c r="U43" s="41" t="s">
        <v>957</v>
      </c>
      <c r="V43" s="71"/>
      <c r="W43" s="4"/>
      <c r="X43" s="43" t="str">
        <f t="shared" si="2"/>
        <v>Học lại</v>
      </c>
      <c r="Y43" s="43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61"/>
    </row>
    <row r="44" spans="2:40" ht="18.75" customHeight="1" x14ac:dyDescent="0.25">
      <c r="B44" s="44">
        <v>36</v>
      </c>
      <c r="C44" s="45" t="s">
        <v>857</v>
      </c>
      <c r="D44" s="46" t="s">
        <v>858</v>
      </c>
      <c r="E44" s="47" t="s">
        <v>225</v>
      </c>
      <c r="F44" s="48" t="s">
        <v>859</v>
      </c>
      <c r="G44" s="45" t="s">
        <v>262</v>
      </c>
      <c r="H44" s="82">
        <v>10</v>
      </c>
      <c r="I44" s="49">
        <v>6</v>
      </c>
      <c r="J44" s="49">
        <v>6</v>
      </c>
      <c r="K44" s="49" t="s">
        <v>36</v>
      </c>
      <c r="L44" s="54"/>
      <c r="M44" s="54"/>
      <c r="N44" s="54"/>
      <c r="O44" s="54"/>
      <c r="P44" s="80">
        <v>7</v>
      </c>
      <c r="Q44" s="51">
        <f t="shared" si="0"/>
        <v>7.1</v>
      </c>
      <c r="R44" s="52" t="str">
        <f t="shared" si="3"/>
        <v>B</v>
      </c>
      <c r="S44" s="53" t="str">
        <f t="shared" si="1"/>
        <v>Khá</v>
      </c>
      <c r="T44" s="41" t="str">
        <f t="shared" si="4"/>
        <v/>
      </c>
      <c r="U44" s="41" t="s">
        <v>957</v>
      </c>
      <c r="V44" s="71"/>
      <c r="W44" s="4"/>
      <c r="X44" s="43" t="str">
        <f t="shared" si="2"/>
        <v>Đạt</v>
      </c>
      <c r="Y44" s="43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61"/>
    </row>
    <row r="45" spans="2:40" ht="18.75" customHeight="1" x14ac:dyDescent="0.25">
      <c r="B45" s="44">
        <v>37</v>
      </c>
      <c r="C45" s="45" t="s">
        <v>860</v>
      </c>
      <c r="D45" s="46" t="s">
        <v>114</v>
      </c>
      <c r="E45" s="47" t="s">
        <v>225</v>
      </c>
      <c r="F45" s="48" t="s">
        <v>349</v>
      </c>
      <c r="G45" s="45" t="s">
        <v>179</v>
      </c>
      <c r="H45" s="82">
        <v>8</v>
      </c>
      <c r="I45" s="49">
        <v>6</v>
      </c>
      <c r="J45" s="49">
        <v>6</v>
      </c>
      <c r="K45" s="49" t="s">
        <v>36</v>
      </c>
      <c r="L45" s="54"/>
      <c r="M45" s="54"/>
      <c r="N45" s="54"/>
      <c r="O45" s="54"/>
      <c r="P45" s="80">
        <v>2</v>
      </c>
      <c r="Q45" s="51">
        <f t="shared" si="0"/>
        <v>3.4</v>
      </c>
      <c r="R45" s="52" t="str">
        <f t="shared" si="3"/>
        <v>F</v>
      </c>
      <c r="S45" s="53" t="str">
        <f t="shared" si="1"/>
        <v>Kém</v>
      </c>
      <c r="T45" s="41" t="str">
        <f t="shared" si="4"/>
        <v/>
      </c>
      <c r="U45" s="41" t="s">
        <v>957</v>
      </c>
      <c r="V45" s="71"/>
      <c r="W45" s="4"/>
      <c r="X45" s="43" t="str">
        <f t="shared" si="2"/>
        <v>Học lại</v>
      </c>
      <c r="Y45" s="4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61"/>
    </row>
    <row r="46" spans="2:40" ht="18.75" customHeight="1" x14ac:dyDescent="0.25">
      <c r="B46" s="44">
        <v>38</v>
      </c>
      <c r="C46" s="45" t="s">
        <v>861</v>
      </c>
      <c r="D46" s="46" t="s">
        <v>862</v>
      </c>
      <c r="E46" s="47" t="s">
        <v>225</v>
      </c>
      <c r="F46" s="48" t="s">
        <v>800</v>
      </c>
      <c r="G46" s="45" t="s">
        <v>218</v>
      </c>
      <c r="H46" s="82">
        <v>9</v>
      </c>
      <c r="I46" s="49">
        <v>6</v>
      </c>
      <c r="J46" s="49">
        <v>8</v>
      </c>
      <c r="K46" s="49" t="s">
        <v>36</v>
      </c>
      <c r="L46" s="54"/>
      <c r="M46" s="54"/>
      <c r="N46" s="54"/>
      <c r="O46" s="54"/>
      <c r="P46" s="80">
        <v>1</v>
      </c>
      <c r="Q46" s="51">
        <f t="shared" si="0"/>
        <v>3</v>
      </c>
      <c r="R46" s="52" t="str">
        <f t="shared" si="3"/>
        <v>F</v>
      </c>
      <c r="S46" s="53" t="str">
        <f t="shared" si="1"/>
        <v>Kém</v>
      </c>
      <c r="T46" s="41" t="str">
        <f t="shared" si="4"/>
        <v/>
      </c>
      <c r="U46" s="41" t="s">
        <v>957</v>
      </c>
      <c r="V46" s="71"/>
      <c r="W46" s="4"/>
      <c r="X46" s="43" t="str">
        <f t="shared" si="2"/>
        <v>Học lại</v>
      </c>
      <c r="Y46" s="43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61"/>
    </row>
    <row r="47" spans="2:40" ht="18.75" customHeight="1" x14ac:dyDescent="0.25">
      <c r="B47" s="44">
        <v>39</v>
      </c>
      <c r="C47" s="45" t="s">
        <v>863</v>
      </c>
      <c r="D47" s="46" t="s">
        <v>516</v>
      </c>
      <c r="E47" s="47" t="s">
        <v>236</v>
      </c>
      <c r="F47" s="48" t="s">
        <v>864</v>
      </c>
      <c r="G47" s="45" t="s">
        <v>170</v>
      </c>
      <c r="H47" s="82">
        <v>10</v>
      </c>
      <c r="I47" s="49">
        <v>6</v>
      </c>
      <c r="J47" s="49">
        <v>6</v>
      </c>
      <c r="K47" s="49" t="s">
        <v>36</v>
      </c>
      <c r="L47" s="54"/>
      <c r="M47" s="54"/>
      <c r="N47" s="54"/>
      <c r="O47" s="54"/>
      <c r="P47" s="80">
        <v>5</v>
      </c>
      <c r="Q47" s="51">
        <f t="shared" si="0"/>
        <v>5.7</v>
      </c>
      <c r="R47" s="52" t="str">
        <f t="shared" si="3"/>
        <v>C</v>
      </c>
      <c r="S47" s="53" t="str">
        <f t="shared" si="1"/>
        <v>Trung bình</v>
      </c>
      <c r="T47" s="41" t="str">
        <f t="shared" si="4"/>
        <v/>
      </c>
      <c r="U47" s="41" t="s">
        <v>957</v>
      </c>
      <c r="V47" s="71"/>
      <c r="W47" s="4"/>
      <c r="X47" s="43" t="str">
        <f t="shared" si="2"/>
        <v>Đạt</v>
      </c>
      <c r="Y47" s="43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61"/>
    </row>
    <row r="48" spans="2:40" ht="18.75" customHeight="1" x14ac:dyDescent="0.25">
      <c r="B48" s="44">
        <v>40</v>
      </c>
      <c r="C48" s="45" t="s">
        <v>865</v>
      </c>
      <c r="D48" s="46" t="s">
        <v>866</v>
      </c>
      <c r="E48" s="47" t="s">
        <v>253</v>
      </c>
      <c r="F48" s="48" t="s">
        <v>820</v>
      </c>
      <c r="G48" s="45" t="s">
        <v>174</v>
      </c>
      <c r="H48" s="82">
        <v>10</v>
      </c>
      <c r="I48" s="49">
        <v>6</v>
      </c>
      <c r="J48" s="49">
        <v>6</v>
      </c>
      <c r="K48" s="49" t="s">
        <v>36</v>
      </c>
      <c r="L48" s="54"/>
      <c r="M48" s="54"/>
      <c r="N48" s="54"/>
      <c r="O48" s="54"/>
      <c r="P48" s="80">
        <v>3</v>
      </c>
      <c r="Q48" s="51">
        <f t="shared" si="0"/>
        <v>4.3</v>
      </c>
      <c r="R48" s="52" t="str">
        <f t="shared" si="3"/>
        <v>D</v>
      </c>
      <c r="S48" s="53" t="str">
        <f t="shared" si="1"/>
        <v>Trung bình yếu</v>
      </c>
      <c r="T48" s="41" t="str">
        <f t="shared" si="4"/>
        <v/>
      </c>
      <c r="U48" s="41" t="s">
        <v>957</v>
      </c>
      <c r="V48" s="71"/>
      <c r="W48" s="4"/>
      <c r="X48" s="43" t="str">
        <f t="shared" si="2"/>
        <v>Đạt</v>
      </c>
      <c r="Y48" s="4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61"/>
    </row>
    <row r="49" spans="2:40" ht="18.75" customHeight="1" x14ac:dyDescent="0.25">
      <c r="B49" s="44">
        <v>41</v>
      </c>
      <c r="C49" s="45" t="s">
        <v>867</v>
      </c>
      <c r="D49" s="46" t="s">
        <v>868</v>
      </c>
      <c r="E49" s="47" t="s">
        <v>253</v>
      </c>
      <c r="F49" s="48" t="s">
        <v>869</v>
      </c>
      <c r="G49" s="45" t="s">
        <v>128</v>
      </c>
      <c r="H49" s="82">
        <v>8</v>
      </c>
      <c r="I49" s="49">
        <v>6</v>
      </c>
      <c r="J49" s="49">
        <v>6</v>
      </c>
      <c r="K49" s="49" t="s">
        <v>36</v>
      </c>
      <c r="L49" s="54"/>
      <c r="M49" s="54"/>
      <c r="N49" s="54"/>
      <c r="O49" s="54"/>
      <c r="P49" s="80">
        <v>6</v>
      </c>
      <c r="Q49" s="51">
        <f t="shared" si="0"/>
        <v>6.2</v>
      </c>
      <c r="R49" s="52" t="str">
        <f t="shared" si="3"/>
        <v>C</v>
      </c>
      <c r="S49" s="53" t="str">
        <f t="shared" si="1"/>
        <v>Trung bình</v>
      </c>
      <c r="T49" s="41" t="str">
        <f t="shared" si="4"/>
        <v/>
      </c>
      <c r="U49" s="41" t="s">
        <v>957</v>
      </c>
      <c r="V49" s="71"/>
      <c r="W49" s="4"/>
      <c r="X49" s="43" t="str">
        <f t="shared" si="2"/>
        <v>Đạt</v>
      </c>
      <c r="Y49" s="4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61"/>
    </row>
    <row r="50" spans="2:40" ht="18.75" customHeight="1" x14ac:dyDescent="0.25">
      <c r="B50" s="44">
        <v>42</v>
      </c>
      <c r="C50" s="45" t="s">
        <v>870</v>
      </c>
      <c r="D50" s="46" t="s">
        <v>871</v>
      </c>
      <c r="E50" s="47" t="s">
        <v>257</v>
      </c>
      <c r="F50" s="48" t="s">
        <v>247</v>
      </c>
      <c r="G50" s="45" t="s">
        <v>262</v>
      </c>
      <c r="H50" s="82">
        <v>10</v>
      </c>
      <c r="I50" s="49">
        <v>7</v>
      </c>
      <c r="J50" s="49">
        <v>9</v>
      </c>
      <c r="K50" s="49" t="s">
        <v>36</v>
      </c>
      <c r="L50" s="54"/>
      <c r="M50" s="54"/>
      <c r="N50" s="54"/>
      <c r="O50" s="54"/>
      <c r="P50" s="80">
        <v>6</v>
      </c>
      <c r="Q50" s="51">
        <f t="shared" si="0"/>
        <v>6.8</v>
      </c>
      <c r="R50" s="52" t="str">
        <f t="shared" si="3"/>
        <v>C+</v>
      </c>
      <c r="S50" s="53" t="str">
        <f t="shared" si="1"/>
        <v>Trung bình</v>
      </c>
      <c r="T50" s="41" t="str">
        <f t="shared" si="4"/>
        <v/>
      </c>
      <c r="U50" s="41" t="s">
        <v>957</v>
      </c>
      <c r="V50" s="71"/>
      <c r="W50" s="4"/>
      <c r="X50" s="43" t="str">
        <f t="shared" si="2"/>
        <v>Đạt</v>
      </c>
      <c r="Y50" s="4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61"/>
    </row>
    <row r="51" spans="2:40" ht="18.75" customHeight="1" x14ac:dyDescent="0.25">
      <c r="B51" s="44">
        <v>43</v>
      </c>
      <c r="C51" s="45" t="s">
        <v>872</v>
      </c>
      <c r="D51" s="46" t="s">
        <v>55</v>
      </c>
      <c r="E51" s="47" t="s">
        <v>257</v>
      </c>
      <c r="F51" s="48" t="s">
        <v>873</v>
      </c>
      <c r="G51" s="45" t="s">
        <v>144</v>
      </c>
      <c r="H51" s="82">
        <v>10</v>
      </c>
      <c r="I51" s="49">
        <v>6</v>
      </c>
      <c r="J51" s="49">
        <v>6</v>
      </c>
      <c r="K51" s="49" t="s">
        <v>36</v>
      </c>
      <c r="L51" s="54"/>
      <c r="M51" s="54"/>
      <c r="N51" s="54"/>
      <c r="O51" s="54"/>
      <c r="P51" s="80">
        <v>3</v>
      </c>
      <c r="Q51" s="51">
        <f t="shared" si="0"/>
        <v>4.3</v>
      </c>
      <c r="R51" s="52" t="str">
        <f t="shared" si="3"/>
        <v>D</v>
      </c>
      <c r="S51" s="53" t="str">
        <f t="shared" si="1"/>
        <v>Trung bình yếu</v>
      </c>
      <c r="T51" s="41" t="str">
        <f t="shared" si="4"/>
        <v/>
      </c>
      <c r="U51" s="41" t="s">
        <v>957</v>
      </c>
      <c r="V51" s="71"/>
      <c r="W51" s="4"/>
      <c r="X51" s="43" t="str">
        <f t="shared" si="2"/>
        <v>Đạt</v>
      </c>
      <c r="Y51" s="4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61"/>
    </row>
    <row r="52" spans="2:40" ht="18.75" customHeight="1" x14ac:dyDescent="0.25">
      <c r="B52" s="44">
        <v>44</v>
      </c>
      <c r="C52" s="45" t="s">
        <v>874</v>
      </c>
      <c r="D52" s="46" t="s">
        <v>875</v>
      </c>
      <c r="E52" s="47" t="s">
        <v>257</v>
      </c>
      <c r="F52" s="48" t="s">
        <v>876</v>
      </c>
      <c r="G52" s="45" t="s">
        <v>65</v>
      </c>
      <c r="H52" s="82">
        <v>10</v>
      </c>
      <c r="I52" s="49">
        <v>6</v>
      </c>
      <c r="J52" s="49">
        <v>6</v>
      </c>
      <c r="K52" s="49" t="s">
        <v>36</v>
      </c>
      <c r="L52" s="54"/>
      <c r="M52" s="54"/>
      <c r="N52" s="54"/>
      <c r="O52" s="54"/>
      <c r="P52" s="80">
        <v>5</v>
      </c>
      <c r="Q52" s="51">
        <f t="shared" si="0"/>
        <v>5.7</v>
      </c>
      <c r="R52" s="52" t="str">
        <f t="shared" si="3"/>
        <v>C</v>
      </c>
      <c r="S52" s="53" t="str">
        <f t="shared" si="1"/>
        <v>Trung bình</v>
      </c>
      <c r="T52" s="41" t="str">
        <f t="shared" si="4"/>
        <v/>
      </c>
      <c r="U52" s="41" t="s">
        <v>957</v>
      </c>
      <c r="V52" s="71"/>
      <c r="W52" s="4"/>
      <c r="X52" s="43" t="str">
        <f t="shared" si="2"/>
        <v>Đạt</v>
      </c>
      <c r="Y52" s="4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61"/>
    </row>
    <row r="53" spans="2:40" ht="18.75" customHeight="1" x14ac:dyDescent="0.25">
      <c r="B53" s="44">
        <v>45</v>
      </c>
      <c r="C53" s="45" t="s">
        <v>877</v>
      </c>
      <c r="D53" s="46" t="s">
        <v>526</v>
      </c>
      <c r="E53" s="47" t="s">
        <v>878</v>
      </c>
      <c r="F53" s="48" t="s">
        <v>879</v>
      </c>
      <c r="G53" s="45" t="s">
        <v>65</v>
      </c>
      <c r="H53" s="82">
        <v>10</v>
      </c>
      <c r="I53" s="49">
        <v>7</v>
      </c>
      <c r="J53" s="49">
        <v>7</v>
      </c>
      <c r="K53" s="49" t="s">
        <v>36</v>
      </c>
      <c r="L53" s="54"/>
      <c r="M53" s="54"/>
      <c r="N53" s="54"/>
      <c r="O53" s="54"/>
      <c r="P53" s="80">
        <v>6</v>
      </c>
      <c r="Q53" s="51">
        <f t="shared" si="0"/>
        <v>6.6</v>
      </c>
      <c r="R53" s="52" t="str">
        <f t="shared" si="3"/>
        <v>C+</v>
      </c>
      <c r="S53" s="53" t="str">
        <f t="shared" si="1"/>
        <v>Trung bình</v>
      </c>
      <c r="T53" s="41" t="str">
        <f t="shared" si="4"/>
        <v/>
      </c>
      <c r="U53" s="41" t="s">
        <v>957</v>
      </c>
      <c r="V53" s="71"/>
      <c r="W53" s="4"/>
      <c r="X53" s="43" t="str">
        <f t="shared" si="2"/>
        <v>Đạt</v>
      </c>
      <c r="Y53" s="4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61"/>
    </row>
    <row r="54" spans="2:40" ht="18.75" customHeight="1" x14ac:dyDescent="0.25">
      <c r="B54" s="44">
        <v>46</v>
      </c>
      <c r="C54" s="45" t="s">
        <v>880</v>
      </c>
      <c r="D54" s="46" t="s">
        <v>881</v>
      </c>
      <c r="E54" s="47" t="s">
        <v>882</v>
      </c>
      <c r="F54" s="48" t="s">
        <v>883</v>
      </c>
      <c r="G54" s="45" t="s">
        <v>79</v>
      </c>
      <c r="H54" s="82">
        <v>10</v>
      </c>
      <c r="I54" s="49">
        <v>6</v>
      </c>
      <c r="J54" s="49">
        <v>8</v>
      </c>
      <c r="K54" s="49" t="s">
        <v>36</v>
      </c>
      <c r="L54" s="54"/>
      <c r="M54" s="54"/>
      <c r="N54" s="54"/>
      <c r="O54" s="54"/>
      <c r="P54" s="80">
        <v>6</v>
      </c>
      <c r="Q54" s="51">
        <f t="shared" si="0"/>
        <v>6.6</v>
      </c>
      <c r="R54" s="52" t="str">
        <f t="shared" si="3"/>
        <v>C+</v>
      </c>
      <c r="S54" s="53" t="str">
        <f t="shared" si="1"/>
        <v>Trung bình</v>
      </c>
      <c r="T54" s="41" t="str">
        <f t="shared" si="4"/>
        <v/>
      </c>
      <c r="U54" s="41" t="s">
        <v>957</v>
      </c>
      <c r="V54" s="71"/>
      <c r="W54" s="4"/>
      <c r="X54" s="43" t="str">
        <f t="shared" si="2"/>
        <v>Đạt</v>
      </c>
      <c r="Y54" s="4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61"/>
    </row>
    <row r="55" spans="2:40" ht="18.75" customHeight="1" x14ac:dyDescent="0.25">
      <c r="B55" s="44">
        <v>47</v>
      </c>
      <c r="C55" s="45" t="s">
        <v>884</v>
      </c>
      <c r="D55" s="46" t="s">
        <v>437</v>
      </c>
      <c r="E55" s="47" t="s">
        <v>882</v>
      </c>
      <c r="F55" s="48" t="s">
        <v>885</v>
      </c>
      <c r="G55" s="45" t="s">
        <v>262</v>
      </c>
      <c r="H55" s="82">
        <v>9</v>
      </c>
      <c r="I55" s="49">
        <v>5</v>
      </c>
      <c r="J55" s="49">
        <v>6</v>
      </c>
      <c r="K55" s="49" t="s">
        <v>36</v>
      </c>
      <c r="L55" s="54"/>
      <c r="M55" s="54"/>
      <c r="N55" s="54"/>
      <c r="O55" s="54"/>
      <c r="P55" s="80">
        <v>1</v>
      </c>
      <c r="Q55" s="51">
        <f t="shared" si="0"/>
        <v>2.7</v>
      </c>
      <c r="R55" s="52" t="str">
        <f t="shared" si="3"/>
        <v>F</v>
      </c>
      <c r="S55" s="53" t="str">
        <f t="shared" si="1"/>
        <v>Kém</v>
      </c>
      <c r="T55" s="41" t="str">
        <f t="shared" si="4"/>
        <v/>
      </c>
      <c r="U55" s="41" t="s">
        <v>957</v>
      </c>
      <c r="V55" s="71"/>
      <c r="W55" s="4"/>
      <c r="X55" s="43" t="str">
        <f t="shared" si="2"/>
        <v>Học lại</v>
      </c>
      <c r="Y55" s="4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61"/>
    </row>
    <row r="56" spans="2:40" ht="18.75" customHeight="1" x14ac:dyDescent="0.25">
      <c r="B56" s="44">
        <v>48</v>
      </c>
      <c r="C56" s="45" t="s">
        <v>886</v>
      </c>
      <c r="D56" s="46" t="s">
        <v>327</v>
      </c>
      <c r="E56" s="47" t="s">
        <v>491</v>
      </c>
      <c r="F56" s="48" t="s">
        <v>887</v>
      </c>
      <c r="G56" s="45" t="s">
        <v>194</v>
      </c>
      <c r="H56" s="82">
        <v>9</v>
      </c>
      <c r="I56" s="49">
        <v>5</v>
      </c>
      <c r="J56" s="49">
        <v>6</v>
      </c>
      <c r="K56" s="49" t="s">
        <v>36</v>
      </c>
      <c r="L56" s="54"/>
      <c r="M56" s="54"/>
      <c r="N56" s="54"/>
      <c r="O56" s="54"/>
      <c r="P56" s="80">
        <v>0</v>
      </c>
      <c r="Q56" s="51">
        <f t="shared" si="0"/>
        <v>2</v>
      </c>
      <c r="R56" s="52" t="str">
        <f t="shared" si="3"/>
        <v>F</v>
      </c>
      <c r="S56" s="53" t="str">
        <f t="shared" si="1"/>
        <v>Kém</v>
      </c>
      <c r="T56" s="41" t="s">
        <v>3382</v>
      </c>
      <c r="U56" s="41" t="s">
        <v>957</v>
      </c>
      <c r="V56" s="71"/>
      <c r="W56" s="4"/>
      <c r="X56" s="43" t="str">
        <f t="shared" si="2"/>
        <v>Học lại</v>
      </c>
      <c r="Y56" s="4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61"/>
    </row>
    <row r="57" spans="2:40" ht="18.75" customHeight="1" x14ac:dyDescent="0.25">
      <c r="B57" s="44">
        <v>49</v>
      </c>
      <c r="C57" s="45" t="s">
        <v>888</v>
      </c>
      <c r="D57" s="46" t="s">
        <v>889</v>
      </c>
      <c r="E57" s="47" t="s">
        <v>890</v>
      </c>
      <c r="F57" s="48" t="s">
        <v>891</v>
      </c>
      <c r="G57" s="45" t="s">
        <v>194</v>
      </c>
      <c r="H57" s="82">
        <v>9</v>
      </c>
      <c r="I57" s="49">
        <v>6</v>
      </c>
      <c r="J57" s="49">
        <v>6</v>
      </c>
      <c r="K57" s="49" t="s">
        <v>36</v>
      </c>
      <c r="L57" s="54"/>
      <c r="M57" s="54"/>
      <c r="N57" s="54"/>
      <c r="O57" s="54"/>
      <c r="P57" s="80">
        <v>9</v>
      </c>
      <c r="Q57" s="51">
        <f t="shared" si="0"/>
        <v>8.4</v>
      </c>
      <c r="R57" s="52" t="str">
        <f t="shared" si="3"/>
        <v>B+</v>
      </c>
      <c r="S57" s="53" t="str">
        <f t="shared" si="1"/>
        <v>Khá</v>
      </c>
      <c r="T57" s="41" t="str">
        <f t="shared" si="4"/>
        <v/>
      </c>
      <c r="U57" s="41" t="s">
        <v>957</v>
      </c>
      <c r="V57" s="71"/>
      <c r="W57" s="4"/>
      <c r="X57" s="43" t="str">
        <f t="shared" si="2"/>
        <v>Đạt</v>
      </c>
      <c r="Y57" s="4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61"/>
    </row>
    <row r="58" spans="2:40" ht="18.75" customHeight="1" x14ac:dyDescent="0.25">
      <c r="B58" s="44">
        <v>50</v>
      </c>
      <c r="C58" s="45" t="s">
        <v>892</v>
      </c>
      <c r="D58" s="46" t="s">
        <v>893</v>
      </c>
      <c r="E58" s="47" t="s">
        <v>894</v>
      </c>
      <c r="F58" s="48" t="s">
        <v>895</v>
      </c>
      <c r="G58" s="45" t="s">
        <v>74</v>
      </c>
      <c r="H58" s="82">
        <v>8</v>
      </c>
      <c r="I58" s="49">
        <v>7</v>
      </c>
      <c r="J58" s="49">
        <v>9</v>
      </c>
      <c r="K58" s="49" t="s">
        <v>36</v>
      </c>
      <c r="L58" s="54"/>
      <c r="M58" s="54"/>
      <c r="N58" s="54"/>
      <c r="O58" s="54"/>
      <c r="P58" s="80">
        <v>7</v>
      </c>
      <c r="Q58" s="51">
        <f t="shared" si="0"/>
        <v>7.3</v>
      </c>
      <c r="R58" s="52" t="str">
        <f t="shared" si="3"/>
        <v>B</v>
      </c>
      <c r="S58" s="53" t="str">
        <f t="shared" si="1"/>
        <v>Khá</v>
      </c>
      <c r="T58" s="41" t="str">
        <f t="shared" si="4"/>
        <v/>
      </c>
      <c r="U58" s="41" t="s">
        <v>957</v>
      </c>
      <c r="V58" s="71"/>
      <c r="W58" s="4"/>
      <c r="X58" s="43" t="str">
        <f t="shared" si="2"/>
        <v>Đạt</v>
      </c>
      <c r="Y58" s="43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61"/>
    </row>
    <row r="59" spans="2:40" ht="18.75" customHeight="1" x14ac:dyDescent="0.25">
      <c r="B59" s="44">
        <v>51</v>
      </c>
      <c r="C59" s="45" t="s">
        <v>896</v>
      </c>
      <c r="D59" s="46" t="s">
        <v>404</v>
      </c>
      <c r="E59" s="47" t="s">
        <v>278</v>
      </c>
      <c r="F59" s="48" t="s">
        <v>897</v>
      </c>
      <c r="G59" s="45" t="s">
        <v>262</v>
      </c>
      <c r="H59" s="82">
        <v>10</v>
      </c>
      <c r="I59" s="49">
        <v>6</v>
      </c>
      <c r="J59" s="49">
        <v>9</v>
      </c>
      <c r="K59" s="49" t="s">
        <v>36</v>
      </c>
      <c r="L59" s="54"/>
      <c r="M59" s="54"/>
      <c r="N59" s="54"/>
      <c r="O59" s="54"/>
      <c r="P59" s="80">
        <v>7</v>
      </c>
      <c r="Q59" s="51">
        <f t="shared" si="0"/>
        <v>7.4</v>
      </c>
      <c r="R59" s="52" t="str">
        <f t="shared" si="3"/>
        <v>B</v>
      </c>
      <c r="S59" s="53" t="str">
        <f t="shared" si="1"/>
        <v>Khá</v>
      </c>
      <c r="T59" s="41" t="str">
        <f t="shared" si="4"/>
        <v/>
      </c>
      <c r="U59" s="41" t="s">
        <v>957</v>
      </c>
      <c r="V59" s="71"/>
      <c r="W59" s="4"/>
      <c r="X59" s="43" t="str">
        <f t="shared" si="2"/>
        <v>Đạt</v>
      </c>
      <c r="Y59" s="4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61"/>
    </row>
    <row r="60" spans="2:40" ht="18.75" customHeight="1" x14ac:dyDescent="0.25">
      <c r="B60" s="44">
        <v>52</v>
      </c>
      <c r="C60" s="45" t="s">
        <v>898</v>
      </c>
      <c r="D60" s="46" t="s">
        <v>899</v>
      </c>
      <c r="E60" s="47" t="s">
        <v>278</v>
      </c>
      <c r="F60" s="48" t="s">
        <v>869</v>
      </c>
      <c r="G60" s="45" t="s">
        <v>378</v>
      </c>
      <c r="H60" s="82">
        <v>10</v>
      </c>
      <c r="I60" s="49">
        <v>7</v>
      </c>
      <c r="J60" s="49">
        <v>6</v>
      </c>
      <c r="K60" s="49" t="s">
        <v>36</v>
      </c>
      <c r="L60" s="54"/>
      <c r="M60" s="54"/>
      <c r="N60" s="54"/>
      <c r="O60" s="54"/>
      <c r="P60" s="80">
        <v>1</v>
      </c>
      <c r="Q60" s="51">
        <f t="shared" si="0"/>
        <v>3</v>
      </c>
      <c r="R60" s="52" t="str">
        <f t="shared" si="3"/>
        <v>F</v>
      </c>
      <c r="S60" s="53" t="str">
        <f t="shared" si="1"/>
        <v>Kém</v>
      </c>
      <c r="T60" s="41" t="str">
        <f t="shared" si="4"/>
        <v/>
      </c>
      <c r="U60" s="41" t="s">
        <v>957</v>
      </c>
      <c r="V60" s="71"/>
      <c r="W60" s="4"/>
      <c r="X60" s="43" t="str">
        <f t="shared" si="2"/>
        <v>Học lại</v>
      </c>
      <c r="Y60" s="4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61"/>
    </row>
    <row r="61" spans="2:40" ht="18.75" customHeight="1" x14ac:dyDescent="0.25">
      <c r="B61" s="44">
        <v>53</v>
      </c>
      <c r="C61" s="45" t="s">
        <v>900</v>
      </c>
      <c r="D61" s="46" t="s">
        <v>207</v>
      </c>
      <c r="E61" s="47" t="s">
        <v>901</v>
      </c>
      <c r="F61" s="48" t="s">
        <v>684</v>
      </c>
      <c r="G61" s="45" t="s">
        <v>74</v>
      </c>
      <c r="H61" s="82">
        <v>10</v>
      </c>
      <c r="I61" s="49">
        <v>7</v>
      </c>
      <c r="J61" s="49">
        <v>9</v>
      </c>
      <c r="K61" s="49" t="s">
        <v>36</v>
      </c>
      <c r="L61" s="54"/>
      <c r="M61" s="54"/>
      <c r="N61" s="54"/>
      <c r="O61" s="54"/>
      <c r="P61" s="80">
        <v>10</v>
      </c>
      <c r="Q61" s="51">
        <f t="shared" si="0"/>
        <v>9.6</v>
      </c>
      <c r="R61" s="52" t="str">
        <f t="shared" si="3"/>
        <v>A+</v>
      </c>
      <c r="S61" s="53" t="str">
        <f t="shared" si="1"/>
        <v>Giỏi</v>
      </c>
      <c r="T61" s="41" t="str">
        <f t="shared" si="4"/>
        <v/>
      </c>
      <c r="U61" s="41" t="s">
        <v>957</v>
      </c>
      <c r="V61" s="71"/>
      <c r="W61" s="4"/>
      <c r="X61" s="43" t="str">
        <f t="shared" si="2"/>
        <v>Đạt</v>
      </c>
      <c r="Y61" s="4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61"/>
    </row>
    <row r="62" spans="2:40" ht="18.75" customHeight="1" x14ac:dyDescent="0.25">
      <c r="B62" s="44">
        <v>54</v>
      </c>
      <c r="C62" s="45" t="s">
        <v>902</v>
      </c>
      <c r="D62" s="46" t="s">
        <v>903</v>
      </c>
      <c r="E62" s="47" t="s">
        <v>904</v>
      </c>
      <c r="F62" s="48" t="s">
        <v>905</v>
      </c>
      <c r="G62" s="45" t="s">
        <v>184</v>
      </c>
      <c r="H62" s="82">
        <v>10</v>
      </c>
      <c r="I62" s="49">
        <v>6</v>
      </c>
      <c r="J62" s="49">
        <v>9</v>
      </c>
      <c r="K62" s="49" t="s">
        <v>36</v>
      </c>
      <c r="L62" s="54"/>
      <c r="M62" s="54"/>
      <c r="N62" s="54"/>
      <c r="O62" s="54"/>
      <c r="P62" s="80">
        <v>7</v>
      </c>
      <c r="Q62" s="51">
        <f t="shared" si="0"/>
        <v>7.4</v>
      </c>
      <c r="R62" s="52" t="str">
        <f t="shared" si="3"/>
        <v>B</v>
      </c>
      <c r="S62" s="53" t="str">
        <f t="shared" si="1"/>
        <v>Khá</v>
      </c>
      <c r="T62" s="41" t="str">
        <f t="shared" si="4"/>
        <v/>
      </c>
      <c r="U62" s="41" t="s">
        <v>957</v>
      </c>
      <c r="V62" s="71"/>
      <c r="W62" s="4"/>
      <c r="X62" s="43" t="str">
        <f t="shared" si="2"/>
        <v>Đạt</v>
      </c>
      <c r="Y62" s="4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61"/>
    </row>
    <row r="63" spans="2:40" ht="18.75" customHeight="1" x14ac:dyDescent="0.25">
      <c r="B63" s="44">
        <v>55</v>
      </c>
      <c r="C63" s="45" t="s">
        <v>906</v>
      </c>
      <c r="D63" s="46" t="s">
        <v>55</v>
      </c>
      <c r="E63" s="47" t="s">
        <v>907</v>
      </c>
      <c r="F63" s="48" t="s">
        <v>908</v>
      </c>
      <c r="G63" s="45" t="s">
        <v>132</v>
      </c>
      <c r="H63" s="82">
        <v>9</v>
      </c>
      <c r="I63" s="49">
        <v>6</v>
      </c>
      <c r="J63" s="49">
        <v>6</v>
      </c>
      <c r="K63" s="49" t="s">
        <v>36</v>
      </c>
      <c r="L63" s="54"/>
      <c r="M63" s="54"/>
      <c r="N63" s="54"/>
      <c r="O63" s="54"/>
      <c r="P63" s="80">
        <v>0</v>
      </c>
      <c r="Q63" s="51">
        <f t="shared" si="0"/>
        <v>2.1</v>
      </c>
      <c r="R63" s="52" t="str">
        <f t="shared" si="3"/>
        <v>F</v>
      </c>
      <c r="S63" s="53" t="str">
        <f t="shared" si="1"/>
        <v>Kém</v>
      </c>
      <c r="T63" s="41" t="s">
        <v>3382</v>
      </c>
      <c r="U63" s="41" t="s">
        <v>957</v>
      </c>
      <c r="V63" s="71"/>
      <c r="W63" s="4"/>
      <c r="X63" s="43" t="str">
        <f t="shared" si="2"/>
        <v>Học lại</v>
      </c>
      <c r="Y63" s="4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61"/>
    </row>
    <row r="64" spans="2:40" ht="18.75" customHeight="1" x14ac:dyDescent="0.25">
      <c r="B64" s="44">
        <v>56</v>
      </c>
      <c r="C64" s="45" t="s">
        <v>909</v>
      </c>
      <c r="D64" s="46" t="s">
        <v>910</v>
      </c>
      <c r="E64" s="47" t="s">
        <v>911</v>
      </c>
      <c r="F64" s="48" t="s">
        <v>912</v>
      </c>
      <c r="G64" s="45" t="s">
        <v>378</v>
      </c>
      <c r="H64" s="82">
        <v>10</v>
      </c>
      <c r="I64" s="49">
        <v>7</v>
      </c>
      <c r="J64" s="49">
        <v>6</v>
      </c>
      <c r="K64" s="49" t="s">
        <v>36</v>
      </c>
      <c r="L64" s="54"/>
      <c r="M64" s="54"/>
      <c r="N64" s="54"/>
      <c r="O64" s="54"/>
      <c r="P64" s="80">
        <v>2</v>
      </c>
      <c r="Q64" s="51">
        <f t="shared" si="0"/>
        <v>3.7</v>
      </c>
      <c r="R64" s="52" t="str">
        <f t="shared" si="3"/>
        <v>F</v>
      </c>
      <c r="S64" s="53" t="str">
        <f t="shared" si="1"/>
        <v>Kém</v>
      </c>
      <c r="T64" s="41" t="str">
        <f t="shared" si="4"/>
        <v/>
      </c>
      <c r="U64" s="41" t="s">
        <v>957</v>
      </c>
      <c r="V64" s="71"/>
      <c r="W64" s="4"/>
      <c r="X64" s="43" t="str">
        <f t="shared" si="2"/>
        <v>Học lại</v>
      </c>
      <c r="Y64" s="4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61"/>
    </row>
    <row r="65" spans="2:40" ht="18.75" customHeight="1" x14ac:dyDescent="0.25">
      <c r="B65" s="44">
        <v>57</v>
      </c>
      <c r="C65" s="45" t="s">
        <v>913</v>
      </c>
      <c r="D65" s="46" t="s">
        <v>564</v>
      </c>
      <c r="E65" s="47" t="s">
        <v>914</v>
      </c>
      <c r="F65" s="48" t="s">
        <v>915</v>
      </c>
      <c r="G65" s="45" t="s">
        <v>74</v>
      </c>
      <c r="H65" s="82">
        <v>10</v>
      </c>
      <c r="I65" s="49">
        <v>7</v>
      </c>
      <c r="J65" s="49">
        <v>9</v>
      </c>
      <c r="K65" s="49" t="s">
        <v>36</v>
      </c>
      <c r="L65" s="54"/>
      <c r="M65" s="54"/>
      <c r="N65" s="54"/>
      <c r="O65" s="54"/>
      <c r="P65" s="80">
        <v>9</v>
      </c>
      <c r="Q65" s="51">
        <f t="shared" si="0"/>
        <v>8.9</v>
      </c>
      <c r="R65" s="52" t="str">
        <f t="shared" si="3"/>
        <v>A</v>
      </c>
      <c r="S65" s="53" t="str">
        <f t="shared" si="1"/>
        <v>Giỏi</v>
      </c>
      <c r="T65" s="41" t="str">
        <f t="shared" si="4"/>
        <v/>
      </c>
      <c r="U65" s="41" t="s">
        <v>957</v>
      </c>
      <c r="V65" s="71"/>
      <c r="W65" s="4"/>
      <c r="X65" s="43" t="str">
        <f t="shared" si="2"/>
        <v>Đạt</v>
      </c>
      <c r="Y65" s="4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61"/>
    </row>
    <row r="66" spans="2:40" ht="18.75" customHeight="1" x14ac:dyDescent="0.25">
      <c r="B66" s="44">
        <v>58</v>
      </c>
      <c r="C66" s="45" t="s">
        <v>916</v>
      </c>
      <c r="D66" s="46" t="s">
        <v>98</v>
      </c>
      <c r="E66" s="47" t="s">
        <v>292</v>
      </c>
      <c r="F66" s="48" t="s">
        <v>917</v>
      </c>
      <c r="G66" s="45" t="s">
        <v>378</v>
      </c>
      <c r="H66" s="82">
        <v>10</v>
      </c>
      <c r="I66" s="49">
        <v>7</v>
      </c>
      <c r="J66" s="49">
        <v>6</v>
      </c>
      <c r="K66" s="49" t="s">
        <v>36</v>
      </c>
      <c r="L66" s="54"/>
      <c r="M66" s="54"/>
      <c r="N66" s="54"/>
      <c r="O66" s="54"/>
      <c r="P66" s="80">
        <v>2</v>
      </c>
      <c r="Q66" s="51">
        <f t="shared" si="0"/>
        <v>3.7</v>
      </c>
      <c r="R66" s="52" t="str">
        <f t="shared" si="3"/>
        <v>F</v>
      </c>
      <c r="S66" s="53" t="str">
        <f t="shared" si="1"/>
        <v>Kém</v>
      </c>
      <c r="T66" s="41" t="str">
        <f t="shared" si="4"/>
        <v/>
      </c>
      <c r="U66" s="41" t="s">
        <v>957</v>
      </c>
      <c r="V66" s="71"/>
      <c r="W66" s="4"/>
      <c r="X66" s="43" t="str">
        <f t="shared" si="2"/>
        <v>Học lại</v>
      </c>
      <c r="Y66" s="4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61"/>
    </row>
    <row r="67" spans="2:40" ht="18.75" customHeight="1" x14ac:dyDescent="0.25">
      <c r="B67" s="44">
        <v>59</v>
      </c>
      <c r="C67" s="45" t="s">
        <v>918</v>
      </c>
      <c r="D67" s="46" t="s">
        <v>919</v>
      </c>
      <c r="E67" s="47" t="s">
        <v>296</v>
      </c>
      <c r="F67" s="48" t="s">
        <v>247</v>
      </c>
      <c r="G67" s="45" t="s">
        <v>74</v>
      </c>
      <c r="H67" s="82">
        <v>10</v>
      </c>
      <c r="I67" s="49">
        <v>7</v>
      </c>
      <c r="J67" s="49">
        <v>6</v>
      </c>
      <c r="K67" s="49" t="s">
        <v>36</v>
      </c>
      <c r="L67" s="54"/>
      <c r="M67" s="54"/>
      <c r="N67" s="54"/>
      <c r="O67" s="54"/>
      <c r="P67" s="80">
        <v>5</v>
      </c>
      <c r="Q67" s="51">
        <f t="shared" si="0"/>
        <v>5.8</v>
      </c>
      <c r="R67" s="52" t="str">
        <f t="shared" si="3"/>
        <v>C</v>
      </c>
      <c r="S67" s="53" t="str">
        <f t="shared" si="1"/>
        <v>Trung bình</v>
      </c>
      <c r="T67" s="41" t="str">
        <f t="shared" si="4"/>
        <v/>
      </c>
      <c r="U67" s="41" t="s">
        <v>957</v>
      </c>
      <c r="V67" s="71"/>
      <c r="W67" s="4"/>
      <c r="X67" s="43" t="str">
        <f t="shared" si="2"/>
        <v>Đạt</v>
      </c>
      <c r="Y67" s="4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61"/>
    </row>
    <row r="68" spans="2:40" ht="18.75" customHeight="1" x14ac:dyDescent="0.25">
      <c r="B68" s="44">
        <v>60</v>
      </c>
      <c r="C68" s="45" t="s">
        <v>920</v>
      </c>
      <c r="D68" s="46" t="s">
        <v>158</v>
      </c>
      <c r="E68" s="47" t="s">
        <v>921</v>
      </c>
      <c r="F68" s="48" t="s">
        <v>922</v>
      </c>
      <c r="G68" s="45" t="s">
        <v>406</v>
      </c>
      <c r="H68" s="82">
        <v>8</v>
      </c>
      <c r="I68" s="49">
        <v>5</v>
      </c>
      <c r="J68" s="49">
        <v>6</v>
      </c>
      <c r="K68" s="49" t="s">
        <v>36</v>
      </c>
      <c r="L68" s="54"/>
      <c r="M68" s="54"/>
      <c r="N68" s="54"/>
      <c r="O68" s="54"/>
      <c r="P68" s="80">
        <v>4</v>
      </c>
      <c r="Q68" s="51">
        <f t="shared" si="0"/>
        <v>4.7</v>
      </c>
      <c r="R68" s="52" t="str">
        <f t="shared" si="3"/>
        <v>D</v>
      </c>
      <c r="S68" s="53" t="str">
        <f t="shared" si="1"/>
        <v>Trung bình yếu</v>
      </c>
      <c r="T68" s="41" t="str">
        <f t="shared" si="4"/>
        <v/>
      </c>
      <c r="U68" s="41" t="s">
        <v>957</v>
      </c>
      <c r="V68" s="71"/>
      <c r="W68" s="4"/>
      <c r="X68" s="43" t="str">
        <f t="shared" si="2"/>
        <v>Đạt</v>
      </c>
      <c r="Y68" s="4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61"/>
    </row>
    <row r="69" spans="2:40" ht="18.75" customHeight="1" x14ac:dyDescent="0.25">
      <c r="B69" s="44">
        <v>61</v>
      </c>
      <c r="C69" s="45" t="s">
        <v>923</v>
      </c>
      <c r="D69" s="46" t="s">
        <v>150</v>
      </c>
      <c r="E69" s="47" t="s">
        <v>721</v>
      </c>
      <c r="F69" s="48" t="s">
        <v>924</v>
      </c>
      <c r="G69" s="45" t="s">
        <v>248</v>
      </c>
      <c r="H69" s="82">
        <v>10</v>
      </c>
      <c r="I69" s="49">
        <v>5</v>
      </c>
      <c r="J69" s="49">
        <v>6</v>
      </c>
      <c r="K69" s="49" t="s">
        <v>36</v>
      </c>
      <c r="L69" s="54"/>
      <c r="M69" s="54"/>
      <c r="N69" s="54"/>
      <c r="O69" s="54"/>
      <c r="P69" s="80">
        <v>1</v>
      </c>
      <c r="Q69" s="51">
        <f t="shared" si="0"/>
        <v>2.8</v>
      </c>
      <c r="R69" s="52" t="str">
        <f t="shared" si="3"/>
        <v>F</v>
      </c>
      <c r="S69" s="53" t="str">
        <f t="shared" si="1"/>
        <v>Kém</v>
      </c>
      <c r="T69" s="41" t="str">
        <f t="shared" si="4"/>
        <v/>
      </c>
      <c r="U69" s="41" t="s">
        <v>957</v>
      </c>
      <c r="V69" s="71"/>
      <c r="W69" s="4"/>
      <c r="X69" s="43" t="str">
        <f t="shared" si="2"/>
        <v>Học lại</v>
      </c>
      <c r="Y69" s="4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61"/>
    </row>
    <row r="70" spans="2:40" ht="18.75" customHeight="1" x14ac:dyDescent="0.25">
      <c r="B70" s="44">
        <v>62</v>
      </c>
      <c r="C70" s="45" t="s">
        <v>925</v>
      </c>
      <c r="D70" s="46" t="s">
        <v>926</v>
      </c>
      <c r="E70" s="47" t="s">
        <v>534</v>
      </c>
      <c r="F70" s="48" t="s">
        <v>927</v>
      </c>
      <c r="G70" s="45" t="s">
        <v>144</v>
      </c>
      <c r="H70" s="82">
        <v>10</v>
      </c>
      <c r="I70" s="49">
        <v>6</v>
      </c>
      <c r="J70" s="49">
        <v>8</v>
      </c>
      <c r="K70" s="49" t="s">
        <v>36</v>
      </c>
      <c r="L70" s="54"/>
      <c r="M70" s="54"/>
      <c r="N70" s="54"/>
      <c r="O70" s="54"/>
      <c r="P70" s="80">
        <v>1</v>
      </c>
      <c r="Q70" s="51">
        <f t="shared" si="0"/>
        <v>3.1</v>
      </c>
      <c r="R70" s="52" t="str">
        <f t="shared" si="3"/>
        <v>F</v>
      </c>
      <c r="S70" s="53" t="str">
        <f t="shared" si="1"/>
        <v>Kém</v>
      </c>
      <c r="T70" s="41" t="str">
        <f t="shared" si="4"/>
        <v/>
      </c>
      <c r="U70" s="41" t="s">
        <v>957</v>
      </c>
      <c r="V70" s="71"/>
      <c r="W70" s="4"/>
      <c r="X70" s="43" t="str">
        <f t="shared" si="2"/>
        <v>Học lại</v>
      </c>
      <c r="Y70" s="4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61"/>
    </row>
    <row r="71" spans="2:40" ht="18.75" customHeight="1" x14ac:dyDescent="0.25">
      <c r="B71" s="44">
        <v>63</v>
      </c>
      <c r="C71" s="45" t="s">
        <v>928</v>
      </c>
      <c r="D71" s="46" t="s">
        <v>822</v>
      </c>
      <c r="E71" s="47" t="s">
        <v>534</v>
      </c>
      <c r="F71" s="48" t="s">
        <v>700</v>
      </c>
      <c r="G71" s="45" t="s">
        <v>65</v>
      </c>
      <c r="H71" s="82">
        <v>8</v>
      </c>
      <c r="I71" s="49">
        <v>6</v>
      </c>
      <c r="J71" s="49">
        <v>8</v>
      </c>
      <c r="K71" s="49" t="s">
        <v>36</v>
      </c>
      <c r="L71" s="54"/>
      <c r="M71" s="54"/>
      <c r="N71" s="54"/>
      <c r="O71" s="54"/>
      <c r="P71" s="80">
        <v>5</v>
      </c>
      <c r="Q71" s="51">
        <f t="shared" si="0"/>
        <v>5.7</v>
      </c>
      <c r="R71" s="52" t="str">
        <f t="shared" si="3"/>
        <v>C</v>
      </c>
      <c r="S71" s="53" t="str">
        <f t="shared" si="1"/>
        <v>Trung bình</v>
      </c>
      <c r="T71" s="41" t="str">
        <f t="shared" si="4"/>
        <v/>
      </c>
      <c r="U71" s="41" t="s">
        <v>957</v>
      </c>
      <c r="V71" s="71"/>
      <c r="W71" s="4"/>
      <c r="X71" s="43" t="str">
        <f t="shared" si="2"/>
        <v>Đạt</v>
      </c>
      <c r="Y71" s="4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61"/>
    </row>
    <row r="72" spans="2:40" ht="18.75" customHeight="1" x14ac:dyDescent="0.25">
      <c r="B72" s="44">
        <v>64</v>
      </c>
      <c r="C72" s="45" t="s">
        <v>929</v>
      </c>
      <c r="D72" s="46" t="s">
        <v>930</v>
      </c>
      <c r="E72" s="47" t="s">
        <v>931</v>
      </c>
      <c r="F72" s="48" t="s">
        <v>535</v>
      </c>
      <c r="G72" s="45" t="s">
        <v>378</v>
      </c>
      <c r="H72" s="82">
        <v>10</v>
      </c>
      <c r="I72" s="49">
        <v>7</v>
      </c>
      <c r="J72" s="49">
        <v>6</v>
      </c>
      <c r="K72" s="49" t="s">
        <v>36</v>
      </c>
      <c r="L72" s="54"/>
      <c r="M72" s="54"/>
      <c r="N72" s="54"/>
      <c r="O72" s="54"/>
      <c r="P72" s="80">
        <v>3</v>
      </c>
      <c r="Q72" s="51">
        <f t="shared" si="0"/>
        <v>4.4000000000000004</v>
      </c>
      <c r="R72" s="52" t="str">
        <f t="shared" si="3"/>
        <v>D</v>
      </c>
      <c r="S72" s="53" t="str">
        <f t="shared" si="1"/>
        <v>Trung bình yếu</v>
      </c>
      <c r="T72" s="41" t="str">
        <f t="shared" si="4"/>
        <v/>
      </c>
      <c r="U72" s="41" t="s">
        <v>957</v>
      </c>
      <c r="V72" s="71"/>
      <c r="W72" s="4"/>
      <c r="X72" s="43" t="str">
        <f t="shared" si="2"/>
        <v>Đạt</v>
      </c>
      <c r="Y72" s="43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61"/>
    </row>
    <row r="73" spans="2:40" ht="18.75" customHeight="1" x14ac:dyDescent="0.25">
      <c r="B73" s="44">
        <v>65</v>
      </c>
      <c r="C73" s="45" t="s">
        <v>932</v>
      </c>
      <c r="D73" s="46" t="s">
        <v>933</v>
      </c>
      <c r="E73" s="47" t="s">
        <v>303</v>
      </c>
      <c r="F73" s="48" t="s">
        <v>934</v>
      </c>
      <c r="G73" s="45" t="s">
        <v>120</v>
      </c>
      <c r="H73" s="82">
        <v>10</v>
      </c>
      <c r="I73" s="49">
        <v>6</v>
      </c>
      <c r="J73" s="49">
        <v>7</v>
      </c>
      <c r="K73" s="49" t="s">
        <v>36</v>
      </c>
      <c r="L73" s="54"/>
      <c r="M73" s="54"/>
      <c r="N73" s="54"/>
      <c r="O73" s="54"/>
      <c r="P73" s="80">
        <v>1</v>
      </c>
      <c r="Q73" s="51">
        <f t="shared" ref="Q73:Q83" si="5">ROUND(SUMPRODUCT(H73:P73,$H$8:$P$8)/100,1)</f>
        <v>3</v>
      </c>
      <c r="R73" s="52" t="str">
        <f t="shared" si="3"/>
        <v>F</v>
      </c>
      <c r="S73" s="53" t="str">
        <f t="shared" si="1"/>
        <v>Kém</v>
      </c>
      <c r="T73" s="41" t="str">
        <f t="shared" si="4"/>
        <v/>
      </c>
      <c r="U73" s="41" t="s">
        <v>957</v>
      </c>
      <c r="V73" s="71"/>
      <c r="W73" s="4"/>
      <c r="X73" s="43" t="str">
        <f t="shared" si="2"/>
        <v>Học lại</v>
      </c>
      <c r="Y73" s="4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61"/>
    </row>
    <row r="74" spans="2:40" ht="18.75" customHeight="1" x14ac:dyDescent="0.25">
      <c r="B74" s="44">
        <v>66</v>
      </c>
      <c r="C74" s="45" t="s">
        <v>935</v>
      </c>
      <c r="D74" s="46" t="s">
        <v>936</v>
      </c>
      <c r="E74" s="47" t="s">
        <v>313</v>
      </c>
      <c r="F74" s="48" t="s">
        <v>619</v>
      </c>
      <c r="G74" s="45" t="s">
        <v>57</v>
      </c>
      <c r="H74" s="82">
        <v>10</v>
      </c>
      <c r="I74" s="49">
        <v>7</v>
      </c>
      <c r="J74" s="49">
        <v>6</v>
      </c>
      <c r="K74" s="49" t="s">
        <v>36</v>
      </c>
      <c r="L74" s="54"/>
      <c r="M74" s="54"/>
      <c r="N74" s="54"/>
      <c r="O74" s="54"/>
      <c r="P74" s="80">
        <v>5</v>
      </c>
      <c r="Q74" s="51">
        <f t="shared" si="5"/>
        <v>5.8</v>
      </c>
      <c r="R74" s="52" t="str">
        <f t="shared" si="3"/>
        <v>C</v>
      </c>
      <c r="S74" s="53" t="str">
        <f t="shared" si="1"/>
        <v>Trung bình</v>
      </c>
      <c r="T74" s="41" t="str">
        <f t="shared" si="4"/>
        <v/>
      </c>
      <c r="U74" s="41" t="s">
        <v>957</v>
      </c>
      <c r="V74" s="71"/>
      <c r="W74" s="4"/>
      <c r="X74" s="43" t="str">
        <f t="shared" ref="X74:X83" si="6">IF(T74="Không đủ ĐKDT","Học lại",IF(T74="Đình chỉ thi","Học lại",IF(AND(MID(G74,2,2)&lt;"12",T74="Vắng"),"Thi lại",IF(T74="Vắng có phép", "Thi lại",IF(AND((MID(G74,2,2)&lt;"12"),Q74&lt;4.5),"Thi lại",IF(AND((MID(G74,2,2)&lt;"18"),Q74&lt;4),"Học lại",IF(AND((MID(G74,2,2)&gt;"17"),Q74&lt;4),"Thi lại",IF(AND(MID(G74,2,2)&gt;"17",P74=0),"Thi lại",IF(AND((MID(G74,2,2)&lt;"12"),P74=0),"Thi lại",IF(AND((MID(G74,2,2)&lt;"18"),(MID(G74,2,2)&gt;"11"),P74=0),"Học lại","Đạt"))))))))))</f>
        <v>Đạt</v>
      </c>
      <c r="Y74" s="43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61"/>
    </row>
    <row r="75" spans="2:40" ht="18.75" customHeight="1" x14ac:dyDescent="0.25">
      <c r="B75" s="44">
        <v>67</v>
      </c>
      <c r="C75" s="45" t="s">
        <v>937</v>
      </c>
      <c r="D75" s="46" t="s">
        <v>938</v>
      </c>
      <c r="E75" s="47" t="s">
        <v>313</v>
      </c>
      <c r="F75" s="48" t="s">
        <v>119</v>
      </c>
      <c r="G75" s="45" t="s">
        <v>79</v>
      </c>
      <c r="H75" s="82">
        <v>10</v>
      </c>
      <c r="I75" s="49">
        <v>6</v>
      </c>
      <c r="J75" s="49">
        <v>7</v>
      </c>
      <c r="K75" s="49" t="s">
        <v>36</v>
      </c>
      <c r="L75" s="54"/>
      <c r="M75" s="54"/>
      <c r="N75" s="54"/>
      <c r="O75" s="54"/>
      <c r="P75" s="80">
        <v>7</v>
      </c>
      <c r="Q75" s="51">
        <f t="shared" si="5"/>
        <v>7.2</v>
      </c>
      <c r="R75" s="52" t="str">
        <f t="shared" si="3"/>
        <v>B</v>
      </c>
      <c r="S75" s="53" t="str">
        <f t="shared" si="1"/>
        <v>Khá</v>
      </c>
      <c r="T75" s="41" t="str">
        <f t="shared" ref="T75:T83" si="7">+IF(OR($H75=0,$I75=0,$J75=0,$K75=0),"Không đủ ĐKDT",IF(AND(P75=0,Q75&gt;=4),"Không đạt",""))</f>
        <v/>
      </c>
      <c r="U75" s="41" t="s">
        <v>957</v>
      </c>
      <c r="V75" s="71"/>
      <c r="W75" s="4"/>
      <c r="X75" s="43" t="str">
        <f t="shared" si="6"/>
        <v>Đạt</v>
      </c>
      <c r="Y75" s="43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61"/>
    </row>
    <row r="76" spans="2:40" ht="18.75" customHeight="1" x14ac:dyDescent="0.25">
      <c r="B76" s="44">
        <v>68</v>
      </c>
      <c r="C76" s="45" t="s">
        <v>939</v>
      </c>
      <c r="D76" s="46" t="s">
        <v>940</v>
      </c>
      <c r="E76" s="47" t="s">
        <v>743</v>
      </c>
      <c r="F76" s="48" t="s">
        <v>941</v>
      </c>
      <c r="G76" s="45" t="s">
        <v>128</v>
      </c>
      <c r="H76" s="82">
        <v>8</v>
      </c>
      <c r="I76" s="49">
        <v>5</v>
      </c>
      <c r="J76" s="49">
        <v>8</v>
      </c>
      <c r="K76" s="49" t="s">
        <v>36</v>
      </c>
      <c r="L76" s="54"/>
      <c r="M76" s="54"/>
      <c r="N76" s="54"/>
      <c r="O76" s="54"/>
      <c r="P76" s="80">
        <v>3</v>
      </c>
      <c r="Q76" s="51">
        <f t="shared" si="5"/>
        <v>4.2</v>
      </c>
      <c r="R76" s="52" t="str">
        <f t="shared" si="3"/>
        <v>D</v>
      </c>
      <c r="S76" s="53" t="str">
        <f t="shared" si="1"/>
        <v>Trung bình yếu</v>
      </c>
      <c r="T76" s="41" t="str">
        <f t="shared" si="7"/>
        <v/>
      </c>
      <c r="U76" s="41" t="s">
        <v>957</v>
      </c>
      <c r="V76" s="71"/>
      <c r="W76" s="4"/>
      <c r="X76" s="43" t="str">
        <f t="shared" si="6"/>
        <v>Đạt</v>
      </c>
      <c r="Y76" s="4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61"/>
    </row>
    <row r="77" spans="2:40" ht="18.75" customHeight="1" x14ac:dyDescent="0.25">
      <c r="B77" s="44">
        <v>69</v>
      </c>
      <c r="C77" s="45" t="s">
        <v>942</v>
      </c>
      <c r="D77" s="46" t="s">
        <v>114</v>
      </c>
      <c r="E77" s="47" t="s">
        <v>551</v>
      </c>
      <c r="F77" s="48" t="s">
        <v>943</v>
      </c>
      <c r="G77" s="45" t="s">
        <v>174</v>
      </c>
      <c r="H77" s="82">
        <v>9</v>
      </c>
      <c r="I77" s="49">
        <v>6</v>
      </c>
      <c r="J77" s="49">
        <v>6</v>
      </c>
      <c r="K77" s="49" t="s">
        <v>36</v>
      </c>
      <c r="L77" s="54"/>
      <c r="M77" s="54"/>
      <c r="N77" s="54"/>
      <c r="O77" s="54"/>
      <c r="P77" s="80">
        <v>2</v>
      </c>
      <c r="Q77" s="51">
        <f t="shared" si="5"/>
        <v>3.5</v>
      </c>
      <c r="R77" s="52" t="str">
        <f t="shared" si="3"/>
        <v>F</v>
      </c>
      <c r="S77" s="53" t="str">
        <f t="shared" si="1"/>
        <v>Kém</v>
      </c>
      <c r="T77" s="41" t="str">
        <f t="shared" si="7"/>
        <v/>
      </c>
      <c r="U77" s="41" t="s">
        <v>957</v>
      </c>
      <c r="V77" s="71"/>
      <c r="W77" s="4"/>
      <c r="X77" s="43" t="str">
        <f t="shared" si="6"/>
        <v>Học lại</v>
      </c>
      <c r="Y77" s="4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61"/>
    </row>
    <row r="78" spans="2:40" ht="18.75" customHeight="1" x14ac:dyDescent="0.25">
      <c r="B78" s="44">
        <v>70</v>
      </c>
      <c r="C78" s="45" t="s">
        <v>944</v>
      </c>
      <c r="D78" s="46" t="s">
        <v>945</v>
      </c>
      <c r="E78" s="47" t="s">
        <v>317</v>
      </c>
      <c r="F78" s="48" t="s">
        <v>405</v>
      </c>
      <c r="G78" s="45" t="s">
        <v>378</v>
      </c>
      <c r="H78" s="82">
        <v>9</v>
      </c>
      <c r="I78" s="49">
        <v>6</v>
      </c>
      <c r="J78" s="49">
        <v>6</v>
      </c>
      <c r="K78" s="49" t="s">
        <v>36</v>
      </c>
      <c r="L78" s="54"/>
      <c r="M78" s="54"/>
      <c r="N78" s="54"/>
      <c r="O78" s="54"/>
      <c r="P78" s="80">
        <v>1</v>
      </c>
      <c r="Q78" s="51">
        <f t="shared" si="5"/>
        <v>2.8</v>
      </c>
      <c r="R78" s="52" t="str">
        <f t="shared" si="3"/>
        <v>F</v>
      </c>
      <c r="S78" s="53" t="str">
        <f t="shared" si="1"/>
        <v>Kém</v>
      </c>
      <c r="T78" s="41" t="str">
        <f t="shared" si="7"/>
        <v/>
      </c>
      <c r="U78" s="41" t="s">
        <v>957</v>
      </c>
      <c r="V78" s="71"/>
      <c r="W78" s="4"/>
      <c r="X78" s="43" t="str">
        <f t="shared" si="6"/>
        <v>Học lại</v>
      </c>
      <c r="Y78" s="4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61"/>
    </row>
    <row r="79" spans="2:40" ht="18.75" customHeight="1" x14ac:dyDescent="0.25">
      <c r="B79" s="44">
        <v>71</v>
      </c>
      <c r="C79" s="45" t="s">
        <v>946</v>
      </c>
      <c r="D79" s="46" t="s">
        <v>114</v>
      </c>
      <c r="E79" s="47" t="s">
        <v>317</v>
      </c>
      <c r="F79" s="48" t="s">
        <v>524</v>
      </c>
      <c r="G79" s="45" t="s">
        <v>65</v>
      </c>
      <c r="H79" s="82">
        <v>8</v>
      </c>
      <c r="I79" s="49">
        <v>6</v>
      </c>
      <c r="J79" s="49">
        <v>8</v>
      </c>
      <c r="K79" s="49" t="s">
        <v>36</v>
      </c>
      <c r="L79" s="54"/>
      <c r="M79" s="54"/>
      <c r="N79" s="54"/>
      <c r="O79" s="54"/>
      <c r="P79" s="80">
        <v>7</v>
      </c>
      <c r="Q79" s="51">
        <f t="shared" si="5"/>
        <v>7.1</v>
      </c>
      <c r="R79" s="52" t="str">
        <f t="shared" si="3"/>
        <v>B</v>
      </c>
      <c r="S79" s="53" t="str">
        <f t="shared" si="1"/>
        <v>Khá</v>
      </c>
      <c r="T79" s="41" t="str">
        <f t="shared" si="7"/>
        <v/>
      </c>
      <c r="U79" s="41" t="s">
        <v>957</v>
      </c>
      <c r="V79" s="71"/>
      <c r="W79" s="4"/>
      <c r="X79" s="43" t="str">
        <f t="shared" si="6"/>
        <v>Đạt</v>
      </c>
      <c r="Y79" s="4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61"/>
    </row>
    <row r="80" spans="2:40" ht="18.75" customHeight="1" x14ac:dyDescent="0.25">
      <c r="B80" s="44">
        <v>72</v>
      </c>
      <c r="C80" s="45" t="s">
        <v>947</v>
      </c>
      <c r="D80" s="46" t="s">
        <v>376</v>
      </c>
      <c r="E80" s="47" t="s">
        <v>334</v>
      </c>
      <c r="F80" s="48" t="s">
        <v>639</v>
      </c>
      <c r="G80" s="45" t="s">
        <v>74</v>
      </c>
      <c r="H80" s="82">
        <v>8</v>
      </c>
      <c r="I80" s="49">
        <v>7</v>
      </c>
      <c r="J80" s="49">
        <v>7</v>
      </c>
      <c r="K80" s="49" t="s">
        <v>36</v>
      </c>
      <c r="L80" s="54"/>
      <c r="M80" s="54"/>
      <c r="N80" s="54"/>
      <c r="O80" s="54"/>
      <c r="P80" s="80">
        <v>6</v>
      </c>
      <c r="Q80" s="51">
        <f t="shared" si="5"/>
        <v>6.4</v>
      </c>
      <c r="R80" s="52" t="str">
        <f t="shared" si="3"/>
        <v>C</v>
      </c>
      <c r="S80" s="53" t="str">
        <f t="shared" si="1"/>
        <v>Trung bình</v>
      </c>
      <c r="T80" s="41" t="str">
        <f t="shared" si="7"/>
        <v/>
      </c>
      <c r="U80" s="41" t="s">
        <v>957</v>
      </c>
      <c r="V80" s="71"/>
      <c r="W80" s="4"/>
      <c r="X80" s="43" t="str">
        <f t="shared" si="6"/>
        <v>Đạt</v>
      </c>
      <c r="Y80" s="4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61"/>
    </row>
    <row r="81" spans="1:40" ht="18.75" customHeight="1" x14ac:dyDescent="0.25">
      <c r="B81" s="44">
        <v>73</v>
      </c>
      <c r="C81" s="45" t="s">
        <v>948</v>
      </c>
      <c r="D81" s="46" t="s">
        <v>949</v>
      </c>
      <c r="E81" s="47" t="s">
        <v>950</v>
      </c>
      <c r="F81" s="48" t="s">
        <v>908</v>
      </c>
      <c r="G81" s="45" t="s">
        <v>472</v>
      </c>
      <c r="H81" s="82">
        <v>10</v>
      </c>
      <c r="I81" s="49">
        <v>6</v>
      </c>
      <c r="J81" s="49">
        <v>9</v>
      </c>
      <c r="K81" s="49" t="s">
        <v>36</v>
      </c>
      <c r="L81" s="54"/>
      <c r="M81" s="54"/>
      <c r="N81" s="54"/>
      <c r="O81" s="54"/>
      <c r="P81" s="80">
        <v>5</v>
      </c>
      <c r="Q81" s="51">
        <f t="shared" si="5"/>
        <v>6</v>
      </c>
      <c r="R81" s="52" t="str">
        <f t="shared" si="3"/>
        <v>C</v>
      </c>
      <c r="S81" s="53" t="str">
        <f t="shared" si="1"/>
        <v>Trung bình</v>
      </c>
      <c r="T81" s="41" t="str">
        <f t="shared" si="7"/>
        <v/>
      </c>
      <c r="U81" s="41" t="s">
        <v>957</v>
      </c>
      <c r="V81" s="71"/>
      <c r="W81" s="4"/>
      <c r="X81" s="43" t="str">
        <f t="shared" si="6"/>
        <v>Đạt</v>
      </c>
      <c r="Y81" s="4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61"/>
    </row>
    <row r="82" spans="1:40" ht="18.75" customHeight="1" x14ac:dyDescent="0.25">
      <c r="B82" s="44">
        <v>74</v>
      </c>
      <c r="C82" s="45" t="s">
        <v>951</v>
      </c>
      <c r="D82" s="46" t="s">
        <v>952</v>
      </c>
      <c r="E82" s="47" t="s">
        <v>338</v>
      </c>
      <c r="F82" s="48" t="s">
        <v>372</v>
      </c>
      <c r="G82" s="45" t="s">
        <v>262</v>
      </c>
      <c r="H82" s="82">
        <v>10</v>
      </c>
      <c r="I82" s="49">
        <v>7</v>
      </c>
      <c r="J82" s="49">
        <v>1</v>
      </c>
      <c r="K82" s="49" t="s">
        <v>36</v>
      </c>
      <c r="L82" s="54"/>
      <c r="M82" s="54"/>
      <c r="N82" s="54"/>
      <c r="O82" s="54"/>
      <c r="P82" s="80">
        <v>0</v>
      </c>
      <c r="Q82" s="51">
        <f t="shared" si="5"/>
        <v>1.8</v>
      </c>
      <c r="R82" s="52" t="str">
        <f t="shared" si="3"/>
        <v>F</v>
      </c>
      <c r="S82" s="53" t="str">
        <f t="shared" si="1"/>
        <v>Kém</v>
      </c>
      <c r="T82" s="41" t="s">
        <v>3382</v>
      </c>
      <c r="U82" s="41" t="s">
        <v>957</v>
      </c>
      <c r="V82" s="71"/>
      <c r="W82" s="4"/>
      <c r="X82" s="43" t="str">
        <f t="shared" si="6"/>
        <v>Học lại</v>
      </c>
      <c r="Y82" s="43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61"/>
    </row>
    <row r="83" spans="1:40" ht="18.75" customHeight="1" x14ac:dyDescent="0.25">
      <c r="B83" s="44">
        <v>75</v>
      </c>
      <c r="C83" s="45" t="s">
        <v>953</v>
      </c>
      <c r="D83" s="46" t="s">
        <v>954</v>
      </c>
      <c r="E83" s="47" t="s">
        <v>762</v>
      </c>
      <c r="F83" s="48" t="s">
        <v>414</v>
      </c>
      <c r="G83" s="45" t="s">
        <v>65</v>
      </c>
      <c r="H83" s="82">
        <v>10</v>
      </c>
      <c r="I83" s="49">
        <v>6</v>
      </c>
      <c r="J83" s="49">
        <v>6</v>
      </c>
      <c r="K83" s="49" t="s">
        <v>36</v>
      </c>
      <c r="L83" s="54"/>
      <c r="M83" s="54"/>
      <c r="N83" s="54"/>
      <c r="O83" s="54"/>
      <c r="P83" s="80">
        <v>4</v>
      </c>
      <c r="Q83" s="51">
        <f t="shared" si="5"/>
        <v>5</v>
      </c>
      <c r="R83" s="52" t="str">
        <f t="shared" si="3"/>
        <v>D+</v>
      </c>
      <c r="S83" s="53" t="str">
        <f t="shared" si="1"/>
        <v>Trung bình yếu</v>
      </c>
      <c r="T83" s="41" t="str">
        <f t="shared" si="7"/>
        <v/>
      </c>
      <c r="U83" s="41" t="s">
        <v>957</v>
      </c>
      <c r="V83" s="71"/>
      <c r="W83" s="4"/>
      <c r="X83" s="43" t="str">
        <f t="shared" si="6"/>
        <v>Đạt</v>
      </c>
      <c r="Y83" s="43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61"/>
    </row>
    <row r="84" spans="1:40" ht="7.5" customHeight="1" x14ac:dyDescent="0.25">
      <c r="A84" s="61"/>
      <c r="B84" s="62"/>
      <c r="C84" s="63"/>
      <c r="D84" s="63"/>
      <c r="E84" s="64"/>
      <c r="F84" s="64"/>
      <c r="G84" s="64"/>
      <c r="H84" s="65"/>
      <c r="I84" s="66"/>
      <c r="J84" s="66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4"/>
    </row>
    <row r="85" spans="1:40" ht="16.5" x14ac:dyDescent="0.25">
      <c r="A85" s="61"/>
      <c r="B85" s="130" t="s">
        <v>37</v>
      </c>
      <c r="C85" s="130"/>
      <c r="D85" s="63"/>
      <c r="E85" s="64"/>
      <c r="F85" s="64"/>
      <c r="G85" s="64"/>
      <c r="H85" s="65"/>
      <c r="I85" s="66"/>
      <c r="J85" s="66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4"/>
    </row>
    <row r="86" spans="1:40" ht="16.5" customHeight="1" x14ac:dyDescent="0.25">
      <c r="A86" s="61"/>
      <c r="B86" s="68" t="s">
        <v>38</v>
      </c>
      <c r="C86" s="68"/>
      <c r="D86" s="69">
        <f>+$AA$7</f>
        <v>75</v>
      </c>
      <c r="E86" s="70" t="s">
        <v>39</v>
      </c>
      <c r="F86" s="70"/>
      <c r="G86" s="139" t="s">
        <v>40</v>
      </c>
      <c r="H86" s="139"/>
      <c r="I86" s="139"/>
      <c r="J86" s="139"/>
      <c r="K86" s="139"/>
      <c r="L86" s="139"/>
      <c r="M86" s="139"/>
      <c r="N86" s="139"/>
      <c r="O86" s="139"/>
      <c r="P86" s="71">
        <f>$AA$7 -COUNTIF($T$8:$T$230,"Vắng") -COUNTIF($T$8:$T$230,"Vắng có phép") - COUNTIF($T$8:$T$230,"Đình chỉ thi") - COUNTIF($T$8:$T$230,"Không đủ ĐKDT")</f>
        <v>68</v>
      </c>
      <c r="Q86" s="71"/>
      <c r="R86" s="72"/>
      <c r="S86" s="73"/>
      <c r="T86" s="73" t="s">
        <v>39</v>
      </c>
      <c r="U86" s="73"/>
      <c r="V86" s="73"/>
      <c r="W86" s="4"/>
    </row>
    <row r="87" spans="1:40" ht="16.5" customHeight="1" x14ac:dyDescent="0.25">
      <c r="A87" s="61"/>
      <c r="B87" s="68" t="s">
        <v>41</v>
      </c>
      <c r="C87" s="68"/>
      <c r="D87" s="69">
        <f>+$AL$7</f>
        <v>45</v>
      </c>
      <c r="E87" s="70" t="s">
        <v>39</v>
      </c>
      <c r="F87" s="70"/>
      <c r="G87" s="139" t="s">
        <v>42</v>
      </c>
      <c r="H87" s="139"/>
      <c r="I87" s="139"/>
      <c r="J87" s="139"/>
      <c r="K87" s="139"/>
      <c r="L87" s="139"/>
      <c r="M87" s="139"/>
      <c r="N87" s="139"/>
      <c r="O87" s="139"/>
      <c r="P87" s="74">
        <f>COUNTIF($T$8:$T$106,"Vắng")</f>
        <v>7</v>
      </c>
      <c r="Q87" s="74"/>
      <c r="R87" s="75"/>
      <c r="S87" s="73"/>
      <c r="T87" s="73" t="s">
        <v>39</v>
      </c>
      <c r="U87" s="73"/>
      <c r="V87" s="73"/>
      <c r="W87" s="4"/>
    </row>
    <row r="88" spans="1:40" ht="16.5" customHeight="1" x14ac:dyDescent="0.25">
      <c r="A88" s="61"/>
      <c r="B88" s="68" t="s">
        <v>43</v>
      </c>
      <c r="C88" s="68"/>
      <c r="D88" s="76">
        <f>COUNTIF(X9:X83,"Học lại")</f>
        <v>30</v>
      </c>
      <c r="E88" s="70" t="s">
        <v>39</v>
      </c>
      <c r="F88" s="70"/>
      <c r="G88" s="139" t="s">
        <v>44</v>
      </c>
      <c r="H88" s="139"/>
      <c r="I88" s="139"/>
      <c r="J88" s="139"/>
      <c r="K88" s="139"/>
      <c r="L88" s="139"/>
      <c r="M88" s="139"/>
      <c r="N88" s="139"/>
      <c r="O88" s="139"/>
      <c r="P88" s="71">
        <f>COUNTIF($T$8:$T$106,"Vắng có phép")</f>
        <v>0</v>
      </c>
      <c r="Q88" s="71"/>
      <c r="R88" s="72"/>
      <c r="S88" s="73"/>
      <c r="T88" s="73" t="s">
        <v>39</v>
      </c>
      <c r="U88" s="73"/>
      <c r="V88" s="73"/>
      <c r="W88" s="4"/>
    </row>
    <row r="89" spans="1:40" ht="3" customHeight="1" x14ac:dyDescent="0.25">
      <c r="A89" s="61"/>
      <c r="B89" s="62"/>
      <c r="C89" s="63"/>
      <c r="D89" s="63"/>
      <c r="E89" s="64"/>
      <c r="F89" s="64"/>
      <c r="G89" s="64"/>
      <c r="H89" s="65"/>
      <c r="I89" s="66"/>
      <c r="J89" s="66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4"/>
    </row>
    <row r="90" spans="1:40" x14ac:dyDescent="0.25">
      <c r="B90" s="77" t="s">
        <v>45</v>
      </c>
      <c r="C90" s="77"/>
      <c r="D90" s="78">
        <f>COUNTIF(X9:X83,"Thi lại")</f>
        <v>0</v>
      </c>
      <c r="E90" s="79" t="s">
        <v>39</v>
      </c>
      <c r="F90" s="4"/>
      <c r="G90" s="4"/>
      <c r="H90" s="4"/>
      <c r="I90" s="4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99"/>
      <c r="V90" s="99"/>
      <c r="W90" s="4"/>
    </row>
    <row r="91" spans="1:40" x14ac:dyDescent="0.25">
      <c r="B91" s="77"/>
      <c r="C91" s="77"/>
      <c r="D91" s="78"/>
      <c r="E91" s="79"/>
      <c r="F91" s="4"/>
      <c r="G91" s="4"/>
      <c r="H91" s="4"/>
      <c r="I91" s="4"/>
      <c r="J91" s="140" t="s">
        <v>3383</v>
      </c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99"/>
      <c r="V91" s="99"/>
      <c r="W91" s="4"/>
    </row>
  </sheetData>
  <sheetProtection formatCells="0" formatColumns="0" formatRows="0" insertColumns="0" insertRows="0" insertHyperlinks="0" deleteColumns="0" deleteRows="0" sort="0" autoFilter="0" pivotTables="0"/>
  <autoFilter ref="A7:AN83">
    <filterColumn colId="3" showButton="0"/>
  </autoFilter>
  <mergeCells count="43">
    <mergeCell ref="J91:T91"/>
    <mergeCell ref="G87:O87"/>
    <mergeCell ref="M6:N6"/>
    <mergeCell ref="O6:O7"/>
    <mergeCell ref="P6:P7"/>
    <mergeCell ref="Q6:Q8"/>
    <mergeCell ref="B8:G8"/>
    <mergeCell ref="B85:C85"/>
    <mergeCell ref="G86:O86"/>
    <mergeCell ref="G88:O88"/>
    <mergeCell ref="J90:T90"/>
    <mergeCell ref="AL3:AM5"/>
    <mergeCell ref="B4:C4"/>
    <mergeCell ref="G4:O4"/>
    <mergeCell ref="P4:U4"/>
    <mergeCell ref="B6:B7"/>
    <mergeCell ref="C6:C7"/>
    <mergeCell ref="D6:E7"/>
    <mergeCell ref="F6:F7"/>
    <mergeCell ref="G6:G7"/>
    <mergeCell ref="H6:H7"/>
    <mergeCell ref="Z3:Z6"/>
    <mergeCell ref="AA3:AA6"/>
    <mergeCell ref="AB3:AE5"/>
    <mergeCell ref="AF3:AG5"/>
    <mergeCell ref="AJ3:AK5"/>
    <mergeCell ref="B3:C3"/>
    <mergeCell ref="B1:G1"/>
    <mergeCell ref="B2:G2"/>
    <mergeCell ref="AH3:AI5"/>
    <mergeCell ref="H1:U1"/>
    <mergeCell ref="H2:U2"/>
    <mergeCell ref="D3:O3"/>
    <mergeCell ref="P3:U3"/>
    <mergeCell ref="Y3:Y6"/>
    <mergeCell ref="I6:I7"/>
    <mergeCell ref="J6:J7"/>
    <mergeCell ref="K6:K7"/>
    <mergeCell ref="L6:L7"/>
    <mergeCell ref="T6:T8"/>
    <mergeCell ref="U6:U8"/>
    <mergeCell ref="R6:R7"/>
    <mergeCell ref="S6:S7"/>
  </mergeCells>
  <conditionalFormatting sqref="H9:P83">
    <cfRule type="cellIs" dxfId="23" priority="8" operator="greaterThan">
      <formula>10</formula>
    </cfRule>
  </conditionalFormatting>
  <conditionalFormatting sqref="C1:C1048576">
    <cfRule type="duplicateValues" dxfId="22" priority="7"/>
  </conditionalFormatting>
  <conditionalFormatting sqref="P9:P83">
    <cfRule type="cellIs" dxfId="21" priority="4" operator="greaterThan">
      <formula>10</formula>
    </cfRule>
    <cfRule type="cellIs" dxfId="20" priority="5" operator="greaterThan">
      <formula>10</formula>
    </cfRule>
    <cfRule type="cellIs" dxfId="19" priority="6" operator="greaterThan">
      <formula>10</formula>
    </cfRule>
  </conditionalFormatting>
  <conditionalFormatting sqref="H9:K83">
    <cfRule type="cellIs" dxfId="18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8 Y3:AM7 Z2:AM2 Z9 X9:Y83 AN2:AN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2" max="1048575" man="1"/>
  </col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AN90"/>
  <sheetViews>
    <sheetView topLeftCell="B1" workbookViewId="0">
      <pane ySplit="2" topLeftCell="A82" activePane="bottomLeft" state="frozen"/>
      <selection activeCell="S5" sqref="S1:S1048576"/>
      <selection pane="bottomLeft" activeCell="B91" sqref="A91:XFD122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4.875" style="1" customWidth="1"/>
    <col min="5" max="5" width="9.875" style="1" customWidth="1"/>
    <col min="6" max="6" width="9.375" style="1" hidden="1" customWidth="1"/>
    <col min="7" max="7" width="12.125" style="1" customWidth="1"/>
    <col min="8" max="10" width="4.375" style="1" customWidth="1"/>
    <col min="11" max="11" width="4.375" style="1" hidden="1" customWidth="1"/>
    <col min="12" max="12" width="3.25" style="1" hidden="1" customWidth="1"/>
    <col min="13" max="13" width="4.875" style="1" hidden="1" customWidth="1"/>
    <col min="14" max="14" width="7.5" style="1" hidden="1" customWidth="1"/>
    <col min="15" max="15" width="8" style="1" hidden="1" customWidth="1"/>
    <col min="16" max="16" width="5.25" style="1" customWidth="1"/>
    <col min="17" max="17" width="6.5" style="1" customWidth="1"/>
    <col min="18" max="18" width="6.5" style="1" hidden="1" customWidth="1"/>
    <col min="19" max="19" width="14.5" style="1" hidden="1" customWidth="1"/>
    <col min="20" max="20" width="14.75" style="1" customWidth="1"/>
    <col min="21" max="21" width="8.25" style="1" hidden="1" customWidth="1"/>
    <col min="22" max="22" width="3.25" style="1" customWidth="1"/>
    <col min="23" max="23" width="5.75" style="1" customWidth="1"/>
    <col min="24" max="24" width="6.5" style="2" customWidth="1"/>
    <col min="25" max="26" width="9" style="3" customWidth="1"/>
    <col min="27" max="40" width="9" style="3"/>
    <col min="41" max="16384" width="9" style="1"/>
  </cols>
  <sheetData>
    <row r="1" spans="2:40" ht="27.75" customHeight="1" x14ac:dyDescent="0.3">
      <c r="B1" s="115" t="s">
        <v>0</v>
      </c>
      <c r="C1" s="115"/>
      <c r="D1" s="115"/>
      <c r="E1" s="115"/>
      <c r="F1" s="115"/>
      <c r="G1" s="115"/>
      <c r="H1" s="117" t="s">
        <v>3381</v>
      </c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94"/>
      <c r="W1" s="4"/>
    </row>
    <row r="2" spans="2:40" ht="25.5" customHeight="1" x14ac:dyDescent="0.25">
      <c r="B2" s="116" t="s">
        <v>1</v>
      </c>
      <c r="C2" s="116"/>
      <c r="D2" s="116"/>
      <c r="E2" s="116"/>
      <c r="F2" s="116"/>
      <c r="G2" s="116"/>
      <c r="H2" s="119" t="s">
        <v>46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96"/>
      <c r="W2" s="5"/>
      <c r="X2" s="6"/>
      <c r="AF2" s="2"/>
      <c r="AG2" s="7"/>
      <c r="AH2" s="2"/>
      <c r="AI2" s="2"/>
      <c r="AJ2" s="2"/>
      <c r="AK2" s="7"/>
      <c r="AL2" s="2"/>
    </row>
    <row r="3" spans="2:40" ht="33.75" customHeight="1" x14ac:dyDescent="0.25">
      <c r="B3" s="112" t="s">
        <v>2</v>
      </c>
      <c r="C3" s="112"/>
      <c r="D3" s="113" t="s">
        <v>48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 t="s">
        <v>766</v>
      </c>
      <c r="Q3" s="114"/>
      <c r="R3" s="114"/>
      <c r="S3" s="114"/>
      <c r="T3" s="114"/>
      <c r="U3" s="114"/>
      <c r="V3" s="92"/>
      <c r="Y3" s="120" t="s">
        <v>3</v>
      </c>
      <c r="Z3" s="120" t="s">
        <v>4</v>
      </c>
      <c r="AA3" s="120" t="s">
        <v>5</v>
      </c>
      <c r="AB3" s="120" t="s">
        <v>6</v>
      </c>
      <c r="AC3" s="120"/>
      <c r="AD3" s="120"/>
      <c r="AE3" s="120"/>
      <c r="AF3" s="120" t="s">
        <v>7</v>
      </c>
      <c r="AG3" s="120"/>
      <c r="AH3" s="120" t="s">
        <v>8</v>
      </c>
      <c r="AI3" s="120"/>
      <c r="AJ3" s="120" t="s">
        <v>9</v>
      </c>
      <c r="AK3" s="120"/>
      <c r="AL3" s="120" t="s">
        <v>10</v>
      </c>
      <c r="AM3" s="120"/>
      <c r="AN3" s="9"/>
    </row>
    <row r="4" spans="2:40" ht="17.25" customHeight="1" x14ac:dyDescent="0.25">
      <c r="B4" s="121" t="s">
        <v>11</v>
      </c>
      <c r="C4" s="121"/>
      <c r="D4" s="10">
        <v>2</v>
      </c>
      <c r="G4" s="122" t="s">
        <v>341</v>
      </c>
      <c r="H4" s="122"/>
      <c r="I4" s="122"/>
      <c r="J4" s="122"/>
      <c r="K4" s="122"/>
      <c r="L4" s="122"/>
      <c r="M4" s="122"/>
      <c r="N4" s="122"/>
      <c r="O4" s="122"/>
      <c r="P4" s="122" t="s">
        <v>342</v>
      </c>
      <c r="Q4" s="122"/>
      <c r="R4" s="122"/>
      <c r="S4" s="122"/>
      <c r="T4" s="122"/>
      <c r="U4" s="122"/>
      <c r="V4" s="93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9"/>
    </row>
    <row r="5" spans="2:40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4"/>
      <c r="R5" s="4"/>
      <c r="S5" s="4"/>
      <c r="T5" s="4"/>
      <c r="U5" s="4"/>
      <c r="V5" s="4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9"/>
    </row>
    <row r="6" spans="2:40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31" t="s">
        <v>16</v>
      </c>
      <c r="I6" s="131" t="s">
        <v>17</v>
      </c>
      <c r="J6" s="131" t="s">
        <v>18</v>
      </c>
      <c r="K6" s="131" t="s">
        <v>19</v>
      </c>
      <c r="L6" s="132" t="s">
        <v>20</v>
      </c>
      <c r="M6" s="127" t="s">
        <v>21</v>
      </c>
      <c r="N6" s="129"/>
      <c r="O6" s="132" t="s">
        <v>22</v>
      </c>
      <c r="P6" s="132" t="s">
        <v>23</v>
      </c>
      <c r="Q6" s="124" t="s">
        <v>24</v>
      </c>
      <c r="R6" s="132" t="s">
        <v>25</v>
      </c>
      <c r="S6" s="124" t="s">
        <v>26</v>
      </c>
      <c r="T6" s="124" t="s">
        <v>27</v>
      </c>
      <c r="U6" s="124" t="s">
        <v>47</v>
      </c>
      <c r="V6" s="88"/>
      <c r="Y6" s="120"/>
      <c r="Z6" s="120"/>
      <c r="AA6" s="120"/>
      <c r="AB6" s="13" t="s">
        <v>28</v>
      </c>
      <c r="AC6" s="13" t="s">
        <v>29</v>
      </c>
      <c r="AD6" s="13" t="s">
        <v>30</v>
      </c>
      <c r="AE6" s="13" t="s">
        <v>31</v>
      </c>
      <c r="AF6" s="13" t="s">
        <v>32</v>
      </c>
      <c r="AG6" s="13" t="s">
        <v>31</v>
      </c>
      <c r="AH6" s="13" t="s">
        <v>32</v>
      </c>
      <c r="AI6" s="13" t="s">
        <v>31</v>
      </c>
      <c r="AJ6" s="13" t="s">
        <v>32</v>
      </c>
      <c r="AK6" s="13" t="s">
        <v>31</v>
      </c>
      <c r="AL6" s="13" t="s">
        <v>32</v>
      </c>
      <c r="AM6" s="14" t="s">
        <v>31</v>
      </c>
      <c r="AN6" s="15"/>
    </row>
    <row r="7" spans="2:40" ht="39" customHeight="1" x14ac:dyDescent="0.25">
      <c r="B7" s="125"/>
      <c r="C7" s="134"/>
      <c r="D7" s="137"/>
      <c r="E7" s="138"/>
      <c r="F7" s="125"/>
      <c r="G7" s="125"/>
      <c r="H7" s="131"/>
      <c r="I7" s="131"/>
      <c r="J7" s="131"/>
      <c r="K7" s="131"/>
      <c r="L7" s="132"/>
      <c r="M7" s="91" t="s">
        <v>33</v>
      </c>
      <c r="N7" s="91" t="s">
        <v>34</v>
      </c>
      <c r="O7" s="132"/>
      <c r="P7" s="132"/>
      <c r="Q7" s="126"/>
      <c r="R7" s="132"/>
      <c r="S7" s="125"/>
      <c r="T7" s="126"/>
      <c r="U7" s="126"/>
      <c r="V7" s="88"/>
      <c r="X7" s="17"/>
      <c r="Y7" s="18" t="str">
        <f>+D3</f>
        <v>Tin học cơ sở 2</v>
      </c>
      <c r="Z7" s="19" t="str">
        <f>+P3</f>
        <v>Nhóm: D17-233_03</v>
      </c>
      <c r="AA7" s="20">
        <f>+$AJ$7+$AL$7+$AH$7</f>
        <v>74</v>
      </c>
      <c r="AB7" s="7">
        <f>COUNTIF($S$8:$S$99,"Khiển trách")</f>
        <v>0</v>
      </c>
      <c r="AC7" s="7">
        <f>COUNTIF($S$8:$S$99,"Cảnh cáo")</f>
        <v>0</v>
      </c>
      <c r="AD7" s="7">
        <f>COUNTIF($S$8:$S$99,"Đình chỉ thi")</f>
        <v>0</v>
      </c>
      <c r="AE7" s="21">
        <f>+($AB$7+$AC$7+$AD$7)/$AA$7*100%</f>
        <v>0</v>
      </c>
      <c r="AF7" s="7">
        <f>SUM(COUNTIF($S$8:$S$97,"Vắng"),COUNTIF($S$8:$S$97,"Vắng có phép"))</f>
        <v>0</v>
      </c>
      <c r="AG7" s="22">
        <f>+$AF$7/$AA$7</f>
        <v>0</v>
      </c>
      <c r="AH7" s="23">
        <f>COUNTIF($X$8:$X$97,"Thi lại")</f>
        <v>0</v>
      </c>
      <c r="AI7" s="22">
        <f>+$AH$7/$AA$7</f>
        <v>0</v>
      </c>
      <c r="AJ7" s="23">
        <f>COUNTIF($X$8:$X$98,"Học lại")</f>
        <v>36</v>
      </c>
      <c r="AK7" s="22">
        <f>+$AJ$7/$AA$7</f>
        <v>0.48648648648648651</v>
      </c>
      <c r="AL7" s="7">
        <f>COUNTIF($X$9:$X$98,"Đạt")</f>
        <v>38</v>
      </c>
      <c r="AM7" s="21">
        <f>+$AL$7/$AA$7</f>
        <v>0.51351351351351349</v>
      </c>
      <c r="AN7" s="24"/>
    </row>
    <row r="8" spans="2:40" ht="14.25" customHeight="1" x14ac:dyDescent="0.25">
      <c r="B8" s="127" t="s">
        <v>35</v>
      </c>
      <c r="C8" s="128"/>
      <c r="D8" s="128"/>
      <c r="E8" s="128"/>
      <c r="F8" s="128"/>
      <c r="G8" s="129"/>
      <c r="H8" s="25">
        <v>10</v>
      </c>
      <c r="I8" s="25">
        <v>10</v>
      </c>
      <c r="J8" s="83">
        <v>10</v>
      </c>
      <c r="K8" s="25"/>
      <c r="L8" s="26"/>
      <c r="M8" s="27"/>
      <c r="N8" s="27"/>
      <c r="O8" s="27"/>
      <c r="P8" s="28">
        <f>100-H8-I8-J8-K8</f>
        <v>70</v>
      </c>
      <c r="Q8" s="125"/>
      <c r="R8" s="29"/>
      <c r="S8" s="29"/>
      <c r="T8" s="125"/>
      <c r="U8" s="125"/>
      <c r="V8" s="88"/>
      <c r="Y8" s="2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9"/>
    </row>
    <row r="9" spans="2:40" ht="18.75" customHeight="1" x14ac:dyDescent="0.25">
      <c r="B9" s="31">
        <v>1</v>
      </c>
      <c r="C9" s="32" t="s">
        <v>574</v>
      </c>
      <c r="D9" s="33" t="s">
        <v>575</v>
      </c>
      <c r="E9" s="34" t="s">
        <v>51</v>
      </c>
      <c r="F9" s="35" t="s">
        <v>576</v>
      </c>
      <c r="G9" s="32" t="s">
        <v>93</v>
      </c>
      <c r="H9" s="81">
        <v>8</v>
      </c>
      <c r="I9" s="36">
        <v>6</v>
      </c>
      <c r="J9" s="36">
        <v>8</v>
      </c>
      <c r="K9" s="36" t="s">
        <v>36</v>
      </c>
      <c r="L9" s="37"/>
      <c r="M9" s="37"/>
      <c r="N9" s="37"/>
      <c r="O9" s="37"/>
      <c r="P9" s="38">
        <v>4</v>
      </c>
      <c r="Q9" s="39">
        <f t="shared" ref="Q9:Q72" si="0">ROUND(SUMPRODUCT(H9:P9,$H$8:$P$8)/100,1)</f>
        <v>5</v>
      </c>
      <c r="R9" s="40" t="str">
        <f>IF(AND($Q9&gt;=9,$Q9&lt;=10),"A+","")&amp;IF(AND($Q9&gt;=8.5,$Q9&lt;=8.9),"A","")&amp;IF(AND($Q9&gt;=8,$Q9&lt;=8.4),"B+","")&amp;IF(AND($Q9&gt;=7,$Q9&lt;=7.9),"B","")&amp;IF(AND($Q9&gt;=6.5,$Q9&lt;=6.9),"C+","")&amp;IF(AND($Q9&gt;=5.5,$Q9&lt;=6.4),"C","")&amp;IF(AND($Q9&gt;=5,$Q9&lt;=5.4),"D+","")&amp;IF(AND($Q9&gt;=4,$Q9&lt;=4.9),"D","")&amp;IF(AND($Q9&lt;4),"F","")</f>
        <v>D+</v>
      </c>
      <c r="S9" s="40" t="str">
        <f t="shared" ref="S9:S82" si="1">IF($Q9&lt;4,"Kém",IF(AND($Q9&gt;=4,$Q9&lt;=5.4),"Trung bình yếu",IF(AND($Q9&gt;=5.5,$Q9&lt;=6.9),"Trung bình",IF(AND($Q9&gt;=7,$Q9&lt;=8.4),"Khá",IF(AND($Q9&gt;=8.5,$Q9&lt;=10),"Giỏi","")))))</f>
        <v>Trung bình yếu</v>
      </c>
      <c r="T9" s="41" t="str">
        <f>+IF(OR($H9=0,$I9=0,$J9=0,$K9=0),"Không đủ ĐKDT",IF(AND(P9=0,Q9&gt;=4),"Không đạt",""))</f>
        <v/>
      </c>
      <c r="U9" s="90" t="s">
        <v>767</v>
      </c>
      <c r="V9" s="71"/>
      <c r="W9" s="4"/>
      <c r="X9" s="43" t="str">
        <f>IF(T9="Không đủ ĐKDT","Học lại",IF(T9="Đình chỉ thi","Học lại",IF(AND(MID(G9,2,2)&lt;"12",T9="Vắng"),"Thi lại",IF(T9="Vắng có phép", "Thi lại",IF(AND((MID(G9,2,2)&lt;"12"),Q9&lt;4.5),"Thi lại",IF(AND((MID(G9,2,2)&lt;"18"),Q9&lt;4),"Học lại",IF(AND((MID(G9,2,2)&gt;"17"),Q9&lt;4),"Thi lại",IF(AND(MID(G9,2,2)&gt;"17",P9=0),"Thi lại",IF(AND((MID(G9,2,2)&lt;"12"),P9=0),"Thi lại",IF(AND((MID(G9,2,2)&lt;"18"),(MID(G9,2,2)&gt;"11"),P9=0),"Học lại","Đạt"))))))))))</f>
        <v>Đạt</v>
      </c>
      <c r="Y9" s="43"/>
      <c r="Z9" s="42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9"/>
    </row>
    <row r="10" spans="2:40" ht="18.75" customHeight="1" x14ac:dyDescent="0.25">
      <c r="B10" s="44">
        <v>2</v>
      </c>
      <c r="C10" s="45" t="s">
        <v>577</v>
      </c>
      <c r="D10" s="46" t="s">
        <v>578</v>
      </c>
      <c r="E10" s="47" t="s">
        <v>51</v>
      </c>
      <c r="F10" s="48" t="s">
        <v>163</v>
      </c>
      <c r="G10" s="45" t="s">
        <v>218</v>
      </c>
      <c r="H10" s="82">
        <v>8</v>
      </c>
      <c r="I10" s="49">
        <v>6</v>
      </c>
      <c r="J10" s="49">
        <v>6</v>
      </c>
      <c r="K10" s="49" t="s">
        <v>36</v>
      </c>
      <c r="L10" s="50"/>
      <c r="M10" s="50"/>
      <c r="N10" s="50"/>
      <c r="O10" s="50"/>
      <c r="P10" s="80">
        <v>3</v>
      </c>
      <c r="Q10" s="51">
        <f t="shared" si="0"/>
        <v>4.0999999999999996</v>
      </c>
      <c r="R10" s="52" t="str">
        <f>IF(AND($Q10&gt;=9,$Q10&lt;=10),"A+","")&amp;IF(AND($Q10&gt;=8.5,$Q10&lt;=8.9),"A","")&amp;IF(AND($Q10&gt;=8,$Q10&lt;=8.4),"B+","")&amp;IF(AND($Q10&gt;=7,$Q10&lt;=7.9),"B","")&amp;IF(AND($Q10&gt;=6.5,$Q10&lt;=6.9),"C+","")&amp;IF(AND($Q10&gt;=5.5,$Q10&lt;=6.4),"C","")&amp;IF(AND($Q10&gt;=5,$Q10&lt;=5.4),"D+","")&amp;IF(AND($Q10&gt;=4,$Q10&lt;=4.9),"D","")&amp;IF(AND($Q10&lt;4),"F","")</f>
        <v>D</v>
      </c>
      <c r="S10" s="53" t="str">
        <f t="shared" si="1"/>
        <v>Trung bình yếu</v>
      </c>
      <c r="T10" s="41" t="str">
        <f>+IF(OR($H10=0,$I10=0,$J10=0,$K10=0),"Không đủ ĐKDT",IF(AND(P10=0,Q10&gt;=4),"Không đạt",""))</f>
        <v/>
      </c>
      <c r="U10" s="41" t="s">
        <v>767</v>
      </c>
      <c r="V10" s="71"/>
      <c r="W10" s="4"/>
      <c r="X10" s="43" t="str">
        <f t="shared" ref="X10:X73" si="2">IF(T10="Không đủ ĐKDT","Học lại",IF(T10="Đình chỉ thi","Học lại",IF(AND(MID(G10,2,2)&lt;"12",T10="Vắng"),"Thi lại",IF(T10="Vắng có phép", "Thi lại",IF(AND((MID(G10,2,2)&lt;"12"),Q10&lt;4.5),"Thi lại",IF(AND((MID(G10,2,2)&lt;"18"),Q10&lt;4),"Học lại",IF(AND((MID(G10,2,2)&gt;"17"),Q10&lt;4),"Thi lại",IF(AND(MID(G10,2,2)&gt;"17",P10=0),"Thi lại",IF(AND((MID(G10,2,2)&lt;"12"),P10=0),"Thi lại",IF(AND((MID(G10,2,2)&lt;"18"),(MID(G10,2,2)&gt;"11"),P10=0),"Học lại","Đạt"))))))))))</f>
        <v>Đạt</v>
      </c>
      <c r="Y10" s="43"/>
      <c r="Z10" s="30"/>
      <c r="AA10" s="30"/>
      <c r="AB10" s="30"/>
      <c r="AC10" s="13"/>
      <c r="AD10" s="13"/>
      <c r="AE10" s="13"/>
      <c r="AF10" s="13"/>
      <c r="AG10" s="8"/>
      <c r="AH10" s="13"/>
      <c r="AI10" s="13"/>
      <c r="AJ10" s="13"/>
      <c r="AK10" s="13"/>
      <c r="AL10" s="13"/>
      <c r="AM10" s="13"/>
      <c r="AN10" s="15"/>
    </row>
    <row r="11" spans="2:40" ht="18.75" customHeight="1" x14ac:dyDescent="0.25">
      <c r="B11" s="44">
        <v>3</v>
      </c>
      <c r="C11" s="45" t="s">
        <v>579</v>
      </c>
      <c r="D11" s="46" t="s">
        <v>580</v>
      </c>
      <c r="E11" s="47" t="s">
        <v>51</v>
      </c>
      <c r="F11" s="48" t="s">
        <v>581</v>
      </c>
      <c r="G11" s="45" t="s">
        <v>152</v>
      </c>
      <c r="H11" s="82">
        <v>10</v>
      </c>
      <c r="I11" s="49">
        <v>6</v>
      </c>
      <c r="J11" s="49">
        <v>6</v>
      </c>
      <c r="K11" s="49" t="s">
        <v>36</v>
      </c>
      <c r="L11" s="54"/>
      <c r="M11" s="54"/>
      <c r="N11" s="54"/>
      <c r="O11" s="54"/>
      <c r="P11" s="80">
        <v>1</v>
      </c>
      <c r="Q11" s="51">
        <f t="shared" si="0"/>
        <v>2.9</v>
      </c>
      <c r="R11" s="52" t="str">
        <f t="shared" ref="R11:R82" si="3">IF(AND($Q11&gt;=9,$Q11&lt;=10),"A+","")&amp;IF(AND($Q11&gt;=8.5,$Q11&lt;=8.9),"A","")&amp;IF(AND($Q11&gt;=8,$Q11&lt;=8.4),"B+","")&amp;IF(AND($Q11&gt;=7,$Q11&lt;=7.9),"B","")&amp;IF(AND($Q11&gt;=6.5,$Q11&lt;=6.9),"C+","")&amp;IF(AND($Q11&gt;=5.5,$Q11&lt;=6.4),"C","")&amp;IF(AND($Q11&gt;=5,$Q11&lt;=5.4),"D+","")&amp;IF(AND($Q11&gt;=4,$Q11&lt;=4.9),"D","")&amp;IF(AND($Q11&lt;4),"F","")</f>
        <v>F</v>
      </c>
      <c r="S11" s="53" t="str">
        <f t="shared" si="1"/>
        <v>Kém</v>
      </c>
      <c r="T11" s="41" t="str">
        <f t="shared" ref="T11:T74" si="4">+IF(OR($H11=0,$I11=0,$J11=0,$K11=0),"Không đủ ĐKDT",IF(AND(P11=0,Q11&gt;=4),"Không đạt",""))</f>
        <v/>
      </c>
      <c r="U11" s="41" t="s">
        <v>767</v>
      </c>
      <c r="V11" s="71"/>
      <c r="W11" s="4"/>
      <c r="X11" s="43" t="str">
        <f t="shared" si="2"/>
        <v>Học lại</v>
      </c>
      <c r="Y11" s="43"/>
      <c r="Z11" s="55"/>
      <c r="AA11" s="55"/>
      <c r="AB11" s="97"/>
      <c r="AC11" s="8"/>
      <c r="AD11" s="8"/>
      <c r="AE11" s="8"/>
      <c r="AF11" s="57"/>
      <c r="AG11" s="8"/>
      <c r="AH11" s="58"/>
      <c r="AI11" s="59"/>
      <c r="AJ11" s="58"/>
      <c r="AK11" s="59"/>
      <c r="AL11" s="58"/>
      <c r="AM11" s="8"/>
      <c r="AN11" s="60"/>
    </row>
    <row r="12" spans="2:40" ht="18.75" customHeight="1" x14ac:dyDescent="0.25">
      <c r="B12" s="44">
        <v>4</v>
      </c>
      <c r="C12" s="45" t="s">
        <v>582</v>
      </c>
      <c r="D12" s="46" t="s">
        <v>583</v>
      </c>
      <c r="E12" s="47" t="s">
        <v>51</v>
      </c>
      <c r="F12" s="48" t="s">
        <v>443</v>
      </c>
      <c r="G12" s="45" t="s">
        <v>218</v>
      </c>
      <c r="H12" s="82">
        <v>7</v>
      </c>
      <c r="I12" s="49">
        <v>6</v>
      </c>
      <c r="J12" s="49">
        <v>6</v>
      </c>
      <c r="K12" s="49" t="s">
        <v>36</v>
      </c>
      <c r="L12" s="54"/>
      <c r="M12" s="54"/>
      <c r="N12" s="54"/>
      <c r="O12" s="54"/>
      <c r="P12" s="80">
        <v>3</v>
      </c>
      <c r="Q12" s="51">
        <f t="shared" si="0"/>
        <v>4</v>
      </c>
      <c r="R12" s="52" t="str">
        <f t="shared" si="3"/>
        <v>D</v>
      </c>
      <c r="S12" s="53" t="str">
        <f t="shared" si="1"/>
        <v>Trung bình yếu</v>
      </c>
      <c r="T12" s="41" t="str">
        <f t="shared" si="4"/>
        <v/>
      </c>
      <c r="U12" s="41" t="s">
        <v>767</v>
      </c>
      <c r="V12" s="71"/>
      <c r="W12" s="4"/>
      <c r="X12" s="43" t="str">
        <f t="shared" si="2"/>
        <v>Đạt</v>
      </c>
      <c r="Y12" s="43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61"/>
    </row>
    <row r="13" spans="2:40" ht="18.75" customHeight="1" x14ac:dyDescent="0.25">
      <c r="B13" s="44">
        <v>5</v>
      </c>
      <c r="C13" s="45" t="s">
        <v>584</v>
      </c>
      <c r="D13" s="46" t="s">
        <v>235</v>
      </c>
      <c r="E13" s="47" t="s">
        <v>585</v>
      </c>
      <c r="F13" s="48" t="s">
        <v>586</v>
      </c>
      <c r="G13" s="45" t="s">
        <v>179</v>
      </c>
      <c r="H13" s="82">
        <v>10</v>
      </c>
      <c r="I13" s="49">
        <v>6</v>
      </c>
      <c r="J13" s="49">
        <v>6</v>
      </c>
      <c r="K13" s="49" t="s">
        <v>36</v>
      </c>
      <c r="L13" s="54"/>
      <c r="M13" s="54"/>
      <c r="N13" s="54"/>
      <c r="O13" s="54"/>
      <c r="P13" s="80">
        <v>3</v>
      </c>
      <c r="Q13" s="51">
        <f t="shared" si="0"/>
        <v>4.3</v>
      </c>
      <c r="R13" s="52" t="str">
        <f t="shared" si="3"/>
        <v>D</v>
      </c>
      <c r="S13" s="53" t="str">
        <f t="shared" si="1"/>
        <v>Trung bình yếu</v>
      </c>
      <c r="T13" s="41" t="str">
        <f t="shared" si="4"/>
        <v/>
      </c>
      <c r="U13" s="41" t="s">
        <v>767</v>
      </c>
      <c r="V13" s="71"/>
      <c r="W13" s="4"/>
      <c r="X13" s="43" t="str">
        <f t="shared" si="2"/>
        <v>Đạt</v>
      </c>
      <c r="Y13" s="4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61"/>
    </row>
    <row r="14" spans="2:40" ht="18.75" customHeight="1" x14ac:dyDescent="0.25">
      <c r="B14" s="44">
        <v>6</v>
      </c>
      <c r="C14" s="45" t="s">
        <v>587</v>
      </c>
      <c r="D14" s="46" t="s">
        <v>588</v>
      </c>
      <c r="E14" s="47" t="s">
        <v>589</v>
      </c>
      <c r="F14" s="48" t="s">
        <v>590</v>
      </c>
      <c r="G14" s="45" t="s">
        <v>132</v>
      </c>
      <c r="H14" s="82">
        <v>10</v>
      </c>
      <c r="I14" s="49">
        <v>7</v>
      </c>
      <c r="J14" s="49">
        <v>7</v>
      </c>
      <c r="K14" s="49" t="s">
        <v>36</v>
      </c>
      <c r="L14" s="54"/>
      <c r="M14" s="54"/>
      <c r="N14" s="54"/>
      <c r="O14" s="54"/>
      <c r="P14" s="80">
        <v>6</v>
      </c>
      <c r="Q14" s="51">
        <f t="shared" si="0"/>
        <v>6.6</v>
      </c>
      <c r="R14" s="52" t="str">
        <f t="shared" si="3"/>
        <v>C+</v>
      </c>
      <c r="S14" s="53" t="str">
        <f t="shared" si="1"/>
        <v>Trung bình</v>
      </c>
      <c r="T14" s="41" t="str">
        <f t="shared" si="4"/>
        <v/>
      </c>
      <c r="U14" s="41" t="s">
        <v>767</v>
      </c>
      <c r="V14" s="71"/>
      <c r="W14" s="4"/>
      <c r="X14" s="43" t="str">
        <f t="shared" si="2"/>
        <v>Đạt</v>
      </c>
      <c r="Y14" s="43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61"/>
    </row>
    <row r="15" spans="2:40" ht="18.75" customHeight="1" x14ac:dyDescent="0.25">
      <c r="B15" s="44">
        <v>7</v>
      </c>
      <c r="C15" s="45" t="s">
        <v>591</v>
      </c>
      <c r="D15" s="46" t="s">
        <v>114</v>
      </c>
      <c r="E15" s="47" t="s">
        <v>592</v>
      </c>
      <c r="F15" s="48" t="s">
        <v>593</v>
      </c>
      <c r="G15" s="45" t="s">
        <v>170</v>
      </c>
      <c r="H15" s="82">
        <v>10</v>
      </c>
      <c r="I15" s="49">
        <v>6</v>
      </c>
      <c r="J15" s="49">
        <v>8</v>
      </c>
      <c r="K15" s="49" t="s">
        <v>36</v>
      </c>
      <c r="L15" s="54"/>
      <c r="M15" s="54"/>
      <c r="N15" s="54"/>
      <c r="O15" s="54"/>
      <c r="P15" s="80">
        <v>2</v>
      </c>
      <c r="Q15" s="51">
        <f t="shared" si="0"/>
        <v>3.8</v>
      </c>
      <c r="R15" s="52" t="str">
        <f t="shared" si="3"/>
        <v>F</v>
      </c>
      <c r="S15" s="53" t="str">
        <f t="shared" si="1"/>
        <v>Kém</v>
      </c>
      <c r="T15" s="41" t="str">
        <f t="shared" si="4"/>
        <v/>
      </c>
      <c r="U15" s="41" t="s">
        <v>767</v>
      </c>
      <c r="V15" s="71"/>
      <c r="W15" s="4"/>
      <c r="X15" s="43" t="str">
        <f t="shared" si="2"/>
        <v>Học lại</v>
      </c>
      <c r="Y15" s="43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61"/>
    </row>
    <row r="16" spans="2:40" ht="18.75" customHeight="1" x14ac:dyDescent="0.25">
      <c r="B16" s="44">
        <v>8</v>
      </c>
      <c r="C16" s="45" t="s">
        <v>594</v>
      </c>
      <c r="D16" s="46" t="s">
        <v>595</v>
      </c>
      <c r="E16" s="47" t="s">
        <v>115</v>
      </c>
      <c r="F16" s="48" t="s">
        <v>596</v>
      </c>
      <c r="G16" s="45" t="s">
        <v>472</v>
      </c>
      <c r="H16" s="82">
        <v>9</v>
      </c>
      <c r="I16" s="49">
        <v>6</v>
      </c>
      <c r="J16" s="49">
        <v>8</v>
      </c>
      <c r="K16" s="49" t="s">
        <v>36</v>
      </c>
      <c r="L16" s="54"/>
      <c r="M16" s="54"/>
      <c r="N16" s="54"/>
      <c r="O16" s="54"/>
      <c r="P16" s="80">
        <v>4</v>
      </c>
      <c r="Q16" s="51">
        <f t="shared" si="0"/>
        <v>5.0999999999999996</v>
      </c>
      <c r="R16" s="52" t="str">
        <f t="shared" si="3"/>
        <v>D+</v>
      </c>
      <c r="S16" s="53" t="str">
        <f t="shared" si="1"/>
        <v>Trung bình yếu</v>
      </c>
      <c r="T16" s="41" t="str">
        <f t="shared" si="4"/>
        <v/>
      </c>
      <c r="U16" s="41" t="s">
        <v>767</v>
      </c>
      <c r="V16" s="71"/>
      <c r="W16" s="4"/>
      <c r="X16" s="43" t="str">
        <f t="shared" si="2"/>
        <v>Đạt</v>
      </c>
      <c r="Y16" s="43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61"/>
    </row>
    <row r="17" spans="2:40" ht="18.75" customHeight="1" x14ac:dyDescent="0.25">
      <c r="B17" s="44">
        <v>9</v>
      </c>
      <c r="C17" s="45" t="s">
        <v>597</v>
      </c>
      <c r="D17" s="46" t="s">
        <v>114</v>
      </c>
      <c r="E17" s="47" t="s">
        <v>381</v>
      </c>
      <c r="F17" s="48" t="s">
        <v>598</v>
      </c>
      <c r="G17" s="45" t="s">
        <v>518</v>
      </c>
      <c r="H17" s="82">
        <v>9</v>
      </c>
      <c r="I17" s="49">
        <v>7</v>
      </c>
      <c r="J17" s="49">
        <v>6</v>
      </c>
      <c r="K17" s="49" t="s">
        <v>36</v>
      </c>
      <c r="L17" s="54"/>
      <c r="M17" s="54"/>
      <c r="N17" s="54"/>
      <c r="O17" s="54"/>
      <c r="P17" s="80">
        <v>1</v>
      </c>
      <c r="Q17" s="51">
        <f t="shared" si="0"/>
        <v>2.9</v>
      </c>
      <c r="R17" s="52" t="str">
        <f t="shared" si="3"/>
        <v>F</v>
      </c>
      <c r="S17" s="53" t="str">
        <f t="shared" si="1"/>
        <v>Kém</v>
      </c>
      <c r="T17" s="41" t="str">
        <f t="shared" si="4"/>
        <v/>
      </c>
      <c r="U17" s="41" t="s">
        <v>767</v>
      </c>
      <c r="V17" s="71"/>
      <c r="W17" s="4"/>
      <c r="X17" s="43" t="str">
        <f t="shared" si="2"/>
        <v>Học lại</v>
      </c>
      <c r="Y17" s="43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61"/>
    </row>
    <row r="18" spans="2:40" ht="18.75" customHeight="1" x14ac:dyDescent="0.25">
      <c r="B18" s="44">
        <v>10</v>
      </c>
      <c r="C18" s="45" t="s">
        <v>599</v>
      </c>
      <c r="D18" s="46" t="s">
        <v>600</v>
      </c>
      <c r="E18" s="47" t="s">
        <v>123</v>
      </c>
      <c r="F18" s="48" t="s">
        <v>601</v>
      </c>
      <c r="G18" s="45" t="s">
        <v>214</v>
      </c>
      <c r="H18" s="82">
        <v>10</v>
      </c>
      <c r="I18" s="49">
        <v>6</v>
      </c>
      <c r="J18" s="49">
        <v>6</v>
      </c>
      <c r="K18" s="49" t="s">
        <v>36</v>
      </c>
      <c r="L18" s="54"/>
      <c r="M18" s="54"/>
      <c r="N18" s="54"/>
      <c r="O18" s="54"/>
      <c r="P18" s="80">
        <v>3</v>
      </c>
      <c r="Q18" s="51">
        <f t="shared" si="0"/>
        <v>4.3</v>
      </c>
      <c r="R18" s="52" t="str">
        <f t="shared" si="3"/>
        <v>D</v>
      </c>
      <c r="S18" s="53" t="str">
        <f t="shared" si="1"/>
        <v>Trung bình yếu</v>
      </c>
      <c r="T18" s="41" t="str">
        <f t="shared" si="4"/>
        <v/>
      </c>
      <c r="U18" s="41" t="s">
        <v>767</v>
      </c>
      <c r="V18" s="71"/>
      <c r="W18" s="4"/>
      <c r="X18" s="43" t="str">
        <f t="shared" si="2"/>
        <v>Đạt</v>
      </c>
      <c r="Y18" s="43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61"/>
    </row>
    <row r="19" spans="2:40" ht="18.75" customHeight="1" x14ac:dyDescent="0.25">
      <c r="B19" s="44">
        <v>11</v>
      </c>
      <c r="C19" s="45" t="s">
        <v>602</v>
      </c>
      <c r="D19" s="46" t="s">
        <v>603</v>
      </c>
      <c r="E19" s="47" t="s">
        <v>126</v>
      </c>
      <c r="F19" s="48" t="s">
        <v>604</v>
      </c>
      <c r="G19" s="45" t="s">
        <v>105</v>
      </c>
      <c r="H19" s="82"/>
      <c r="I19" s="49"/>
      <c r="J19" s="49"/>
      <c r="K19" s="49" t="s">
        <v>36</v>
      </c>
      <c r="L19" s="54"/>
      <c r="M19" s="54"/>
      <c r="N19" s="54"/>
      <c r="O19" s="54"/>
      <c r="P19" s="80" t="s">
        <v>36</v>
      </c>
      <c r="Q19" s="51">
        <f t="shared" si="0"/>
        <v>0</v>
      </c>
      <c r="R19" s="52" t="str">
        <f t="shared" si="3"/>
        <v>F</v>
      </c>
      <c r="S19" s="53" t="str">
        <f t="shared" si="1"/>
        <v>Kém</v>
      </c>
      <c r="T19" s="41" t="str">
        <f t="shared" si="4"/>
        <v>Không đủ ĐKDT</v>
      </c>
      <c r="U19" s="41" t="s">
        <v>767</v>
      </c>
      <c r="V19" s="71"/>
      <c r="W19" s="4"/>
      <c r="X19" s="43" t="str">
        <f t="shared" si="2"/>
        <v>Học lại</v>
      </c>
      <c r="Y19" s="4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61"/>
    </row>
    <row r="20" spans="2:40" ht="18.75" customHeight="1" x14ac:dyDescent="0.25">
      <c r="B20" s="44">
        <v>12</v>
      </c>
      <c r="C20" s="45" t="s">
        <v>605</v>
      </c>
      <c r="D20" s="46" t="s">
        <v>55</v>
      </c>
      <c r="E20" s="47" t="s">
        <v>126</v>
      </c>
      <c r="F20" s="48" t="s">
        <v>606</v>
      </c>
      <c r="G20" s="45" t="s">
        <v>194</v>
      </c>
      <c r="H20" s="82">
        <v>10</v>
      </c>
      <c r="I20" s="49">
        <v>6</v>
      </c>
      <c r="J20" s="49">
        <v>6</v>
      </c>
      <c r="K20" s="49" t="s">
        <v>36</v>
      </c>
      <c r="L20" s="54"/>
      <c r="M20" s="54"/>
      <c r="N20" s="54"/>
      <c r="O20" s="54"/>
      <c r="P20" s="80">
        <v>2</v>
      </c>
      <c r="Q20" s="51">
        <f t="shared" si="0"/>
        <v>3.6</v>
      </c>
      <c r="R20" s="52" t="str">
        <f t="shared" si="3"/>
        <v>F</v>
      </c>
      <c r="S20" s="53" t="str">
        <f t="shared" si="1"/>
        <v>Kém</v>
      </c>
      <c r="T20" s="41" t="str">
        <f t="shared" si="4"/>
        <v/>
      </c>
      <c r="U20" s="41" t="s">
        <v>767</v>
      </c>
      <c r="V20" s="71"/>
      <c r="W20" s="4"/>
      <c r="X20" s="43" t="str">
        <f t="shared" si="2"/>
        <v>Học lại</v>
      </c>
      <c r="Y20" s="43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61"/>
    </row>
    <row r="21" spans="2:40" ht="18.75" customHeight="1" x14ac:dyDescent="0.25">
      <c r="B21" s="44">
        <v>13</v>
      </c>
      <c r="C21" s="45" t="s">
        <v>607</v>
      </c>
      <c r="D21" s="46" t="s">
        <v>608</v>
      </c>
      <c r="E21" s="47" t="s">
        <v>126</v>
      </c>
      <c r="F21" s="48" t="s">
        <v>609</v>
      </c>
      <c r="G21" s="45" t="s">
        <v>454</v>
      </c>
      <c r="H21" s="82">
        <v>10</v>
      </c>
      <c r="I21" s="49">
        <v>7</v>
      </c>
      <c r="J21" s="49">
        <v>6</v>
      </c>
      <c r="K21" s="49" t="s">
        <v>36</v>
      </c>
      <c r="L21" s="54"/>
      <c r="M21" s="54"/>
      <c r="N21" s="54"/>
      <c r="O21" s="54"/>
      <c r="P21" s="80">
        <v>1</v>
      </c>
      <c r="Q21" s="51">
        <f t="shared" si="0"/>
        <v>3</v>
      </c>
      <c r="R21" s="52" t="str">
        <f t="shared" si="3"/>
        <v>F</v>
      </c>
      <c r="S21" s="53" t="str">
        <f t="shared" si="1"/>
        <v>Kém</v>
      </c>
      <c r="T21" s="41" t="str">
        <f t="shared" si="4"/>
        <v/>
      </c>
      <c r="U21" s="41" t="s">
        <v>767</v>
      </c>
      <c r="V21" s="71"/>
      <c r="W21" s="4"/>
      <c r="X21" s="43" t="str">
        <f t="shared" si="2"/>
        <v>Học lại</v>
      </c>
      <c r="Y21" s="43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61"/>
    </row>
    <row r="22" spans="2:40" ht="18.75" customHeight="1" x14ac:dyDescent="0.25">
      <c r="B22" s="44">
        <v>14</v>
      </c>
      <c r="C22" s="45" t="s">
        <v>610</v>
      </c>
      <c r="D22" s="46" t="s">
        <v>611</v>
      </c>
      <c r="E22" s="47" t="s">
        <v>126</v>
      </c>
      <c r="F22" s="48" t="s">
        <v>612</v>
      </c>
      <c r="G22" s="45" t="s">
        <v>65</v>
      </c>
      <c r="H22" s="82">
        <v>10</v>
      </c>
      <c r="I22" s="49">
        <v>7</v>
      </c>
      <c r="J22" s="49">
        <v>7</v>
      </c>
      <c r="K22" s="49" t="s">
        <v>36</v>
      </c>
      <c r="L22" s="54"/>
      <c r="M22" s="54"/>
      <c r="N22" s="54"/>
      <c r="O22" s="54"/>
      <c r="P22" s="80">
        <v>0</v>
      </c>
      <c r="Q22" s="51">
        <f t="shared" si="0"/>
        <v>2.4</v>
      </c>
      <c r="R22" s="52" t="str">
        <f t="shared" si="3"/>
        <v>F</v>
      </c>
      <c r="S22" s="53" t="str">
        <f t="shared" si="1"/>
        <v>Kém</v>
      </c>
      <c r="T22" s="41" t="s">
        <v>3382</v>
      </c>
      <c r="U22" s="41" t="s">
        <v>767</v>
      </c>
      <c r="V22" s="71"/>
      <c r="W22" s="4"/>
      <c r="X22" s="43" t="str">
        <f t="shared" si="2"/>
        <v>Học lại</v>
      </c>
      <c r="Y22" s="43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61"/>
    </row>
    <row r="23" spans="2:40" ht="18.75" customHeight="1" x14ac:dyDescent="0.25">
      <c r="B23" s="44">
        <v>15</v>
      </c>
      <c r="C23" s="45" t="s">
        <v>613</v>
      </c>
      <c r="D23" s="46" t="s">
        <v>614</v>
      </c>
      <c r="E23" s="47" t="s">
        <v>615</v>
      </c>
      <c r="F23" s="48" t="s">
        <v>616</v>
      </c>
      <c r="G23" s="45" t="s">
        <v>132</v>
      </c>
      <c r="H23" s="82">
        <v>10</v>
      </c>
      <c r="I23" s="49">
        <v>6</v>
      </c>
      <c r="J23" s="49">
        <v>6</v>
      </c>
      <c r="K23" s="49" t="s">
        <v>36</v>
      </c>
      <c r="L23" s="54"/>
      <c r="M23" s="54"/>
      <c r="N23" s="54"/>
      <c r="O23" s="54"/>
      <c r="P23" s="80">
        <v>1</v>
      </c>
      <c r="Q23" s="51">
        <f t="shared" si="0"/>
        <v>2.9</v>
      </c>
      <c r="R23" s="52" t="str">
        <f t="shared" si="3"/>
        <v>F</v>
      </c>
      <c r="S23" s="53" t="str">
        <f t="shared" si="1"/>
        <v>Kém</v>
      </c>
      <c r="T23" s="41" t="str">
        <f t="shared" si="4"/>
        <v/>
      </c>
      <c r="U23" s="41" t="s">
        <v>767</v>
      </c>
      <c r="V23" s="71"/>
      <c r="W23" s="4"/>
      <c r="X23" s="43" t="str">
        <f t="shared" si="2"/>
        <v>Học lại</v>
      </c>
      <c r="Y23" s="4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61"/>
    </row>
    <row r="24" spans="2:40" ht="18.75" customHeight="1" x14ac:dyDescent="0.25">
      <c r="B24" s="44">
        <v>16</v>
      </c>
      <c r="C24" s="45" t="s">
        <v>617</v>
      </c>
      <c r="D24" s="46" t="s">
        <v>114</v>
      </c>
      <c r="E24" s="47" t="s">
        <v>618</v>
      </c>
      <c r="F24" s="48" t="s">
        <v>619</v>
      </c>
      <c r="G24" s="45" t="s">
        <v>84</v>
      </c>
      <c r="H24" s="82">
        <v>10</v>
      </c>
      <c r="I24" s="49">
        <v>6</v>
      </c>
      <c r="J24" s="49">
        <v>7</v>
      </c>
      <c r="K24" s="49" t="s">
        <v>36</v>
      </c>
      <c r="L24" s="54"/>
      <c r="M24" s="54"/>
      <c r="N24" s="54"/>
      <c r="O24" s="54"/>
      <c r="P24" s="80">
        <v>4</v>
      </c>
      <c r="Q24" s="51">
        <f t="shared" si="0"/>
        <v>5.0999999999999996</v>
      </c>
      <c r="R24" s="52" t="str">
        <f t="shared" si="3"/>
        <v>D+</v>
      </c>
      <c r="S24" s="53" t="str">
        <f t="shared" si="1"/>
        <v>Trung bình yếu</v>
      </c>
      <c r="T24" s="41" t="str">
        <f t="shared" si="4"/>
        <v/>
      </c>
      <c r="U24" s="41" t="s">
        <v>767</v>
      </c>
      <c r="V24" s="71"/>
      <c r="W24" s="4"/>
      <c r="X24" s="43" t="str">
        <f t="shared" si="2"/>
        <v>Đạt</v>
      </c>
      <c r="Y24" s="4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61"/>
    </row>
    <row r="25" spans="2:40" ht="18.75" customHeight="1" x14ac:dyDescent="0.25">
      <c r="B25" s="44">
        <v>17</v>
      </c>
      <c r="C25" s="45" t="s">
        <v>620</v>
      </c>
      <c r="D25" s="46" t="s">
        <v>404</v>
      </c>
      <c r="E25" s="47" t="s">
        <v>409</v>
      </c>
      <c r="F25" s="48" t="s">
        <v>486</v>
      </c>
      <c r="G25" s="45" t="s">
        <v>262</v>
      </c>
      <c r="H25" s="82">
        <v>10</v>
      </c>
      <c r="I25" s="49">
        <v>6</v>
      </c>
      <c r="J25" s="49">
        <v>9</v>
      </c>
      <c r="K25" s="49" t="s">
        <v>36</v>
      </c>
      <c r="L25" s="54"/>
      <c r="M25" s="54"/>
      <c r="N25" s="54"/>
      <c r="O25" s="54"/>
      <c r="P25" s="80">
        <v>3</v>
      </c>
      <c r="Q25" s="51">
        <f t="shared" si="0"/>
        <v>4.5999999999999996</v>
      </c>
      <c r="R25" s="52" t="str">
        <f t="shared" si="3"/>
        <v>D</v>
      </c>
      <c r="S25" s="53" t="str">
        <f t="shared" si="1"/>
        <v>Trung bình yếu</v>
      </c>
      <c r="T25" s="41" t="str">
        <f t="shared" si="4"/>
        <v/>
      </c>
      <c r="U25" s="41" t="s">
        <v>767</v>
      </c>
      <c r="V25" s="71"/>
      <c r="W25" s="4"/>
      <c r="X25" s="43" t="str">
        <f t="shared" si="2"/>
        <v>Đạt</v>
      </c>
      <c r="Y25" s="43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61"/>
    </row>
    <row r="26" spans="2:40" ht="18.75" customHeight="1" x14ac:dyDescent="0.25">
      <c r="B26" s="44">
        <v>18</v>
      </c>
      <c r="C26" s="45" t="s">
        <v>621</v>
      </c>
      <c r="D26" s="46" t="s">
        <v>327</v>
      </c>
      <c r="E26" s="47" t="s">
        <v>622</v>
      </c>
      <c r="F26" s="48" t="s">
        <v>623</v>
      </c>
      <c r="G26" s="45" t="s">
        <v>283</v>
      </c>
      <c r="H26" s="82">
        <v>10</v>
      </c>
      <c r="I26" s="49">
        <v>7</v>
      </c>
      <c r="J26" s="49">
        <v>6</v>
      </c>
      <c r="K26" s="49" t="s">
        <v>36</v>
      </c>
      <c r="L26" s="54"/>
      <c r="M26" s="54"/>
      <c r="N26" s="54"/>
      <c r="O26" s="54"/>
      <c r="P26" s="80">
        <v>1</v>
      </c>
      <c r="Q26" s="51">
        <f t="shared" si="0"/>
        <v>3</v>
      </c>
      <c r="R26" s="52" t="str">
        <f t="shared" si="3"/>
        <v>F</v>
      </c>
      <c r="S26" s="53" t="str">
        <f t="shared" si="1"/>
        <v>Kém</v>
      </c>
      <c r="T26" s="41" t="str">
        <f t="shared" si="4"/>
        <v/>
      </c>
      <c r="U26" s="41" t="s">
        <v>767</v>
      </c>
      <c r="V26" s="71"/>
      <c r="W26" s="4"/>
      <c r="X26" s="43" t="str">
        <f t="shared" si="2"/>
        <v>Học lại</v>
      </c>
      <c r="Y26" s="4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61"/>
    </row>
    <row r="27" spans="2:40" ht="18.75" customHeight="1" x14ac:dyDescent="0.25">
      <c r="B27" s="44">
        <v>19</v>
      </c>
      <c r="C27" s="45" t="s">
        <v>624</v>
      </c>
      <c r="D27" s="46" t="s">
        <v>625</v>
      </c>
      <c r="E27" s="47" t="s">
        <v>413</v>
      </c>
      <c r="F27" s="48" t="s">
        <v>626</v>
      </c>
      <c r="G27" s="45" t="s">
        <v>65</v>
      </c>
      <c r="H27" s="82">
        <v>10</v>
      </c>
      <c r="I27" s="49">
        <v>7</v>
      </c>
      <c r="J27" s="49">
        <v>7</v>
      </c>
      <c r="K27" s="49" t="s">
        <v>36</v>
      </c>
      <c r="L27" s="54"/>
      <c r="M27" s="54"/>
      <c r="N27" s="54"/>
      <c r="O27" s="54"/>
      <c r="P27" s="80">
        <v>3</v>
      </c>
      <c r="Q27" s="51">
        <f t="shared" si="0"/>
        <v>4.5</v>
      </c>
      <c r="R27" s="52" t="str">
        <f t="shared" si="3"/>
        <v>D</v>
      </c>
      <c r="S27" s="53" t="str">
        <f t="shared" si="1"/>
        <v>Trung bình yếu</v>
      </c>
      <c r="T27" s="41" t="str">
        <f t="shared" si="4"/>
        <v/>
      </c>
      <c r="U27" s="41" t="s">
        <v>767</v>
      </c>
      <c r="V27" s="71"/>
      <c r="W27" s="4"/>
      <c r="X27" s="43" t="str">
        <f t="shared" si="2"/>
        <v>Đạt</v>
      </c>
      <c r="Y27" s="43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61"/>
    </row>
    <row r="28" spans="2:40" ht="18.75" customHeight="1" x14ac:dyDescent="0.25">
      <c r="B28" s="44">
        <v>20</v>
      </c>
      <c r="C28" s="45" t="s">
        <v>627</v>
      </c>
      <c r="D28" s="46" t="s">
        <v>628</v>
      </c>
      <c r="E28" s="47" t="s">
        <v>417</v>
      </c>
      <c r="F28" s="48" t="s">
        <v>423</v>
      </c>
      <c r="G28" s="45" t="s">
        <v>472</v>
      </c>
      <c r="H28" s="82">
        <v>8</v>
      </c>
      <c r="I28" s="49">
        <v>6</v>
      </c>
      <c r="J28" s="49">
        <v>6</v>
      </c>
      <c r="K28" s="49" t="s">
        <v>36</v>
      </c>
      <c r="L28" s="54"/>
      <c r="M28" s="54"/>
      <c r="N28" s="54"/>
      <c r="O28" s="54"/>
      <c r="P28" s="80">
        <v>2</v>
      </c>
      <c r="Q28" s="51">
        <f t="shared" si="0"/>
        <v>3.4</v>
      </c>
      <c r="R28" s="52" t="str">
        <f t="shared" si="3"/>
        <v>F</v>
      </c>
      <c r="S28" s="53" t="str">
        <f t="shared" si="1"/>
        <v>Kém</v>
      </c>
      <c r="T28" s="41" t="str">
        <f t="shared" si="4"/>
        <v/>
      </c>
      <c r="U28" s="41" t="s">
        <v>767</v>
      </c>
      <c r="V28" s="71"/>
      <c r="W28" s="4"/>
      <c r="X28" s="43" t="str">
        <f t="shared" si="2"/>
        <v>Học lại</v>
      </c>
      <c r="Y28" s="43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61"/>
    </row>
    <row r="29" spans="2:40" ht="18.75" customHeight="1" x14ac:dyDescent="0.25">
      <c r="B29" s="44">
        <v>21</v>
      </c>
      <c r="C29" s="45" t="s">
        <v>629</v>
      </c>
      <c r="D29" s="46" t="s">
        <v>630</v>
      </c>
      <c r="E29" s="47" t="s">
        <v>631</v>
      </c>
      <c r="F29" s="48" t="s">
        <v>632</v>
      </c>
      <c r="G29" s="45" t="s">
        <v>152</v>
      </c>
      <c r="H29" s="82">
        <v>10</v>
      </c>
      <c r="I29" s="49">
        <v>6</v>
      </c>
      <c r="J29" s="49">
        <v>6</v>
      </c>
      <c r="K29" s="49" t="s">
        <v>36</v>
      </c>
      <c r="L29" s="54"/>
      <c r="M29" s="54"/>
      <c r="N29" s="54"/>
      <c r="O29" s="54"/>
      <c r="P29" s="80">
        <v>1</v>
      </c>
      <c r="Q29" s="51">
        <f t="shared" si="0"/>
        <v>2.9</v>
      </c>
      <c r="R29" s="52" t="str">
        <f t="shared" si="3"/>
        <v>F</v>
      </c>
      <c r="S29" s="53" t="str">
        <f t="shared" si="1"/>
        <v>Kém</v>
      </c>
      <c r="T29" s="41" t="str">
        <f t="shared" si="4"/>
        <v/>
      </c>
      <c r="U29" s="41" t="s">
        <v>767</v>
      </c>
      <c r="V29" s="71"/>
      <c r="W29" s="4"/>
      <c r="X29" s="43" t="str">
        <f t="shared" si="2"/>
        <v>Học lại</v>
      </c>
      <c r="Y29" s="43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61"/>
    </row>
    <row r="30" spans="2:40" ht="18.75" customHeight="1" x14ac:dyDescent="0.25">
      <c r="B30" s="44">
        <v>22</v>
      </c>
      <c r="C30" s="45" t="s">
        <v>633</v>
      </c>
      <c r="D30" s="46" t="s">
        <v>526</v>
      </c>
      <c r="E30" s="47" t="s">
        <v>631</v>
      </c>
      <c r="F30" s="48" t="s">
        <v>576</v>
      </c>
      <c r="G30" s="45" t="s">
        <v>120</v>
      </c>
      <c r="H30" s="82">
        <v>10</v>
      </c>
      <c r="I30" s="49">
        <v>7</v>
      </c>
      <c r="J30" s="49">
        <v>6</v>
      </c>
      <c r="K30" s="49" t="s">
        <v>36</v>
      </c>
      <c r="L30" s="54"/>
      <c r="M30" s="54"/>
      <c r="N30" s="54"/>
      <c r="O30" s="54"/>
      <c r="P30" s="80">
        <v>1</v>
      </c>
      <c r="Q30" s="51">
        <f t="shared" si="0"/>
        <v>3</v>
      </c>
      <c r="R30" s="52" t="str">
        <f t="shared" si="3"/>
        <v>F</v>
      </c>
      <c r="S30" s="53" t="str">
        <f t="shared" si="1"/>
        <v>Kém</v>
      </c>
      <c r="T30" s="41" t="str">
        <f t="shared" si="4"/>
        <v/>
      </c>
      <c r="U30" s="41" t="s">
        <v>767</v>
      </c>
      <c r="V30" s="71"/>
      <c r="W30" s="4"/>
      <c r="X30" s="43" t="str">
        <f t="shared" si="2"/>
        <v>Học lại</v>
      </c>
      <c r="Y30" s="43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61"/>
    </row>
    <row r="31" spans="2:40" ht="18.75" customHeight="1" x14ac:dyDescent="0.25">
      <c r="B31" s="44">
        <v>23</v>
      </c>
      <c r="C31" s="45" t="s">
        <v>634</v>
      </c>
      <c r="D31" s="46" t="s">
        <v>635</v>
      </c>
      <c r="E31" s="47" t="s">
        <v>155</v>
      </c>
      <c r="F31" s="48" t="s">
        <v>636</v>
      </c>
      <c r="G31" s="45" t="s">
        <v>472</v>
      </c>
      <c r="H31" s="82">
        <v>7</v>
      </c>
      <c r="I31" s="49">
        <v>6</v>
      </c>
      <c r="J31" s="49">
        <v>6</v>
      </c>
      <c r="K31" s="49" t="s">
        <v>36</v>
      </c>
      <c r="L31" s="54"/>
      <c r="M31" s="54"/>
      <c r="N31" s="54"/>
      <c r="O31" s="54"/>
      <c r="P31" s="80">
        <v>1</v>
      </c>
      <c r="Q31" s="51">
        <f t="shared" si="0"/>
        <v>2.6</v>
      </c>
      <c r="R31" s="52" t="str">
        <f t="shared" si="3"/>
        <v>F</v>
      </c>
      <c r="S31" s="53" t="str">
        <f t="shared" si="1"/>
        <v>Kém</v>
      </c>
      <c r="T31" s="41" t="str">
        <f t="shared" si="4"/>
        <v/>
      </c>
      <c r="U31" s="41" t="s">
        <v>767</v>
      </c>
      <c r="V31" s="71"/>
      <c r="W31" s="4"/>
      <c r="X31" s="43" t="str">
        <f t="shared" si="2"/>
        <v>Học lại</v>
      </c>
      <c r="Y31" s="43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61"/>
    </row>
    <row r="32" spans="2:40" ht="18.75" customHeight="1" x14ac:dyDescent="0.25">
      <c r="B32" s="44">
        <v>24</v>
      </c>
      <c r="C32" s="45" t="s">
        <v>637</v>
      </c>
      <c r="D32" s="46" t="s">
        <v>638</v>
      </c>
      <c r="E32" s="47" t="s">
        <v>162</v>
      </c>
      <c r="F32" s="48" t="s">
        <v>639</v>
      </c>
      <c r="G32" s="45" t="s">
        <v>283</v>
      </c>
      <c r="H32" s="82">
        <v>10</v>
      </c>
      <c r="I32" s="49">
        <v>7</v>
      </c>
      <c r="J32" s="49">
        <v>6</v>
      </c>
      <c r="K32" s="49" t="s">
        <v>36</v>
      </c>
      <c r="L32" s="54"/>
      <c r="M32" s="54"/>
      <c r="N32" s="54"/>
      <c r="O32" s="54"/>
      <c r="P32" s="80">
        <v>2</v>
      </c>
      <c r="Q32" s="51">
        <f t="shared" si="0"/>
        <v>3.7</v>
      </c>
      <c r="R32" s="52" t="str">
        <f t="shared" si="3"/>
        <v>F</v>
      </c>
      <c r="S32" s="53" t="str">
        <f t="shared" si="1"/>
        <v>Kém</v>
      </c>
      <c r="T32" s="41" t="str">
        <f t="shared" si="4"/>
        <v/>
      </c>
      <c r="U32" s="41" t="s">
        <v>767</v>
      </c>
      <c r="V32" s="71"/>
      <c r="W32" s="4"/>
      <c r="X32" s="43" t="str">
        <f t="shared" si="2"/>
        <v>Học lại</v>
      </c>
      <c r="Y32" s="43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61"/>
    </row>
    <row r="33" spans="2:40" ht="18.75" customHeight="1" x14ac:dyDescent="0.25">
      <c r="B33" s="44">
        <v>25</v>
      </c>
      <c r="C33" s="45" t="s">
        <v>640</v>
      </c>
      <c r="D33" s="46" t="s">
        <v>239</v>
      </c>
      <c r="E33" s="47" t="s">
        <v>162</v>
      </c>
      <c r="F33" s="48" t="s">
        <v>127</v>
      </c>
      <c r="G33" s="45" t="s">
        <v>472</v>
      </c>
      <c r="H33" s="82">
        <v>8</v>
      </c>
      <c r="I33" s="49">
        <v>6</v>
      </c>
      <c r="J33" s="49">
        <v>6</v>
      </c>
      <c r="K33" s="49" t="s">
        <v>36</v>
      </c>
      <c r="L33" s="54"/>
      <c r="M33" s="54"/>
      <c r="N33" s="54"/>
      <c r="O33" s="54"/>
      <c r="P33" s="80">
        <v>1</v>
      </c>
      <c r="Q33" s="51">
        <f t="shared" si="0"/>
        <v>2.7</v>
      </c>
      <c r="R33" s="52" t="str">
        <f t="shared" si="3"/>
        <v>F</v>
      </c>
      <c r="S33" s="53" t="str">
        <f t="shared" si="1"/>
        <v>Kém</v>
      </c>
      <c r="T33" s="41" t="str">
        <f t="shared" si="4"/>
        <v/>
      </c>
      <c r="U33" s="41" t="s">
        <v>767</v>
      </c>
      <c r="V33" s="71"/>
      <c r="W33" s="4"/>
      <c r="X33" s="43" t="str">
        <f t="shared" si="2"/>
        <v>Học lại</v>
      </c>
      <c r="Y33" s="43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61"/>
    </row>
    <row r="34" spans="2:40" ht="18.75" customHeight="1" x14ac:dyDescent="0.25">
      <c r="B34" s="44">
        <v>26</v>
      </c>
      <c r="C34" s="45" t="s">
        <v>641</v>
      </c>
      <c r="D34" s="46" t="s">
        <v>642</v>
      </c>
      <c r="E34" s="47" t="s">
        <v>162</v>
      </c>
      <c r="F34" s="48" t="s">
        <v>643</v>
      </c>
      <c r="G34" s="45" t="s">
        <v>262</v>
      </c>
      <c r="H34" s="82">
        <v>10</v>
      </c>
      <c r="I34" s="49">
        <v>7</v>
      </c>
      <c r="J34" s="49">
        <v>6</v>
      </c>
      <c r="K34" s="49" t="s">
        <v>36</v>
      </c>
      <c r="L34" s="54"/>
      <c r="M34" s="54"/>
      <c r="N34" s="54"/>
      <c r="O34" s="54"/>
      <c r="P34" s="80">
        <v>0</v>
      </c>
      <c r="Q34" s="51">
        <f t="shared" si="0"/>
        <v>2.2999999999999998</v>
      </c>
      <c r="R34" s="52" t="str">
        <f t="shared" si="3"/>
        <v>F</v>
      </c>
      <c r="S34" s="53" t="str">
        <f t="shared" si="1"/>
        <v>Kém</v>
      </c>
      <c r="T34" s="41" t="s">
        <v>3382</v>
      </c>
      <c r="U34" s="41" t="s">
        <v>767</v>
      </c>
      <c r="V34" s="71"/>
      <c r="W34" s="4"/>
      <c r="X34" s="43" t="str">
        <f t="shared" si="2"/>
        <v>Học lại</v>
      </c>
      <c r="Y34" s="43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61"/>
    </row>
    <row r="35" spans="2:40" ht="18.75" customHeight="1" x14ac:dyDescent="0.25">
      <c r="B35" s="44">
        <v>27</v>
      </c>
      <c r="C35" s="45" t="s">
        <v>644</v>
      </c>
      <c r="D35" s="46" t="s">
        <v>176</v>
      </c>
      <c r="E35" s="47" t="s">
        <v>162</v>
      </c>
      <c r="F35" s="48" t="s">
        <v>645</v>
      </c>
      <c r="G35" s="45" t="s">
        <v>84</v>
      </c>
      <c r="H35" s="82">
        <v>10</v>
      </c>
      <c r="I35" s="49">
        <v>7</v>
      </c>
      <c r="J35" s="49">
        <v>10</v>
      </c>
      <c r="K35" s="49" t="s">
        <v>36</v>
      </c>
      <c r="L35" s="54"/>
      <c r="M35" s="54"/>
      <c r="N35" s="54"/>
      <c r="O35" s="54"/>
      <c r="P35" s="80">
        <v>4</v>
      </c>
      <c r="Q35" s="51">
        <f t="shared" si="0"/>
        <v>5.5</v>
      </c>
      <c r="R35" s="52" t="str">
        <f t="shared" si="3"/>
        <v>C</v>
      </c>
      <c r="S35" s="53" t="str">
        <f t="shared" si="1"/>
        <v>Trung bình</v>
      </c>
      <c r="T35" s="41" t="str">
        <f t="shared" si="4"/>
        <v/>
      </c>
      <c r="U35" s="41" t="s">
        <v>767</v>
      </c>
      <c r="V35" s="71"/>
      <c r="W35" s="4"/>
      <c r="X35" s="43" t="str">
        <f t="shared" si="2"/>
        <v>Đạt</v>
      </c>
      <c r="Y35" s="43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61"/>
    </row>
    <row r="36" spans="2:40" ht="18.75" customHeight="1" x14ac:dyDescent="0.25">
      <c r="B36" s="44">
        <v>28</v>
      </c>
      <c r="C36" s="45" t="s">
        <v>646</v>
      </c>
      <c r="D36" s="46" t="s">
        <v>437</v>
      </c>
      <c r="E36" s="47" t="s">
        <v>182</v>
      </c>
      <c r="F36" s="48" t="s">
        <v>647</v>
      </c>
      <c r="G36" s="45" t="s">
        <v>472</v>
      </c>
      <c r="H36" s="82">
        <v>9</v>
      </c>
      <c r="I36" s="49">
        <v>5</v>
      </c>
      <c r="J36" s="49">
        <v>6</v>
      </c>
      <c r="K36" s="49" t="s">
        <v>36</v>
      </c>
      <c r="L36" s="54"/>
      <c r="M36" s="54"/>
      <c r="N36" s="54"/>
      <c r="O36" s="54"/>
      <c r="P36" s="80">
        <v>1</v>
      </c>
      <c r="Q36" s="51">
        <f t="shared" si="0"/>
        <v>2.7</v>
      </c>
      <c r="R36" s="52" t="str">
        <f t="shared" si="3"/>
        <v>F</v>
      </c>
      <c r="S36" s="53" t="str">
        <f t="shared" si="1"/>
        <v>Kém</v>
      </c>
      <c r="T36" s="41" t="str">
        <f t="shared" si="4"/>
        <v/>
      </c>
      <c r="U36" s="41" t="s">
        <v>767</v>
      </c>
      <c r="V36" s="71"/>
      <c r="W36" s="4"/>
      <c r="X36" s="43" t="str">
        <f t="shared" si="2"/>
        <v>Học lại</v>
      </c>
      <c r="Y36" s="43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61"/>
    </row>
    <row r="37" spans="2:40" ht="18.75" customHeight="1" x14ac:dyDescent="0.25">
      <c r="B37" s="44">
        <v>29</v>
      </c>
      <c r="C37" s="45" t="s">
        <v>648</v>
      </c>
      <c r="D37" s="46" t="s">
        <v>91</v>
      </c>
      <c r="E37" s="47" t="s">
        <v>182</v>
      </c>
      <c r="F37" s="48" t="s">
        <v>649</v>
      </c>
      <c r="G37" s="45" t="s">
        <v>518</v>
      </c>
      <c r="H37" s="82">
        <v>10</v>
      </c>
      <c r="I37" s="49">
        <v>7</v>
      </c>
      <c r="J37" s="49">
        <v>8</v>
      </c>
      <c r="K37" s="49" t="s">
        <v>36</v>
      </c>
      <c r="L37" s="54"/>
      <c r="M37" s="54"/>
      <c r="N37" s="54"/>
      <c r="O37" s="54"/>
      <c r="P37" s="80">
        <v>4</v>
      </c>
      <c r="Q37" s="51">
        <f t="shared" si="0"/>
        <v>5.3</v>
      </c>
      <c r="R37" s="52" t="str">
        <f t="shared" si="3"/>
        <v>D+</v>
      </c>
      <c r="S37" s="53" t="str">
        <f t="shared" si="1"/>
        <v>Trung bình yếu</v>
      </c>
      <c r="T37" s="41" t="str">
        <f t="shared" si="4"/>
        <v/>
      </c>
      <c r="U37" s="41" t="s">
        <v>767</v>
      </c>
      <c r="V37" s="71"/>
      <c r="W37" s="4"/>
      <c r="X37" s="43" t="str">
        <f t="shared" si="2"/>
        <v>Đạt</v>
      </c>
      <c r="Y37" s="43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61"/>
    </row>
    <row r="38" spans="2:40" ht="18.75" customHeight="1" x14ac:dyDescent="0.25">
      <c r="B38" s="44">
        <v>30</v>
      </c>
      <c r="C38" s="45" t="s">
        <v>650</v>
      </c>
      <c r="D38" s="46" t="s">
        <v>651</v>
      </c>
      <c r="E38" s="47" t="s">
        <v>652</v>
      </c>
      <c r="F38" s="48" t="s">
        <v>496</v>
      </c>
      <c r="G38" s="45" t="s">
        <v>84</v>
      </c>
      <c r="H38" s="82">
        <v>10</v>
      </c>
      <c r="I38" s="49">
        <v>6</v>
      </c>
      <c r="J38" s="49">
        <v>10</v>
      </c>
      <c r="K38" s="49" t="s">
        <v>36</v>
      </c>
      <c r="L38" s="54"/>
      <c r="M38" s="54"/>
      <c r="N38" s="54"/>
      <c r="O38" s="54"/>
      <c r="P38" s="80">
        <v>7</v>
      </c>
      <c r="Q38" s="51">
        <f t="shared" si="0"/>
        <v>7.5</v>
      </c>
      <c r="R38" s="52" t="str">
        <f t="shared" si="3"/>
        <v>B</v>
      </c>
      <c r="S38" s="53" t="str">
        <f t="shared" si="1"/>
        <v>Khá</v>
      </c>
      <c r="T38" s="41" t="str">
        <f t="shared" si="4"/>
        <v/>
      </c>
      <c r="U38" s="41" t="s">
        <v>767</v>
      </c>
      <c r="V38" s="71"/>
      <c r="W38" s="4"/>
      <c r="X38" s="43" t="str">
        <f t="shared" si="2"/>
        <v>Đạt</v>
      </c>
      <c r="Y38" s="4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61"/>
    </row>
    <row r="39" spans="2:40" ht="18.75" customHeight="1" x14ac:dyDescent="0.25">
      <c r="B39" s="44">
        <v>31</v>
      </c>
      <c r="C39" s="45" t="s">
        <v>653</v>
      </c>
      <c r="D39" s="46" t="s">
        <v>654</v>
      </c>
      <c r="E39" s="47" t="s">
        <v>189</v>
      </c>
      <c r="F39" s="48" t="s">
        <v>655</v>
      </c>
      <c r="G39" s="45" t="s">
        <v>132</v>
      </c>
      <c r="H39" s="82">
        <v>10</v>
      </c>
      <c r="I39" s="49">
        <v>6</v>
      </c>
      <c r="J39" s="49">
        <v>7</v>
      </c>
      <c r="K39" s="49" t="s">
        <v>36</v>
      </c>
      <c r="L39" s="54"/>
      <c r="M39" s="54"/>
      <c r="N39" s="54"/>
      <c r="O39" s="54"/>
      <c r="P39" s="80">
        <v>5</v>
      </c>
      <c r="Q39" s="51">
        <f t="shared" si="0"/>
        <v>5.8</v>
      </c>
      <c r="R39" s="52" t="str">
        <f t="shared" si="3"/>
        <v>C</v>
      </c>
      <c r="S39" s="53" t="str">
        <f t="shared" si="1"/>
        <v>Trung bình</v>
      </c>
      <c r="T39" s="41" t="str">
        <f t="shared" si="4"/>
        <v/>
      </c>
      <c r="U39" s="41" t="s">
        <v>767</v>
      </c>
      <c r="V39" s="71"/>
      <c r="W39" s="4"/>
      <c r="X39" s="43" t="str">
        <f t="shared" si="2"/>
        <v>Đạt</v>
      </c>
      <c r="Y39" s="43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61"/>
    </row>
    <row r="40" spans="2:40" ht="18.75" customHeight="1" x14ac:dyDescent="0.25">
      <c r="B40" s="44">
        <v>32</v>
      </c>
      <c r="C40" s="45" t="s">
        <v>656</v>
      </c>
      <c r="D40" s="46" t="s">
        <v>657</v>
      </c>
      <c r="E40" s="47" t="s">
        <v>189</v>
      </c>
      <c r="F40" s="48" t="s">
        <v>658</v>
      </c>
      <c r="G40" s="45" t="s">
        <v>144</v>
      </c>
      <c r="H40" s="82">
        <v>9</v>
      </c>
      <c r="I40" s="49">
        <v>6</v>
      </c>
      <c r="J40" s="49">
        <v>6</v>
      </c>
      <c r="K40" s="49" t="s">
        <v>36</v>
      </c>
      <c r="L40" s="54"/>
      <c r="M40" s="54"/>
      <c r="N40" s="54"/>
      <c r="O40" s="54"/>
      <c r="P40" s="80">
        <v>3</v>
      </c>
      <c r="Q40" s="51">
        <f t="shared" si="0"/>
        <v>4.2</v>
      </c>
      <c r="R40" s="52" t="str">
        <f t="shared" si="3"/>
        <v>D</v>
      </c>
      <c r="S40" s="53" t="str">
        <f t="shared" si="1"/>
        <v>Trung bình yếu</v>
      </c>
      <c r="T40" s="41" t="str">
        <f t="shared" si="4"/>
        <v/>
      </c>
      <c r="U40" s="41" t="s">
        <v>767</v>
      </c>
      <c r="V40" s="71"/>
      <c r="W40" s="4"/>
      <c r="X40" s="43" t="str">
        <f t="shared" si="2"/>
        <v>Đạt</v>
      </c>
      <c r="Y40" s="43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61"/>
    </row>
    <row r="41" spans="2:40" ht="18.75" customHeight="1" x14ac:dyDescent="0.25">
      <c r="B41" s="44">
        <v>33</v>
      </c>
      <c r="C41" s="45" t="s">
        <v>659</v>
      </c>
      <c r="D41" s="46" t="s">
        <v>76</v>
      </c>
      <c r="E41" s="47" t="s">
        <v>189</v>
      </c>
      <c r="F41" s="48" t="s">
        <v>660</v>
      </c>
      <c r="G41" s="45" t="s">
        <v>57</v>
      </c>
      <c r="H41" s="82">
        <v>9</v>
      </c>
      <c r="I41" s="49">
        <v>6</v>
      </c>
      <c r="J41" s="49">
        <v>8</v>
      </c>
      <c r="K41" s="49" t="s">
        <v>36</v>
      </c>
      <c r="L41" s="54"/>
      <c r="M41" s="54"/>
      <c r="N41" s="54"/>
      <c r="O41" s="54"/>
      <c r="P41" s="80">
        <v>5</v>
      </c>
      <c r="Q41" s="51">
        <f t="shared" si="0"/>
        <v>5.8</v>
      </c>
      <c r="R41" s="52" t="str">
        <f t="shared" si="3"/>
        <v>C</v>
      </c>
      <c r="S41" s="53" t="str">
        <f t="shared" si="1"/>
        <v>Trung bình</v>
      </c>
      <c r="T41" s="41" t="str">
        <f t="shared" si="4"/>
        <v/>
      </c>
      <c r="U41" s="41" t="s">
        <v>767</v>
      </c>
      <c r="V41" s="71"/>
      <c r="W41" s="4"/>
      <c r="X41" s="43" t="str">
        <f t="shared" si="2"/>
        <v>Đạt</v>
      </c>
      <c r="Y41" s="43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61"/>
    </row>
    <row r="42" spans="2:40" ht="18.75" customHeight="1" x14ac:dyDescent="0.25">
      <c r="B42" s="44">
        <v>34</v>
      </c>
      <c r="C42" s="45" t="s">
        <v>661</v>
      </c>
      <c r="D42" s="46" t="s">
        <v>316</v>
      </c>
      <c r="E42" s="47" t="s">
        <v>189</v>
      </c>
      <c r="F42" s="48" t="s">
        <v>662</v>
      </c>
      <c r="G42" s="45" t="s">
        <v>105</v>
      </c>
      <c r="H42" s="82">
        <v>10</v>
      </c>
      <c r="I42" s="49">
        <v>6</v>
      </c>
      <c r="J42" s="49">
        <v>7</v>
      </c>
      <c r="K42" s="49" t="s">
        <v>36</v>
      </c>
      <c r="L42" s="54"/>
      <c r="M42" s="54"/>
      <c r="N42" s="54"/>
      <c r="O42" s="54"/>
      <c r="P42" s="80">
        <v>1</v>
      </c>
      <c r="Q42" s="51">
        <f t="shared" si="0"/>
        <v>3</v>
      </c>
      <c r="R42" s="52" t="str">
        <f t="shared" si="3"/>
        <v>F</v>
      </c>
      <c r="S42" s="53" t="str">
        <f t="shared" si="1"/>
        <v>Kém</v>
      </c>
      <c r="T42" s="41" t="str">
        <f t="shared" si="4"/>
        <v/>
      </c>
      <c r="U42" s="41" t="s">
        <v>767</v>
      </c>
      <c r="V42" s="71"/>
      <c r="W42" s="4"/>
      <c r="X42" s="43" t="str">
        <f t="shared" si="2"/>
        <v>Học lại</v>
      </c>
      <c r="Y42" s="43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61"/>
    </row>
    <row r="43" spans="2:40" ht="18.75" customHeight="1" x14ac:dyDescent="0.25">
      <c r="B43" s="44">
        <v>35</v>
      </c>
      <c r="C43" s="45" t="s">
        <v>663</v>
      </c>
      <c r="D43" s="46" t="s">
        <v>316</v>
      </c>
      <c r="E43" s="47" t="s">
        <v>189</v>
      </c>
      <c r="F43" s="48" t="s">
        <v>664</v>
      </c>
      <c r="G43" s="45" t="s">
        <v>93</v>
      </c>
      <c r="H43" s="82">
        <v>9</v>
      </c>
      <c r="I43" s="49">
        <v>6</v>
      </c>
      <c r="J43" s="49">
        <v>7</v>
      </c>
      <c r="K43" s="49" t="s">
        <v>36</v>
      </c>
      <c r="L43" s="54"/>
      <c r="M43" s="54"/>
      <c r="N43" s="54"/>
      <c r="O43" s="54"/>
      <c r="P43" s="80">
        <v>4</v>
      </c>
      <c r="Q43" s="51">
        <f t="shared" si="0"/>
        <v>5</v>
      </c>
      <c r="R43" s="52" t="str">
        <f t="shared" si="3"/>
        <v>D+</v>
      </c>
      <c r="S43" s="53" t="str">
        <f t="shared" si="1"/>
        <v>Trung bình yếu</v>
      </c>
      <c r="T43" s="41" t="str">
        <f t="shared" si="4"/>
        <v/>
      </c>
      <c r="U43" s="41" t="s">
        <v>767</v>
      </c>
      <c r="V43" s="71"/>
      <c r="W43" s="4"/>
      <c r="X43" s="43" t="str">
        <f t="shared" si="2"/>
        <v>Đạt</v>
      </c>
      <c r="Y43" s="43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61"/>
    </row>
    <row r="44" spans="2:40" ht="18.75" customHeight="1" x14ac:dyDescent="0.25">
      <c r="B44" s="44">
        <v>36</v>
      </c>
      <c r="C44" s="45" t="s">
        <v>665</v>
      </c>
      <c r="D44" s="46" t="s">
        <v>114</v>
      </c>
      <c r="E44" s="47" t="s">
        <v>189</v>
      </c>
      <c r="F44" s="48" t="s">
        <v>418</v>
      </c>
      <c r="G44" s="45" t="s">
        <v>84</v>
      </c>
      <c r="H44" s="82">
        <v>10</v>
      </c>
      <c r="I44" s="49">
        <v>6</v>
      </c>
      <c r="J44" s="49">
        <v>8</v>
      </c>
      <c r="K44" s="49" t="s">
        <v>36</v>
      </c>
      <c r="L44" s="54"/>
      <c r="M44" s="54"/>
      <c r="N44" s="54"/>
      <c r="O44" s="54"/>
      <c r="P44" s="80">
        <v>6</v>
      </c>
      <c r="Q44" s="51">
        <f t="shared" si="0"/>
        <v>6.6</v>
      </c>
      <c r="R44" s="52" t="str">
        <f t="shared" si="3"/>
        <v>C+</v>
      </c>
      <c r="S44" s="53" t="str">
        <f t="shared" si="1"/>
        <v>Trung bình</v>
      </c>
      <c r="T44" s="41" t="str">
        <f t="shared" si="4"/>
        <v/>
      </c>
      <c r="U44" s="41" t="s">
        <v>767</v>
      </c>
      <c r="V44" s="71"/>
      <c r="W44" s="4"/>
      <c r="X44" s="43" t="str">
        <f t="shared" si="2"/>
        <v>Đạt</v>
      </c>
      <c r="Y44" s="43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61"/>
    </row>
    <row r="45" spans="2:40" ht="18.75" customHeight="1" x14ac:dyDescent="0.25">
      <c r="B45" s="44">
        <v>37</v>
      </c>
      <c r="C45" s="45" t="s">
        <v>666</v>
      </c>
      <c r="D45" s="46" t="s">
        <v>464</v>
      </c>
      <c r="E45" s="47" t="s">
        <v>667</v>
      </c>
      <c r="F45" s="48" t="s">
        <v>535</v>
      </c>
      <c r="G45" s="45" t="s">
        <v>120</v>
      </c>
      <c r="H45" s="82">
        <v>10</v>
      </c>
      <c r="I45" s="49">
        <v>7</v>
      </c>
      <c r="J45" s="49">
        <v>6</v>
      </c>
      <c r="K45" s="49" t="s">
        <v>36</v>
      </c>
      <c r="L45" s="54"/>
      <c r="M45" s="54"/>
      <c r="N45" s="54"/>
      <c r="O45" s="54"/>
      <c r="P45" s="80">
        <v>1</v>
      </c>
      <c r="Q45" s="51">
        <f t="shared" si="0"/>
        <v>3</v>
      </c>
      <c r="R45" s="52" t="str">
        <f t="shared" si="3"/>
        <v>F</v>
      </c>
      <c r="S45" s="53" t="str">
        <f t="shared" si="1"/>
        <v>Kém</v>
      </c>
      <c r="T45" s="41" t="str">
        <f t="shared" si="4"/>
        <v/>
      </c>
      <c r="U45" s="41" t="s">
        <v>767</v>
      </c>
      <c r="V45" s="71"/>
      <c r="W45" s="4"/>
      <c r="X45" s="43" t="str">
        <f t="shared" si="2"/>
        <v>Học lại</v>
      </c>
      <c r="Y45" s="4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61"/>
    </row>
    <row r="46" spans="2:40" ht="18.75" customHeight="1" x14ac:dyDescent="0.25">
      <c r="B46" s="44">
        <v>38</v>
      </c>
      <c r="C46" s="45" t="s">
        <v>668</v>
      </c>
      <c r="D46" s="46" t="s">
        <v>669</v>
      </c>
      <c r="E46" s="47" t="s">
        <v>667</v>
      </c>
      <c r="F46" s="48" t="s">
        <v>670</v>
      </c>
      <c r="G46" s="45" t="s">
        <v>84</v>
      </c>
      <c r="H46" s="82">
        <v>10</v>
      </c>
      <c r="I46" s="49">
        <v>7</v>
      </c>
      <c r="J46" s="49">
        <v>8</v>
      </c>
      <c r="K46" s="49" t="s">
        <v>36</v>
      </c>
      <c r="L46" s="54"/>
      <c r="M46" s="54"/>
      <c r="N46" s="54"/>
      <c r="O46" s="54"/>
      <c r="P46" s="80">
        <v>4</v>
      </c>
      <c r="Q46" s="51">
        <f t="shared" si="0"/>
        <v>5.3</v>
      </c>
      <c r="R46" s="52" t="str">
        <f t="shared" si="3"/>
        <v>D+</v>
      </c>
      <c r="S46" s="53" t="str">
        <f t="shared" si="1"/>
        <v>Trung bình yếu</v>
      </c>
      <c r="T46" s="41" t="str">
        <f t="shared" si="4"/>
        <v/>
      </c>
      <c r="U46" s="41" t="s">
        <v>767</v>
      </c>
      <c r="V46" s="71"/>
      <c r="W46" s="4"/>
      <c r="X46" s="43" t="str">
        <f t="shared" si="2"/>
        <v>Đạt</v>
      </c>
      <c r="Y46" s="43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61"/>
    </row>
    <row r="47" spans="2:40" ht="18.75" customHeight="1" x14ac:dyDescent="0.25">
      <c r="B47" s="44">
        <v>39</v>
      </c>
      <c r="C47" s="45" t="s">
        <v>671</v>
      </c>
      <c r="D47" s="46" t="s">
        <v>176</v>
      </c>
      <c r="E47" s="47" t="s">
        <v>197</v>
      </c>
      <c r="F47" s="48" t="s">
        <v>672</v>
      </c>
      <c r="G47" s="45" t="s">
        <v>673</v>
      </c>
      <c r="H47" s="82">
        <v>10</v>
      </c>
      <c r="I47" s="49">
        <v>6</v>
      </c>
      <c r="J47" s="49">
        <v>8</v>
      </c>
      <c r="K47" s="49" t="s">
        <v>36</v>
      </c>
      <c r="L47" s="54"/>
      <c r="M47" s="54"/>
      <c r="N47" s="54"/>
      <c r="O47" s="54"/>
      <c r="P47" s="80">
        <v>10</v>
      </c>
      <c r="Q47" s="51">
        <f t="shared" si="0"/>
        <v>9.4</v>
      </c>
      <c r="R47" s="52" t="str">
        <f t="shared" si="3"/>
        <v>A+</v>
      </c>
      <c r="S47" s="53" t="str">
        <f t="shared" si="1"/>
        <v>Giỏi</v>
      </c>
      <c r="T47" s="41" t="str">
        <f t="shared" si="4"/>
        <v/>
      </c>
      <c r="U47" s="41" t="s">
        <v>767</v>
      </c>
      <c r="V47" s="71"/>
      <c r="W47" s="4"/>
      <c r="X47" s="43" t="str">
        <f t="shared" si="2"/>
        <v>Đạt</v>
      </c>
      <c r="Y47" s="43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61"/>
    </row>
    <row r="48" spans="2:40" ht="18.75" customHeight="1" x14ac:dyDescent="0.25">
      <c r="B48" s="44">
        <v>40</v>
      </c>
      <c r="C48" s="45" t="s">
        <v>674</v>
      </c>
      <c r="D48" s="46" t="s">
        <v>176</v>
      </c>
      <c r="E48" s="47" t="s">
        <v>197</v>
      </c>
      <c r="F48" s="48" t="s">
        <v>675</v>
      </c>
      <c r="G48" s="45" t="s">
        <v>676</v>
      </c>
      <c r="H48" s="82">
        <v>10</v>
      </c>
      <c r="I48" s="49">
        <v>6</v>
      </c>
      <c r="J48" s="49">
        <v>8</v>
      </c>
      <c r="K48" s="49" t="s">
        <v>36</v>
      </c>
      <c r="L48" s="54"/>
      <c r="M48" s="54"/>
      <c r="N48" s="54"/>
      <c r="O48" s="54"/>
      <c r="P48" s="80">
        <v>3</v>
      </c>
      <c r="Q48" s="51">
        <f t="shared" si="0"/>
        <v>4.5</v>
      </c>
      <c r="R48" s="52" t="str">
        <f t="shared" si="3"/>
        <v>D</v>
      </c>
      <c r="S48" s="53" t="str">
        <f t="shared" si="1"/>
        <v>Trung bình yếu</v>
      </c>
      <c r="T48" s="41" t="str">
        <f t="shared" si="4"/>
        <v/>
      </c>
      <c r="U48" s="41" t="s">
        <v>767</v>
      </c>
      <c r="V48" s="71"/>
      <c r="W48" s="4"/>
      <c r="X48" s="43" t="str">
        <f t="shared" si="2"/>
        <v>Đạt</v>
      </c>
      <c r="Y48" s="4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61"/>
    </row>
    <row r="49" spans="2:40" ht="18.75" customHeight="1" x14ac:dyDescent="0.25">
      <c r="B49" s="44">
        <v>41</v>
      </c>
      <c r="C49" s="45" t="s">
        <v>677</v>
      </c>
      <c r="D49" s="46" t="s">
        <v>81</v>
      </c>
      <c r="E49" s="47" t="s">
        <v>678</v>
      </c>
      <c r="F49" s="48" t="s">
        <v>679</v>
      </c>
      <c r="G49" s="45" t="s">
        <v>144</v>
      </c>
      <c r="H49" s="82">
        <v>8</v>
      </c>
      <c r="I49" s="49">
        <v>6</v>
      </c>
      <c r="J49" s="49">
        <v>6</v>
      </c>
      <c r="K49" s="49" t="s">
        <v>36</v>
      </c>
      <c r="L49" s="54"/>
      <c r="M49" s="54"/>
      <c r="N49" s="54"/>
      <c r="O49" s="54"/>
      <c r="P49" s="80">
        <v>0</v>
      </c>
      <c r="Q49" s="51">
        <f t="shared" si="0"/>
        <v>2</v>
      </c>
      <c r="R49" s="52" t="str">
        <f t="shared" si="3"/>
        <v>F</v>
      </c>
      <c r="S49" s="53" t="str">
        <f t="shared" si="1"/>
        <v>Kém</v>
      </c>
      <c r="T49" s="41" t="s">
        <v>3382</v>
      </c>
      <c r="U49" s="41" t="s">
        <v>767</v>
      </c>
      <c r="V49" s="71"/>
      <c r="W49" s="4"/>
      <c r="X49" s="43" t="str">
        <f t="shared" si="2"/>
        <v>Học lại</v>
      </c>
      <c r="Y49" s="4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61"/>
    </row>
    <row r="50" spans="2:40" ht="18.75" customHeight="1" x14ac:dyDescent="0.25">
      <c r="B50" s="44">
        <v>42</v>
      </c>
      <c r="C50" s="45" t="s">
        <v>680</v>
      </c>
      <c r="D50" s="46" t="s">
        <v>681</v>
      </c>
      <c r="E50" s="47" t="s">
        <v>678</v>
      </c>
      <c r="F50" s="48" t="s">
        <v>365</v>
      </c>
      <c r="G50" s="45" t="s">
        <v>518</v>
      </c>
      <c r="H50" s="82">
        <v>10</v>
      </c>
      <c r="I50" s="49">
        <v>7</v>
      </c>
      <c r="J50" s="49">
        <v>6</v>
      </c>
      <c r="K50" s="49" t="s">
        <v>36</v>
      </c>
      <c r="L50" s="54"/>
      <c r="M50" s="54"/>
      <c r="N50" s="54"/>
      <c r="O50" s="54"/>
      <c r="P50" s="80">
        <v>8</v>
      </c>
      <c r="Q50" s="51">
        <f t="shared" si="0"/>
        <v>7.9</v>
      </c>
      <c r="R50" s="52" t="str">
        <f t="shared" si="3"/>
        <v>B</v>
      </c>
      <c r="S50" s="53" t="str">
        <f t="shared" si="1"/>
        <v>Khá</v>
      </c>
      <c r="T50" s="41" t="str">
        <f t="shared" si="4"/>
        <v/>
      </c>
      <c r="U50" s="41" t="s">
        <v>767</v>
      </c>
      <c r="V50" s="71"/>
      <c r="W50" s="4"/>
      <c r="X50" s="43" t="str">
        <f t="shared" si="2"/>
        <v>Đạt</v>
      </c>
      <c r="Y50" s="4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61"/>
    </row>
    <row r="51" spans="2:40" ht="18.75" customHeight="1" x14ac:dyDescent="0.25">
      <c r="B51" s="44">
        <v>43</v>
      </c>
      <c r="C51" s="45" t="s">
        <v>682</v>
      </c>
      <c r="D51" s="46" t="s">
        <v>683</v>
      </c>
      <c r="E51" s="47" t="s">
        <v>212</v>
      </c>
      <c r="F51" s="48" t="s">
        <v>684</v>
      </c>
      <c r="G51" s="45" t="s">
        <v>518</v>
      </c>
      <c r="H51" s="82">
        <v>9</v>
      </c>
      <c r="I51" s="49">
        <v>7</v>
      </c>
      <c r="J51" s="49">
        <v>10</v>
      </c>
      <c r="K51" s="49" t="s">
        <v>36</v>
      </c>
      <c r="L51" s="54"/>
      <c r="M51" s="54"/>
      <c r="N51" s="54"/>
      <c r="O51" s="54"/>
      <c r="P51" s="80">
        <v>8</v>
      </c>
      <c r="Q51" s="51">
        <f t="shared" si="0"/>
        <v>8.1999999999999993</v>
      </c>
      <c r="R51" s="52" t="str">
        <f t="shared" si="3"/>
        <v>B+</v>
      </c>
      <c r="S51" s="53" t="str">
        <f t="shared" si="1"/>
        <v>Khá</v>
      </c>
      <c r="T51" s="41" t="str">
        <f t="shared" si="4"/>
        <v/>
      </c>
      <c r="U51" s="41" t="s">
        <v>767</v>
      </c>
      <c r="V51" s="71"/>
      <c r="W51" s="4"/>
      <c r="X51" s="43" t="str">
        <f t="shared" si="2"/>
        <v>Đạt</v>
      </c>
      <c r="Y51" s="4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61"/>
    </row>
    <row r="52" spans="2:40" ht="18.75" customHeight="1" x14ac:dyDescent="0.25">
      <c r="B52" s="44">
        <v>44</v>
      </c>
      <c r="C52" s="45" t="s">
        <v>685</v>
      </c>
      <c r="D52" s="46" t="s">
        <v>686</v>
      </c>
      <c r="E52" s="47" t="s">
        <v>221</v>
      </c>
      <c r="F52" s="48" t="s">
        <v>687</v>
      </c>
      <c r="G52" s="45" t="s">
        <v>357</v>
      </c>
      <c r="H52" s="82">
        <v>10</v>
      </c>
      <c r="I52" s="49">
        <v>5</v>
      </c>
      <c r="J52" s="49">
        <v>8</v>
      </c>
      <c r="K52" s="49" t="s">
        <v>36</v>
      </c>
      <c r="L52" s="54"/>
      <c r="M52" s="54"/>
      <c r="N52" s="54"/>
      <c r="O52" s="54"/>
      <c r="P52" s="80">
        <v>1</v>
      </c>
      <c r="Q52" s="51">
        <f t="shared" si="0"/>
        <v>3</v>
      </c>
      <c r="R52" s="52" t="str">
        <f t="shared" si="3"/>
        <v>F</v>
      </c>
      <c r="S52" s="53" t="str">
        <f t="shared" si="1"/>
        <v>Kém</v>
      </c>
      <c r="T52" s="41" t="str">
        <f t="shared" si="4"/>
        <v/>
      </c>
      <c r="U52" s="41" t="s">
        <v>767</v>
      </c>
      <c r="V52" s="71"/>
      <c r="W52" s="4"/>
      <c r="X52" s="43" t="str">
        <f t="shared" si="2"/>
        <v>Học lại</v>
      </c>
      <c r="Y52" s="4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61"/>
    </row>
    <row r="53" spans="2:40" ht="18.75" customHeight="1" x14ac:dyDescent="0.25">
      <c r="B53" s="44">
        <v>45</v>
      </c>
      <c r="C53" s="45" t="s">
        <v>688</v>
      </c>
      <c r="D53" s="46" t="s">
        <v>689</v>
      </c>
      <c r="E53" s="47" t="s">
        <v>221</v>
      </c>
      <c r="F53" s="48" t="s">
        <v>690</v>
      </c>
      <c r="G53" s="45" t="s">
        <v>164</v>
      </c>
      <c r="H53" s="82">
        <v>9</v>
      </c>
      <c r="I53" s="49">
        <v>6</v>
      </c>
      <c r="J53" s="49">
        <v>6</v>
      </c>
      <c r="K53" s="49" t="s">
        <v>36</v>
      </c>
      <c r="L53" s="54"/>
      <c r="M53" s="54"/>
      <c r="N53" s="54"/>
      <c r="O53" s="54"/>
      <c r="P53" s="80">
        <v>1</v>
      </c>
      <c r="Q53" s="51">
        <f t="shared" si="0"/>
        <v>2.8</v>
      </c>
      <c r="R53" s="52" t="str">
        <f t="shared" si="3"/>
        <v>F</v>
      </c>
      <c r="S53" s="53" t="str">
        <f t="shared" si="1"/>
        <v>Kém</v>
      </c>
      <c r="T53" s="41" t="str">
        <f t="shared" si="4"/>
        <v/>
      </c>
      <c r="U53" s="41" t="s">
        <v>767</v>
      </c>
      <c r="V53" s="71"/>
      <c r="W53" s="4"/>
      <c r="X53" s="43" t="str">
        <f t="shared" si="2"/>
        <v>Học lại</v>
      </c>
      <c r="Y53" s="4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61"/>
    </row>
    <row r="54" spans="2:40" ht="18.75" customHeight="1" x14ac:dyDescent="0.25">
      <c r="B54" s="44">
        <v>46</v>
      </c>
      <c r="C54" s="45" t="s">
        <v>691</v>
      </c>
      <c r="D54" s="46" t="s">
        <v>692</v>
      </c>
      <c r="E54" s="47" t="s">
        <v>225</v>
      </c>
      <c r="F54" s="48" t="s">
        <v>693</v>
      </c>
      <c r="G54" s="45" t="s">
        <v>406</v>
      </c>
      <c r="H54" s="82">
        <v>7</v>
      </c>
      <c r="I54" s="49">
        <v>6</v>
      </c>
      <c r="J54" s="49">
        <v>7</v>
      </c>
      <c r="K54" s="49" t="s">
        <v>36</v>
      </c>
      <c r="L54" s="54"/>
      <c r="M54" s="54"/>
      <c r="N54" s="54"/>
      <c r="O54" s="54"/>
      <c r="P54" s="80">
        <v>0</v>
      </c>
      <c r="Q54" s="51">
        <f t="shared" si="0"/>
        <v>2</v>
      </c>
      <c r="R54" s="52" t="str">
        <f t="shared" si="3"/>
        <v>F</v>
      </c>
      <c r="S54" s="53" t="str">
        <f t="shared" si="1"/>
        <v>Kém</v>
      </c>
      <c r="T54" s="41" t="s">
        <v>3382</v>
      </c>
      <c r="U54" s="41" t="s">
        <v>767</v>
      </c>
      <c r="V54" s="71"/>
      <c r="W54" s="4"/>
      <c r="X54" s="43" t="str">
        <f t="shared" si="2"/>
        <v>Học lại</v>
      </c>
      <c r="Y54" s="4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61"/>
    </row>
    <row r="55" spans="2:40" ht="18.75" customHeight="1" x14ac:dyDescent="0.25">
      <c r="B55" s="44">
        <v>47</v>
      </c>
      <c r="C55" s="45" t="s">
        <v>694</v>
      </c>
      <c r="D55" s="46" t="s">
        <v>695</v>
      </c>
      <c r="E55" s="47" t="s">
        <v>225</v>
      </c>
      <c r="F55" s="48" t="s">
        <v>187</v>
      </c>
      <c r="G55" s="45" t="s">
        <v>357</v>
      </c>
      <c r="H55" s="82">
        <v>9</v>
      </c>
      <c r="I55" s="49">
        <v>6</v>
      </c>
      <c r="J55" s="49">
        <v>8</v>
      </c>
      <c r="K55" s="49" t="s">
        <v>36</v>
      </c>
      <c r="L55" s="54"/>
      <c r="M55" s="54"/>
      <c r="N55" s="54"/>
      <c r="O55" s="54"/>
      <c r="P55" s="80">
        <v>4</v>
      </c>
      <c r="Q55" s="51">
        <f t="shared" si="0"/>
        <v>5.0999999999999996</v>
      </c>
      <c r="R55" s="52" t="str">
        <f t="shared" si="3"/>
        <v>D+</v>
      </c>
      <c r="S55" s="53" t="str">
        <f t="shared" si="1"/>
        <v>Trung bình yếu</v>
      </c>
      <c r="T55" s="41" t="str">
        <f t="shared" si="4"/>
        <v/>
      </c>
      <c r="U55" s="41" t="s">
        <v>767</v>
      </c>
      <c r="V55" s="71"/>
      <c r="W55" s="4"/>
      <c r="X55" s="43" t="str">
        <f t="shared" si="2"/>
        <v>Đạt</v>
      </c>
      <c r="Y55" s="4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61"/>
    </row>
    <row r="56" spans="2:40" ht="18.75" customHeight="1" x14ac:dyDescent="0.25">
      <c r="B56" s="44">
        <v>48</v>
      </c>
      <c r="C56" s="45" t="s">
        <v>696</v>
      </c>
      <c r="D56" s="46" t="s">
        <v>327</v>
      </c>
      <c r="E56" s="47" t="s">
        <v>246</v>
      </c>
      <c r="F56" s="48" t="s">
        <v>213</v>
      </c>
      <c r="G56" s="45" t="s">
        <v>262</v>
      </c>
      <c r="H56" s="82"/>
      <c r="I56" s="49"/>
      <c r="J56" s="49"/>
      <c r="K56" s="49" t="s">
        <v>36</v>
      </c>
      <c r="L56" s="54"/>
      <c r="M56" s="54"/>
      <c r="N56" s="54"/>
      <c r="O56" s="54"/>
      <c r="P56" s="80" t="s">
        <v>36</v>
      </c>
      <c r="Q56" s="51">
        <f t="shared" si="0"/>
        <v>0</v>
      </c>
      <c r="R56" s="52" t="str">
        <f t="shared" si="3"/>
        <v>F</v>
      </c>
      <c r="S56" s="53" t="str">
        <f t="shared" si="1"/>
        <v>Kém</v>
      </c>
      <c r="T56" s="41" t="str">
        <f t="shared" si="4"/>
        <v>Không đủ ĐKDT</v>
      </c>
      <c r="U56" s="41" t="s">
        <v>767</v>
      </c>
      <c r="V56" s="71"/>
      <c r="W56" s="4"/>
      <c r="X56" s="43" t="str">
        <f t="shared" si="2"/>
        <v>Học lại</v>
      </c>
      <c r="Y56" s="4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61"/>
    </row>
    <row r="57" spans="2:40" ht="18.75" customHeight="1" x14ac:dyDescent="0.25">
      <c r="B57" s="44">
        <v>49</v>
      </c>
      <c r="C57" s="45" t="s">
        <v>697</v>
      </c>
      <c r="D57" s="46" t="s">
        <v>698</v>
      </c>
      <c r="E57" s="47" t="s">
        <v>257</v>
      </c>
      <c r="F57" s="48" t="s">
        <v>606</v>
      </c>
      <c r="G57" s="45" t="s">
        <v>472</v>
      </c>
      <c r="H57" s="82">
        <v>8</v>
      </c>
      <c r="I57" s="49">
        <v>5</v>
      </c>
      <c r="J57" s="49">
        <v>1</v>
      </c>
      <c r="K57" s="49" t="s">
        <v>36</v>
      </c>
      <c r="L57" s="54"/>
      <c r="M57" s="54"/>
      <c r="N57" s="54"/>
      <c r="O57" s="54"/>
      <c r="P57" s="80">
        <v>0</v>
      </c>
      <c r="Q57" s="51">
        <f t="shared" si="0"/>
        <v>1.4</v>
      </c>
      <c r="R57" s="52" t="str">
        <f t="shared" si="3"/>
        <v>F</v>
      </c>
      <c r="S57" s="53" t="str">
        <f t="shared" si="1"/>
        <v>Kém</v>
      </c>
      <c r="T57" s="41" t="s">
        <v>3382</v>
      </c>
      <c r="U57" s="41" t="s">
        <v>767</v>
      </c>
      <c r="V57" s="71"/>
      <c r="W57" s="4"/>
      <c r="X57" s="43" t="str">
        <f t="shared" si="2"/>
        <v>Học lại</v>
      </c>
      <c r="Y57" s="4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61"/>
    </row>
    <row r="58" spans="2:40" ht="18.75" customHeight="1" x14ac:dyDescent="0.25">
      <c r="B58" s="44">
        <v>50</v>
      </c>
      <c r="C58" s="45" t="s">
        <v>699</v>
      </c>
      <c r="D58" s="46" t="s">
        <v>114</v>
      </c>
      <c r="E58" s="47" t="s">
        <v>257</v>
      </c>
      <c r="F58" s="48" t="s">
        <v>700</v>
      </c>
      <c r="G58" s="45" t="s">
        <v>170</v>
      </c>
      <c r="H58" s="82">
        <v>9</v>
      </c>
      <c r="I58" s="49">
        <v>5</v>
      </c>
      <c r="J58" s="49">
        <v>6</v>
      </c>
      <c r="K58" s="49" t="s">
        <v>36</v>
      </c>
      <c r="L58" s="54"/>
      <c r="M58" s="54"/>
      <c r="N58" s="54"/>
      <c r="O58" s="54"/>
      <c r="P58" s="80">
        <v>5</v>
      </c>
      <c r="Q58" s="51">
        <f t="shared" si="0"/>
        <v>5.5</v>
      </c>
      <c r="R58" s="52" t="str">
        <f t="shared" si="3"/>
        <v>C</v>
      </c>
      <c r="S58" s="53" t="str">
        <f t="shared" si="1"/>
        <v>Trung bình</v>
      </c>
      <c r="T58" s="41" t="str">
        <f t="shared" si="4"/>
        <v/>
      </c>
      <c r="U58" s="41" t="s">
        <v>767</v>
      </c>
      <c r="V58" s="71"/>
      <c r="W58" s="4"/>
      <c r="X58" s="43" t="str">
        <f t="shared" si="2"/>
        <v>Đạt</v>
      </c>
      <c r="Y58" s="43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61"/>
    </row>
    <row r="59" spans="2:40" ht="18.75" customHeight="1" x14ac:dyDescent="0.25">
      <c r="B59" s="44">
        <v>51</v>
      </c>
      <c r="C59" s="45" t="s">
        <v>701</v>
      </c>
      <c r="D59" s="46" t="s">
        <v>702</v>
      </c>
      <c r="E59" s="47" t="s">
        <v>257</v>
      </c>
      <c r="F59" s="48" t="s">
        <v>703</v>
      </c>
      <c r="G59" s="45" t="s">
        <v>105</v>
      </c>
      <c r="H59" s="82">
        <v>9</v>
      </c>
      <c r="I59" s="49">
        <v>7</v>
      </c>
      <c r="J59" s="49">
        <v>4</v>
      </c>
      <c r="K59" s="49" t="s">
        <v>36</v>
      </c>
      <c r="L59" s="54"/>
      <c r="M59" s="54"/>
      <c r="N59" s="54"/>
      <c r="O59" s="54"/>
      <c r="P59" s="80">
        <v>2</v>
      </c>
      <c r="Q59" s="51">
        <f t="shared" si="0"/>
        <v>3.4</v>
      </c>
      <c r="R59" s="52" t="str">
        <f t="shared" si="3"/>
        <v>F</v>
      </c>
      <c r="S59" s="53" t="str">
        <f t="shared" si="1"/>
        <v>Kém</v>
      </c>
      <c r="T59" s="41" t="str">
        <f t="shared" si="4"/>
        <v/>
      </c>
      <c r="U59" s="41" t="s">
        <v>767</v>
      </c>
      <c r="V59" s="71"/>
      <c r="W59" s="4"/>
      <c r="X59" s="43" t="str">
        <f t="shared" si="2"/>
        <v>Học lại</v>
      </c>
      <c r="Y59" s="4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61"/>
    </row>
    <row r="60" spans="2:40" ht="18.75" customHeight="1" x14ac:dyDescent="0.25">
      <c r="B60" s="44">
        <v>52</v>
      </c>
      <c r="C60" s="45" t="s">
        <v>704</v>
      </c>
      <c r="D60" s="46" t="s">
        <v>705</v>
      </c>
      <c r="E60" s="47" t="s">
        <v>257</v>
      </c>
      <c r="F60" s="48" t="s">
        <v>706</v>
      </c>
      <c r="G60" s="45" t="s">
        <v>194</v>
      </c>
      <c r="H60" s="82">
        <v>10</v>
      </c>
      <c r="I60" s="49">
        <v>6</v>
      </c>
      <c r="J60" s="49">
        <v>6</v>
      </c>
      <c r="K60" s="49" t="s">
        <v>36</v>
      </c>
      <c r="L60" s="54"/>
      <c r="M60" s="54"/>
      <c r="N60" s="54"/>
      <c r="O60" s="54"/>
      <c r="P60" s="80">
        <v>2</v>
      </c>
      <c r="Q60" s="51">
        <f t="shared" si="0"/>
        <v>3.6</v>
      </c>
      <c r="R60" s="52" t="str">
        <f t="shared" si="3"/>
        <v>F</v>
      </c>
      <c r="S60" s="53" t="str">
        <f t="shared" si="1"/>
        <v>Kém</v>
      </c>
      <c r="T60" s="41" t="str">
        <f t="shared" si="4"/>
        <v/>
      </c>
      <c r="U60" s="41" t="s">
        <v>767</v>
      </c>
      <c r="V60" s="71"/>
      <c r="W60" s="4"/>
      <c r="X60" s="43" t="str">
        <f t="shared" si="2"/>
        <v>Học lại</v>
      </c>
      <c r="Y60" s="4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61"/>
    </row>
    <row r="61" spans="2:40" ht="18.75" customHeight="1" x14ac:dyDescent="0.25">
      <c r="B61" s="44">
        <v>53</v>
      </c>
      <c r="C61" s="45" t="s">
        <v>707</v>
      </c>
      <c r="D61" s="46" t="s">
        <v>708</v>
      </c>
      <c r="E61" s="47" t="s">
        <v>278</v>
      </c>
      <c r="F61" s="48" t="s">
        <v>709</v>
      </c>
      <c r="G61" s="45" t="s">
        <v>454</v>
      </c>
      <c r="H61" s="82">
        <v>9</v>
      </c>
      <c r="I61" s="49">
        <v>7</v>
      </c>
      <c r="J61" s="49">
        <v>6</v>
      </c>
      <c r="K61" s="49" t="s">
        <v>36</v>
      </c>
      <c r="L61" s="54"/>
      <c r="M61" s="54"/>
      <c r="N61" s="54"/>
      <c r="O61" s="54"/>
      <c r="P61" s="80">
        <v>1</v>
      </c>
      <c r="Q61" s="51">
        <f t="shared" si="0"/>
        <v>2.9</v>
      </c>
      <c r="R61" s="52" t="str">
        <f t="shared" si="3"/>
        <v>F</v>
      </c>
      <c r="S61" s="53" t="str">
        <f t="shared" si="1"/>
        <v>Kém</v>
      </c>
      <c r="T61" s="41" t="str">
        <f t="shared" si="4"/>
        <v/>
      </c>
      <c r="U61" s="41" t="s">
        <v>767</v>
      </c>
      <c r="V61" s="71"/>
      <c r="W61" s="4"/>
      <c r="X61" s="43" t="str">
        <f t="shared" si="2"/>
        <v>Học lại</v>
      </c>
      <c r="Y61" s="4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61"/>
    </row>
    <row r="62" spans="2:40" ht="18.75" customHeight="1" x14ac:dyDescent="0.25">
      <c r="B62" s="44">
        <v>54</v>
      </c>
      <c r="C62" s="45" t="s">
        <v>710</v>
      </c>
      <c r="D62" s="46" t="s">
        <v>711</v>
      </c>
      <c r="E62" s="47" t="s">
        <v>278</v>
      </c>
      <c r="F62" s="48" t="s">
        <v>712</v>
      </c>
      <c r="G62" s="45" t="s">
        <v>74</v>
      </c>
      <c r="H62" s="82">
        <v>7</v>
      </c>
      <c r="I62" s="49">
        <v>5</v>
      </c>
      <c r="J62" s="49">
        <v>6</v>
      </c>
      <c r="K62" s="49" t="s">
        <v>36</v>
      </c>
      <c r="L62" s="54"/>
      <c r="M62" s="54"/>
      <c r="N62" s="54"/>
      <c r="O62" s="54"/>
      <c r="P62" s="80">
        <v>1</v>
      </c>
      <c r="Q62" s="51">
        <f t="shared" si="0"/>
        <v>2.5</v>
      </c>
      <c r="R62" s="52" t="str">
        <f t="shared" si="3"/>
        <v>F</v>
      </c>
      <c r="S62" s="53" t="str">
        <f t="shared" si="1"/>
        <v>Kém</v>
      </c>
      <c r="T62" s="41" t="str">
        <f t="shared" si="4"/>
        <v/>
      </c>
      <c r="U62" s="41" t="s">
        <v>767</v>
      </c>
      <c r="V62" s="71"/>
      <c r="W62" s="4"/>
      <c r="X62" s="43" t="str">
        <f t="shared" si="2"/>
        <v>Học lại</v>
      </c>
      <c r="Y62" s="4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61"/>
    </row>
    <row r="63" spans="2:40" ht="18.75" customHeight="1" x14ac:dyDescent="0.25">
      <c r="B63" s="44">
        <v>55</v>
      </c>
      <c r="C63" s="45" t="s">
        <v>713</v>
      </c>
      <c r="D63" s="46" t="s">
        <v>714</v>
      </c>
      <c r="E63" s="47" t="s">
        <v>715</v>
      </c>
      <c r="F63" s="48" t="s">
        <v>716</v>
      </c>
      <c r="G63" s="45" t="s">
        <v>120</v>
      </c>
      <c r="H63" s="82">
        <v>9</v>
      </c>
      <c r="I63" s="49">
        <v>7</v>
      </c>
      <c r="J63" s="49">
        <v>6</v>
      </c>
      <c r="K63" s="49" t="s">
        <v>36</v>
      </c>
      <c r="L63" s="54"/>
      <c r="M63" s="54"/>
      <c r="N63" s="54"/>
      <c r="O63" s="54"/>
      <c r="P63" s="80">
        <v>1</v>
      </c>
      <c r="Q63" s="51">
        <f t="shared" si="0"/>
        <v>2.9</v>
      </c>
      <c r="R63" s="52" t="str">
        <f t="shared" si="3"/>
        <v>F</v>
      </c>
      <c r="S63" s="53" t="str">
        <f t="shared" si="1"/>
        <v>Kém</v>
      </c>
      <c r="T63" s="41" t="str">
        <f t="shared" si="4"/>
        <v/>
      </c>
      <c r="U63" s="41" t="s">
        <v>767</v>
      </c>
      <c r="V63" s="71"/>
      <c r="W63" s="4"/>
      <c r="X63" s="43" t="str">
        <f t="shared" si="2"/>
        <v>Học lại</v>
      </c>
      <c r="Y63" s="4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61"/>
    </row>
    <row r="64" spans="2:40" ht="18.75" customHeight="1" x14ac:dyDescent="0.25">
      <c r="B64" s="44">
        <v>56</v>
      </c>
      <c r="C64" s="45" t="s">
        <v>717</v>
      </c>
      <c r="D64" s="46" t="s">
        <v>718</v>
      </c>
      <c r="E64" s="47" t="s">
        <v>527</v>
      </c>
      <c r="F64" s="48" t="s">
        <v>719</v>
      </c>
      <c r="G64" s="45" t="s">
        <v>518</v>
      </c>
      <c r="H64" s="82">
        <v>10</v>
      </c>
      <c r="I64" s="49">
        <v>8</v>
      </c>
      <c r="J64" s="49">
        <v>6</v>
      </c>
      <c r="K64" s="49" t="s">
        <v>36</v>
      </c>
      <c r="L64" s="54"/>
      <c r="M64" s="54"/>
      <c r="N64" s="54"/>
      <c r="O64" s="54"/>
      <c r="P64" s="80">
        <v>4</v>
      </c>
      <c r="Q64" s="51">
        <f t="shared" si="0"/>
        <v>5.2</v>
      </c>
      <c r="R64" s="52" t="str">
        <f t="shared" si="3"/>
        <v>D+</v>
      </c>
      <c r="S64" s="53" t="str">
        <f t="shared" si="1"/>
        <v>Trung bình yếu</v>
      </c>
      <c r="T64" s="41" t="str">
        <f t="shared" si="4"/>
        <v/>
      </c>
      <c r="U64" s="41" t="s">
        <v>767</v>
      </c>
      <c r="V64" s="71"/>
      <c r="W64" s="4"/>
      <c r="X64" s="43" t="str">
        <f t="shared" si="2"/>
        <v>Đạt</v>
      </c>
      <c r="Y64" s="4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61"/>
    </row>
    <row r="65" spans="2:40" ht="18.75" customHeight="1" x14ac:dyDescent="0.25">
      <c r="B65" s="44">
        <v>57</v>
      </c>
      <c r="C65" s="45" t="s">
        <v>720</v>
      </c>
      <c r="D65" s="46" t="s">
        <v>239</v>
      </c>
      <c r="E65" s="47" t="s">
        <v>721</v>
      </c>
      <c r="F65" s="48" t="s">
        <v>230</v>
      </c>
      <c r="G65" s="45" t="s">
        <v>472</v>
      </c>
      <c r="H65" s="82">
        <v>8</v>
      </c>
      <c r="I65" s="49">
        <v>6</v>
      </c>
      <c r="J65" s="49">
        <v>6</v>
      </c>
      <c r="K65" s="49" t="s">
        <v>36</v>
      </c>
      <c r="L65" s="54"/>
      <c r="M65" s="54"/>
      <c r="N65" s="54"/>
      <c r="O65" s="54"/>
      <c r="P65" s="80">
        <v>3</v>
      </c>
      <c r="Q65" s="51">
        <f t="shared" si="0"/>
        <v>4.0999999999999996</v>
      </c>
      <c r="R65" s="52" t="str">
        <f t="shared" si="3"/>
        <v>D</v>
      </c>
      <c r="S65" s="53" t="str">
        <f t="shared" si="1"/>
        <v>Trung bình yếu</v>
      </c>
      <c r="T65" s="41" t="str">
        <f t="shared" si="4"/>
        <v/>
      </c>
      <c r="U65" s="41" t="s">
        <v>767</v>
      </c>
      <c r="V65" s="71"/>
      <c r="W65" s="4"/>
      <c r="X65" s="43" t="str">
        <f t="shared" si="2"/>
        <v>Đạt</v>
      </c>
      <c r="Y65" s="4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61"/>
    </row>
    <row r="66" spans="2:40" ht="18.75" customHeight="1" x14ac:dyDescent="0.25">
      <c r="B66" s="44">
        <v>58</v>
      </c>
      <c r="C66" s="45" t="s">
        <v>722</v>
      </c>
      <c r="D66" s="46" t="s">
        <v>723</v>
      </c>
      <c r="E66" s="47" t="s">
        <v>534</v>
      </c>
      <c r="F66" s="48" t="s">
        <v>571</v>
      </c>
      <c r="G66" s="45" t="s">
        <v>84</v>
      </c>
      <c r="H66" s="82">
        <v>10</v>
      </c>
      <c r="I66" s="49">
        <v>7</v>
      </c>
      <c r="J66" s="49">
        <v>8</v>
      </c>
      <c r="K66" s="49" t="s">
        <v>36</v>
      </c>
      <c r="L66" s="54"/>
      <c r="M66" s="54"/>
      <c r="N66" s="54"/>
      <c r="O66" s="54"/>
      <c r="P66" s="80">
        <v>6</v>
      </c>
      <c r="Q66" s="51">
        <f t="shared" si="0"/>
        <v>6.7</v>
      </c>
      <c r="R66" s="52" t="str">
        <f t="shared" si="3"/>
        <v>C+</v>
      </c>
      <c r="S66" s="53" t="str">
        <f t="shared" si="1"/>
        <v>Trung bình</v>
      </c>
      <c r="T66" s="41" t="str">
        <f t="shared" si="4"/>
        <v/>
      </c>
      <c r="U66" s="41" t="s">
        <v>767</v>
      </c>
      <c r="V66" s="71"/>
      <c r="W66" s="4"/>
      <c r="X66" s="43" t="str">
        <f t="shared" si="2"/>
        <v>Đạt</v>
      </c>
      <c r="Y66" s="4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61"/>
    </row>
    <row r="67" spans="2:40" ht="18.75" customHeight="1" x14ac:dyDescent="0.25">
      <c r="B67" s="44">
        <v>59</v>
      </c>
      <c r="C67" s="45" t="s">
        <v>724</v>
      </c>
      <c r="D67" s="46" t="s">
        <v>725</v>
      </c>
      <c r="E67" s="47" t="s">
        <v>534</v>
      </c>
      <c r="F67" s="48" t="s">
        <v>726</v>
      </c>
      <c r="G67" s="45" t="s">
        <v>518</v>
      </c>
      <c r="H67" s="82">
        <v>9</v>
      </c>
      <c r="I67" s="49">
        <v>7</v>
      </c>
      <c r="J67" s="49">
        <v>9</v>
      </c>
      <c r="K67" s="49" t="s">
        <v>36</v>
      </c>
      <c r="L67" s="54"/>
      <c r="M67" s="54"/>
      <c r="N67" s="54"/>
      <c r="O67" s="54"/>
      <c r="P67" s="80">
        <v>3</v>
      </c>
      <c r="Q67" s="51">
        <f t="shared" si="0"/>
        <v>4.5999999999999996</v>
      </c>
      <c r="R67" s="52" t="str">
        <f t="shared" si="3"/>
        <v>D</v>
      </c>
      <c r="S67" s="53" t="str">
        <f t="shared" si="1"/>
        <v>Trung bình yếu</v>
      </c>
      <c r="T67" s="41" t="str">
        <f t="shared" si="4"/>
        <v/>
      </c>
      <c r="U67" s="41" t="s">
        <v>767</v>
      </c>
      <c r="V67" s="71"/>
      <c r="W67" s="4"/>
      <c r="X67" s="43" t="str">
        <f t="shared" si="2"/>
        <v>Đạt</v>
      </c>
      <c r="Y67" s="4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61"/>
    </row>
    <row r="68" spans="2:40" ht="18.75" customHeight="1" x14ac:dyDescent="0.25">
      <c r="B68" s="44">
        <v>60</v>
      </c>
      <c r="C68" s="45" t="s">
        <v>727</v>
      </c>
      <c r="D68" s="46" t="s">
        <v>376</v>
      </c>
      <c r="E68" s="47" t="s">
        <v>728</v>
      </c>
      <c r="F68" s="48" t="s">
        <v>729</v>
      </c>
      <c r="G68" s="45" t="s">
        <v>170</v>
      </c>
      <c r="H68" s="82">
        <v>10</v>
      </c>
      <c r="I68" s="49">
        <v>6</v>
      </c>
      <c r="J68" s="49">
        <v>6</v>
      </c>
      <c r="K68" s="49" t="s">
        <v>36</v>
      </c>
      <c r="L68" s="54"/>
      <c r="M68" s="54"/>
      <c r="N68" s="54"/>
      <c r="O68" s="54"/>
      <c r="P68" s="80">
        <v>6</v>
      </c>
      <c r="Q68" s="51">
        <f t="shared" si="0"/>
        <v>6.4</v>
      </c>
      <c r="R68" s="52" t="str">
        <f t="shared" si="3"/>
        <v>C</v>
      </c>
      <c r="S68" s="53" t="str">
        <f t="shared" si="1"/>
        <v>Trung bình</v>
      </c>
      <c r="T68" s="41" t="str">
        <f t="shared" si="4"/>
        <v/>
      </c>
      <c r="U68" s="41" t="s">
        <v>767</v>
      </c>
      <c r="V68" s="71"/>
      <c r="W68" s="4"/>
      <c r="X68" s="43" t="str">
        <f t="shared" si="2"/>
        <v>Đạt</v>
      </c>
      <c r="Y68" s="4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61"/>
    </row>
    <row r="69" spans="2:40" ht="18.75" customHeight="1" x14ac:dyDescent="0.25">
      <c r="B69" s="44">
        <v>61</v>
      </c>
      <c r="C69" s="45" t="s">
        <v>730</v>
      </c>
      <c r="D69" s="46" t="s">
        <v>731</v>
      </c>
      <c r="E69" s="47" t="s">
        <v>538</v>
      </c>
      <c r="F69" s="48" t="s">
        <v>247</v>
      </c>
      <c r="G69" s="45" t="s">
        <v>65</v>
      </c>
      <c r="H69" s="82">
        <v>10</v>
      </c>
      <c r="I69" s="49">
        <v>7</v>
      </c>
      <c r="J69" s="49">
        <v>8</v>
      </c>
      <c r="K69" s="49" t="s">
        <v>36</v>
      </c>
      <c r="L69" s="54"/>
      <c r="M69" s="54"/>
      <c r="N69" s="54"/>
      <c r="O69" s="54"/>
      <c r="P69" s="80">
        <v>6</v>
      </c>
      <c r="Q69" s="51">
        <f t="shared" si="0"/>
        <v>6.7</v>
      </c>
      <c r="R69" s="52" t="str">
        <f t="shared" si="3"/>
        <v>C+</v>
      </c>
      <c r="S69" s="53" t="str">
        <f t="shared" si="1"/>
        <v>Trung bình</v>
      </c>
      <c r="T69" s="41" t="str">
        <f t="shared" si="4"/>
        <v/>
      </c>
      <c r="U69" s="41" t="s">
        <v>767</v>
      </c>
      <c r="V69" s="71"/>
      <c r="W69" s="4"/>
      <c r="X69" s="43" t="str">
        <f t="shared" si="2"/>
        <v>Đạt</v>
      </c>
      <c r="Y69" s="4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61"/>
    </row>
    <row r="70" spans="2:40" ht="18.75" customHeight="1" x14ac:dyDescent="0.25">
      <c r="B70" s="44">
        <v>62</v>
      </c>
      <c r="C70" s="45" t="s">
        <v>732</v>
      </c>
      <c r="D70" s="46" t="s">
        <v>176</v>
      </c>
      <c r="E70" s="47" t="s">
        <v>542</v>
      </c>
      <c r="F70" s="48" t="s">
        <v>733</v>
      </c>
      <c r="G70" s="45" t="s">
        <v>734</v>
      </c>
      <c r="H70" s="82">
        <v>7</v>
      </c>
      <c r="I70" s="49">
        <v>5</v>
      </c>
      <c r="J70" s="49">
        <v>8</v>
      </c>
      <c r="K70" s="49" t="s">
        <v>36</v>
      </c>
      <c r="L70" s="54"/>
      <c r="M70" s="54"/>
      <c r="N70" s="54"/>
      <c r="O70" s="54"/>
      <c r="P70" s="80">
        <v>6</v>
      </c>
      <c r="Q70" s="51">
        <f t="shared" si="0"/>
        <v>6.2</v>
      </c>
      <c r="R70" s="52" t="str">
        <f t="shared" si="3"/>
        <v>C</v>
      </c>
      <c r="S70" s="53" t="str">
        <f t="shared" si="1"/>
        <v>Trung bình</v>
      </c>
      <c r="T70" s="41" t="str">
        <f t="shared" si="4"/>
        <v/>
      </c>
      <c r="U70" s="41" t="s">
        <v>767</v>
      </c>
      <c r="V70" s="71"/>
      <c r="W70" s="4"/>
      <c r="X70" s="43" t="str">
        <f t="shared" si="2"/>
        <v>Đạt</v>
      </c>
      <c r="Y70" s="4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61"/>
    </row>
    <row r="71" spans="2:40" ht="18.75" customHeight="1" x14ac:dyDescent="0.25">
      <c r="B71" s="44">
        <v>63</v>
      </c>
      <c r="C71" s="45" t="s">
        <v>735</v>
      </c>
      <c r="D71" s="46" t="s">
        <v>736</v>
      </c>
      <c r="E71" s="47" t="s">
        <v>303</v>
      </c>
      <c r="F71" s="48" t="s">
        <v>414</v>
      </c>
      <c r="G71" s="45" t="s">
        <v>164</v>
      </c>
      <c r="H71" s="82">
        <v>9</v>
      </c>
      <c r="I71" s="49">
        <v>7</v>
      </c>
      <c r="J71" s="49">
        <v>6</v>
      </c>
      <c r="K71" s="49" t="s">
        <v>36</v>
      </c>
      <c r="L71" s="54"/>
      <c r="M71" s="54"/>
      <c r="N71" s="54"/>
      <c r="O71" s="54"/>
      <c r="P71" s="80">
        <v>1</v>
      </c>
      <c r="Q71" s="51">
        <f t="shared" si="0"/>
        <v>2.9</v>
      </c>
      <c r="R71" s="52" t="str">
        <f t="shared" si="3"/>
        <v>F</v>
      </c>
      <c r="S71" s="53" t="str">
        <f t="shared" si="1"/>
        <v>Kém</v>
      </c>
      <c r="T71" s="41" t="str">
        <f t="shared" si="4"/>
        <v/>
      </c>
      <c r="U71" s="41" t="s">
        <v>767</v>
      </c>
      <c r="V71" s="71"/>
      <c r="W71" s="4"/>
      <c r="X71" s="43" t="str">
        <f t="shared" si="2"/>
        <v>Học lại</v>
      </c>
      <c r="Y71" s="4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61"/>
    </row>
    <row r="72" spans="2:40" ht="18.75" customHeight="1" x14ac:dyDescent="0.25">
      <c r="B72" s="44">
        <v>64</v>
      </c>
      <c r="C72" s="45" t="s">
        <v>737</v>
      </c>
      <c r="D72" s="46" t="s">
        <v>76</v>
      </c>
      <c r="E72" s="47" t="s">
        <v>738</v>
      </c>
      <c r="F72" s="48" t="s">
        <v>679</v>
      </c>
      <c r="G72" s="45" t="s">
        <v>454</v>
      </c>
      <c r="H72" s="82">
        <v>10</v>
      </c>
      <c r="I72" s="49">
        <v>6</v>
      </c>
      <c r="J72" s="49">
        <v>8</v>
      </c>
      <c r="K72" s="49" t="s">
        <v>36</v>
      </c>
      <c r="L72" s="54"/>
      <c r="M72" s="54"/>
      <c r="N72" s="54"/>
      <c r="O72" s="54"/>
      <c r="P72" s="80">
        <v>6</v>
      </c>
      <c r="Q72" s="51">
        <f t="shared" si="0"/>
        <v>6.6</v>
      </c>
      <c r="R72" s="52" t="str">
        <f t="shared" si="3"/>
        <v>C+</v>
      </c>
      <c r="S72" s="53" t="str">
        <f t="shared" si="1"/>
        <v>Trung bình</v>
      </c>
      <c r="T72" s="41" t="str">
        <f t="shared" si="4"/>
        <v/>
      </c>
      <c r="U72" s="41" t="s">
        <v>767</v>
      </c>
      <c r="V72" s="71"/>
      <c r="W72" s="4"/>
      <c r="X72" s="43" t="str">
        <f t="shared" si="2"/>
        <v>Đạt</v>
      </c>
      <c r="Y72" s="43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61"/>
    </row>
    <row r="73" spans="2:40" ht="18.75" customHeight="1" x14ac:dyDescent="0.25">
      <c r="B73" s="44">
        <v>65</v>
      </c>
      <c r="C73" s="45" t="s">
        <v>739</v>
      </c>
      <c r="D73" s="46" t="s">
        <v>740</v>
      </c>
      <c r="E73" s="47" t="s">
        <v>313</v>
      </c>
      <c r="F73" s="48" t="s">
        <v>247</v>
      </c>
      <c r="G73" s="45" t="s">
        <v>84</v>
      </c>
      <c r="H73" s="82">
        <v>10</v>
      </c>
      <c r="I73" s="49">
        <v>7</v>
      </c>
      <c r="J73" s="49">
        <v>10</v>
      </c>
      <c r="K73" s="49" t="s">
        <v>36</v>
      </c>
      <c r="L73" s="54"/>
      <c r="M73" s="54"/>
      <c r="N73" s="54"/>
      <c r="O73" s="54"/>
      <c r="P73" s="80">
        <v>4</v>
      </c>
      <c r="Q73" s="51">
        <f t="shared" ref="Q73:Q82" si="5">ROUND(SUMPRODUCT(H73:P73,$H$8:$P$8)/100,1)</f>
        <v>5.5</v>
      </c>
      <c r="R73" s="52" t="str">
        <f t="shared" si="3"/>
        <v>C</v>
      </c>
      <c r="S73" s="53" t="str">
        <f t="shared" si="1"/>
        <v>Trung bình</v>
      </c>
      <c r="T73" s="41" t="str">
        <f t="shared" si="4"/>
        <v/>
      </c>
      <c r="U73" s="41" t="s">
        <v>767</v>
      </c>
      <c r="V73" s="71"/>
      <c r="W73" s="4"/>
      <c r="X73" s="43" t="str">
        <f t="shared" si="2"/>
        <v>Đạt</v>
      </c>
      <c r="Y73" s="4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61"/>
    </row>
    <row r="74" spans="2:40" ht="18.75" customHeight="1" x14ac:dyDescent="0.25">
      <c r="B74" s="44">
        <v>66</v>
      </c>
      <c r="C74" s="45" t="s">
        <v>741</v>
      </c>
      <c r="D74" s="46" t="s">
        <v>742</v>
      </c>
      <c r="E74" s="47" t="s">
        <v>743</v>
      </c>
      <c r="F74" s="48" t="s">
        <v>744</v>
      </c>
      <c r="G74" s="45" t="s">
        <v>53</v>
      </c>
      <c r="H74" s="82">
        <v>10</v>
      </c>
      <c r="I74" s="49">
        <v>6</v>
      </c>
      <c r="J74" s="49">
        <v>8</v>
      </c>
      <c r="K74" s="49" t="s">
        <v>36</v>
      </c>
      <c r="L74" s="54"/>
      <c r="M74" s="54"/>
      <c r="N74" s="54"/>
      <c r="O74" s="54"/>
      <c r="P74" s="80">
        <v>4</v>
      </c>
      <c r="Q74" s="51">
        <f t="shared" si="5"/>
        <v>5.2</v>
      </c>
      <c r="R74" s="52" t="str">
        <f t="shared" si="3"/>
        <v>D+</v>
      </c>
      <c r="S74" s="53" t="str">
        <f t="shared" si="1"/>
        <v>Trung bình yếu</v>
      </c>
      <c r="T74" s="41" t="str">
        <f t="shared" si="4"/>
        <v/>
      </c>
      <c r="U74" s="41" t="s">
        <v>767</v>
      </c>
      <c r="V74" s="71"/>
      <c r="W74" s="4"/>
      <c r="X74" s="43" t="str">
        <f t="shared" ref="X74:X82" si="6">IF(T74="Không đủ ĐKDT","Học lại",IF(T74="Đình chỉ thi","Học lại",IF(AND(MID(G74,2,2)&lt;"12",T74="Vắng"),"Thi lại",IF(T74="Vắng có phép", "Thi lại",IF(AND((MID(G74,2,2)&lt;"12"),Q74&lt;4.5),"Thi lại",IF(AND((MID(G74,2,2)&lt;"18"),Q74&lt;4),"Học lại",IF(AND((MID(G74,2,2)&gt;"17"),Q74&lt;4),"Thi lại",IF(AND(MID(G74,2,2)&gt;"17",P74=0),"Thi lại",IF(AND((MID(G74,2,2)&lt;"12"),P74=0),"Thi lại",IF(AND((MID(G74,2,2)&lt;"18"),(MID(G74,2,2)&gt;"11"),P74=0),"Học lại","Đạt"))))))))))</f>
        <v>Đạt</v>
      </c>
      <c r="Y74" s="43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61"/>
    </row>
    <row r="75" spans="2:40" ht="18.75" customHeight="1" x14ac:dyDescent="0.25">
      <c r="B75" s="44">
        <v>67</v>
      </c>
      <c r="C75" s="45" t="s">
        <v>745</v>
      </c>
      <c r="D75" s="46" t="s">
        <v>746</v>
      </c>
      <c r="E75" s="47" t="s">
        <v>551</v>
      </c>
      <c r="F75" s="48" t="s">
        <v>747</v>
      </c>
      <c r="G75" s="45" t="s">
        <v>179</v>
      </c>
      <c r="H75" s="82">
        <v>10</v>
      </c>
      <c r="I75" s="49">
        <v>6</v>
      </c>
      <c r="J75" s="49">
        <v>7</v>
      </c>
      <c r="K75" s="49" t="s">
        <v>36</v>
      </c>
      <c r="L75" s="54"/>
      <c r="M75" s="54"/>
      <c r="N75" s="54"/>
      <c r="O75" s="54"/>
      <c r="P75" s="80">
        <v>2</v>
      </c>
      <c r="Q75" s="51">
        <f t="shared" si="5"/>
        <v>3.7</v>
      </c>
      <c r="R75" s="52" t="str">
        <f t="shared" si="3"/>
        <v>F</v>
      </c>
      <c r="S75" s="53" t="str">
        <f t="shared" si="1"/>
        <v>Kém</v>
      </c>
      <c r="T75" s="41" t="str">
        <f t="shared" ref="T75:T82" si="7">+IF(OR($H75=0,$I75=0,$J75=0,$K75=0),"Không đủ ĐKDT",IF(AND(P75=0,Q75&gt;=4),"Không đạt",""))</f>
        <v/>
      </c>
      <c r="U75" s="41" t="s">
        <v>767</v>
      </c>
      <c r="V75" s="71"/>
      <c r="W75" s="4"/>
      <c r="X75" s="43" t="str">
        <f t="shared" si="6"/>
        <v>Học lại</v>
      </c>
      <c r="Y75" s="43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61"/>
    </row>
    <row r="76" spans="2:40" ht="18.75" customHeight="1" x14ac:dyDescent="0.25">
      <c r="B76" s="44">
        <v>68</v>
      </c>
      <c r="C76" s="45" t="s">
        <v>748</v>
      </c>
      <c r="D76" s="46" t="s">
        <v>306</v>
      </c>
      <c r="E76" s="47" t="s">
        <v>320</v>
      </c>
      <c r="F76" s="48" t="s">
        <v>254</v>
      </c>
      <c r="G76" s="45" t="s">
        <v>179</v>
      </c>
      <c r="H76" s="82">
        <v>10</v>
      </c>
      <c r="I76" s="49">
        <v>6</v>
      </c>
      <c r="J76" s="49">
        <v>6</v>
      </c>
      <c r="K76" s="49" t="s">
        <v>36</v>
      </c>
      <c r="L76" s="54"/>
      <c r="M76" s="54"/>
      <c r="N76" s="54"/>
      <c r="O76" s="54"/>
      <c r="P76" s="80">
        <v>1</v>
      </c>
      <c r="Q76" s="51">
        <f t="shared" si="5"/>
        <v>2.9</v>
      </c>
      <c r="R76" s="52" t="str">
        <f t="shared" si="3"/>
        <v>F</v>
      </c>
      <c r="S76" s="53" t="str">
        <f t="shared" si="1"/>
        <v>Kém</v>
      </c>
      <c r="T76" s="41" t="str">
        <f t="shared" si="7"/>
        <v/>
      </c>
      <c r="U76" s="41" t="s">
        <v>767</v>
      </c>
      <c r="V76" s="71"/>
      <c r="W76" s="4"/>
      <c r="X76" s="43" t="str">
        <f t="shared" si="6"/>
        <v>Học lại</v>
      </c>
      <c r="Y76" s="4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61"/>
    </row>
    <row r="77" spans="2:40" ht="18.75" customHeight="1" x14ac:dyDescent="0.25">
      <c r="B77" s="44">
        <v>69</v>
      </c>
      <c r="C77" s="45" t="s">
        <v>749</v>
      </c>
      <c r="D77" s="46" t="s">
        <v>750</v>
      </c>
      <c r="E77" s="47" t="s">
        <v>324</v>
      </c>
      <c r="F77" s="48" t="s">
        <v>163</v>
      </c>
      <c r="G77" s="45" t="s">
        <v>179</v>
      </c>
      <c r="H77" s="82">
        <v>9</v>
      </c>
      <c r="I77" s="49">
        <v>5</v>
      </c>
      <c r="J77" s="49">
        <v>6</v>
      </c>
      <c r="K77" s="49" t="s">
        <v>36</v>
      </c>
      <c r="L77" s="54"/>
      <c r="M77" s="54"/>
      <c r="N77" s="54"/>
      <c r="O77" s="54"/>
      <c r="P77" s="80">
        <v>3</v>
      </c>
      <c r="Q77" s="51">
        <f t="shared" si="5"/>
        <v>4.0999999999999996</v>
      </c>
      <c r="R77" s="52" t="str">
        <f t="shared" si="3"/>
        <v>D</v>
      </c>
      <c r="S77" s="53" t="str">
        <f t="shared" si="1"/>
        <v>Trung bình yếu</v>
      </c>
      <c r="T77" s="41" t="str">
        <f t="shared" si="7"/>
        <v/>
      </c>
      <c r="U77" s="41" t="s">
        <v>767</v>
      </c>
      <c r="V77" s="71"/>
      <c r="W77" s="4"/>
      <c r="X77" s="43" t="str">
        <f t="shared" si="6"/>
        <v>Đạt</v>
      </c>
      <c r="Y77" s="4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61"/>
    </row>
    <row r="78" spans="2:40" ht="18.75" customHeight="1" x14ac:dyDescent="0.25">
      <c r="B78" s="44">
        <v>70</v>
      </c>
      <c r="C78" s="45" t="s">
        <v>751</v>
      </c>
      <c r="D78" s="46" t="s">
        <v>752</v>
      </c>
      <c r="E78" s="47" t="s">
        <v>328</v>
      </c>
      <c r="F78" s="48" t="s">
        <v>410</v>
      </c>
      <c r="G78" s="45" t="s">
        <v>184</v>
      </c>
      <c r="H78" s="82">
        <v>9</v>
      </c>
      <c r="I78" s="49">
        <v>6</v>
      </c>
      <c r="J78" s="49">
        <v>6</v>
      </c>
      <c r="K78" s="49" t="s">
        <v>36</v>
      </c>
      <c r="L78" s="54"/>
      <c r="M78" s="54"/>
      <c r="N78" s="54"/>
      <c r="O78" s="54"/>
      <c r="P78" s="80">
        <v>3</v>
      </c>
      <c r="Q78" s="51">
        <f t="shared" si="5"/>
        <v>4.2</v>
      </c>
      <c r="R78" s="52" t="str">
        <f t="shared" si="3"/>
        <v>D</v>
      </c>
      <c r="S78" s="53" t="str">
        <f t="shared" si="1"/>
        <v>Trung bình yếu</v>
      </c>
      <c r="T78" s="41" t="str">
        <f t="shared" si="7"/>
        <v/>
      </c>
      <c r="U78" s="41" t="s">
        <v>767</v>
      </c>
      <c r="V78" s="71"/>
      <c r="W78" s="4"/>
      <c r="X78" s="43" t="str">
        <f t="shared" si="6"/>
        <v>Đạt</v>
      </c>
      <c r="Y78" s="4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61"/>
    </row>
    <row r="79" spans="2:40" ht="18.75" customHeight="1" x14ac:dyDescent="0.25">
      <c r="B79" s="44">
        <v>71</v>
      </c>
      <c r="C79" s="45" t="s">
        <v>753</v>
      </c>
      <c r="D79" s="46" t="s">
        <v>754</v>
      </c>
      <c r="E79" s="47" t="s">
        <v>755</v>
      </c>
      <c r="F79" s="48" t="s">
        <v>756</v>
      </c>
      <c r="G79" s="45" t="s">
        <v>164</v>
      </c>
      <c r="H79" s="82">
        <v>10</v>
      </c>
      <c r="I79" s="49">
        <v>6</v>
      </c>
      <c r="J79" s="49">
        <v>4</v>
      </c>
      <c r="K79" s="49" t="s">
        <v>36</v>
      </c>
      <c r="L79" s="54"/>
      <c r="M79" s="54"/>
      <c r="N79" s="54"/>
      <c r="O79" s="54"/>
      <c r="P79" s="80">
        <v>0</v>
      </c>
      <c r="Q79" s="51">
        <f t="shared" si="5"/>
        <v>2</v>
      </c>
      <c r="R79" s="52" t="str">
        <f t="shared" si="3"/>
        <v>F</v>
      </c>
      <c r="S79" s="53" t="str">
        <f t="shared" si="1"/>
        <v>Kém</v>
      </c>
      <c r="T79" s="41" t="s">
        <v>3382</v>
      </c>
      <c r="U79" s="41" t="s">
        <v>767</v>
      </c>
      <c r="V79" s="71"/>
      <c r="W79" s="4"/>
      <c r="X79" s="43" t="str">
        <f t="shared" si="6"/>
        <v>Học lại</v>
      </c>
      <c r="Y79" s="4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61"/>
    </row>
    <row r="80" spans="2:40" ht="18.75" customHeight="1" x14ac:dyDescent="0.25">
      <c r="B80" s="44">
        <v>72</v>
      </c>
      <c r="C80" s="45" t="s">
        <v>757</v>
      </c>
      <c r="D80" s="46" t="s">
        <v>758</v>
      </c>
      <c r="E80" s="47" t="s">
        <v>759</v>
      </c>
      <c r="F80" s="48" t="s">
        <v>760</v>
      </c>
      <c r="G80" s="45" t="s">
        <v>174</v>
      </c>
      <c r="H80" s="82">
        <v>10</v>
      </c>
      <c r="I80" s="49">
        <v>7</v>
      </c>
      <c r="J80" s="49">
        <v>9</v>
      </c>
      <c r="K80" s="49" t="s">
        <v>36</v>
      </c>
      <c r="L80" s="54"/>
      <c r="M80" s="54"/>
      <c r="N80" s="54"/>
      <c r="O80" s="54"/>
      <c r="P80" s="80">
        <v>3</v>
      </c>
      <c r="Q80" s="51">
        <f t="shared" si="5"/>
        <v>4.7</v>
      </c>
      <c r="R80" s="52" t="str">
        <f t="shared" si="3"/>
        <v>D</v>
      </c>
      <c r="S80" s="53" t="str">
        <f t="shared" si="1"/>
        <v>Trung bình yếu</v>
      </c>
      <c r="T80" s="41" t="str">
        <f t="shared" si="7"/>
        <v/>
      </c>
      <c r="U80" s="41" t="s">
        <v>767</v>
      </c>
      <c r="V80" s="71"/>
      <c r="W80" s="4"/>
      <c r="X80" s="43" t="str">
        <f t="shared" si="6"/>
        <v>Đạt</v>
      </c>
      <c r="Y80" s="4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61"/>
    </row>
    <row r="81" spans="1:40" ht="18.75" customHeight="1" x14ac:dyDescent="0.25">
      <c r="B81" s="44">
        <v>73</v>
      </c>
      <c r="C81" s="45" t="s">
        <v>761</v>
      </c>
      <c r="D81" s="46" t="s">
        <v>439</v>
      </c>
      <c r="E81" s="47" t="s">
        <v>762</v>
      </c>
      <c r="F81" s="48" t="s">
        <v>466</v>
      </c>
      <c r="G81" s="45" t="s">
        <v>93</v>
      </c>
      <c r="H81" s="82">
        <v>9</v>
      </c>
      <c r="I81" s="49">
        <v>7</v>
      </c>
      <c r="J81" s="49">
        <v>6</v>
      </c>
      <c r="K81" s="49" t="s">
        <v>36</v>
      </c>
      <c r="L81" s="54"/>
      <c r="M81" s="54"/>
      <c r="N81" s="54"/>
      <c r="O81" s="54"/>
      <c r="P81" s="80">
        <v>2</v>
      </c>
      <c r="Q81" s="51">
        <f t="shared" si="5"/>
        <v>3.6</v>
      </c>
      <c r="R81" s="52" t="str">
        <f t="shared" si="3"/>
        <v>F</v>
      </c>
      <c r="S81" s="53" t="str">
        <f t="shared" si="1"/>
        <v>Kém</v>
      </c>
      <c r="T81" s="41" t="str">
        <f t="shared" si="7"/>
        <v/>
      </c>
      <c r="U81" s="41" t="s">
        <v>767</v>
      </c>
      <c r="V81" s="71"/>
      <c r="W81" s="4"/>
      <c r="X81" s="43" t="str">
        <f t="shared" si="6"/>
        <v>Học lại</v>
      </c>
      <c r="Y81" s="4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61"/>
    </row>
    <row r="82" spans="1:40" ht="18.75" customHeight="1" x14ac:dyDescent="0.25">
      <c r="B82" s="44">
        <v>74</v>
      </c>
      <c r="C82" s="45" t="s">
        <v>763</v>
      </c>
      <c r="D82" s="46" t="s">
        <v>764</v>
      </c>
      <c r="E82" s="47" t="s">
        <v>570</v>
      </c>
      <c r="F82" s="48" t="s">
        <v>765</v>
      </c>
      <c r="G82" s="45" t="s">
        <v>152</v>
      </c>
      <c r="H82" s="82">
        <v>10</v>
      </c>
      <c r="I82" s="49">
        <v>6</v>
      </c>
      <c r="J82" s="49">
        <v>6</v>
      </c>
      <c r="K82" s="49" t="s">
        <v>36</v>
      </c>
      <c r="L82" s="54"/>
      <c r="M82" s="54"/>
      <c r="N82" s="54"/>
      <c r="O82" s="54"/>
      <c r="P82" s="80">
        <v>1</v>
      </c>
      <c r="Q82" s="51">
        <f t="shared" si="5"/>
        <v>2.9</v>
      </c>
      <c r="R82" s="52" t="str">
        <f t="shared" si="3"/>
        <v>F</v>
      </c>
      <c r="S82" s="53" t="str">
        <f t="shared" si="1"/>
        <v>Kém</v>
      </c>
      <c r="T82" s="41" t="str">
        <f t="shared" si="7"/>
        <v/>
      </c>
      <c r="U82" s="41" t="s">
        <v>767</v>
      </c>
      <c r="V82" s="71"/>
      <c r="W82" s="4"/>
      <c r="X82" s="43" t="str">
        <f t="shared" si="6"/>
        <v>Học lại</v>
      </c>
      <c r="Y82" s="43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61"/>
    </row>
    <row r="83" spans="1:40" ht="7.5" customHeight="1" x14ac:dyDescent="0.25">
      <c r="A83" s="61"/>
      <c r="B83" s="62"/>
      <c r="C83" s="63"/>
      <c r="D83" s="63"/>
      <c r="E83" s="64"/>
      <c r="F83" s="64"/>
      <c r="G83" s="64"/>
      <c r="H83" s="65"/>
      <c r="I83" s="66"/>
      <c r="J83" s="66"/>
      <c r="K83" s="67"/>
      <c r="L83" s="67"/>
      <c r="M83" s="67"/>
      <c r="N83" s="67"/>
      <c r="O83" s="67"/>
      <c r="P83" s="67"/>
      <c r="Q83" s="67"/>
      <c r="R83" s="67"/>
      <c r="S83" s="67"/>
      <c r="T83" s="67"/>
      <c r="U83" s="67"/>
      <c r="V83" s="67"/>
      <c r="W83" s="4"/>
    </row>
    <row r="84" spans="1:40" ht="16.5" x14ac:dyDescent="0.25">
      <c r="A84" s="61"/>
      <c r="B84" s="130" t="s">
        <v>37</v>
      </c>
      <c r="C84" s="130"/>
      <c r="D84" s="63"/>
      <c r="E84" s="64"/>
      <c r="F84" s="64"/>
      <c r="G84" s="64"/>
      <c r="H84" s="65"/>
      <c r="I84" s="66"/>
      <c r="J84" s="66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4"/>
    </row>
    <row r="85" spans="1:40" ht="16.5" customHeight="1" x14ac:dyDescent="0.25">
      <c r="A85" s="61"/>
      <c r="B85" s="68" t="s">
        <v>38</v>
      </c>
      <c r="C85" s="68"/>
      <c r="D85" s="69">
        <f>+$AA$7</f>
        <v>74</v>
      </c>
      <c r="E85" s="70" t="s">
        <v>39</v>
      </c>
      <c r="F85" s="70"/>
      <c r="G85" s="139" t="s">
        <v>40</v>
      </c>
      <c r="H85" s="139"/>
      <c r="I85" s="139"/>
      <c r="J85" s="139"/>
      <c r="K85" s="139"/>
      <c r="L85" s="139"/>
      <c r="M85" s="139"/>
      <c r="N85" s="139"/>
      <c r="O85" s="139"/>
      <c r="P85" s="71">
        <f>$AA$7 -COUNTIF($T$8:$T$229,"Vắng") -COUNTIF($T$8:$T$229,"Vắng có phép") - COUNTIF($T$8:$T$229,"Đình chỉ thi") - COUNTIF($T$8:$T$229,"Không đủ ĐKDT")</f>
        <v>66</v>
      </c>
      <c r="Q85" s="71"/>
      <c r="R85" s="72"/>
      <c r="S85" s="73"/>
      <c r="T85" s="73" t="s">
        <v>39</v>
      </c>
      <c r="U85" s="73"/>
      <c r="V85" s="73"/>
      <c r="W85" s="4"/>
    </row>
    <row r="86" spans="1:40" ht="16.5" customHeight="1" x14ac:dyDescent="0.25">
      <c r="A86" s="61"/>
      <c r="B86" s="68" t="s">
        <v>41</v>
      </c>
      <c r="C86" s="68"/>
      <c r="D86" s="69">
        <f>+$AL$7</f>
        <v>38</v>
      </c>
      <c r="E86" s="70" t="s">
        <v>39</v>
      </c>
      <c r="F86" s="70"/>
      <c r="G86" s="139" t="s">
        <v>42</v>
      </c>
      <c r="H86" s="139"/>
      <c r="I86" s="139"/>
      <c r="J86" s="139"/>
      <c r="K86" s="139"/>
      <c r="L86" s="139"/>
      <c r="M86" s="139"/>
      <c r="N86" s="139"/>
      <c r="O86" s="139"/>
      <c r="P86" s="74">
        <f>COUNTIF($T$8:$T$105,"Vắng")</f>
        <v>6</v>
      </c>
      <c r="Q86" s="74"/>
      <c r="R86" s="75"/>
      <c r="S86" s="73"/>
      <c r="T86" s="73" t="s">
        <v>39</v>
      </c>
      <c r="U86" s="73"/>
      <c r="V86" s="73"/>
      <c r="W86" s="4"/>
    </row>
    <row r="87" spans="1:40" ht="16.5" customHeight="1" x14ac:dyDescent="0.25">
      <c r="A87" s="61"/>
      <c r="B87" s="68" t="s">
        <v>43</v>
      </c>
      <c r="C87" s="68"/>
      <c r="D87" s="76">
        <f>COUNTIF(X9:X82,"Học lại")</f>
        <v>36</v>
      </c>
      <c r="E87" s="70" t="s">
        <v>39</v>
      </c>
      <c r="F87" s="70"/>
      <c r="G87" s="139" t="s">
        <v>44</v>
      </c>
      <c r="H87" s="139"/>
      <c r="I87" s="139"/>
      <c r="J87" s="139"/>
      <c r="K87" s="139"/>
      <c r="L87" s="139"/>
      <c r="M87" s="139"/>
      <c r="N87" s="139"/>
      <c r="O87" s="139"/>
      <c r="P87" s="71">
        <f>COUNTIF($T$8:$T$105,"Vắng có phép")</f>
        <v>0</v>
      </c>
      <c r="Q87" s="71"/>
      <c r="R87" s="72"/>
      <c r="S87" s="73"/>
      <c r="T87" s="73" t="s">
        <v>39</v>
      </c>
      <c r="U87" s="73"/>
      <c r="V87" s="73"/>
      <c r="W87" s="4"/>
    </row>
    <row r="88" spans="1:40" ht="3" customHeight="1" x14ac:dyDescent="0.25">
      <c r="A88" s="61"/>
      <c r="B88" s="62"/>
      <c r="C88" s="63"/>
      <c r="D88" s="63"/>
      <c r="E88" s="64"/>
      <c r="F88" s="64"/>
      <c r="G88" s="64"/>
      <c r="H88" s="65"/>
      <c r="I88" s="66"/>
      <c r="J88" s="66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4"/>
    </row>
    <row r="89" spans="1:40" x14ac:dyDescent="0.25">
      <c r="B89" s="77" t="s">
        <v>45</v>
      </c>
      <c r="C89" s="77"/>
      <c r="D89" s="78">
        <f>COUNTIF(X9:X82,"Thi lại")</f>
        <v>0</v>
      </c>
      <c r="E89" s="79" t="s">
        <v>39</v>
      </c>
      <c r="F89" s="4"/>
      <c r="G89" s="4"/>
      <c r="H89" s="4"/>
      <c r="I89" s="4"/>
      <c r="J89" s="140"/>
      <c r="K89" s="140"/>
      <c r="L89" s="140"/>
      <c r="M89" s="140"/>
      <c r="N89" s="140"/>
      <c r="O89" s="140"/>
      <c r="P89" s="140"/>
      <c r="Q89" s="140"/>
      <c r="R89" s="140"/>
      <c r="S89" s="140"/>
      <c r="T89" s="140"/>
      <c r="U89" s="99"/>
      <c r="V89" s="99"/>
      <c r="W89" s="4"/>
    </row>
    <row r="90" spans="1:40" x14ac:dyDescent="0.25">
      <c r="B90" s="77"/>
      <c r="C90" s="77"/>
      <c r="D90" s="78"/>
      <c r="E90" s="79"/>
      <c r="F90" s="4"/>
      <c r="G90" s="4"/>
      <c r="H90" s="4"/>
      <c r="I90" s="4"/>
      <c r="J90" s="140" t="s">
        <v>3383</v>
      </c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99"/>
      <c r="V90" s="99"/>
      <c r="W90" s="4"/>
    </row>
  </sheetData>
  <sheetProtection formatCells="0" formatColumns="0" formatRows="0" insertColumns="0" insertRows="0" insertHyperlinks="0" deleteColumns="0" deleteRows="0" sort="0" autoFilter="0" pivotTables="0"/>
  <autoFilter ref="A7:AN82">
    <filterColumn colId="3" showButton="0"/>
  </autoFilter>
  <mergeCells count="43">
    <mergeCell ref="J90:T90"/>
    <mergeCell ref="G86:O86"/>
    <mergeCell ref="M6:N6"/>
    <mergeCell ref="O6:O7"/>
    <mergeCell ref="P6:P7"/>
    <mergeCell ref="Q6:Q8"/>
    <mergeCell ref="B8:G8"/>
    <mergeCell ref="B84:C84"/>
    <mergeCell ref="G85:O85"/>
    <mergeCell ref="G87:O87"/>
    <mergeCell ref="J89:T89"/>
    <mergeCell ref="AL3:AM5"/>
    <mergeCell ref="B4:C4"/>
    <mergeCell ref="G4:O4"/>
    <mergeCell ref="P4:U4"/>
    <mergeCell ref="B6:B7"/>
    <mergeCell ref="C6:C7"/>
    <mergeCell ref="D6:E7"/>
    <mergeCell ref="F6:F7"/>
    <mergeCell ref="G6:G7"/>
    <mergeCell ref="H6:H7"/>
    <mergeCell ref="Z3:Z6"/>
    <mergeCell ref="AA3:AA6"/>
    <mergeCell ref="AB3:AE5"/>
    <mergeCell ref="AF3:AG5"/>
    <mergeCell ref="AJ3:AK5"/>
    <mergeCell ref="B3:C3"/>
    <mergeCell ref="B1:G1"/>
    <mergeCell ref="B2:G2"/>
    <mergeCell ref="AH3:AI5"/>
    <mergeCell ref="H1:U1"/>
    <mergeCell ref="H2:U2"/>
    <mergeCell ref="D3:O3"/>
    <mergeCell ref="P3:U3"/>
    <mergeCell ref="Y3:Y6"/>
    <mergeCell ref="I6:I7"/>
    <mergeCell ref="J6:J7"/>
    <mergeCell ref="K6:K7"/>
    <mergeCell ref="L6:L7"/>
    <mergeCell ref="T6:T8"/>
    <mergeCell ref="U6:U8"/>
    <mergeCell ref="R6:R7"/>
    <mergeCell ref="S6:S7"/>
  </mergeCells>
  <conditionalFormatting sqref="H9:P82">
    <cfRule type="cellIs" dxfId="17" priority="8" operator="greaterThan">
      <formula>10</formula>
    </cfRule>
  </conditionalFormatting>
  <conditionalFormatting sqref="C1:C1048576">
    <cfRule type="duplicateValues" dxfId="16" priority="7"/>
  </conditionalFormatting>
  <conditionalFormatting sqref="P9:P82">
    <cfRule type="cellIs" dxfId="15" priority="4" operator="greaterThan">
      <formula>10</formula>
    </cfRule>
    <cfRule type="cellIs" dxfId="14" priority="5" operator="greaterThan">
      <formula>10</formula>
    </cfRule>
    <cfRule type="cellIs" dxfId="13" priority="6" operator="greaterThan">
      <formula>10</formula>
    </cfRule>
  </conditionalFormatting>
  <conditionalFormatting sqref="H9:K82">
    <cfRule type="cellIs" dxfId="12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7 Y3:AM7 Z2:AM2 Z9 X9:Y82 AN2:AN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2" max="1048575" man="1"/>
  </col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AN91"/>
  <sheetViews>
    <sheetView topLeftCell="B1" workbookViewId="0">
      <pane ySplit="2" topLeftCell="A8" activePane="bottomLeft" state="frozen"/>
      <selection activeCell="S5" sqref="S1:S1048576"/>
      <selection pane="bottomLeft" activeCell="P17" sqref="P17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4.875" style="1" customWidth="1"/>
    <col min="5" max="5" width="9.875" style="1" customWidth="1"/>
    <col min="6" max="6" width="9.375" style="1" hidden="1" customWidth="1"/>
    <col min="7" max="7" width="12.125" style="1" customWidth="1"/>
    <col min="8" max="10" width="4.375" style="1" customWidth="1"/>
    <col min="11" max="11" width="4.375" style="1" hidden="1" customWidth="1"/>
    <col min="12" max="12" width="3.25" style="1" hidden="1" customWidth="1"/>
    <col min="13" max="13" width="4.875" style="1" hidden="1" customWidth="1"/>
    <col min="14" max="14" width="7.5" style="1" hidden="1" customWidth="1"/>
    <col min="15" max="15" width="8" style="1" hidden="1" customWidth="1"/>
    <col min="16" max="16" width="5.25" style="1" customWidth="1"/>
    <col min="17" max="17" width="6.5" style="1" customWidth="1"/>
    <col min="18" max="18" width="6.5" style="1" hidden="1" customWidth="1"/>
    <col min="19" max="19" width="14.5" style="1" hidden="1" customWidth="1"/>
    <col min="20" max="20" width="14.75" style="1" customWidth="1"/>
    <col min="21" max="21" width="8.25" style="1" hidden="1" customWidth="1"/>
    <col min="22" max="22" width="3.25" style="1" customWidth="1"/>
    <col min="23" max="23" width="5.75" style="1" customWidth="1"/>
    <col min="24" max="24" width="6.5" style="2" customWidth="1"/>
    <col min="25" max="26" width="9" style="3" customWidth="1"/>
    <col min="27" max="40" width="9" style="3"/>
    <col min="41" max="16384" width="9" style="1"/>
  </cols>
  <sheetData>
    <row r="1" spans="2:40" ht="27.75" customHeight="1" x14ac:dyDescent="0.3">
      <c r="B1" s="115" t="s">
        <v>0</v>
      </c>
      <c r="C1" s="115"/>
      <c r="D1" s="115"/>
      <c r="E1" s="115"/>
      <c r="F1" s="115"/>
      <c r="G1" s="115"/>
      <c r="H1" s="117" t="s">
        <v>3381</v>
      </c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94"/>
      <c r="W1" s="4"/>
    </row>
    <row r="2" spans="2:40" ht="25.5" customHeight="1" x14ac:dyDescent="0.25">
      <c r="B2" s="116" t="s">
        <v>1</v>
      </c>
      <c r="C2" s="116"/>
      <c r="D2" s="116"/>
      <c r="E2" s="116"/>
      <c r="F2" s="116"/>
      <c r="G2" s="116"/>
      <c r="H2" s="119" t="s">
        <v>46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96"/>
      <c r="W2" s="5"/>
      <c r="X2" s="6"/>
      <c r="AF2" s="2"/>
      <c r="AG2" s="7"/>
      <c r="AH2" s="2"/>
      <c r="AI2" s="2"/>
      <c r="AJ2" s="2"/>
      <c r="AK2" s="7"/>
      <c r="AL2" s="2"/>
    </row>
    <row r="3" spans="2:40" ht="33.75" customHeight="1" x14ac:dyDescent="0.25">
      <c r="B3" s="112" t="s">
        <v>2</v>
      </c>
      <c r="C3" s="112"/>
      <c r="D3" s="113" t="s">
        <v>48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 t="s">
        <v>572</v>
      </c>
      <c r="Q3" s="114"/>
      <c r="R3" s="114"/>
      <c r="S3" s="114"/>
      <c r="T3" s="114"/>
      <c r="U3" s="114"/>
      <c r="V3" s="92"/>
      <c r="Y3" s="120" t="s">
        <v>3</v>
      </c>
      <c r="Z3" s="120" t="s">
        <v>4</v>
      </c>
      <c r="AA3" s="120" t="s">
        <v>5</v>
      </c>
      <c r="AB3" s="120" t="s">
        <v>6</v>
      </c>
      <c r="AC3" s="120"/>
      <c r="AD3" s="120"/>
      <c r="AE3" s="120"/>
      <c r="AF3" s="120" t="s">
        <v>7</v>
      </c>
      <c r="AG3" s="120"/>
      <c r="AH3" s="120" t="s">
        <v>8</v>
      </c>
      <c r="AI3" s="120"/>
      <c r="AJ3" s="120" t="s">
        <v>9</v>
      </c>
      <c r="AK3" s="120"/>
      <c r="AL3" s="120" t="s">
        <v>10</v>
      </c>
      <c r="AM3" s="120"/>
      <c r="AN3" s="9"/>
    </row>
    <row r="4" spans="2:40" ht="17.25" customHeight="1" x14ac:dyDescent="0.25">
      <c r="B4" s="121" t="s">
        <v>11</v>
      </c>
      <c r="C4" s="121"/>
      <c r="D4" s="10">
        <v>2</v>
      </c>
      <c r="G4" s="122" t="s">
        <v>341</v>
      </c>
      <c r="H4" s="122"/>
      <c r="I4" s="122"/>
      <c r="J4" s="122"/>
      <c r="K4" s="122"/>
      <c r="L4" s="122"/>
      <c r="M4" s="122"/>
      <c r="N4" s="122"/>
      <c r="O4" s="122"/>
      <c r="P4" s="122" t="s">
        <v>342</v>
      </c>
      <c r="Q4" s="122"/>
      <c r="R4" s="122"/>
      <c r="S4" s="122"/>
      <c r="T4" s="122"/>
      <c r="U4" s="122"/>
      <c r="V4" s="93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9"/>
    </row>
    <row r="5" spans="2:40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4"/>
      <c r="R5" s="4"/>
      <c r="S5" s="4"/>
      <c r="T5" s="4"/>
      <c r="U5" s="4"/>
      <c r="V5" s="4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9"/>
    </row>
    <row r="6" spans="2:40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31" t="s">
        <v>16</v>
      </c>
      <c r="I6" s="131" t="s">
        <v>17</v>
      </c>
      <c r="J6" s="131" t="s">
        <v>18</v>
      </c>
      <c r="K6" s="131" t="s">
        <v>19</v>
      </c>
      <c r="L6" s="132" t="s">
        <v>20</v>
      </c>
      <c r="M6" s="127" t="s">
        <v>21</v>
      </c>
      <c r="N6" s="129"/>
      <c r="O6" s="132" t="s">
        <v>22</v>
      </c>
      <c r="P6" s="132" t="s">
        <v>23</v>
      </c>
      <c r="Q6" s="124" t="s">
        <v>24</v>
      </c>
      <c r="R6" s="132" t="s">
        <v>25</v>
      </c>
      <c r="S6" s="124" t="s">
        <v>26</v>
      </c>
      <c r="T6" s="124" t="s">
        <v>27</v>
      </c>
      <c r="U6" s="124" t="s">
        <v>47</v>
      </c>
      <c r="V6" s="88"/>
      <c r="Y6" s="120"/>
      <c r="Z6" s="120"/>
      <c r="AA6" s="120"/>
      <c r="AB6" s="13" t="s">
        <v>28</v>
      </c>
      <c r="AC6" s="13" t="s">
        <v>29</v>
      </c>
      <c r="AD6" s="13" t="s">
        <v>30</v>
      </c>
      <c r="AE6" s="13" t="s">
        <v>31</v>
      </c>
      <c r="AF6" s="13" t="s">
        <v>32</v>
      </c>
      <c r="AG6" s="13" t="s">
        <v>31</v>
      </c>
      <c r="AH6" s="13" t="s">
        <v>32</v>
      </c>
      <c r="AI6" s="13" t="s">
        <v>31</v>
      </c>
      <c r="AJ6" s="13" t="s">
        <v>32</v>
      </c>
      <c r="AK6" s="13" t="s">
        <v>31</v>
      </c>
      <c r="AL6" s="13" t="s">
        <v>32</v>
      </c>
      <c r="AM6" s="14" t="s">
        <v>31</v>
      </c>
      <c r="AN6" s="15"/>
    </row>
    <row r="7" spans="2:40" ht="39" customHeight="1" x14ac:dyDescent="0.25">
      <c r="B7" s="125"/>
      <c r="C7" s="134"/>
      <c r="D7" s="137"/>
      <c r="E7" s="138"/>
      <c r="F7" s="125"/>
      <c r="G7" s="125"/>
      <c r="H7" s="131"/>
      <c r="I7" s="131"/>
      <c r="J7" s="131"/>
      <c r="K7" s="131"/>
      <c r="L7" s="132"/>
      <c r="M7" s="91" t="s">
        <v>33</v>
      </c>
      <c r="N7" s="91" t="s">
        <v>34</v>
      </c>
      <c r="O7" s="132"/>
      <c r="P7" s="132"/>
      <c r="Q7" s="126"/>
      <c r="R7" s="132"/>
      <c r="S7" s="125"/>
      <c r="T7" s="126"/>
      <c r="U7" s="126"/>
      <c r="V7" s="88"/>
      <c r="X7" s="17"/>
      <c r="Y7" s="18" t="str">
        <f>+D3</f>
        <v>Tin học cơ sở 2</v>
      </c>
      <c r="Z7" s="19" t="str">
        <f>+P3</f>
        <v>Nhóm: D17-232_02</v>
      </c>
      <c r="AA7" s="20">
        <f>+$AJ$7+$AL$7+$AH$7</f>
        <v>75</v>
      </c>
      <c r="AB7" s="7">
        <f>COUNTIF($S$8:$S$100,"Khiển trách")</f>
        <v>0</v>
      </c>
      <c r="AC7" s="7">
        <f>COUNTIF($S$8:$S$100,"Cảnh cáo")</f>
        <v>0</v>
      </c>
      <c r="AD7" s="7">
        <f>COUNTIF($S$8:$S$100,"Đình chỉ thi")</f>
        <v>0</v>
      </c>
      <c r="AE7" s="21">
        <f>+($AB$7+$AC$7+$AD$7)/$AA$7*100%</f>
        <v>0</v>
      </c>
      <c r="AF7" s="7">
        <f>SUM(COUNTIF($S$8:$S$98,"Vắng"),COUNTIF($S$8:$S$98,"Vắng có phép"))</f>
        <v>0</v>
      </c>
      <c r="AG7" s="22">
        <f>+$AF$7/$AA$7</f>
        <v>0</v>
      </c>
      <c r="AH7" s="23">
        <f>COUNTIF($X$8:$X$98,"Thi lại")</f>
        <v>0</v>
      </c>
      <c r="AI7" s="22">
        <f>+$AH$7/$AA$7</f>
        <v>0</v>
      </c>
      <c r="AJ7" s="23">
        <f>COUNTIF($X$8:$X$99,"Học lại")</f>
        <v>34</v>
      </c>
      <c r="AK7" s="22">
        <f>+$AJ$7/$AA$7</f>
        <v>0.45333333333333331</v>
      </c>
      <c r="AL7" s="7">
        <f>COUNTIF($X$9:$X$99,"Đạt")</f>
        <v>41</v>
      </c>
      <c r="AM7" s="21">
        <f>+$AL$7/$AA$7</f>
        <v>0.54666666666666663</v>
      </c>
      <c r="AN7" s="24"/>
    </row>
    <row r="8" spans="2:40" ht="14.25" customHeight="1" x14ac:dyDescent="0.25">
      <c r="B8" s="127" t="s">
        <v>35</v>
      </c>
      <c r="C8" s="128"/>
      <c r="D8" s="128"/>
      <c r="E8" s="128"/>
      <c r="F8" s="128"/>
      <c r="G8" s="129"/>
      <c r="H8" s="25">
        <v>10</v>
      </c>
      <c r="I8" s="25">
        <v>10</v>
      </c>
      <c r="J8" s="83">
        <v>10</v>
      </c>
      <c r="K8" s="25"/>
      <c r="L8" s="26"/>
      <c r="M8" s="27"/>
      <c r="N8" s="27"/>
      <c r="O8" s="27"/>
      <c r="P8" s="28">
        <f>100-H8-I8-J8-K8</f>
        <v>70</v>
      </c>
      <c r="Q8" s="125"/>
      <c r="R8" s="29"/>
      <c r="S8" s="29"/>
      <c r="T8" s="125"/>
      <c r="U8" s="125"/>
      <c r="V8" s="88"/>
      <c r="Y8" s="2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9"/>
    </row>
    <row r="9" spans="2:40" ht="18.75" customHeight="1" x14ac:dyDescent="0.25">
      <c r="B9" s="31">
        <v>1</v>
      </c>
      <c r="C9" s="32" t="s">
        <v>344</v>
      </c>
      <c r="D9" s="33" t="s">
        <v>345</v>
      </c>
      <c r="E9" s="34" t="s">
        <v>51</v>
      </c>
      <c r="F9" s="35" t="s">
        <v>346</v>
      </c>
      <c r="G9" s="32" t="s">
        <v>93</v>
      </c>
      <c r="H9" s="81">
        <v>8</v>
      </c>
      <c r="I9" s="36">
        <v>6</v>
      </c>
      <c r="J9" s="36">
        <v>6</v>
      </c>
      <c r="K9" s="36" t="s">
        <v>36</v>
      </c>
      <c r="L9" s="37"/>
      <c r="M9" s="37"/>
      <c r="N9" s="37"/>
      <c r="O9" s="37"/>
      <c r="P9" s="38">
        <v>3</v>
      </c>
      <c r="Q9" s="39">
        <f t="shared" ref="Q9:Q72" si="0">ROUND(SUMPRODUCT(H9:P9,$H$8:$P$8)/100,1)</f>
        <v>4.0999999999999996</v>
      </c>
      <c r="R9" s="40" t="str">
        <f>IF(AND($Q9&gt;=9,$Q9&lt;=10),"A+","")&amp;IF(AND($Q9&gt;=8.5,$Q9&lt;=8.9),"A","")&amp;IF(AND($Q9&gt;=8,$Q9&lt;=8.4),"B+","")&amp;IF(AND($Q9&gt;=7,$Q9&lt;=7.9),"B","")&amp;IF(AND($Q9&gt;=6.5,$Q9&lt;=6.9),"C+","")&amp;IF(AND($Q9&gt;=5.5,$Q9&lt;=6.4),"C","")&amp;IF(AND($Q9&gt;=5,$Q9&lt;=5.4),"D+","")&amp;IF(AND($Q9&gt;=4,$Q9&lt;=4.9),"D","")&amp;IF(AND($Q9&lt;4),"F","")</f>
        <v>D</v>
      </c>
      <c r="S9" s="40" t="str">
        <f t="shared" ref="S9:S83" si="1">IF($Q9&lt;4,"Kém",IF(AND($Q9&gt;=4,$Q9&lt;=5.4),"Trung bình yếu",IF(AND($Q9&gt;=5.5,$Q9&lt;=6.9),"Trung bình",IF(AND($Q9&gt;=7,$Q9&lt;=8.4),"Khá",IF(AND($Q9&gt;=8.5,$Q9&lt;=10),"Giỏi","")))))</f>
        <v>Trung bình yếu</v>
      </c>
      <c r="T9" s="41" t="str">
        <f>+IF(OR($H9=0,$I9=0,$J9=0,$K9=0),"Không đủ ĐKDT",IF(AND(P9=0,Q9&gt;=4),"Không đạt",""))</f>
        <v/>
      </c>
      <c r="U9" s="90" t="s">
        <v>573</v>
      </c>
      <c r="V9" s="71"/>
      <c r="W9" s="4"/>
      <c r="X9" s="43" t="str">
        <f>IF(T9="Không đủ ĐKDT","Học lại",IF(T9="Đình chỉ thi","Học lại",IF(AND(MID(G9,2,2)&lt;"12",T9="Vắng"),"Thi lại",IF(T9="Vắng có phép", "Thi lại",IF(AND((MID(G9,2,2)&lt;"12"),Q9&lt;4.5),"Thi lại",IF(AND((MID(G9,2,2)&lt;"18"),Q9&lt;4),"Học lại",IF(AND((MID(G9,2,2)&gt;"17"),Q9&lt;4),"Thi lại",IF(AND(MID(G9,2,2)&gt;"17",P9=0),"Thi lại",IF(AND((MID(G9,2,2)&lt;"12"),P9=0),"Thi lại",IF(AND((MID(G9,2,2)&lt;"18"),(MID(G9,2,2)&gt;"11"),P9=0),"Học lại","Đạt"))))))))))</f>
        <v>Đạt</v>
      </c>
      <c r="Y9" s="43"/>
      <c r="Z9" s="42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9"/>
    </row>
    <row r="10" spans="2:40" ht="18.75" customHeight="1" x14ac:dyDescent="0.25">
      <c r="B10" s="44">
        <v>2</v>
      </c>
      <c r="C10" s="45" t="s">
        <v>347</v>
      </c>
      <c r="D10" s="46" t="s">
        <v>348</v>
      </c>
      <c r="E10" s="47" t="s">
        <v>51</v>
      </c>
      <c r="F10" s="48" t="s">
        <v>349</v>
      </c>
      <c r="G10" s="45" t="s">
        <v>218</v>
      </c>
      <c r="H10" s="82">
        <v>8</v>
      </c>
      <c r="I10" s="49">
        <v>6</v>
      </c>
      <c r="J10" s="49">
        <v>6</v>
      </c>
      <c r="K10" s="49" t="s">
        <v>36</v>
      </c>
      <c r="L10" s="50"/>
      <c r="M10" s="50"/>
      <c r="N10" s="50"/>
      <c r="O10" s="50"/>
      <c r="P10" s="80">
        <v>1</v>
      </c>
      <c r="Q10" s="51">
        <f t="shared" si="0"/>
        <v>2.7</v>
      </c>
      <c r="R10" s="52" t="str">
        <f>IF(AND($Q10&gt;=9,$Q10&lt;=10),"A+","")&amp;IF(AND($Q10&gt;=8.5,$Q10&lt;=8.9),"A","")&amp;IF(AND($Q10&gt;=8,$Q10&lt;=8.4),"B+","")&amp;IF(AND($Q10&gt;=7,$Q10&lt;=7.9),"B","")&amp;IF(AND($Q10&gt;=6.5,$Q10&lt;=6.9),"C+","")&amp;IF(AND($Q10&gt;=5.5,$Q10&lt;=6.4),"C","")&amp;IF(AND($Q10&gt;=5,$Q10&lt;=5.4),"D+","")&amp;IF(AND($Q10&gt;=4,$Q10&lt;=4.9),"D","")&amp;IF(AND($Q10&lt;4),"F","")</f>
        <v>F</v>
      </c>
      <c r="S10" s="53" t="str">
        <f t="shared" si="1"/>
        <v>Kém</v>
      </c>
      <c r="T10" s="41" t="str">
        <f>+IF(OR($H10=0,$I10=0,$J10=0,$K10=0),"Không đủ ĐKDT",IF(AND(P10=0,Q10&gt;=4),"Không đạt",""))</f>
        <v/>
      </c>
      <c r="U10" s="41" t="s">
        <v>573</v>
      </c>
      <c r="V10" s="71"/>
      <c r="W10" s="4"/>
      <c r="X10" s="43" t="str">
        <f t="shared" ref="X10:X73" si="2">IF(T10="Không đủ ĐKDT","Học lại",IF(T10="Đình chỉ thi","Học lại",IF(AND(MID(G10,2,2)&lt;"12",T10="Vắng"),"Thi lại",IF(T10="Vắng có phép", "Thi lại",IF(AND((MID(G10,2,2)&lt;"12"),Q10&lt;4.5),"Thi lại",IF(AND((MID(G10,2,2)&lt;"18"),Q10&lt;4),"Học lại",IF(AND((MID(G10,2,2)&gt;"17"),Q10&lt;4),"Thi lại",IF(AND(MID(G10,2,2)&gt;"17",P10=0),"Thi lại",IF(AND((MID(G10,2,2)&lt;"12"),P10=0),"Thi lại",IF(AND((MID(G10,2,2)&lt;"18"),(MID(G10,2,2)&gt;"11"),P10=0),"Học lại","Đạt"))))))))))</f>
        <v>Học lại</v>
      </c>
      <c r="Y10" s="43"/>
      <c r="Z10" s="30"/>
      <c r="AA10" s="30"/>
      <c r="AB10" s="30"/>
      <c r="AC10" s="13"/>
      <c r="AD10" s="13"/>
      <c r="AE10" s="13"/>
      <c r="AF10" s="13"/>
      <c r="AG10" s="8"/>
      <c r="AH10" s="13"/>
      <c r="AI10" s="13"/>
      <c r="AJ10" s="13"/>
      <c r="AK10" s="13"/>
      <c r="AL10" s="13"/>
      <c r="AM10" s="13"/>
      <c r="AN10" s="15"/>
    </row>
    <row r="11" spans="2:40" ht="18.75" customHeight="1" x14ac:dyDescent="0.25">
      <c r="B11" s="44">
        <v>3</v>
      </c>
      <c r="C11" s="45" t="s">
        <v>350</v>
      </c>
      <c r="D11" s="46" t="s">
        <v>351</v>
      </c>
      <c r="E11" s="47" t="s">
        <v>51</v>
      </c>
      <c r="F11" s="48" t="s">
        <v>352</v>
      </c>
      <c r="G11" s="45" t="s">
        <v>152</v>
      </c>
      <c r="H11" s="82"/>
      <c r="I11" s="49"/>
      <c r="J11" s="49"/>
      <c r="K11" s="49" t="s">
        <v>36</v>
      </c>
      <c r="L11" s="54"/>
      <c r="M11" s="54"/>
      <c r="N11" s="54"/>
      <c r="O11" s="54"/>
      <c r="P11" s="80" t="s">
        <v>36</v>
      </c>
      <c r="Q11" s="51">
        <f t="shared" si="0"/>
        <v>0</v>
      </c>
      <c r="R11" s="52" t="str">
        <f t="shared" ref="R11:R83" si="3">IF(AND($Q11&gt;=9,$Q11&lt;=10),"A+","")&amp;IF(AND($Q11&gt;=8.5,$Q11&lt;=8.9),"A","")&amp;IF(AND($Q11&gt;=8,$Q11&lt;=8.4),"B+","")&amp;IF(AND($Q11&gt;=7,$Q11&lt;=7.9),"B","")&amp;IF(AND($Q11&gt;=6.5,$Q11&lt;=6.9),"C+","")&amp;IF(AND($Q11&gt;=5.5,$Q11&lt;=6.4),"C","")&amp;IF(AND($Q11&gt;=5,$Q11&lt;=5.4),"D+","")&amp;IF(AND($Q11&gt;=4,$Q11&lt;=4.9),"D","")&amp;IF(AND($Q11&lt;4),"F","")</f>
        <v>F</v>
      </c>
      <c r="S11" s="53" t="str">
        <f t="shared" si="1"/>
        <v>Kém</v>
      </c>
      <c r="T11" s="41" t="str">
        <f t="shared" ref="T11:T74" si="4">+IF(OR($H11=0,$I11=0,$J11=0,$K11=0),"Không đủ ĐKDT",IF(AND(P11=0,Q11&gt;=4),"Không đạt",""))</f>
        <v>Không đủ ĐKDT</v>
      </c>
      <c r="U11" s="41" t="s">
        <v>573</v>
      </c>
      <c r="V11" s="71"/>
      <c r="W11" s="4"/>
      <c r="X11" s="43" t="str">
        <f t="shared" si="2"/>
        <v>Học lại</v>
      </c>
      <c r="Y11" s="43"/>
      <c r="Z11" s="55"/>
      <c r="AA11" s="55"/>
      <c r="AB11" s="97"/>
      <c r="AC11" s="8"/>
      <c r="AD11" s="8"/>
      <c r="AE11" s="8"/>
      <c r="AF11" s="57"/>
      <c r="AG11" s="8"/>
      <c r="AH11" s="58"/>
      <c r="AI11" s="59"/>
      <c r="AJ11" s="58"/>
      <c r="AK11" s="59"/>
      <c r="AL11" s="58"/>
      <c r="AM11" s="8"/>
      <c r="AN11" s="60"/>
    </row>
    <row r="12" spans="2:40" ht="18.75" customHeight="1" x14ac:dyDescent="0.25">
      <c r="B12" s="44">
        <v>4</v>
      </c>
      <c r="C12" s="45" t="s">
        <v>353</v>
      </c>
      <c r="D12" s="46" t="s">
        <v>354</v>
      </c>
      <c r="E12" s="47" t="s">
        <v>51</v>
      </c>
      <c r="F12" s="48" t="s">
        <v>148</v>
      </c>
      <c r="G12" s="45" t="s">
        <v>262</v>
      </c>
      <c r="H12" s="82">
        <v>6</v>
      </c>
      <c r="I12" s="49">
        <v>5</v>
      </c>
      <c r="J12" s="49">
        <v>8</v>
      </c>
      <c r="K12" s="49" t="s">
        <v>36</v>
      </c>
      <c r="L12" s="54"/>
      <c r="M12" s="54"/>
      <c r="N12" s="54"/>
      <c r="O12" s="54"/>
      <c r="P12" s="80">
        <v>5</v>
      </c>
      <c r="Q12" s="51">
        <f t="shared" si="0"/>
        <v>5.4</v>
      </c>
      <c r="R12" s="52" t="str">
        <f t="shared" si="3"/>
        <v>D+</v>
      </c>
      <c r="S12" s="53" t="str">
        <f t="shared" si="1"/>
        <v>Trung bình yếu</v>
      </c>
      <c r="T12" s="41" t="str">
        <f t="shared" si="4"/>
        <v/>
      </c>
      <c r="U12" s="41" t="s">
        <v>573</v>
      </c>
      <c r="V12" s="71"/>
      <c r="W12" s="4"/>
      <c r="X12" s="43" t="str">
        <f t="shared" si="2"/>
        <v>Đạt</v>
      </c>
      <c r="Y12" s="43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61"/>
    </row>
    <row r="13" spans="2:40" ht="18.75" customHeight="1" x14ac:dyDescent="0.25">
      <c r="B13" s="44">
        <v>5</v>
      </c>
      <c r="C13" s="45" t="s">
        <v>355</v>
      </c>
      <c r="D13" s="46" t="s">
        <v>91</v>
      </c>
      <c r="E13" s="47" t="s">
        <v>51</v>
      </c>
      <c r="F13" s="48" t="s">
        <v>356</v>
      </c>
      <c r="G13" s="45" t="s">
        <v>357</v>
      </c>
      <c r="H13" s="82">
        <v>9</v>
      </c>
      <c r="I13" s="49">
        <v>8</v>
      </c>
      <c r="J13" s="49">
        <v>6</v>
      </c>
      <c r="K13" s="49" t="s">
        <v>36</v>
      </c>
      <c r="L13" s="54"/>
      <c r="M13" s="54"/>
      <c r="N13" s="54"/>
      <c r="O13" s="54"/>
      <c r="P13" s="80">
        <v>6</v>
      </c>
      <c r="Q13" s="51">
        <f t="shared" si="0"/>
        <v>6.5</v>
      </c>
      <c r="R13" s="52" t="str">
        <f t="shared" si="3"/>
        <v>C+</v>
      </c>
      <c r="S13" s="53" t="str">
        <f t="shared" si="1"/>
        <v>Trung bình</v>
      </c>
      <c r="T13" s="41" t="str">
        <f t="shared" si="4"/>
        <v/>
      </c>
      <c r="U13" s="41" t="s">
        <v>573</v>
      </c>
      <c r="V13" s="71"/>
      <c r="W13" s="4"/>
      <c r="X13" s="43" t="str">
        <f t="shared" si="2"/>
        <v>Đạt</v>
      </c>
      <c r="Y13" s="4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61"/>
    </row>
    <row r="14" spans="2:40" ht="18.75" customHeight="1" x14ac:dyDescent="0.25">
      <c r="B14" s="44">
        <v>6</v>
      </c>
      <c r="C14" s="45" t="s">
        <v>358</v>
      </c>
      <c r="D14" s="46" t="s">
        <v>359</v>
      </c>
      <c r="E14" s="47" t="s">
        <v>51</v>
      </c>
      <c r="F14" s="48" t="s">
        <v>360</v>
      </c>
      <c r="G14" s="45" t="s">
        <v>218</v>
      </c>
      <c r="H14" s="82">
        <v>7</v>
      </c>
      <c r="I14" s="49">
        <v>6</v>
      </c>
      <c r="J14" s="49">
        <v>8</v>
      </c>
      <c r="K14" s="49" t="s">
        <v>36</v>
      </c>
      <c r="L14" s="54"/>
      <c r="M14" s="54"/>
      <c r="N14" s="54"/>
      <c r="O14" s="54"/>
      <c r="P14" s="80">
        <v>7</v>
      </c>
      <c r="Q14" s="51">
        <f t="shared" si="0"/>
        <v>7</v>
      </c>
      <c r="R14" s="52" t="str">
        <f t="shared" si="3"/>
        <v>B</v>
      </c>
      <c r="S14" s="53" t="str">
        <f t="shared" si="1"/>
        <v>Khá</v>
      </c>
      <c r="T14" s="41" t="str">
        <f t="shared" si="4"/>
        <v/>
      </c>
      <c r="U14" s="41" t="s">
        <v>573</v>
      </c>
      <c r="V14" s="71"/>
      <c r="W14" s="4"/>
      <c r="X14" s="43" t="str">
        <f t="shared" si="2"/>
        <v>Đạt</v>
      </c>
      <c r="Y14" s="43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61"/>
    </row>
    <row r="15" spans="2:40" ht="18.75" customHeight="1" x14ac:dyDescent="0.25">
      <c r="B15" s="44">
        <v>7</v>
      </c>
      <c r="C15" s="45" t="s">
        <v>361</v>
      </c>
      <c r="D15" s="46" t="s">
        <v>59</v>
      </c>
      <c r="E15" s="47" t="s">
        <v>51</v>
      </c>
      <c r="F15" s="48" t="s">
        <v>362</v>
      </c>
      <c r="G15" s="45" t="s">
        <v>262</v>
      </c>
      <c r="H15" s="82">
        <v>5</v>
      </c>
      <c r="I15" s="49">
        <v>5</v>
      </c>
      <c r="J15" s="49">
        <v>6</v>
      </c>
      <c r="K15" s="49" t="s">
        <v>36</v>
      </c>
      <c r="L15" s="54"/>
      <c r="M15" s="54"/>
      <c r="N15" s="54"/>
      <c r="O15" s="54"/>
      <c r="P15" s="80">
        <v>0</v>
      </c>
      <c r="Q15" s="51">
        <f t="shared" si="0"/>
        <v>1.6</v>
      </c>
      <c r="R15" s="52" t="str">
        <f t="shared" si="3"/>
        <v>F</v>
      </c>
      <c r="S15" s="53" t="str">
        <f t="shared" si="1"/>
        <v>Kém</v>
      </c>
      <c r="T15" s="41" t="s">
        <v>3382</v>
      </c>
      <c r="U15" s="41" t="s">
        <v>573</v>
      </c>
      <c r="V15" s="71"/>
      <c r="W15" s="4"/>
      <c r="X15" s="43" t="str">
        <f t="shared" si="2"/>
        <v>Học lại</v>
      </c>
      <c r="Y15" s="43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61"/>
    </row>
    <row r="16" spans="2:40" ht="18.75" customHeight="1" x14ac:dyDescent="0.25">
      <c r="B16" s="44">
        <v>8</v>
      </c>
      <c r="C16" s="45" t="s">
        <v>363</v>
      </c>
      <c r="D16" s="46" t="s">
        <v>364</v>
      </c>
      <c r="E16" s="47" t="s">
        <v>72</v>
      </c>
      <c r="F16" s="48" t="s">
        <v>365</v>
      </c>
      <c r="G16" s="45" t="s">
        <v>93</v>
      </c>
      <c r="H16" s="82">
        <v>8</v>
      </c>
      <c r="I16" s="49">
        <v>6</v>
      </c>
      <c r="J16" s="49">
        <v>6</v>
      </c>
      <c r="K16" s="49" t="s">
        <v>36</v>
      </c>
      <c r="L16" s="54"/>
      <c r="M16" s="54"/>
      <c r="N16" s="54"/>
      <c r="O16" s="54"/>
      <c r="P16" s="80">
        <v>4</v>
      </c>
      <c r="Q16" s="51">
        <f t="shared" si="0"/>
        <v>4.8</v>
      </c>
      <c r="R16" s="52" t="str">
        <f t="shared" si="3"/>
        <v>D</v>
      </c>
      <c r="S16" s="53" t="str">
        <f t="shared" si="1"/>
        <v>Trung bình yếu</v>
      </c>
      <c r="T16" s="41" t="str">
        <f t="shared" si="4"/>
        <v/>
      </c>
      <c r="U16" s="41" t="s">
        <v>573</v>
      </c>
      <c r="V16" s="71"/>
      <c r="W16" s="4"/>
      <c r="X16" s="43" t="str">
        <f t="shared" si="2"/>
        <v>Đạt</v>
      </c>
      <c r="Y16" s="43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61"/>
    </row>
    <row r="17" spans="2:40" ht="18.75" customHeight="1" x14ac:dyDescent="0.25">
      <c r="B17" s="44">
        <v>9</v>
      </c>
      <c r="C17" s="45" t="s">
        <v>366</v>
      </c>
      <c r="D17" s="46" t="s">
        <v>367</v>
      </c>
      <c r="E17" s="47" t="s">
        <v>368</v>
      </c>
      <c r="F17" s="48" t="s">
        <v>369</v>
      </c>
      <c r="G17" s="45" t="s">
        <v>79</v>
      </c>
      <c r="H17" s="82">
        <v>7</v>
      </c>
      <c r="I17" s="49">
        <v>6</v>
      </c>
      <c r="J17" s="49">
        <v>6</v>
      </c>
      <c r="K17" s="49" t="s">
        <v>36</v>
      </c>
      <c r="L17" s="54"/>
      <c r="M17" s="54"/>
      <c r="N17" s="54"/>
      <c r="O17" s="54"/>
      <c r="P17" s="80">
        <v>3</v>
      </c>
      <c r="Q17" s="51">
        <f t="shared" si="0"/>
        <v>4</v>
      </c>
      <c r="R17" s="52" t="str">
        <f t="shared" si="3"/>
        <v>D</v>
      </c>
      <c r="S17" s="53" t="str">
        <f t="shared" si="1"/>
        <v>Trung bình yếu</v>
      </c>
      <c r="T17" s="41" t="str">
        <f t="shared" si="4"/>
        <v/>
      </c>
      <c r="U17" s="41" t="s">
        <v>573</v>
      </c>
      <c r="V17" s="71"/>
      <c r="W17" s="4"/>
      <c r="X17" s="43" t="str">
        <f t="shared" si="2"/>
        <v>Đạt</v>
      </c>
      <c r="Y17" s="43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61"/>
    </row>
    <row r="18" spans="2:40" ht="18.75" customHeight="1" x14ac:dyDescent="0.25">
      <c r="B18" s="44">
        <v>10</v>
      </c>
      <c r="C18" s="45" t="s">
        <v>370</v>
      </c>
      <c r="D18" s="46" t="s">
        <v>371</v>
      </c>
      <c r="E18" s="47" t="s">
        <v>95</v>
      </c>
      <c r="F18" s="48" t="s">
        <v>372</v>
      </c>
      <c r="G18" s="45" t="s">
        <v>74</v>
      </c>
      <c r="H18" s="82">
        <v>7</v>
      </c>
      <c r="I18" s="49">
        <v>6</v>
      </c>
      <c r="J18" s="49">
        <v>8</v>
      </c>
      <c r="K18" s="49" t="s">
        <v>36</v>
      </c>
      <c r="L18" s="54"/>
      <c r="M18" s="54"/>
      <c r="N18" s="54"/>
      <c r="O18" s="54"/>
      <c r="P18" s="80">
        <v>1</v>
      </c>
      <c r="Q18" s="51">
        <f t="shared" si="0"/>
        <v>2.8</v>
      </c>
      <c r="R18" s="52" t="str">
        <f t="shared" si="3"/>
        <v>F</v>
      </c>
      <c r="S18" s="53" t="str">
        <f t="shared" si="1"/>
        <v>Kém</v>
      </c>
      <c r="T18" s="41" t="str">
        <f t="shared" si="4"/>
        <v/>
      </c>
      <c r="U18" s="41" t="s">
        <v>573</v>
      </c>
      <c r="V18" s="71"/>
      <c r="W18" s="4"/>
      <c r="X18" s="43" t="str">
        <f t="shared" si="2"/>
        <v>Học lại</v>
      </c>
      <c r="Y18" s="43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61"/>
    </row>
    <row r="19" spans="2:40" ht="18.75" customHeight="1" x14ac:dyDescent="0.25">
      <c r="B19" s="44">
        <v>11</v>
      </c>
      <c r="C19" s="45" t="s">
        <v>373</v>
      </c>
      <c r="D19" s="46" t="s">
        <v>374</v>
      </c>
      <c r="E19" s="47" t="s">
        <v>99</v>
      </c>
      <c r="F19" s="48" t="s">
        <v>96</v>
      </c>
      <c r="G19" s="45" t="s">
        <v>214</v>
      </c>
      <c r="H19" s="82">
        <v>7</v>
      </c>
      <c r="I19" s="49">
        <v>5</v>
      </c>
      <c r="J19" s="49">
        <v>6</v>
      </c>
      <c r="K19" s="49" t="s">
        <v>36</v>
      </c>
      <c r="L19" s="54"/>
      <c r="M19" s="54"/>
      <c r="N19" s="54"/>
      <c r="O19" s="54"/>
      <c r="P19" s="80">
        <v>0</v>
      </c>
      <c r="Q19" s="51">
        <f t="shared" si="0"/>
        <v>1.8</v>
      </c>
      <c r="R19" s="52" t="str">
        <f t="shared" si="3"/>
        <v>F</v>
      </c>
      <c r="S19" s="53" t="str">
        <f t="shared" si="1"/>
        <v>Kém</v>
      </c>
      <c r="T19" s="41" t="s">
        <v>3382</v>
      </c>
      <c r="U19" s="41" t="s">
        <v>573</v>
      </c>
      <c r="V19" s="71"/>
      <c r="W19" s="4"/>
      <c r="X19" s="43" t="str">
        <f t="shared" si="2"/>
        <v>Học lại</v>
      </c>
      <c r="Y19" s="4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61"/>
    </row>
    <row r="20" spans="2:40" ht="18.75" customHeight="1" x14ac:dyDescent="0.25">
      <c r="B20" s="44">
        <v>12</v>
      </c>
      <c r="C20" s="45" t="s">
        <v>375</v>
      </c>
      <c r="D20" s="46" t="s">
        <v>376</v>
      </c>
      <c r="E20" s="47" t="s">
        <v>115</v>
      </c>
      <c r="F20" s="48" t="s">
        <v>377</v>
      </c>
      <c r="G20" s="45" t="s">
        <v>378</v>
      </c>
      <c r="H20" s="82">
        <v>9</v>
      </c>
      <c r="I20" s="49">
        <v>7</v>
      </c>
      <c r="J20" s="49">
        <v>6</v>
      </c>
      <c r="K20" s="49" t="s">
        <v>36</v>
      </c>
      <c r="L20" s="54"/>
      <c r="M20" s="54"/>
      <c r="N20" s="54"/>
      <c r="O20" s="54"/>
      <c r="P20" s="80">
        <v>4</v>
      </c>
      <c r="Q20" s="51">
        <f t="shared" si="0"/>
        <v>5</v>
      </c>
      <c r="R20" s="52" t="str">
        <f t="shared" si="3"/>
        <v>D+</v>
      </c>
      <c r="S20" s="53" t="str">
        <f t="shared" si="1"/>
        <v>Trung bình yếu</v>
      </c>
      <c r="T20" s="41" t="str">
        <f t="shared" si="4"/>
        <v/>
      </c>
      <c r="U20" s="41" t="s">
        <v>573</v>
      </c>
      <c r="V20" s="71"/>
      <c r="W20" s="4"/>
      <c r="X20" s="43" t="str">
        <f t="shared" si="2"/>
        <v>Đạt</v>
      </c>
      <c r="Y20" s="43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61"/>
    </row>
    <row r="21" spans="2:40" ht="18.75" customHeight="1" x14ac:dyDescent="0.25">
      <c r="B21" s="44">
        <v>13</v>
      </c>
      <c r="C21" s="45" t="s">
        <v>379</v>
      </c>
      <c r="D21" s="46" t="s">
        <v>380</v>
      </c>
      <c r="E21" s="47" t="s">
        <v>381</v>
      </c>
      <c r="F21" s="48" t="s">
        <v>148</v>
      </c>
      <c r="G21" s="45" t="s">
        <v>105</v>
      </c>
      <c r="H21" s="82">
        <v>6</v>
      </c>
      <c r="I21" s="49">
        <v>6</v>
      </c>
      <c r="J21" s="49">
        <v>7</v>
      </c>
      <c r="K21" s="49" t="s">
        <v>36</v>
      </c>
      <c r="L21" s="54"/>
      <c r="M21" s="54"/>
      <c r="N21" s="54"/>
      <c r="O21" s="54"/>
      <c r="P21" s="80">
        <v>2</v>
      </c>
      <c r="Q21" s="51">
        <f t="shared" si="0"/>
        <v>3.3</v>
      </c>
      <c r="R21" s="52" t="str">
        <f t="shared" si="3"/>
        <v>F</v>
      </c>
      <c r="S21" s="53" t="str">
        <f t="shared" si="1"/>
        <v>Kém</v>
      </c>
      <c r="T21" s="41" t="str">
        <f t="shared" si="4"/>
        <v/>
      </c>
      <c r="U21" s="41" t="s">
        <v>573</v>
      </c>
      <c r="V21" s="71"/>
      <c r="W21" s="4"/>
      <c r="X21" s="43" t="str">
        <f t="shared" si="2"/>
        <v>Học lại</v>
      </c>
      <c r="Y21" s="43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61"/>
    </row>
    <row r="22" spans="2:40" ht="18.75" customHeight="1" x14ac:dyDescent="0.25">
      <c r="B22" s="44">
        <v>14</v>
      </c>
      <c r="C22" s="45" t="s">
        <v>382</v>
      </c>
      <c r="D22" s="46" t="s">
        <v>383</v>
      </c>
      <c r="E22" s="47" t="s">
        <v>123</v>
      </c>
      <c r="F22" s="48" t="s">
        <v>384</v>
      </c>
      <c r="G22" s="45" t="s">
        <v>69</v>
      </c>
      <c r="H22" s="82">
        <v>7</v>
      </c>
      <c r="I22" s="49">
        <v>7</v>
      </c>
      <c r="J22" s="49">
        <v>6</v>
      </c>
      <c r="K22" s="49" t="s">
        <v>36</v>
      </c>
      <c r="L22" s="54"/>
      <c r="M22" s="54"/>
      <c r="N22" s="54"/>
      <c r="O22" s="54"/>
      <c r="P22" s="80">
        <v>1</v>
      </c>
      <c r="Q22" s="51">
        <f t="shared" si="0"/>
        <v>2.7</v>
      </c>
      <c r="R22" s="52" t="str">
        <f t="shared" si="3"/>
        <v>F</v>
      </c>
      <c r="S22" s="53" t="str">
        <f t="shared" si="1"/>
        <v>Kém</v>
      </c>
      <c r="T22" s="41" t="str">
        <f t="shared" si="4"/>
        <v/>
      </c>
      <c r="U22" s="41" t="s">
        <v>573</v>
      </c>
      <c r="V22" s="71"/>
      <c r="W22" s="4"/>
      <c r="X22" s="43" t="str">
        <f t="shared" si="2"/>
        <v>Học lại</v>
      </c>
      <c r="Y22" s="43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61"/>
    </row>
    <row r="23" spans="2:40" ht="18.75" customHeight="1" x14ac:dyDescent="0.25">
      <c r="B23" s="44">
        <v>15</v>
      </c>
      <c r="C23" s="45" t="s">
        <v>385</v>
      </c>
      <c r="D23" s="46" t="s">
        <v>386</v>
      </c>
      <c r="E23" s="47" t="s">
        <v>126</v>
      </c>
      <c r="F23" s="48" t="s">
        <v>387</v>
      </c>
      <c r="G23" s="45" t="s">
        <v>132</v>
      </c>
      <c r="H23" s="82">
        <v>8</v>
      </c>
      <c r="I23" s="49">
        <v>5</v>
      </c>
      <c r="J23" s="49">
        <v>7</v>
      </c>
      <c r="K23" s="49" t="s">
        <v>36</v>
      </c>
      <c r="L23" s="54"/>
      <c r="M23" s="54"/>
      <c r="N23" s="54"/>
      <c r="O23" s="54"/>
      <c r="P23" s="80">
        <v>2</v>
      </c>
      <c r="Q23" s="51">
        <f t="shared" si="0"/>
        <v>3.4</v>
      </c>
      <c r="R23" s="52" t="str">
        <f t="shared" si="3"/>
        <v>F</v>
      </c>
      <c r="S23" s="53" t="str">
        <f t="shared" si="1"/>
        <v>Kém</v>
      </c>
      <c r="T23" s="41" t="str">
        <f t="shared" si="4"/>
        <v/>
      </c>
      <c r="U23" s="41" t="s">
        <v>573</v>
      </c>
      <c r="V23" s="71"/>
      <c r="W23" s="4"/>
      <c r="X23" s="43" t="str">
        <f t="shared" si="2"/>
        <v>Học lại</v>
      </c>
      <c r="Y23" s="4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61"/>
    </row>
    <row r="24" spans="2:40" ht="18.75" customHeight="1" x14ac:dyDescent="0.25">
      <c r="B24" s="44">
        <v>16</v>
      </c>
      <c r="C24" s="45" t="s">
        <v>388</v>
      </c>
      <c r="D24" s="46" t="s">
        <v>389</v>
      </c>
      <c r="E24" s="47" t="s">
        <v>126</v>
      </c>
      <c r="F24" s="48" t="s">
        <v>390</v>
      </c>
      <c r="G24" s="45" t="s">
        <v>152</v>
      </c>
      <c r="H24" s="82">
        <v>6</v>
      </c>
      <c r="I24" s="49">
        <v>5</v>
      </c>
      <c r="J24" s="49">
        <v>7</v>
      </c>
      <c r="K24" s="49" t="s">
        <v>36</v>
      </c>
      <c r="L24" s="54"/>
      <c r="M24" s="54"/>
      <c r="N24" s="54"/>
      <c r="O24" s="54"/>
      <c r="P24" s="80">
        <v>0</v>
      </c>
      <c r="Q24" s="51">
        <f t="shared" si="0"/>
        <v>1.8</v>
      </c>
      <c r="R24" s="52" t="str">
        <f t="shared" si="3"/>
        <v>F</v>
      </c>
      <c r="S24" s="53" t="str">
        <f t="shared" si="1"/>
        <v>Kém</v>
      </c>
      <c r="T24" s="41" t="s">
        <v>3382</v>
      </c>
      <c r="U24" s="41" t="s">
        <v>573</v>
      </c>
      <c r="V24" s="71"/>
      <c r="W24" s="4"/>
      <c r="X24" s="43" t="str">
        <f t="shared" si="2"/>
        <v>Học lại</v>
      </c>
      <c r="Y24" s="4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61"/>
    </row>
    <row r="25" spans="2:40" ht="18.75" customHeight="1" x14ac:dyDescent="0.25">
      <c r="B25" s="44">
        <v>17</v>
      </c>
      <c r="C25" s="45" t="s">
        <v>391</v>
      </c>
      <c r="D25" s="46" t="s">
        <v>392</v>
      </c>
      <c r="E25" s="47" t="s">
        <v>126</v>
      </c>
      <c r="F25" s="48" t="s">
        <v>393</v>
      </c>
      <c r="G25" s="45" t="s">
        <v>179</v>
      </c>
      <c r="H25" s="82">
        <v>9</v>
      </c>
      <c r="I25" s="49">
        <v>6</v>
      </c>
      <c r="J25" s="49">
        <v>6</v>
      </c>
      <c r="K25" s="49" t="s">
        <v>36</v>
      </c>
      <c r="L25" s="54"/>
      <c r="M25" s="54"/>
      <c r="N25" s="54"/>
      <c r="O25" s="54"/>
      <c r="P25" s="80">
        <v>1</v>
      </c>
      <c r="Q25" s="51">
        <f t="shared" si="0"/>
        <v>2.8</v>
      </c>
      <c r="R25" s="52" t="str">
        <f t="shared" si="3"/>
        <v>F</v>
      </c>
      <c r="S25" s="53" t="str">
        <f t="shared" si="1"/>
        <v>Kém</v>
      </c>
      <c r="T25" s="41" t="str">
        <f t="shared" si="4"/>
        <v/>
      </c>
      <c r="U25" s="41" t="s">
        <v>573</v>
      </c>
      <c r="V25" s="71"/>
      <c r="W25" s="4"/>
      <c r="X25" s="43" t="str">
        <f t="shared" si="2"/>
        <v>Học lại</v>
      </c>
      <c r="Y25" s="43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61"/>
    </row>
    <row r="26" spans="2:40" ht="18.75" customHeight="1" x14ac:dyDescent="0.25">
      <c r="B26" s="44">
        <v>18</v>
      </c>
      <c r="C26" s="45" t="s">
        <v>394</v>
      </c>
      <c r="D26" s="46" t="s">
        <v>395</v>
      </c>
      <c r="E26" s="47" t="s">
        <v>396</v>
      </c>
      <c r="F26" s="48" t="s">
        <v>397</v>
      </c>
      <c r="G26" s="45" t="s">
        <v>398</v>
      </c>
      <c r="H26" s="82">
        <v>5</v>
      </c>
      <c r="I26" s="49">
        <v>5</v>
      </c>
      <c r="J26" s="49">
        <v>6</v>
      </c>
      <c r="K26" s="49" t="s">
        <v>36</v>
      </c>
      <c r="L26" s="54"/>
      <c r="M26" s="54"/>
      <c r="N26" s="54"/>
      <c r="O26" s="54"/>
      <c r="P26" s="80">
        <v>5</v>
      </c>
      <c r="Q26" s="51">
        <f t="shared" si="0"/>
        <v>5.0999999999999996</v>
      </c>
      <c r="R26" s="52" t="str">
        <f t="shared" si="3"/>
        <v>D+</v>
      </c>
      <c r="S26" s="53" t="str">
        <f t="shared" si="1"/>
        <v>Trung bình yếu</v>
      </c>
      <c r="T26" s="41" t="str">
        <f t="shared" si="4"/>
        <v/>
      </c>
      <c r="U26" s="41" t="s">
        <v>573</v>
      </c>
      <c r="V26" s="71"/>
      <c r="W26" s="4"/>
      <c r="X26" s="43" t="str">
        <f t="shared" si="2"/>
        <v>Đạt</v>
      </c>
      <c r="Y26" s="4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61"/>
    </row>
    <row r="27" spans="2:40" ht="18.75" customHeight="1" x14ac:dyDescent="0.25">
      <c r="B27" s="44">
        <v>19</v>
      </c>
      <c r="C27" s="45" t="s">
        <v>399</v>
      </c>
      <c r="D27" s="46" t="s">
        <v>400</v>
      </c>
      <c r="E27" s="47" t="s">
        <v>139</v>
      </c>
      <c r="F27" s="48" t="s">
        <v>401</v>
      </c>
      <c r="G27" s="45" t="s">
        <v>402</v>
      </c>
      <c r="H27" s="82">
        <v>9</v>
      </c>
      <c r="I27" s="49">
        <v>8</v>
      </c>
      <c r="J27" s="49">
        <v>10</v>
      </c>
      <c r="K27" s="49" t="s">
        <v>36</v>
      </c>
      <c r="L27" s="54"/>
      <c r="M27" s="54"/>
      <c r="N27" s="54"/>
      <c r="O27" s="54"/>
      <c r="P27" s="80">
        <v>8</v>
      </c>
      <c r="Q27" s="51">
        <f t="shared" si="0"/>
        <v>8.3000000000000007</v>
      </c>
      <c r="R27" s="52" t="str">
        <f t="shared" si="3"/>
        <v>B+</v>
      </c>
      <c r="S27" s="53" t="str">
        <f t="shared" si="1"/>
        <v>Khá</v>
      </c>
      <c r="T27" s="41" t="str">
        <f t="shared" si="4"/>
        <v/>
      </c>
      <c r="U27" s="41" t="s">
        <v>573</v>
      </c>
      <c r="V27" s="71"/>
      <c r="W27" s="4"/>
      <c r="X27" s="43" t="str">
        <f t="shared" si="2"/>
        <v>Đạt</v>
      </c>
      <c r="Y27" s="43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61"/>
    </row>
    <row r="28" spans="2:40" ht="18.75" customHeight="1" x14ac:dyDescent="0.25">
      <c r="B28" s="44">
        <v>20</v>
      </c>
      <c r="C28" s="45" t="s">
        <v>403</v>
      </c>
      <c r="D28" s="46" t="s">
        <v>404</v>
      </c>
      <c r="E28" s="47" t="s">
        <v>139</v>
      </c>
      <c r="F28" s="48" t="s">
        <v>405</v>
      </c>
      <c r="G28" s="45" t="s">
        <v>406</v>
      </c>
      <c r="H28" s="82">
        <v>9</v>
      </c>
      <c r="I28" s="49">
        <v>7</v>
      </c>
      <c r="J28" s="49">
        <v>6</v>
      </c>
      <c r="K28" s="49" t="s">
        <v>36</v>
      </c>
      <c r="L28" s="54"/>
      <c r="M28" s="54"/>
      <c r="N28" s="54"/>
      <c r="O28" s="54"/>
      <c r="P28" s="80">
        <v>4</v>
      </c>
      <c r="Q28" s="51">
        <f t="shared" si="0"/>
        <v>5</v>
      </c>
      <c r="R28" s="52" t="str">
        <f t="shared" si="3"/>
        <v>D+</v>
      </c>
      <c r="S28" s="53" t="str">
        <f t="shared" si="1"/>
        <v>Trung bình yếu</v>
      </c>
      <c r="T28" s="41" t="str">
        <f t="shared" si="4"/>
        <v/>
      </c>
      <c r="U28" s="41" t="s">
        <v>573</v>
      </c>
      <c r="V28" s="71"/>
      <c r="W28" s="4"/>
      <c r="X28" s="43" t="str">
        <f t="shared" si="2"/>
        <v>Đạt</v>
      </c>
      <c r="Y28" s="43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61"/>
    </row>
    <row r="29" spans="2:40" ht="18.75" customHeight="1" x14ac:dyDescent="0.25">
      <c r="B29" s="44">
        <v>21</v>
      </c>
      <c r="C29" s="45" t="s">
        <v>407</v>
      </c>
      <c r="D29" s="46" t="s">
        <v>408</v>
      </c>
      <c r="E29" s="47" t="s">
        <v>409</v>
      </c>
      <c r="F29" s="48" t="s">
        <v>410</v>
      </c>
      <c r="G29" s="45" t="s">
        <v>218</v>
      </c>
      <c r="H29" s="82">
        <v>9</v>
      </c>
      <c r="I29" s="49">
        <v>7</v>
      </c>
      <c r="J29" s="49">
        <v>7</v>
      </c>
      <c r="K29" s="49" t="s">
        <v>36</v>
      </c>
      <c r="L29" s="54"/>
      <c r="M29" s="54"/>
      <c r="N29" s="54"/>
      <c r="O29" s="54"/>
      <c r="P29" s="80">
        <v>4</v>
      </c>
      <c r="Q29" s="51">
        <f t="shared" si="0"/>
        <v>5.0999999999999996</v>
      </c>
      <c r="R29" s="52" t="str">
        <f t="shared" si="3"/>
        <v>D+</v>
      </c>
      <c r="S29" s="53" t="str">
        <f t="shared" si="1"/>
        <v>Trung bình yếu</v>
      </c>
      <c r="T29" s="41" t="str">
        <f t="shared" si="4"/>
        <v/>
      </c>
      <c r="U29" s="41" t="s">
        <v>573</v>
      </c>
      <c r="V29" s="71"/>
      <c r="W29" s="4"/>
      <c r="X29" s="43" t="str">
        <f t="shared" si="2"/>
        <v>Đạt</v>
      </c>
      <c r="Y29" s="43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61"/>
    </row>
    <row r="30" spans="2:40" ht="18.75" customHeight="1" x14ac:dyDescent="0.25">
      <c r="B30" s="44">
        <v>22</v>
      </c>
      <c r="C30" s="45" t="s">
        <v>411</v>
      </c>
      <c r="D30" s="46" t="s">
        <v>412</v>
      </c>
      <c r="E30" s="47" t="s">
        <v>413</v>
      </c>
      <c r="F30" s="48" t="s">
        <v>414</v>
      </c>
      <c r="G30" s="45" t="s">
        <v>152</v>
      </c>
      <c r="H30" s="82">
        <v>8</v>
      </c>
      <c r="I30" s="49">
        <v>5</v>
      </c>
      <c r="J30" s="49">
        <v>6</v>
      </c>
      <c r="K30" s="49" t="s">
        <v>36</v>
      </c>
      <c r="L30" s="54"/>
      <c r="M30" s="54"/>
      <c r="N30" s="54"/>
      <c r="O30" s="54"/>
      <c r="P30" s="80">
        <v>0</v>
      </c>
      <c r="Q30" s="51">
        <f t="shared" si="0"/>
        <v>1.9</v>
      </c>
      <c r="R30" s="52" t="str">
        <f t="shared" si="3"/>
        <v>F</v>
      </c>
      <c r="S30" s="53" t="str">
        <f t="shared" si="1"/>
        <v>Kém</v>
      </c>
      <c r="T30" s="41" t="s">
        <v>3382</v>
      </c>
      <c r="U30" s="41" t="s">
        <v>573</v>
      </c>
      <c r="V30" s="71"/>
      <c r="W30" s="4"/>
      <c r="X30" s="43" t="str">
        <f t="shared" si="2"/>
        <v>Học lại</v>
      </c>
      <c r="Y30" s="43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61"/>
    </row>
    <row r="31" spans="2:40" ht="18.75" customHeight="1" x14ac:dyDescent="0.25">
      <c r="B31" s="44">
        <v>23</v>
      </c>
      <c r="C31" s="45" t="s">
        <v>415</v>
      </c>
      <c r="D31" s="46" t="s">
        <v>416</v>
      </c>
      <c r="E31" s="47" t="s">
        <v>417</v>
      </c>
      <c r="F31" s="48" t="s">
        <v>418</v>
      </c>
      <c r="G31" s="45" t="s">
        <v>164</v>
      </c>
      <c r="H31" s="82">
        <v>9</v>
      </c>
      <c r="I31" s="49">
        <v>7</v>
      </c>
      <c r="J31" s="49">
        <v>6</v>
      </c>
      <c r="K31" s="49" t="s">
        <v>36</v>
      </c>
      <c r="L31" s="54"/>
      <c r="M31" s="54"/>
      <c r="N31" s="54"/>
      <c r="O31" s="54"/>
      <c r="P31" s="80">
        <v>3</v>
      </c>
      <c r="Q31" s="51">
        <f t="shared" si="0"/>
        <v>4.3</v>
      </c>
      <c r="R31" s="52" t="str">
        <f t="shared" si="3"/>
        <v>D</v>
      </c>
      <c r="S31" s="53" t="str">
        <f t="shared" si="1"/>
        <v>Trung bình yếu</v>
      </c>
      <c r="T31" s="41" t="str">
        <f t="shared" si="4"/>
        <v/>
      </c>
      <c r="U31" s="41" t="s">
        <v>573</v>
      </c>
      <c r="V31" s="71"/>
      <c r="W31" s="4"/>
      <c r="X31" s="43" t="str">
        <f t="shared" si="2"/>
        <v>Đạt</v>
      </c>
      <c r="Y31" s="43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61"/>
    </row>
    <row r="32" spans="2:40" ht="18.75" customHeight="1" x14ac:dyDescent="0.25">
      <c r="B32" s="44">
        <v>24</v>
      </c>
      <c r="C32" s="45" t="s">
        <v>419</v>
      </c>
      <c r="D32" s="46" t="s">
        <v>420</v>
      </c>
      <c r="E32" s="47" t="s">
        <v>155</v>
      </c>
      <c r="F32" s="48" t="s">
        <v>421</v>
      </c>
      <c r="G32" s="45" t="s">
        <v>218</v>
      </c>
      <c r="H32" s="82">
        <v>9</v>
      </c>
      <c r="I32" s="49">
        <v>6</v>
      </c>
      <c r="J32" s="49">
        <v>6</v>
      </c>
      <c r="K32" s="49" t="s">
        <v>36</v>
      </c>
      <c r="L32" s="54"/>
      <c r="M32" s="54"/>
      <c r="N32" s="54"/>
      <c r="O32" s="54"/>
      <c r="P32" s="80">
        <v>7</v>
      </c>
      <c r="Q32" s="51">
        <f t="shared" si="0"/>
        <v>7</v>
      </c>
      <c r="R32" s="52" t="str">
        <f t="shared" si="3"/>
        <v>B</v>
      </c>
      <c r="S32" s="53" t="str">
        <f t="shared" si="1"/>
        <v>Khá</v>
      </c>
      <c r="T32" s="41" t="str">
        <f t="shared" si="4"/>
        <v/>
      </c>
      <c r="U32" s="41" t="s">
        <v>573</v>
      </c>
      <c r="V32" s="71"/>
      <c r="W32" s="4"/>
      <c r="X32" s="43" t="str">
        <f t="shared" si="2"/>
        <v>Đạt</v>
      </c>
      <c r="Y32" s="43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61"/>
    </row>
    <row r="33" spans="2:40" ht="18.75" customHeight="1" x14ac:dyDescent="0.25">
      <c r="B33" s="44">
        <v>25</v>
      </c>
      <c r="C33" s="45" t="s">
        <v>422</v>
      </c>
      <c r="D33" s="46" t="s">
        <v>306</v>
      </c>
      <c r="E33" s="47" t="s">
        <v>162</v>
      </c>
      <c r="F33" s="48" t="s">
        <v>423</v>
      </c>
      <c r="G33" s="45" t="s">
        <v>79</v>
      </c>
      <c r="H33" s="82">
        <v>9</v>
      </c>
      <c r="I33" s="49">
        <v>5</v>
      </c>
      <c r="J33" s="49">
        <v>6</v>
      </c>
      <c r="K33" s="49" t="s">
        <v>36</v>
      </c>
      <c r="L33" s="54"/>
      <c r="M33" s="54"/>
      <c r="N33" s="54"/>
      <c r="O33" s="54"/>
      <c r="P33" s="80">
        <v>5</v>
      </c>
      <c r="Q33" s="51">
        <f t="shared" si="0"/>
        <v>5.5</v>
      </c>
      <c r="R33" s="52" t="str">
        <f t="shared" si="3"/>
        <v>C</v>
      </c>
      <c r="S33" s="53" t="str">
        <f t="shared" si="1"/>
        <v>Trung bình</v>
      </c>
      <c r="T33" s="41" t="str">
        <f t="shared" si="4"/>
        <v/>
      </c>
      <c r="U33" s="41" t="s">
        <v>573</v>
      </c>
      <c r="V33" s="71"/>
      <c r="W33" s="4"/>
      <c r="X33" s="43" t="str">
        <f t="shared" si="2"/>
        <v>Đạt</v>
      </c>
      <c r="Y33" s="43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61"/>
    </row>
    <row r="34" spans="2:40" ht="18.75" customHeight="1" x14ac:dyDescent="0.25">
      <c r="B34" s="44">
        <v>26</v>
      </c>
      <c r="C34" s="45" t="s">
        <v>424</v>
      </c>
      <c r="D34" s="46" t="s">
        <v>176</v>
      </c>
      <c r="E34" s="47" t="s">
        <v>425</v>
      </c>
      <c r="F34" s="48" t="s">
        <v>426</v>
      </c>
      <c r="G34" s="45" t="s">
        <v>89</v>
      </c>
      <c r="H34" s="82">
        <v>9</v>
      </c>
      <c r="I34" s="49">
        <v>7</v>
      </c>
      <c r="J34" s="49">
        <v>6</v>
      </c>
      <c r="K34" s="49" t="s">
        <v>36</v>
      </c>
      <c r="L34" s="54"/>
      <c r="M34" s="54"/>
      <c r="N34" s="54"/>
      <c r="O34" s="54"/>
      <c r="P34" s="80">
        <v>7</v>
      </c>
      <c r="Q34" s="51">
        <f t="shared" si="0"/>
        <v>7.1</v>
      </c>
      <c r="R34" s="52" t="str">
        <f t="shared" si="3"/>
        <v>B</v>
      </c>
      <c r="S34" s="53" t="str">
        <f t="shared" si="1"/>
        <v>Khá</v>
      </c>
      <c r="T34" s="41" t="str">
        <f t="shared" si="4"/>
        <v/>
      </c>
      <c r="U34" s="41" t="s">
        <v>573</v>
      </c>
      <c r="V34" s="71"/>
      <c r="W34" s="4"/>
      <c r="X34" s="43" t="str">
        <f t="shared" si="2"/>
        <v>Đạt</v>
      </c>
      <c r="Y34" s="43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61"/>
    </row>
    <row r="35" spans="2:40" ht="18.75" customHeight="1" x14ac:dyDescent="0.25">
      <c r="B35" s="44">
        <v>27</v>
      </c>
      <c r="C35" s="45" t="s">
        <v>427</v>
      </c>
      <c r="D35" s="46" t="s">
        <v>308</v>
      </c>
      <c r="E35" s="47" t="s">
        <v>182</v>
      </c>
      <c r="F35" s="48" t="s">
        <v>414</v>
      </c>
      <c r="G35" s="45" t="s">
        <v>69</v>
      </c>
      <c r="H35" s="82">
        <v>7</v>
      </c>
      <c r="I35" s="49">
        <v>6</v>
      </c>
      <c r="J35" s="49">
        <v>1</v>
      </c>
      <c r="K35" s="49" t="s">
        <v>36</v>
      </c>
      <c r="L35" s="54"/>
      <c r="M35" s="54"/>
      <c r="N35" s="54"/>
      <c r="O35" s="54"/>
      <c r="P35" s="80">
        <v>0</v>
      </c>
      <c r="Q35" s="51">
        <f t="shared" si="0"/>
        <v>1.4</v>
      </c>
      <c r="R35" s="52" t="str">
        <f t="shared" si="3"/>
        <v>F</v>
      </c>
      <c r="S35" s="53" t="str">
        <f t="shared" si="1"/>
        <v>Kém</v>
      </c>
      <c r="T35" s="41" t="s">
        <v>3382</v>
      </c>
      <c r="U35" s="41" t="s">
        <v>573</v>
      </c>
      <c r="V35" s="71"/>
      <c r="W35" s="4"/>
      <c r="X35" s="43" t="str">
        <f t="shared" si="2"/>
        <v>Học lại</v>
      </c>
      <c r="Y35" s="43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61"/>
    </row>
    <row r="36" spans="2:40" ht="18.75" customHeight="1" x14ac:dyDescent="0.25">
      <c r="B36" s="44">
        <v>28</v>
      </c>
      <c r="C36" s="45" t="s">
        <v>428</v>
      </c>
      <c r="D36" s="46" t="s">
        <v>429</v>
      </c>
      <c r="E36" s="47" t="s">
        <v>182</v>
      </c>
      <c r="F36" s="48" t="s">
        <v>430</v>
      </c>
      <c r="G36" s="45" t="s">
        <v>357</v>
      </c>
      <c r="H36" s="82">
        <v>8</v>
      </c>
      <c r="I36" s="49">
        <v>6</v>
      </c>
      <c r="J36" s="49">
        <v>6</v>
      </c>
      <c r="K36" s="49" t="s">
        <v>36</v>
      </c>
      <c r="L36" s="54"/>
      <c r="M36" s="54"/>
      <c r="N36" s="54"/>
      <c r="O36" s="54"/>
      <c r="P36" s="80">
        <v>3</v>
      </c>
      <c r="Q36" s="51">
        <f t="shared" si="0"/>
        <v>4.0999999999999996</v>
      </c>
      <c r="R36" s="52" t="str">
        <f t="shared" si="3"/>
        <v>D</v>
      </c>
      <c r="S36" s="53" t="str">
        <f t="shared" si="1"/>
        <v>Trung bình yếu</v>
      </c>
      <c r="T36" s="41" t="str">
        <f t="shared" si="4"/>
        <v/>
      </c>
      <c r="U36" s="41" t="s">
        <v>573</v>
      </c>
      <c r="V36" s="71"/>
      <c r="W36" s="4"/>
      <c r="X36" s="43" t="str">
        <f t="shared" si="2"/>
        <v>Đạt</v>
      </c>
      <c r="Y36" s="43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61"/>
    </row>
    <row r="37" spans="2:40" ht="18.75" customHeight="1" x14ac:dyDescent="0.25">
      <c r="B37" s="44">
        <v>29</v>
      </c>
      <c r="C37" s="45" t="s">
        <v>431</v>
      </c>
      <c r="D37" s="46" t="s">
        <v>354</v>
      </c>
      <c r="E37" s="47" t="s">
        <v>432</v>
      </c>
      <c r="F37" s="48" t="s">
        <v>433</v>
      </c>
      <c r="G37" s="45" t="s">
        <v>434</v>
      </c>
      <c r="H37" s="82">
        <v>9</v>
      </c>
      <c r="I37" s="49">
        <v>8</v>
      </c>
      <c r="J37" s="49">
        <v>10</v>
      </c>
      <c r="K37" s="49" t="s">
        <v>36</v>
      </c>
      <c r="L37" s="54"/>
      <c r="M37" s="54"/>
      <c r="N37" s="54"/>
      <c r="O37" s="54"/>
      <c r="P37" s="80">
        <v>3</v>
      </c>
      <c r="Q37" s="51">
        <f t="shared" si="0"/>
        <v>4.8</v>
      </c>
      <c r="R37" s="52" t="str">
        <f t="shared" si="3"/>
        <v>D</v>
      </c>
      <c r="S37" s="53" t="str">
        <f t="shared" si="1"/>
        <v>Trung bình yếu</v>
      </c>
      <c r="T37" s="41" t="str">
        <f t="shared" si="4"/>
        <v/>
      </c>
      <c r="U37" s="41" t="s">
        <v>573</v>
      </c>
      <c r="V37" s="71"/>
      <c r="W37" s="4"/>
      <c r="X37" s="43" t="str">
        <f t="shared" si="2"/>
        <v>Đạt</v>
      </c>
      <c r="Y37" s="43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61"/>
    </row>
    <row r="38" spans="2:40" ht="18.75" customHeight="1" x14ac:dyDescent="0.25">
      <c r="B38" s="44">
        <v>30</v>
      </c>
      <c r="C38" s="45" t="s">
        <v>435</v>
      </c>
      <c r="D38" s="46" t="s">
        <v>50</v>
      </c>
      <c r="E38" s="47" t="s">
        <v>432</v>
      </c>
      <c r="F38" s="48" t="s">
        <v>349</v>
      </c>
      <c r="G38" s="45" t="s">
        <v>357</v>
      </c>
      <c r="H38" s="82">
        <v>8</v>
      </c>
      <c r="I38" s="49">
        <v>7</v>
      </c>
      <c r="J38" s="49">
        <v>6</v>
      </c>
      <c r="K38" s="49" t="s">
        <v>36</v>
      </c>
      <c r="L38" s="54"/>
      <c r="M38" s="54"/>
      <c r="N38" s="54"/>
      <c r="O38" s="54"/>
      <c r="P38" s="80">
        <v>1</v>
      </c>
      <c r="Q38" s="51">
        <f t="shared" si="0"/>
        <v>2.8</v>
      </c>
      <c r="R38" s="52" t="str">
        <f t="shared" si="3"/>
        <v>F</v>
      </c>
      <c r="S38" s="53" t="str">
        <f t="shared" si="1"/>
        <v>Kém</v>
      </c>
      <c r="T38" s="41" t="str">
        <f t="shared" si="4"/>
        <v/>
      </c>
      <c r="U38" s="41" t="s">
        <v>573</v>
      </c>
      <c r="V38" s="71"/>
      <c r="W38" s="4"/>
      <c r="X38" s="43" t="str">
        <f t="shared" si="2"/>
        <v>Học lại</v>
      </c>
      <c r="Y38" s="4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61"/>
    </row>
    <row r="39" spans="2:40" ht="18.75" customHeight="1" x14ac:dyDescent="0.25">
      <c r="B39" s="44">
        <v>31</v>
      </c>
      <c r="C39" s="45" t="s">
        <v>436</v>
      </c>
      <c r="D39" s="46" t="s">
        <v>437</v>
      </c>
      <c r="E39" s="47" t="s">
        <v>432</v>
      </c>
      <c r="F39" s="48" t="s">
        <v>426</v>
      </c>
      <c r="G39" s="45" t="s">
        <v>132</v>
      </c>
      <c r="H39" s="82">
        <v>8</v>
      </c>
      <c r="I39" s="49">
        <v>7</v>
      </c>
      <c r="J39" s="49">
        <v>8</v>
      </c>
      <c r="K39" s="49" t="s">
        <v>36</v>
      </c>
      <c r="L39" s="54"/>
      <c r="M39" s="54"/>
      <c r="N39" s="54"/>
      <c r="O39" s="54"/>
      <c r="P39" s="80">
        <v>4</v>
      </c>
      <c r="Q39" s="51">
        <f t="shared" si="0"/>
        <v>5.0999999999999996</v>
      </c>
      <c r="R39" s="52" t="str">
        <f t="shared" si="3"/>
        <v>D+</v>
      </c>
      <c r="S39" s="53" t="str">
        <f t="shared" si="1"/>
        <v>Trung bình yếu</v>
      </c>
      <c r="T39" s="41" t="str">
        <f t="shared" si="4"/>
        <v/>
      </c>
      <c r="U39" s="41" t="s">
        <v>573</v>
      </c>
      <c r="V39" s="71"/>
      <c r="W39" s="4"/>
      <c r="X39" s="43" t="str">
        <f t="shared" si="2"/>
        <v>Đạt</v>
      </c>
      <c r="Y39" s="43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61"/>
    </row>
    <row r="40" spans="2:40" ht="18.75" customHeight="1" x14ac:dyDescent="0.25">
      <c r="B40" s="44">
        <v>32</v>
      </c>
      <c r="C40" s="45" t="s">
        <v>438</v>
      </c>
      <c r="D40" s="46" t="s">
        <v>439</v>
      </c>
      <c r="E40" s="47" t="s">
        <v>189</v>
      </c>
      <c r="F40" s="48" t="s">
        <v>440</v>
      </c>
      <c r="G40" s="45" t="s">
        <v>218</v>
      </c>
      <c r="H40" s="82">
        <v>9</v>
      </c>
      <c r="I40" s="49">
        <v>6</v>
      </c>
      <c r="J40" s="49">
        <v>6</v>
      </c>
      <c r="K40" s="49" t="s">
        <v>36</v>
      </c>
      <c r="L40" s="54"/>
      <c r="M40" s="54"/>
      <c r="N40" s="54"/>
      <c r="O40" s="54"/>
      <c r="P40" s="80">
        <v>3</v>
      </c>
      <c r="Q40" s="51">
        <f t="shared" si="0"/>
        <v>4.2</v>
      </c>
      <c r="R40" s="52" t="str">
        <f t="shared" si="3"/>
        <v>D</v>
      </c>
      <c r="S40" s="53" t="str">
        <f t="shared" si="1"/>
        <v>Trung bình yếu</v>
      </c>
      <c r="T40" s="41" t="str">
        <f t="shared" si="4"/>
        <v/>
      </c>
      <c r="U40" s="41" t="s">
        <v>573</v>
      </c>
      <c r="V40" s="71"/>
      <c r="W40" s="4"/>
      <c r="X40" s="43" t="str">
        <f t="shared" si="2"/>
        <v>Đạt</v>
      </c>
      <c r="Y40" s="43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61"/>
    </row>
    <row r="41" spans="2:40" ht="18.75" customHeight="1" x14ac:dyDescent="0.25">
      <c r="B41" s="44">
        <v>33</v>
      </c>
      <c r="C41" s="45" t="s">
        <v>441</v>
      </c>
      <c r="D41" s="46" t="s">
        <v>442</v>
      </c>
      <c r="E41" s="47" t="s">
        <v>189</v>
      </c>
      <c r="F41" s="48" t="s">
        <v>443</v>
      </c>
      <c r="G41" s="45" t="s">
        <v>174</v>
      </c>
      <c r="H41" s="82">
        <v>9</v>
      </c>
      <c r="I41" s="49">
        <v>5</v>
      </c>
      <c r="J41" s="49">
        <v>6</v>
      </c>
      <c r="K41" s="49" t="s">
        <v>36</v>
      </c>
      <c r="L41" s="54"/>
      <c r="M41" s="54"/>
      <c r="N41" s="54"/>
      <c r="O41" s="54"/>
      <c r="P41" s="80">
        <v>2</v>
      </c>
      <c r="Q41" s="51">
        <f t="shared" si="0"/>
        <v>3.4</v>
      </c>
      <c r="R41" s="52" t="str">
        <f t="shared" si="3"/>
        <v>F</v>
      </c>
      <c r="S41" s="53" t="str">
        <f t="shared" si="1"/>
        <v>Kém</v>
      </c>
      <c r="T41" s="41" t="str">
        <f t="shared" si="4"/>
        <v/>
      </c>
      <c r="U41" s="41" t="s">
        <v>573</v>
      </c>
      <c r="V41" s="71"/>
      <c r="W41" s="4"/>
      <c r="X41" s="43" t="str">
        <f t="shared" si="2"/>
        <v>Học lại</v>
      </c>
      <c r="Y41" s="43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61"/>
    </row>
    <row r="42" spans="2:40" ht="18.75" customHeight="1" x14ac:dyDescent="0.25">
      <c r="B42" s="44">
        <v>34</v>
      </c>
      <c r="C42" s="45" t="s">
        <v>444</v>
      </c>
      <c r="D42" s="46" t="s">
        <v>445</v>
      </c>
      <c r="E42" s="47" t="s">
        <v>192</v>
      </c>
      <c r="F42" s="48" t="s">
        <v>446</v>
      </c>
      <c r="G42" s="45" t="s">
        <v>447</v>
      </c>
      <c r="H42" s="82">
        <v>9</v>
      </c>
      <c r="I42" s="49">
        <v>7</v>
      </c>
      <c r="J42" s="49">
        <v>6</v>
      </c>
      <c r="K42" s="49" t="s">
        <v>36</v>
      </c>
      <c r="L42" s="54"/>
      <c r="M42" s="54"/>
      <c r="N42" s="54"/>
      <c r="O42" s="54"/>
      <c r="P42" s="80">
        <v>4</v>
      </c>
      <c r="Q42" s="51">
        <f t="shared" si="0"/>
        <v>5</v>
      </c>
      <c r="R42" s="52" t="str">
        <f t="shared" si="3"/>
        <v>D+</v>
      </c>
      <c r="S42" s="53" t="str">
        <f t="shared" si="1"/>
        <v>Trung bình yếu</v>
      </c>
      <c r="T42" s="41" t="str">
        <f t="shared" si="4"/>
        <v/>
      </c>
      <c r="U42" s="41" t="s">
        <v>573</v>
      </c>
      <c r="V42" s="71"/>
      <c r="W42" s="4"/>
      <c r="X42" s="43" t="str">
        <f t="shared" si="2"/>
        <v>Đạt</v>
      </c>
      <c r="Y42" s="43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61"/>
    </row>
    <row r="43" spans="2:40" ht="18.75" customHeight="1" x14ac:dyDescent="0.25">
      <c r="B43" s="44">
        <v>35</v>
      </c>
      <c r="C43" s="45" t="s">
        <v>448</v>
      </c>
      <c r="D43" s="46" t="s">
        <v>449</v>
      </c>
      <c r="E43" s="47" t="s">
        <v>450</v>
      </c>
      <c r="F43" s="48" t="s">
        <v>451</v>
      </c>
      <c r="G43" s="45" t="s">
        <v>132</v>
      </c>
      <c r="H43" s="82">
        <v>9</v>
      </c>
      <c r="I43" s="49">
        <v>6</v>
      </c>
      <c r="J43" s="49">
        <v>8</v>
      </c>
      <c r="K43" s="49" t="s">
        <v>36</v>
      </c>
      <c r="L43" s="54"/>
      <c r="M43" s="54"/>
      <c r="N43" s="54"/>
      <c r="O43" s="54"/>
      <c r="P43" s="80">
        <v>3</v>
      </c>
      <c r="Q43" s="51">
        <f t="shared" si="0"/>
        <v>4.4000000000000004</v>
      </c>
      <c r="R43" s="52" t="str">
        <f t="shared" si="3"/>
        <v>D</v>
      </c>
      <c r="S43" s="53" t="str">
        <f t="shared" si="1"/>
        <v>Trung bình yếu</v>
      </c>
      <c r="T43" s="41" t="str">
        <f t="shared" si="4"/>
        <v/>
      </c>
      <c r="U43" s="41" t="s">
        <v>573</v>
      </c>
      <c r="V43" s="71"/>
      <c r="W43" s="4"/>
      <c r="X43" s="43" t="str">
        <f t="shared" si="2"/>
        <v>Đạt</v>
      </c>
      <c r="Y43" s="43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61"/>
    </row>
    <row r="44" spans="2:40" ht="18.75" customHeight="1" x14ac:dyDescent="0.25">
      <c r="B44" s="44">
        <v>36</v>
      </c>
      <c r="C44" s="45" t="s">
        <v>452</v>
      </c>
      <c r="D44" s="46" t="s">
        <v>453</v>
      </c>
      <c r="E44" s="47" t="s">
        <v>201</v>
      </c>
      <c r="F44" s="48" t="s">
        <v>187</v>
      </c>
      <c r="G44" s="45" t="s">
        <v>454</v>
      </c>
      <c r="H44" s="82">
        <v>7</v>
      </c>
      <c r="I44" s="49">
        <v>6</v>
      </c>
      <c r="J44" s="49">
        <v>6</v>
      </c>
      <c r="K44" s="49" t="s">
        <v>36</v>
      </c>
      <c r="L44" s="54"/>
      <c r="M44" s="54"/>
      <c r="N44" s="54"/>
      <c r="O44" s="54"/>
      <c r="P44" s="80">
        <v>1</v>
      </c>
      <c r="Q44" s="51">
        <f t="shared" si="0"/>
        <v>2.6</v>
      </c>
      <c r="R44" s="52" t="str">
        <f t="shared" si="3"/>
        <v>F</v>
      </c>
      <c r="S44" s="53" t="str">
        <f t="shared" si="1"/>
        <v>Kém</v>
      </c>
      <c r="T44" s="41" t="str">
        <f t="shared" si="4"/>
        <v/>
      </c>
      <c r="U44" s="41" t="s">
        <v>573</v>
      </c>
      <c r="V44" s="71"/>
      <c r="W44" s="4"/>
      <c r="X44" s="43" t="str">
        <f t="shared" si="2"/>
        <v>Học lại</v>
      </c>
      <c r="Y44" s="43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61"/>
    </row>
    <row r="45" spans="2:40" ht="18.75" customHeight="1" x14ac:dyDescent="0.25">
      <c r="B45" s="44">
        <v>37</v>
      </c>
      <c r="C45" s="45" t="s">
        <v>455</v>
      </c>
      <c r="D45" s="46" t="s">
        <v>456</v>
      </c>
      <c r="E45" s="47" t="s">
        <v>212</v>
      </c>
      <c r="F45" s="48" t="s">
        <v>457</v>
      </c>
      <c r="G45" s="45" t="s">
        <v>132</v>
      </c>
      <c r="H45" s="82">
        <v>9</v>
      </c>
      <c r="I45" s="49">
        <v>6</v>
      </c>
      <c r="J45" s="49">
        <v>7</v>
      </c>
      <c r="K45" s="49" t="s">
        <v>36</v>
      </c>
      <c r="L45" s="54"/>
      <c r="M45" s="54"/>
      <c r="N45" s="54"/>
      <c r="O45" s="54"/>
      <c r="P45" s="80">
        <v>1</v>
      </c>
      <c r="Q45" s="51">
        <f t="shared" si="0"/>
        <v>2.9</v>
      </c>
      <c r="R45" s="52" t="str">
        <f t="shared" si="3"/>
        <v>F</v>
      </c>
      <c r="S45" s="53" t="str">
        <f t="shared" si="1"/>
        <v>Kém</v>
      </c>
      <c r="T45" s="41" t="str">
        <f t="shared" si="4"/>
        <v/>
      </c>
      <c r="U45" s="41" t="s">
        <v>573</v>
      </c>
      <c r="V45" s="71"/>
      <c r="W45" s="4"/>
      <c r="X45" s="43" t="str">
        <f t="shared" si="2"/>
        <v>Học lại</v>
      </c>
      <c r="Y45" s="4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61"/>
    </row>
    <row r="46" spans="2:40" ht="18.75" customHeight="1" x14ac:dyDescent="0.25">
      <c r="B46" s="44">
        <v>38</v>
      </c>
      <c r="C46" s="45" t="s">
        <v>458</v>
      </c>
      <c r="D46" s="46" t="s">
        <v>216</v>
      </c>
      <c r="E46" s="47" t="s">
        <v>212</v>
      </c>
      <c r="F46" s="48" t="s">
        <v>459</v>
      </c>
      <c r="G46" s="45" t="s">
        <v>170</v>
      </c>
      <c r="H46" s="82">
        <v>9</v>
      </c>
      <c r="I46" s="49">
        <v>6</v>
      </c>
      <c r="J46" s="49">
        <v>6</v>
      </c>
      <c r="K46" s="49" t="s">
        <v>36</v>
      </c>
      <c r="L46" s="54"/>
      <c r="M46" s="54"/>
      <c r="N46" s="54"/>
      <c r="O46" s="54"/>
      <c r="P46" s="80">
        <v>0</v>
      </c>
      <c r="Q46" s="51">
        <f t="shared" si="0"/>
        <v>2.1</v>
      </c>
      <c r="R46" s="52" t="str">
        <f t="shared" si="3"/>
        <v>F</v>
      </c>
      <c r="S46" s="53" t="str">
        <f t="shared" si="1"/>
        <v>Kém</v>
      </c>
      <c r="T46" s="41" t="s">
        <v>3382</v>
      </c>
      <c r="U46" s="41" t="s">
        <v>573</v>
      </c>
      <c r="V46" s="71"/>
      <c r="W46" s="4"/>
      <c r="X46" s="43" t="str">
        <f t="shared" si="2"/>
        <v>Học lại</v>
      </c>
      <c r="Y46" s="43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61"/>
    </row>
    <row r="47" spans="2:40" ht="18.75" customHeight="1" x14ac:dyDescent="0.25">
      <c r="B47" s="44">
        <v>39</v>
      </c>
      <c r="C47" s="45" t="s">
        <v>460</v>
      </c>
      <c r="D47" s="46" t="s">
        <v>461</v>
      </c>
      <c r="E47" s="47" t="s">
        <v>462</v>
      </c>
      <c r="F47" s="48" t="s">
        <v>217</v>
      </c>
      <c r="G47" s="45" t="s">
        <v>89</v>
      </c>
      <c r="H47" s="82">
        <v>9</v>
      </c>
      <c r="I47" s="49">
        <v>6</v>
      </c>
      <c r="J47" s="49">
        <v>9</v>
      </c>
      <c r="K47" s="49" t="s">
        <v>36</v>
      </c>
      <c r="L47" s="54"/>
      <c r="M47" s="54"/>
      <c r="N47" s="54"/>
      <c r="O47" s="54"/>
      <c r="P47" s="80">
        <v>4</v>
      </c>
      <c r="Q47" s="51">
        <f t="shared" si="0"/>
        <v>5.2</v>
      </c>
      <c r="R47" s="52" t="str">
        <f t="shared" si="3"/>
        <v>D+</v>
      </c>
      <c r="S47" s="53" t="str">
        <f t="shared" si="1"/>
        <v>Trung bình yếu</v>
      </c>
      <c r="T47" s="41" t="str">
        <f t="shared" si="4"/>
        <v/>
      </c>
      <c r="U47" s="41" t="s">
        <v>573</v>
      </c>
      <c r="V47" s="71"/>
      <c r="W47" s="4"/>
      <c r="X47" s="43" t="str">
        <f t="shared" si="2"/>
        <v>Đạt</v>
      </c>
      <c r="Y47" s="43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61"/>
    </row>
    <row r="48" spans="2:40" ht="18.75" customHeight="1" x14ac:dyDescent="0.25">
      <c r="B48" s="44">
        <v>40</v>
      </c>
      <c r="C48" s="45" t="s">
        <v>463</v>
      </c>
      <c r="D48" s="46" t="s">
        <v>464</v>
      </c>
      <c r="E48" s="47" t="s">
        <v>465</v>
      </c>
      <c r="F48" s="48" t="s">
        <v>466</v>
      </c>
      <c r="G48" s="45" t="s">
        <v>61</v>
      </c>
      <c r="H48" s="82">
        <v>9</v>
      </c>
      <c r="I48" s="49">
        <v>6</v>
      </c>
      <c r="J48" s="49">
        <v>6</v>
      </c>
      <c r="K48" s="49" t="s">
        <v>36</v>
      </c>
      <c r="L48" s="54"/>
      <c r="M48" s="54"/>
      <c r="N48" s="54"/>
      <c r="O48" s="54"/>
      <c r="P48" s="80">
        <v>3</v>
      </c>
      <c r="Q48" s="51">
        <f t="shared" si="0"/>
        <v>4.2</v>
      </c>
      <c r="R48" s="52" t="str">
        <f t="shared" si="3"/>
        <v>D</v>
      </c>
      <c r="S48" s="53" t="str">
        <f t="shared" si="1"/>
        <v>Trung bình yếu</v>
      </c>
      <c r="T48" s="41" t="str">
        <f t="shared" si="4"/>
        <v/>
      </c>
      <c r="U48" s="41" t="s">
        <v>573</v>
      </c>
      <c r="V48" s="71"/>
      <c r="W48" s="4"/>
      <c r="X48" s="43" t="str">
        <f t="shared" si="2"/>
        <v>Đạt</v>
      </c>
      <c r="Y48" s="4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61"/>
    </row>
    <row r="49" spans="2:40" ht="18.75" customHeight="1" x14ac:dyDescent="0.25">
      <c r="B49" s="44">
        <v>41</v>
      </c>
      <c r="C49" s="45" t="s">
        <v>467</v>
      </c>
      <c r="D49" s="46" t="s">
        <v>216</v>
      </c>
      <c r="E49" s="47" t="s">
        <v>468</v>
      </c>
      <c r="F49" s="48" t="s">
        <v>469</v>
      </c>
      <c r="G49" s="45" t="s">
        <v>164</v>
      </c>
      <c r="H49" s="82">
        <v>8</v>
      </c>
      <c r="I49" s="49">
        <v>5</v>
      </c>
      <c r="J49" s="49">
        <v>6</v>
      </c>
      <c r="K49" s="49" t="s">
        <v>36</v>
      </c>
      <c r="L49" s="54"/>
      <c r="M49" s="54"/>
      <c r="N49" s="54"/>
      <c r="O49" s="54"/>
      <c r="P49" s="80">
        <v>1</v>
      </c>
      <c r="Q49" s="51">
        <f t="shared" si="0"/>
        <v>2.6</v>
      </c>
      <c r="R49" s="52" t="str">
        <f t="shared" si="3"/>
        <v>F</v>
      </c>
      <c r="S49" s="53" t="str">
        <f t="shared" si="1"/>
        <v>Kém</v>
      </c>
      <c r="T49" s="41" t="str">
        <f t="shared" si="4"/>
        <v/>
      </c>
      <c r="U49" s="41" t="s">
        <v>573</v>
      </c>
      <c r="V49" s="71"/>
      <c r="W49" s="4"/>
      <c r="X49" s="43" t="str">
        <f t="shared" si="2"/>
        <v>Học lại</v>
      </c>
      <c r="Y49" s="4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61"/>
    </row>
    <row r="50" spans="2:40" ht="18.75" customHeight="1" x14ac:dyDescent="0.25">
      <c r="B50" s="44">
        <v>42</v>
      </c>
      <c r="C50" s="45" t="s">
        <v>470</v>
      </c>
      <c r="D50" s="46" t="s">
        <v>471</v>
      </c>
      <c r="E50" s="47" t="s">
        <v>225</v>
      </c>
      <c r="F50" s="48" t="s">
        <v>230</v>
      </c>
      <c r="G50" s="45" t="s">
        <v>472</v>
      </c>
      <c r="H50" s="82">
        <v>9</v>
      </c>
      <c r="I50" s="49">
        <v>8</v>
      </c>
      <c r="J50" s="49">
        <v>7</v>
      </c>
      <c r="K50" s="49" t="s">
        <v>36</v>
      </c>
      <c r="L50" s="54"/>
      <c r="M50" s="54"/>
      <c r="N50" s="54"/>
      <c r="O50" s="54"/>
      <c r="P50" s="80">
        <v>1</v>
      </c>
      <c r="Q50" s="51">
        <f t="shared" si="0"/>
        <v>3.1</v>
      </c>
      <c r="R50" s="52" t="str">
        <f t="shared" si="3"/>
        <v>F</v>
      </c>
      <c r="S50" s="53" t="str">
        <f t="shared" si="1"/>
        <v>Kém</v>
      </c>
      <c r="T50" s="41" t="str">
        <f t="shared" si="4"/>
        <v/>
      </c>
      <c r="U50" s="41" t="s">
        <v>573</v>
      </c>
      <c r="V50" s="71"/>
      <c r="W50" s="4"/>
      <c r="X50" s="43" t="str">
        <f t="shared" si="2"/>
        <v>Học lại</v>
      </c>
      <c r="Y50" s="4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61"/>
    </row>
    <row r="51" spans="2:40" ht="18.75" customHeight="1" x14ac:dyDescent="0.25">
      <c r="B51" s="44">
        <v>43</v>
      </c>
      <c r="C51" s="45" t="s">
        <v>473</v>
      </c>
      <c r="D51" s="46" t="s">
        <v>474</v>
      </c>
      <c r="E51" s="47" t="s">
        <v>225</v>
      </c>
      <c r="F51" s="48" t="s">
        <v>202</v>
      </c>
      <c r="G51" s="45" t="s">
        <v>152</v>
      </c>
      <c r="H51" s="82">
        <v>6</v>
      </c>
      <c r="I51" s="49">
        <v>5</v>
      </c>
      <c r="J51" s="49">
        <v>7</v>
      </c>
      <c r="K51" s="49" t="s">
        <v>36</v>
      </c>
      <c r="L51" s="54"/>
      <c r="M51" s="54"/>
      <c r="N51" s="54"/>
      <c r="O51" s="54"/>
      <c r="P51" s="80">
        <v>0</v>
      </c>
      <c r="Q51" s="51">
        <f t="shared" si="0"/>
        <v>1.8</v>
      </c>
      <c r="R51" s="52" t="str">
        <f t="shared" si="3"/>
        <v>F</v>
      </c>
      <c r="S51" s="53" t="str">
        <f t="shared" si="1"/>
        <v>Kém</v>
      </c>
      <c r="T51" s="41" t="s">
        <v>3382</v>
      </c>
      <c r="U51" s="41" t="s">
        <v>573</v>
      </c>
      <c r="V51" s="71"/>
      <c r="W51" s="4"/>
      <c r="X51" s="43" t="str">
        <f t="shared" si="2"/>
        <v>Học lại</v>
      </c>
      <c r="Y51" s="4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61"/>
    </row>
    <row r="52" spans="2:40" ht="18.75" customHeight="1" x14ac:dyDescent="0.25">
      <c r="B52" s="44">
        <v>44</v>
      </c>
      <c r="C52" s="45" t="s">
        <v>475</v>
      </c>
      <c r="D52" s="46" t="s">
        <v>476</v>
      </c>
      <c r="E52" s="47" t="s">
        <v>225</v>
      </c>
      <c r="F52" s="48" t="s">
        <v>477</v>
      </c>
      <c r="G52" s="45" t="s">
        <v>93</v>
      </c>
      <c r="H52" s="82">
        <v>9</v>
      </c>
      <c r="I52" s="49">
        <v>6</v>
      </c>
      <c r="J52" s="49">
        <v>6</v>
      </c>
      <c r="K52" s="49" t="s">
        <v>36</v>
      </c>
      <c r="L52" s="54"/>
      <c r="M52" s="54"/>
      <c r="N52" s="54"/>
      <c r="O52" s="54"/>
      <c r="P52" s="80">
        <v>5</v>
      </c>
      <c r="Q52" s="51">
        <f t="shared" si="0"/>
        <v>5.6</v>
      </c>
      <c r="R52" s="52" t="str">
        <f t="shared" si="3"/>
        <v>C</v>
      </c>
      <c r="S52" s="53" t="str">
        <f t="shared" si="1"/>
        <v>Trung bình</v>
      </c>
      <c r="T52" s="41" t="str">
        <f t="shared" si="4"/>
        <v/>
      </c>
      <c r="U52" s="41" t="s">
        <v>573</v>
      </c>
      <c r="V52" s="71"/>
      <c r="W52" s="4"/>
      <c r="X52" s="43" t="str">
        <f t="shared" si="2"/>
        <v>Đạt</v>
      </c>
      <c r="Y52" s="4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61"/>
    </row>
    <row r="53" spans="2:40" ht="18.75" customHeight="1" x14ac:dyDescent="0.25">
      <c r="B53" s="44">
        <v>45</v>
      </c>
      <c r="C53" s="45" t="s">
        <v>478</v>
      </c>
      <c r="D53" s="46" t="s">
        <v>479</v>
      </c>
      <c r="E53" s="47" t="s">
        <v>480</v>
      </c>
      <c r="F53" s="48" t="s">
        <v>481</v>
      </c>
      <c r="G53" s="45" t="s">
        <v>218</v>
      </c>
      <c r="H53" s="82">
        <v>9</v>
      </c>
      <c r="I53" s="49">
        <v>6</v>
      </c>
      <c r="J53" s="49">
        <v>6</v>
      </c>
      <c r="K53" s="49" t="s">
        <v>36</v>
      </c>
      <c r="L53" s="54"/>
      <c r="M53" s="54"/>
      <c r="N53" s="54"/>
      <c r="O53" s="54"/>
      <c r="P53" s="80">
        <v>1</v>
      </c>
      <c r="Q53" s="51">
        <f t="shared" si="0"/>
        <v>2.8</v>
      </c>
      <c r="R53" s="52" t="str">
        <f t="shared" si="3"/>
        <v>F</v>
      </c>
      <c r="S53" s="53" t="str">
        <f t="shared" si="1"/>
        <v>Kém</v>
      </c>
      <c r="T53" s="41" t="str">
        <f t="shared" si="4"/>
        <v/>
      </c>
      <c r="U53" s="41" t="s">
        <v>573</v>
      </c>
      <c r="V53" s="71"/>
      <c r="W53" s="4"/>
      <c r="X53" s="43" t="str">
        <f t="shared" si="2"/>
        <v>Học lại</v>
      </c>
      <c r="Y53" s="4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61"/>
    </row>
    <row r="54" spans="2:40" ht="18.75" customHeight="1" x14ac:dyDescent="0.25">
      <c r="B54" s="44">
        <v>46</v>
      </c>
      <c r="C54" s="45" t="s">
        <v>482</v>
      </c>
      <c r="D54" s="46" t="s">
        <v>483</v>
      </c>
      <c r="E54" s="47" t="s">
        <v>246</v>
      </c>
      <c r="F54" s="48" t="s">
        <v>484</v>
      </c>
      <c r="G54" s="45" t="s">
        <v>132</v>
      </c>
      <c r="H54" s="82">
        <v>9</v>
      </c>
      <c r="I54" s="49">
        <v>5</v>
      </c>
      <c r="J54" s="49">
        <v>8</v>
      </c>
      <c r="K54" s="49" t="s">
        <v>36</v>
      </c>
      <c r="L54" s="54"/>
      <c r="M54" s="54"/>
      <c r="N54" s="54"/>
      <c r="O54" s="54"/>
      <c r="P54" s="80">
        <v>5</v>
      </c>
      <c r="Q54" s="51">
        <f t="shared" si="0"/>
        <v>5.7</v>
      </c>
      <c r="R54" s="52" t="str">
        <f t="shared" si="3"/>
        <v>C</v>
      </c>
      <c r="S54" s="53" t="str">
        <f t="shared" si="1"/>
        <v>Trung bình</v>
      </c>
      <c r="T54" s="41" t="str">
        <f t="shared" si="4"/>
        <v/>
      </c>
      <c r="U54" s="41" t="s">
        <v>573</v>
      </c>
      <c r="V54" s="71"/>
      <c r="W54" s="4"/>
      <c r="X54" s="43" t="str">
        <f t="shared" si="2"/>
        <v>Đạt</v>
      </c>
      <c r="Y54" s="4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61"/>
    </row>
    <row r="55" spans="2:40" ht="18.75" customHeight="1" x14ac:dyDescent="0.25">
      <c r="B55" s="44">
        <v>47</v>
      </c>
      <c r="C55" s="45" t="s">
        <v>485</v>
      </c>
      <c r="D55" s="46" t="s">
        <v>395</v>
      </c>
      <c r="E55" s="47" t="s">
        <v>257</v>
      </c>
      <c r="F55" s="48" t="s">
        <v>486</v>
      </c>
      <c r="G55" s="45" t="s">
        <v>472</v>
      </c>
      <c r="H55" s="82">
        <v>9</v>
      </c>
      <c r="I55" s="49">
        <v>7</v>
      </c>
      <c r="J55" s="49">
        <v>6</v>
      </c>
      <c r="K55" s="49" t="s">
        <v>36</v>
      </c>
      <c r="L55" s="54"/>
      <c r="M55" s="54"/>
      <c r="N55" s="54"/>
      <c r="O55" s="54"/>
      <c r="P55" s="80">
        <v>2</v>
      </c>
      <c r="Q55" s="51">
        <f t="shared" si="0"/>
        <v>3.6</v>
      </c>
      <c r="R55" s="52" t="str">
        <f t="shared" si="3"/>
        <v>F</v>
      </c>
      <c r="S55" s="53" t="str">
        <f t="shared" si="1"/>
        <v>Kém</v>
      </c>
      <c r="T55" s="41" t="str">
        <f t="shared" si="4"/>
        <v/>
      </c>
      <c r="U55" s="41" t="s">
        <v>573</v>
      </c>
      <c r="V55" s="71"/>
      <c r="W55" s="4"/>
      <c r="X55" s="43" t="str">
        <f t="shared" si="2"/>
        <v>Học lại</v>
      </c>
      <c r="Y55" s="4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61"/>
    </row>
    <row r="56" spans="2:40" ht="18.75" customHeight="1" x14ac:dyDescent="0.25">
      <c r="B56" s="44">
        <v>48</v>
      </c>
      <c r="C56" s="45" t="s">
        <v>487</v>
      </c>
      <c r="D56" s="46" t="s">
        <v>488</v>
      </c>
      <c r="E56" s="47" t="s">
        <v>257</v>
      </c>
      <c r="F56" s="48" t="s">
        <v>489</v>
      </c>
      <c r="G56" s="45" t="s">
        <v>65</v>
      </c>
      <c r="H56" s="82">
        <v>8</v>
      </c>
      <c r="I56" s="49">
        <v>6</v>
      </c>
      <c r="J56" s="49">
        <v>9</v>
      </c>
      <c r="K56" s="49" t="s">
        <v>36</v>
      </c>
      <c r="L56" s="54"/>
      <c r="M56" s="54"/>
      <c r="N56" s="54"/>
      <c r="O56" s="54"/>
      <c r="P56" s="80">
        <v>6</v>
      </c>
      <c r="Q56" s="51">
        <f t="shared" si="0"/>
        <v>6.5</v>
      </c>
      <c r="R56" s="52" t="str">
        <f t="shared" si="3"/>
        <v>C+</v>
      </c>
      <c r="S56" s="53" t="str">
        <f t="shared" si="1"/>
        <v>Trung bình</v>
      </c>
      <c r="T56" s="41" t="str">
        <f t="shared" si="4"/>
        <v/>
      </c>
      <c r="U56" s="41" t="s">
        <v>573</v>
      </c>
      <c r="V56" s="71"/>
      <c r="W56" s="4"/>
      <c r="X56" s="43" t="str">
        <f t="shared" si="2"/>
        <v>Đạt</v>
      </c>
      <c r="Y56" s="4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61"/>
    </row>
    <row r="57" spans="2:40" ht="18.75" customHeight="1" x14ac:dyDescent="0.25">
      <c r="B57" s="44">
        <v>49</v>
      </c>
      <c r="C57" s="45" t="s">
        <v>490</v>
      </c>
      <c r="D57" s="46" t="s">
        <v>161</v>
      </c>
      <c r="E57" s="47" t="s">
        <v>491</v>
      </c>
      <c r="F57" s="48" t="s">
        <v>492</v>
      </c>
      <c r="G57" s="45" t="s">
        <v>132</v>
      </c>
      <c r="H57" s="82">
        <v>8</v>
      </c>
      <c r="I57" s="49">
        <v>6</v>
      </c>
      <c r="J57" s="49">
        <v>8</v>
      </c>
      <c r="K57" s="49" t="s">
        <v>36</v>
      </c>
      <c r="L57" s="54"/>
      <c r="M57" s="54"/>
      <c r="N57" s="54"/>
      <c r="O57" s="54"/>
      <c r="P57" s="80">
        <v>3</v>
      </c>
      <c r="Q57" s="51">
        <f t="shared" si="0"/>
        <v>4.3</v>
      </c>
      <c r="R57" s="52" t="str">
        <f t="shared" si="3"/>
        <v>D</v>
      </c>
      <c r="S57" s="53" t="str">
        <f t="shared" si="1"/>
        <v>Trung bình yếu</v>
      </c>
      <c r="T57" s="41" t="str">
        <f t="shared" si="4"/>
        <v/>
      </c>
      <c r="U57" s="41" t="s">
        <v>573</v>
      </c>
      <c r="V57" s="71"/>
      <c r="W57" s="4"/>
      <c r="X57" s="43" t="str">
        <f t="shared" si="2"/>
        <v>Đạt</v>
      </c>
      <c r="Y57" s="4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61"/>
    </row>
    <row r="58" spans="2:40" ht="18.75" customHeight="1" x14ac:dyDescent="0.25">
      <c r="B58" s="44">
        <v>50</v>
      </c>
      <c r="C58" s="45" t="s">
        <v>493</v>
      </c>
      <c r="D58" s="46" t="s">
        <v>494</v>
      </c>
      <c r="E58" s="47" t="s">
        <v>495</v>
      </c>
      <c r="F58" s="48" t="s">
        <v>496</v>
      </c>
      <c r="G58" s="45" t="s">
        <v>179</v>
      </c>
      <c r="H58" s="82">
        <v>8</v>
      </c>
      <c r="I58" s="49">
        <v>6</v>
      </c>
      <c r="J58" s="49">
        <v>6</v>
      </c>
      <c r="K58" s="49" t="s">
        <v>36</v>
      </c>
      <c r="L58" s="54"/>
      <c r="M58" s="54"/>
      <c r="N58" s="54"/>
      <c r="O58" s="54"/>
      <c r="P58" s="80">
        <v>1</v>
      </c>
      <c r="Q58" s="51">
        <f t="shared" si="0"/>
        <v>2.7</v>
      </c>
      <c r="R58" s="52" t="str">
        <f t="shared" si="3"/>
        <v>F</v>
      </c>
      <c r="S58" s="53" t="str">
        <f t="shared" si="1"/>
        <v>Kém</v>
      </c>
      <c r="T58" s="41" t="str">
        <f t="shared" si="4"/>
        <v/>
      </c>
      <c r="U58" s="41" t="s">
        <v>573</v>
      </c>
      <c r="V58" s="71"/>
      <c r="W58" s="4"/>
      <c r="X58" s="43" t="str">
        <f t="shared" si="2"/>
        <v>Học lại</v>
      </c>
      <c r="Y58" s="43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61"/>
    </row>
    <row r="59" spans="2:40" ht="18.75" customHeight="1" x14ac:dyDescent="0.25">
      <c r="B59" s="44">
        <v>51</v>
      </c>
      <c r="C59" s="45" t="s">
        <v>497</v>
      </c>
      <c r="D59" s="46" t="s">
        <v>498</v>
      </c>
      <c r="E59" s="47" t="s">
        <v>495</v>
      </c>
      <c r="F59" s="48" t="s">
        <v>499</v>
      </c>
      <c r="G59" s="45" t="s">
        <v>174</v>
      </c>
      <c r="H59" s="82">
        <v>7</v>
      </c>
      <c r="I59" s="49">
        <v>6</v>
      </c>
      <c r="J59" s="49">
        <v>6</v>
      </c>
      <c r="K59" s="49" t="s">
        <v>36</v>
      </c>
      <c r="L59" s="54"/>
      <c r="M59" s="54"/>
      <c r="N59" s="54"/>
      <c r="O59" s="54"/>
      <c r="P59" s="80">
        <v>4</v>
      </c>
      <c r="Q59" s="51">
        <f t="shared" si="0"/>
        <v>4.7</v>
      </c>
      <c r="R59" s="52" t="str">
        <f t="shared" si="3"/>
        <v>D</v>
      </c>
      <c r="S59" s="53" t="str">
        <f t="shared" si="1"/>
        <v>Trung bình yếu</v>
      </c>
      <c r="T59" s="41" t="str">
        <f t="shared" si="4"/>
        <v/>
      </c>
      <c r="U59" s="41" t="s">
        <v>573</v>
      </c>
      <c r="V59" s="71"/>
      <c r="W59" s="4"/>
      <c r="X59" s="43" t="str">
        <f t="shared" si="2"/>
        <v>Đạt</v>
      </c>
      <c r="Y59" s="4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61"/>
    </row>
    <row r="60" spans="2:40" ht="18.75" customHeight="1" x14ac:dyDescent="0.25">
      <c r="B60" s="44">
        <v>52</v>
      </c>
      <c r="C60" s="45" t="s">
        <v>500</v>
      </c>
      <c r="D60" s="46" t="s">
        <v>501</v>
      </c>
      <c r="E60" s="47" t="s">
        <v>502</v>
      </c>
      <c r="F60" s="48" t="s">
        <v>503</v>
      </c>
      <c r="G60" s="45" t="s">
        <v>447</v>
      </c>
      <c r="H60" s="82">
        <v>8</v>
      </c>
      <c r="I60" s="49">
        <v>7</v>
      </c>
      <c r="J60" s="49">
        <v>6</v>
      </c>
      <c r="K60" s="49" t="s">
        <v>36</v>
      </c>
      <c r="L60" s="54"/>
      <c r="M60" s="54"/>
      <c r="N60" s="54"/>
      <c r="O60" s="54"/>
      <c r="P60" s="80">
        <v>3</v>
      </c>
      <c r="Q60" s="51">
        <f t="shared" si="0"/>
        <v>4.2</v>
      </c>
      <c r="R60" s="52" t="str">
        <f t="shared" si="3"/>
        <v>D</v>
      </c>
      <c r="S60" s="53" t="str">
        <f t="shared" si="1"/>
        <v>Trung bình yếu</v>
      </c>
      <c r="T60" s="41" t="str">
        <f t="shared" si="4"/>
        <v/>
      </c>
      <c r="U60" s="41" t="s">
        <v>573</v>
      </c>
      <c r="V60" s="71"/>
      <c r="W60" s="4"/>
      <c r="X60" s="43" t="str">
        <f t="shared" si="2"/>
        <v>Đạt</v>
      </c>
      <c r="Y60" s="4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61"/>
    </row>
    <row r="61" spans="2:40" ht="18.75" customHeight="1" x14ac:dyDescent="0.25">
      <c r="B61" s="44">
        <v>53</v>
      </c>
      <c r="C61" s="45" t="s">
        <v>504</v>
      </c>
      <c r="D61" s="46" t="s">
        <v>505</v>
      </c>
      <c r="E61" s="47" t="s">
        <v>506</v>
      </c>
      <c r="F61" s="48" t="s">
        <v>507</v>
      </c>
      <c r="G61" s="45" t="s">
        <v>406</v>
      </c>
      <c r="H61" s="82">
        <v>9</v>
      </c>
      <c r="I61" s="49">
        <v>7</v>
      </c>
      <c r="J61" s="49">
        <v>6</v>
      </c>
      <c r="K61" s="49" t="s">
        <v>36</v>
      </c>
      <c r="L61" s="54"/>
      <c r="M61" s="54"/>
      <c r="N61" s="54"/>
      <c r="O61" s="54"/>
      <c r="P61" s="80">
        <v>2</v>
      </c>
      <c r="Q61" s="51">
        <f t="shared" si="0"/>
        <v>3.6</v>
      </c>
      <c r="R61" s="52" t="str">
        <f t="shared" si="3"/>
        <v>F</v>
      </c>
      <c r="S61" s="53" t="str">
        <f t="shared" si="1"/>
        <v>Kém</v>
      </c>
      <c r="T61" s="41" t="str">
        <f t="shared" si="4"/>
        <v/>
      </c>
      <c r="U61" s="41" t="s">
        <v>573</v>
      </c>
      <c r="V61" s="71"/>
      <c r="W61" s="4"/>
      <c r="X61" s="43" t="str">
        <f t="shared" si="2"/>
        <v>Học lại</v>
      </c>
      <c r="Y61" s="4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61"/>
    </row>
    <row r="62" spans="2:40" ht="18.75" customHeight="1" x14ac:dyDescent="0.25">
      <c r="B62" s="44">
        <v>54</v>
      </c>
      <c r="C62" s="45" t="s">
        <v>508</v>
      </c>
      <c r="D62" s="46" t="s">
        <v>509</v>
      </c>
      <c r="E62" s="47" t="s">
        <v>510</v>
      </c>
      <c r="F62" s="48" t="s">
        <v>511</v>
      </c>
      <c r="G62" s="45" t="s">
        <v>61</v>
      </c>
      <c r="H62" s="82">
        <v>8</v>
      </c>
      <c r="I62" s="49">
        <v>6</v>
      </c>
      <c r="J62" s="49">
        <v>8</v>
      </c>
      <c r="K62" s="49" t="s">
        <v>36</v>
      </c>
      <c r="L62" s="54"/>
      <c r="M62" s="54"/>
      <c r="N62" s="54"/>
      <c r="O62" s="54"/>
      <c r="P62" s="80">
        <v>4</v>
      </c>
      <c r="Q62" s="51">
        <f t="shared" si="0"/>
        <v>5</v>
      </c>
      <c r="R62" s="52" t="str">
        <f t="shared" si="3"/>
        <v>D+</v>
      </c>
      <c r="S62" s="53" t="str">
        <f t="shared" si="1"/>
        <v>Trung bình yếu</v>
      </c>
      <c r="T62" s="41" t="str">
        <f t="shared" si="4"/>
        <v/>
      </c>
      <c r="U62" s="41" t="s">
        <v>573</v>
      </c>
      <c r="V62" s="71"/>
      <c r="W62" s="4"/>
      <c r="X62" s="43" t="str">
        <f t="shared" si="2"/>
        <v>Đạt</v>
      </c>
      <c r="Y62" s="4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61"/>
    </row>
    <row r="63" spans="2:40" ht="18.75" customHeight="1" x14ac:dyDescent="0.25">
      <c r="B63" s="44">
        <v>55</v>
      </c>
      <c r="C63" s="45" t="s">
        <v>512</v>
      </c>
      <c r="D63" s="46" t="s">
        <v>239</v>
      </c>
      <c r="E63" s="47" t="s">
        <v>513</v>
      </c>
      <c r="F63" s="48" t="s">
        <v>514</v>
      </c>
      <c r="G63" s="45" t="s">
        <v>357</v>
      </c>
      <c r="H63" s="82">
        <v>9</v>
      </c>
      <c r="I63" s="49">
        <v>7</v>
      </c>
      <c r="J63" s="49">
        <v>6</v>
      </c>
      <c r="K63" s="49" t="s">
        <v>36</v>
      </c>
      <c r="L63" s="54"/>
      <c r="M63" s="54"/>
      <c r="N63" s="54"/>
      <c r="O63" s="54"/>
      <c r="P63" s="80">
        <v>4</v>
      </c>
      <c r="Q63" s="51">
        <f t="shared" si="0"/>
        <v>5</v>
      </c>
      <c r="R63" s="52" t="str">
        <f t="shared" si="3"/>
        <v>D+</v>
      </c>
      <c r="S63" s="53" t="str">
        <f t="shared" si="1"/>
        <v>Trung bình yếu</v>
      </c>
      <c r="T63" s="41" t="str">
        <f t="shared" si="4"/>
        <v/>
      </c>
      <c r="U63" s="41" t="s">
        <v>573</v>
      </c>
      <c r="V63" s="71"/>
      <c r="W63" s="4"/>
      <c r="X63" s="43" t="str">
        <f t="shared" si="2"/>
        <v>Đạt</v>
      </c>
      <c r="Y63" s="4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61"/>
    </row>
    <row r="64" spans="2:40" ht="18.75" customHeight="1" x14ac:dyDescent="0.25">
      <c r="B64" s="44">
        <v>56</v>
      </c>
      <c r="C64" s="45" t="s">
        <v>515</v>
      </c>
      <c r="D64" s="46" t="s">
        <v>516</v>
      </c>
      <c r="E64" s="47" t="s">
        <v>278</v>
      </c>
      <c r="F64" s="48" t="s">
        <v>517</v>
      </c>
      <c r="G64" s="45" t="s">
        <v>518</v>
      </c>
      <c r="H64" s="82">
        <v>9</v>
      </c>
      <c r="I64" s="49">
        <v>6</v>
      </c>
      <c r="J64" s="49">
        <v>7</v>
      </c>
      <c r="K64" s="49" t="s">
        <v>36</v>
      </c>
      <c r="L64" s="54"/>
      <c r="M64" s="54"/>
      <c r="N64" s="54"/>
      <c r="O64" s="54"/>
      <c r="P64" s="80">
        <v>1</v>
      </c>
      <c r="Q64" s="51">
        <f t="shared" si="0"/>
        <v>2.9</v>
      </c>
      <c r="R64" s="52" t="str">
        <f t="shared" si="3"/>
        <v>F</v>
      </c>
      <c r="S64" s="53" t="str">
        <f t="shared" si="1"/>
        <v>Kém</v>
      </c>
      <c r="T64" s="41" t="str">
        <f t="shared" si="4"/>
        <v/>
      </c>
      <c r="U64" s="41" t="s">
        <v>573</v>
      </c>
      <c r="V64" s="71"/>
      <c r="W64" s="4"/>
      <c r="X64" s="43" t="str">
        <f t="shared" si="2"/>
        <v>Học lại</v>
      </c>
      <c r="Y64" s="4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61"/>
    </row>
    <row r="65" spans="2:40" ht="18.75" customHeight="1" x14ac:dyDescent="0.25">
      <c r="B65" s="44">
        <v>57</v>
      </c>
      <c r="C65" s="45" t="s">
        <v>519</v>
      </c>
      <c r="D65" s="46" t="s">
        <v>216</v>
      </c>
      <c r="E65" s="47" t="s">
        <v>278</v>
      </c>
      <c r="F65" s="48" t="s">
        <v>514</v>
      </c>
      <c r="G65" s="45" t="s">
        <v>179</v>
      </c>
      <c r="H65" s="82">
        <v>9</v>
      </c>
      <c r="I65" s="49">
        <v>7</v>
      </c>
      <c r="J65" s="49">
        <v>6</v>
      </c>
      <c r="K65" s="49" t="s">
        <v>36</v>
      </c>
      <c r="L65" s="54"/>
      <c r="M65" s="54"/>
      <c r="N65" s="54"/>
      <c r="O65" s="54"/>
      <c r="P65" s="80">
        <v>5</v>
      </c>
      <c r="Q65" s="51">
        <f t="shared" si="0"/>
        <v>5.7</v>
      </c>
      <c r="R65" s="52" t="str">
        <f t="shared" si="3"/>
        <v>C</v>
      </c>
      <c r="S65" s="53" t="str">
        <f t="shared" si="1"/>
        <v>Trung bình</v>
      </c>
      <c r="T65" s="41" t="str">
        <f t="shared" si="4"/>
        <v/>
      </c>
      <c r="U65" s="41" t="s">
        <v>573</v>
      </c>
      <c r="V65" s="71"/>
      <c r="W65" s="4"/>
      <c r="X65" s="43" t="str">
        <f t="shared" si="2"/>
        <v>Đạt</v>
      </c>
      <c r="Y65" s="4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61"/>
    </row>
    <row r="66" spans="2:40" ht="18.75" customHeight="1" x14ac:dyDescent="0.25">
      <c r="B66" s="44">
        <v>58</v>
      </c>
      <c r="C66" s="45" t="s">
        <v>520</v>
      </c>
      <c r="D66" s="46" t="s">
        <v>521</v>
      </c>
      <c r="E66" s="47" t="s">
        <v>278</v>
      </c>
      <c r="F66" s="48" t="s">
        <v>503</v>
      </c>
      <c r="G66" s="45" t="s">
        <v>218</v>
      </c>
      <c r="H66" s="82">
        <v>8</v>
      </c>
      <c r="I66" s="49">
        <v>7</v>
      </c>
      <c r="J66" s="49">
        <v>6</v>
      </c>
      <c r="K66" s="49" t="s">
        <v>36</v>
      </c>
      <c r="L66" s="54"/>
      <c r="M66" s="54"/>
      <c r="N66" s="54"/>
      <c r="O66" s="54"/>
      <c r="P66" s="80">
        <v>1</v>
      </c>
      <c r="Q66" s="51">
        <f t="shared" si="0"/>
        <v>2.8</v>
      </c>
      <c r="R66" s="52" t="str">
        <f t="shared" si="3"/>
        <v>F</v>
      </c>
      <c r="S66" s="53" t="str">
        <f t="shared" si="1"/>
        <v>Kém</v>
      </c>
      <c r="T66" s="41" t="str">
        <f t="shared" si="4"/>
        <v/>
      </c>
      <c r="U66" s="41" t="s">
        <v>573</v>
      </c>
      <c r="V66" s="71"/>
      <c r="W66" s="4"/>
      <c r="X66" s="43" t="str">
        <f t="shared" si="2"/>
        <v>Học lại</v>
      </c>
      <c r="Y66" s="4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61"/>
    </row>
    <row r="67" spans="2:40" ht="18.75" customHeight="1" x14ac:dyDescent="0.25">
      <c r="B67" s="44">
        <v>59</v>
      </c>
      <c r="C67" s="45" t="s">
        <v>522</v>
      </c>
      <c r="D67" s="46" t="s">
        <v>523</v>
      </c>
      <c r="E67" s="47" t="s">
        <v>288</v>
      </c>
      <c r="F67" s="48" t="s">
        <v>524</v>
      </c>
      <c r="G67" s="45" t="s">
        <v>179</v>
      </c>
      <c r="H67" s="82">
        <v>8</v>
      </c>
      <c r="I67" s="49">
        <v>5</v>
      </c>
      <c r="J67" s="49">
        <v>6</v>
      </c>
      <c r="K67" s="49" t="s">
        <v>36</v>
      </c>
      <c r="L67" s="54"/>
      <c r="M67" s="54"/>
      <c r="N67" s="54"/>
      <c r="O67" s="54"/>
      <c r="P67" s="80">
        <v>2</v>
      </c>
      <c r="Q67" s="51">
        <f t="shared" si="0"/>
        <v>3.3</v>
      </c>
      <c r="R67" s="52" t="str">
        <f t="shared" si="3"/>
        <v>F</v>
      </c>
      <c r="S67" s="53" t="str">
        <f t="shared" si="1"/>
        <v>Kém</v>
      </c>
      <c r="T67" s="41" t="str">
        <f t="shared" si="4"/>
        <v/>
      </c>
      <c r="U67" s="41" t="s">
        <v>573</v>
      </c>
      <c r="V67" s="71"/>
      <c r="W67" s="4"/>
      <c r="X67" s="43" t="str">
        <f t="shared" si="2"/>
        <v>Học lại</v>
      </c>
      <c r="Y67" s="4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61"/>
    </row>
    <row r="68" spans="2:40" ht="18.75" customHeight="1" x14ac:dyDescent="0.25">
      <c r="B68" s="44">
        <v>60</v>
      </c>
      <c r="C68" s="45" t="s">
        <v>525</v>
      </c>
      <c r="D68" s="46" t="s">
        <v>526</v>
      </c>
      <c r="E68" s="47" t="s">
        <v>527</v>
      </c>
      <c r="F68" s="48" t="s">
        <v>356</v>
      </c>
      <c r="G68" s="45" t="s">
        <v>406</v>
      </c>
      <c r="H68" s="82">
        <v>8</v>
      </c>
      <c r="I68" s="49">
        <v>5</v>
      </c>
      <c r="J68" s="49">
        <v>6</v>
      </c>
      <c r="K68" s="49" t="s">
        <v>36</v>
      </c>
      <c r="L68" s="54"/>
      <c r="M68" s="54"/>
      <c r="N68" s="54"/>
      <c r="O68" s="54"/>
      <c r="P68" s="80">
        <v>1</v>
      </c>
      <c r="Q68" s="51">
        <f t="shared" si="0"/>
        <v>2.6</v>
      </c>
      <c r="R68" s="52" t="str">
        <f t="shared" si="3"/>
        <v>F</v>
      </c>
      <c r="S68" s="53" t="str">
        <f t="shared" si="1"/>
        <v>Kém</v>
      </c>
      <c r="T68" s="41" t="str">
        <f t="shared" si="4"/>
        <v/>
      </c>
      <c r="U68" s="41" t="s">
        <v>573</v>
      </c>
      <c r="V68" s="71"/>
      <c r="W68" s="4"/>
      <c r="X68" s="43" t="str">
        <f t="shared" si="2"/>
        <v>Học lại</v>
      </c>
      <c r="Y68" s="4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61"/>
    </row>
    <row r="69" spans="2:40" ht="18.75" customHeight="1" x14ac:dyDescent="0.25">
      <c r="B69" s="44">
        <v>61</v>
      </c>
      <c r="C69" s="45" t="s">
        <v>528</v>
      </c>
      <c r="D69" s="46" t="s">
        <v>216</v>
      </c>
      <c r="E69" s="47" t="s">
        <v>296</v>
      </c>
      <c r="F69" s="48" t="s">
        <v>159</v>
      </c>
      <c r="G69" s="45" t="s">
        <v>447</v>
      </c>
      <c r="H69" s="82">
        <v>8</v>
      </c>
      <c r="I69" s="49">
        <v>6</v>
      </c>
      <c r="J69" s="49">
        <v>6</v>
      </c>
      <c r="K69" s="49" t="s">
        <v>36</v>
      </c>
      <c r="L69" s="54"/>
      <c r="M69" s="54"/>
      <c r="N69" s="54"/>
      <c r="O69" s="54"/>
      <c r="P69" s="80">
        <v>1</v>
      </c>
      <c r="Q69" s="51">
        <f t="shared" si="0"/>
        <v>2.7</v>
      </c>
      <c r="R69" s="52" t="str">
        <f t="shared" si="3"/>
        <v>F</v>
      </c>
      <c r="S69" s="53" t="str">
        <f t="shared" si="1"/>
        <v>Kém</v>
      </c>
      <c r="T69" s="41" t="str">
        <f t="shared" si="4"/>
        <v/>
      </c>
      <c r="U69" s="41" t="s">
        <v>573</v>
      </c>
      <c r="V69" s="71"/>
      <c r="W69" s="4"/>
      <c r="X69" s="43" t="str">
        <f t="shared" si="2"/>
        <v>Học lại</v>
      </c>
      <c r="Y69" s="4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61"/>
    </row>
    <row r="70" spans="2:40" ht="18.75" customHeight="1" x14ac:dyDescent="0.25">
      <c r="B70" s="44">
        <v>62</v>
      </c>
      <c r="C70" s="45" t="s">
        <v>529</v>
      </c>
      <c r="D70" s="46" t="s">
        <v>530</v>
      </c>
      <c r="E70" s="47" t="s">
        <v>531</v>
      </c>
      <c r="F70" s="48" t="s">
        <v>426</v>
      </c>
      <c r="G70" s="45" t="s">
        <v>89</v>
      </c>
      <c r="H70" s="82">
        <v>9</v>
      </c>
      <c r="I70" s="49">
        <v>7</v>
      </c>
      <c r="J70" s="49">
        <v>8</v>
      </c>
      <c r="K70" s="49" t="s">
        <v>36</v>
      </c>
      <c r="L70" s="54"/>
      <c r="M70" s="54"/>
      <c r="N70" s="54"/>
      <c r="O70" s="54"/>
      <c r="P70" s="80">
        <v>3</v>
      </c>
      <c r="Q70" s="51">
        <f t="shared" si="0"/>
        <v>4.5</v>
      </c>
      <c r="R70" s="52" t="str">
        <f t="shared" si="3"/>
        <v>D</v>
      </c>
      <c r="S70" s="53" t="str">
        <f t="shared" si="1"/>
        <v>Trung bình yếu</v>
      </c>
      <c r="T70" s="41" t="str">
        <f t="shared" si="4"/>
        <v/>
      </c>
      <c r="U70" s="41" t="s">
        <v>573</v>
      </c>
      <c r="V70" s="71"/>
      <c r="W70" s="4"/>
      <c r="X70" s="43" t="str">
        <f t="shared" si="2"/>
        <v>Đạt</v>
      </c>
      <c r="Y70" s="4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61"/>
    </row>
    <row r="71" spans="2:40" ht="18.75" customHeight="1" x14ac:dyDescent="0.25">
      <c r="B71" s="44">
        <v>63</v>
      </c>
      <c r="C71" s="45" t="s">
        <v>532</v>
      </c>
      <c r="D71" s="46" t="s">
        <v>533</v>
      </c>
      <c r="E71" s="47" t="s">
        <v>534</v>
      </c>
      <c r="F71" s="48" t="s">
        <v>535</v>
      </c>
      <c r="G71" s="45" t="s">
        <v>214</v>
      </c>
      <c r="H71" s="82">
        <v>7</v>
      </c>
      <c r="I71" s="49">
        <v>7</v>
      </c>
      <c r="J71" s="49">
        <v>6</v>
      </c>
      <c r="K71" s="49" t="s">
        <v>36</v>
      </c>
      <c r="L71" s="54"/>
      <c r="M71" s="54"/>
      <c r="N71" s="54"/>
      <c r="O71" s="54"/>
      <c r="P71" s="80">
        <v>5</v>
      </c>
      <c r="Q71" s="51">
        <f t="shared" si="0"/>
        <v>5.5</v>
      </c>
      <c r="R71" s="52" t="str">
        <f t="shared" si="3"/>
        <v>C</v>
      </c>
      <c r="S71" s="53" t="str">
        <f t="shared" si="1"/>
        <v>Trung bình</v>
      </c>
      <c r="T71" s="41" t="str">
        <f t="shared" si="4"/>
        <v/>
      </c>
      <c r="U71" s="41" t="s">
        <v>573</v>
      </c>
      <c r="V71" s="71"/>
      <c r="W71" s="4"/>
      <c r="X71" s="43" t="str">
        <f t="shared" si="2"/>
        <v>Đạt</v>
      </c>
      <c r="Y71" s="4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61"/>
    </row>
    <row r="72" spans="2:40" ht="18.75" customHeight="1" x14ac:dyDescent="0.25">
      <c r="B72" s="44">
        <v>64</v>
      </c>
      <c r="C72" s="45" t="s">
        <v>536</v>
      </c>
      <c r="D72" s="46" t="s">
        <v>537</v>
      </c>
      <c r="E72" s="47" t="s">
        <v>538</v>
      </c>
      <c r="F72" s="48" t="s">
        <v>539</v>
      </c>
      <c r="G72" s="45" t="s">
        <v>472</v>
      </c>
      <c r="H72" s="82">
        <v>8</v>
      </c>
      <c r="I72" s="49">
        <v>7</v>
      </c>
      <c r="J72" s="49">
        <v>6</v>
      </c>
      <c r="K72" s="49" t="s">
        <v>36</v>
      </c>
      <c r="L72" s="54"/>
      <c r="M72" s="54"/>
      <c r="N72" s="54"/>
      <c r="O72" s="54"/>
      <c r="P72" s="80">
        <v>4</v>
      </c>
      <c r="Q72" s="51">
        <f t="shared" si="0"/>
        <v>4.9000000000000004</v>
      </c>
      <c r="R72" s="52" t="str">
        <f t="shared" si="3"/>
        <v>D</v>
      </c>
      <c r="S72" s="53" t="str">
        <f t="shared" si="1"/>
        <v>Trung bình yếu</v>
      </c>
      <c r="T72" s="41" t="str">
        <f t="shared" si="4"/>
        <v/>
      </c>
      <c r="U72" s="41" t="s">
        <v>573</v>
      </c>
      <c r="V72" s="71"/>
      <c r="W72" s="4"/>
      <c r="X72" s="43" t="str">
        <f t="shared" si="2"/>
        <v>Đạt</v>
      </c>
      <c r="Y72" s="43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61"/>
    </row>
    <row r="73" spans="2:40" ht="18.75" customHeight="1" x14ac:dyDescent="0.25">
      <c r="B73" s="44">
        <v>65</v>
      </c>
      <c r="C73" s="45" t="s">
        <v>540</v>
      </c>
      <c r="D73" s="46" t="s">
        <v>541</v>
      </c>
      <c r="E73" s="47" t="s">
        <v>542</v>
      </c>
      <c r="F73" s="48" t="s">
        <v>543</v>
      </c>
      <c r="G73" s="45" t="s">
        <v>218</v>
      </c>
      <c r="H73" s="82">
        <v>9</v>
      </c>
      <c r="I73" s="49">
        <v>8</v>
      </c>
      <c r="J73" s="49">
        <v>6</v>
      </c>
      <c r="K73" s="49" t="s">
        <v>36</v>
      </c>
      <c r="L73" s="54"/>
      <c r="M73" s="54"/>
      <c r="N73" s="54"/>
      <c r="O73" s="54"/>
      <c r="P73" s="80">
        <v>3</v>
      </c>
      <c r="Q73" s="51">
        <f t="shared" ref="Q73:Q83" si="5">ROUND(SUMPRODUCT(H73:P73,$H$8:$P$8)/100,1)</f>
        <v>4.4000000000000004</v>
      </c>
      <c r="R73" s="52" t="str">
        <f t="shared" si="3"/>
        <v>D</v>
      </c>
      <c r="S73" s="53" t="str">
        <f t="shared" si="1"/>
        <v>Trung bình yếu</v>
      </c>
      <c r="T73" s="41" t="str">
        <f t="shared" si="4"/>
        <v/>
      </c>
      <c r="U73" s="41" t="s">
        <v>573</v>
      </c>
      <c r="V73" s="71"/>
      <c r="W73" s="4"/>
      <c r="X73" s="43" t="str">
        <f t="shared" si="2"/>
        <v>Đạt</v>
      </c>
      <c r="Y73" s="4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61"/>
    </row>
    <row r="74" spans="2:40" ht="18.75" customHeight="1" x14ac:dyDescent="0.25">
      <c r="B74" s="44">
        <v>66</v>
      </c>
      <c r="C74" s="45" t="s">
        <v>544</v>
      </c>
      <c r="D74" s="46" t="s">
        <v>216</v>
      </c>
      <c r="E74" s="47" t="s">
        <v>545</v>
      </c>
      <c r="F74" s="48" t="s">
        <v>546</v>
      </c>
      <c r="G74" s="45" t="s">
        <v>262</v>
      </c>
      <c r="H74" s="82">
        <v>8</v>
      </c>
      <c r="I74" s="49">
        <v>5</v>
      </c>
      <c r="J74" s="49">
        <v>10</v>
      </c>
      <c r="K74" s="49" t="s">
        <v>36</v>
      </c>
      <c r="L74" s="54"/>
      <c r="M74" s="54"/>
      <c r="N74" s="54"/>
      <c r="O74" s="54"/>
      <c r="P74" s="80">
        <v>5</v>
      </c>
      <c r="Q74" s="51">
        <f t="shared" si="5"/>
        <v>5.8</v>
      </c>
      <c r="R74" s="52" t="str">
        <f t="shared" si="3"/>
        <v>C</v>
      </c>
      <c r="S74" s="53" t="str">
        <f t="shared" si="1"/>
        <v>Trung bình</v>
      </c>
      <c r="T74" s="41" t="str">
        <f t="shared" si="4"/>
        <v/>
      </c>
      <c r="U74" s="41" t="s">
        <v>573</v>
      </c>
      <c r="V74" s="71"/>
      <c r="W74" s="4"/>
      <c r="X74" s="43" t="str">
        <f t="shared" ref="X74:X83" si="6">IF(T74="Không đủ ĐKDT","Học lại",IF(T74="Đình chỉ thi","Học lại",IF(AND(MID(G74,2,2)&lt;"12",T74="Vắng"),"Thi lại",IF(T74="Vắng có phép", "Thi lại",IF(AND((MID(G74,2,2)&lt;"12"),Q74&lt;4.5),"Thi lại",IF(AND((MID(G74,2,2)&lt;"18"),Q74&lt;4),"Học lại",IF(AND((MID(G74,2,2)&gt;"17"),Q74&lt;4),"Thi lại",IF(AND(MID(G74,2,2)&gt;"17",P74=0),"Thi lại",IF(AND((MID(G74,2,2)&lt;"12"),P74=0),"Thi lại",IF(AND((MID(G74,2,2)&lt;"18"),(MID(G74,2,2)&gt;"11"),P74=0),"Học lại","Đạt"))))))))))</f>
        <v>Đạt</v>
      </c>
      <c r="Y74" s="43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61"/>
    </row>
    <row r="75" spans="2:40" ht="18.75" customHeight="1" x14ac:dyDescent="0.25">
      <c r="B75" s="44">
        <v>67</v>
      </c>
      <c r="C75" s="45" t="s">
        <v>547</v>
      </c>
      <c r="D75" s="46" t="s">
        <v>548</v>
      </c>
      <c r="E75" s="47" t="s">
        <v>313</v>
      </c>
      <c r="F75" s="48" t="s">
        <v>124</v>
      </c>
      <c r="G75" s="45" t="s">
        <v>69</v>
      </c>
      <c r="H75" s="82">
        <v>8</v>
      </c>
      <c r="I75" s="49">
        <v>6</v>
      </c>
      <c r="J75" s="49">
        <v>6</v>
      </c>
      <c r="K75" s="49" t="s">
        <v>36</v>
      </c>
      <c r="L75" s="54"/>
      <c r="M75" s="54"/>
      <c r="N75" s="54"/>
      <c r="O75" s="54"/>
      <c r="P75" s="80">
        <v>4</v>
      </c>
      <c r="Q75" s="51">
        <f t="shared" si="5"/>
        <v>4.8</v>
      </c>
      <c r="R75" s="52" t="str">
        <f t="shared" si="3"/>
        <v>D</v>
      </c>
      <c r="S75" s="53" t="str">
        <f t="shared" si="1"/>
        <v>Trung bình yếu</v>
      </c>
      <c r="T75" s="41" t="str">
        <f t="shared" ref="T75:T83" si="7">+IF(OR($H75=0,$I75=0,$J75=0,$K75=0),"Không đủ ĐKDT",IF(AND(P75=0,Q75&gt;=4),"Không đạt",""))</f>
        <v/>
      </c>
      <c r="U75" s="41" t="s">
        <v>573</v>
      </c>
      <c r="V75" s="71"/>
      <c r="W75" s="4"/>
      <c r="X75" s="43" t="str">
        <f t="shared" si="6"/>
        <v>Đạt</v>
      </c>
      <c r="Y75" s="43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61"/>
    </row>
    <row r="76" spans="2:40" ht="18.75" customHeight="1" x14ac:dyDescent="0.25">
      <c r="B76" s="44">
        <v>68</v>
      </c>
      <c r="C76" s="45" t="s">
        <v>549</v>
      </c>
      <c r="D76" s="46" t="s">
        <v>550</v>
      </c>
      <c r="E76" s="47" t="s">
        <v>551</v>
      </c>
      <c r="F76" s="48" t="s">
        <v>390</v>
      </c>
      <c r="G76" s="45" t="s">
        <v>214</v>
      </c>
      <c r="H76" s="82">
        <v>8</v>
      </c>
      <c r="I76" s="49">
        <v>6</v>
      </c>
      <c r="J76" s="49">
        <v>6</v>
      </c>
      <c r="K76" s="49" t="s">
        <v>36</v>
      </c>
      <c r="L76" s="54"/>
      <c r="M76" s="54"/>
      <c r="N76" s="54"/>
      <c r="O76" s="54"/>
      <c r="P76" s="80">
        <v>1</v>
      </c>
      <c r="Q76" s="51">
        <f t="shared" si="5"/>
        <v>2.7</v>
      </c>
      <c r="R76" s="52" t="str">
        <f t="shared" si="3"/>
        <v>F</v>
      </c>
      <c r="S76" s="53" t="str">
        <f t="shared" si="1"/>
        <v>Kém</v>
      </c>
      <c r="T76" s="41" t="str">
        <f t="shared" si="7"/>
        <v/>
      </c>
      <c r="U76" s="41" t="s">
        <v>573</v>
      </c>
      <c r="V76" s="71"/>
      <c r="W76" s="4"/>
      <c r="X76" s="43" t="str">
        <f t="shared" si="6"/>
        <v>Học lại</v>
      </c>
      <c r="Y76" s="4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61"/>
    </row>
    <row r="77" spans="2:40" ht="18.75" customHeight="1" x14ac:dyDescent="0.25">
      <c r="B77" s="44">
        <v>69</v>
      </c>
      <c r="C77" s="45" t="s">
        <v>552</v>
      </c>
      <c r="D77" s="46" t="s">
        <v>553</v>
      </c>
      <c r="E77" s="47" t="s">
        <v>551</v>
      </c>
      <c r="F77" s="48" t="s">
        <v>554</v>
      </c>
      <c r="G77" s="45" t="s">
        <v>184</v>
      </c>
      <c r="H77" s="82">
        <v>8</v>
      </c>
      <c r="I77" s="49">
        <v>6</v>
      </c>
      <c r="J77" s="49">
        <v>1</v>
      </c>
      <c r="K77" s="49" t="s">
        <v>36</v>
      </c>
      <c r="L77" s="54"/>
      <c r="M77" s="54"/>
      <c r="N77" s="54"/>
      <c r="O77" s="54"/>
      <c r="P77" s="80">
        <v>4</v>
      </c>
      <c r="Q77" s="51">
        <f t="shared" si="5"/>
        <v>4.3</v>
      </c>
      <c r="R77" s="52" t="str">
        <f t="shared" si="3"/>
        <v>D</v>
      </c>
      <c r="S77" s="53" t="str">
        <f t="shared" si="1"/>
        <v>Trung bình yếu</v>
      </c>
      <c r="T77" s="41" t="str">
        <f t="shared" si="7"/>
        <v/>
      </c>
      <c r="U77" s="41" t="s">
        <v>573</v>
      </c>
      <c r="V77" s="71"/>
      <c r="W77" s="4"/>
      <c r="X77" s="43" t="str">
        <f t="shared" si="6"/>
        <v>Đạt</v>
      </c>
      <c r="Y77" s="4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61"/>
    </row>
    <row r="78" spans="2:40" ht="18.75" customHeight="1" x14ac:dyDescent="0.25">
      <c r="B78" s="44">
        <v>70</v>
      </c>
      <c r="C78" s="45" t="s">
        <v>555</v>
      </c>
      <c r="D78" s="46" t="s">
        <v>556</v>
      </c>
      <c r="E78" s="47" t="s">
        <v>317</v>
      </c>
      <c r="F78" s="48" t="s">
        <v>293</v>
      </c>
      <c r="G78" s="45" t="s">
        <v>472</v>
      </c>
      <c r="H78" s="82">
        <v>9</v>
      </c>
      <c r="I78" s="49">
        <v>7</v>
      </c>
      <c r="J78" s="49">
        <v>6</v>
      </c>
      <c r="K78" s="49" t="s">
        <v>36</v>
      </c>
      <c r="L78" s="54"/>
      <c r="M78" s="54"/>
      <c r="N78" s="54"/>
      <c r="O78" s="54"/>
      <c r="P78" s="80">
        <v>1</v>
      </c>
      <c r="Q78" s="51">
        <f t="shared" si="5"/>
        <v>2.9</v>
      </c>
      <c r="R78" s="52" t="str">
        <f t="shared" si="3"/>
        <v>F</v>
      </c>
      <c r="S78" s="53" t="str">
        <f t="shared" si="1"/>
        <v>Kém</v>
      </c>
      <c r="T78" s="41" t="str">
        <f t="shared" si="7"/>
        <v/>
      </c>
      <c r="U78" s="41" t="s">
        <v>573</v>
      </c>
      <c r="V78" s="71"/>
      <c r="W78" s="4"/>
      <c r="X78" s="43" t="str">
        <f t="shared" si="6"/>
        <v>Học lại</v>
      </c>
      <c r="Y78" s="4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61"/>
    </row>
    <row r="79" spans="2:40" ht="18.75" customHeight="1" x14ac:dyDescent="0.25">
      <c r="B79" s="44">
        <v>71</v>
      </c>
      <c r="C79" s="45" t="s">
        <v>557</v>
      </c>
      <c r="D79" s="46" t="s">
        <v>558</v>
      </c>
      <c r="E79" s="47" t="s">
        <v>324</v>
      </c>
      <c r="F79" s="48" t="s">
        <v>559</v>
      </c>
      <c r="G79" s="45" t="s">
        <v>74</v>
      </c>
      <c r="H79" s="82">
        <v>8</v>
      </c>
      <c r="I79" s="49">
        <v>5</v>
      </c>
      <c r="J79" s="49">
        <v>8</v>
      </c>
      <c r="K79" s="49" t="s">
        <v>36</v>
      </c>
      <c r="L79" s="54"/>
      <c r="M79" s="54"/>
      <c r="N79" s="54"/>
      <c r="O79" s="54"/>
      <c r="P79" s="80">
        <v>4</v>
      </c>
      <c r="Q79" s="51">
        <f t="shared" si="5"/>
        <v>4.9000000000000004</v>
      </c>
      <c r="R79" s="52" t="str">
        <f t="shared" si="3"/>
        <v>D</v>
      </c>
      <c r="S79" s="53" t="str">
        <f t="shared" si="1"/>
        <v>Trung bình yếu</v>
      </c>
      <c r="T79" s="41" t="str">
        <f t="shared" si="7"/>
        <v/>
      </c>
      <c r="U79" s="41" t="s">
        <v>573</v>
      </c>
      <c r="V79" s="71"/>
      <c r="W79" s="4"/>
      <c r="X79" s="43" t="str">
        <f t="shared" si="6"/>
        <v>Đạt</v>
      </c>
      <c r="Y79" s="4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61"/>
    </row>
    <row r="80" spans="2:40" ht="18.75" customHeight="1" x14ac:dyDescent="0.25">
      <c r="B80" s="44">
        <v>72</v>
      </c>
      <c r="C80" s="45" t="s">
        <v>560</v>
      </c>
      <c r="D80" s="46" t="s">
        <v>561</v>
      </c>
      <c r="E80" s="47" t="s">
        <v>324</v>
      </c>
      <c r="F80" s="48" t="s">
        <v>562</v>
      </c>
      <c r="G80" s="45" t="s">
        <v>184</v>
      </c>
      <c r="H80" s="82">
        <v>7</v>
      </c>
      <c r="I80" s="49">
        <v>6</v>
      </c>
      <c r="J80" s="49">
        <v>6</v>
      </c>
      <c r="K80" s="49" t="s">
        <v>36</v>
      </c>
      <c r="L80" s="54"/>
      <c r="M80" s="54"/>
      <c r="N80" s="54"/>
      <c r="O80" s="54"/>
      <c r="P80" s="80">
        <v>0</v>
      </c>
      <c r="Q80" s="51">
        <f t="shared" si="5"/>
        <v>1.9</v>
      </c>
      <c r="R80" s="52" t="str">
        <f t="shared" si="3"/>
        <v>F</v>
      </c>
      <c r="S80" s="53" t="str">
        <f t="shared" si="1"/>
        <v>Kém</v>
      </c>
      <c r="T80" s="41" t="s">
        <v>3382</v>
      </c>
      <c r="U80" s="41" t="s">
        <v>573</v>
      </c>
      <c r="V80" s="71"/>
      <c r="W80" s="4"/>
      <c r="X80" s="43" t="str">
        <f t="shared" si="6"/>
        <v>Học lại</v>
      </c>
      <c r="Y80" s="4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61"/>
    </row>
    <row r="81" spans="1:40" ht="18.75" customHeight="1" x14ac:dyDescent="0.25">
      <c r="B81" s="44">
        <v>73</v>
      </c>
      <c r="C81" s="45" t="s">
        <v>563</v>
      </c>
      <c r="D81" s="46" t="s">
        <v>564</v>
      </c>
      <c r="E81" s="47" t="s">
        <v>328</v>
      </c>
      <c r="F81" s="48" t="s">
        <v>565</v>
      </c>
      <c r="G81" s="45" t="s">
        <v>164</v>
      </c>
      <c r="H81" s="82">
        <v>8</v>
      </c>
      <c r="I81" s="49">
        <v>6</v>
      </c>
      <c r="J81" s="49">
        <v>6</v>
      </c>
      <c r="K81" s="49" t="s">
        <v>36</v>
      </c>
      <c r="L81" s="54"/>
      <c r="M81" s="54"/>
      <c r="N81" s="54"/>
      <c r="O81" s="54"/>
      <c r="P81" s="80">
        <v>1</v>
      </c>
      <c r="Q81" s="51">
        <f t="shared" si="5"/>
        <v>2.7</v>
      </c>
      <c r="R81" s="52" t="str">
        <f t="shared" si="3"/>
        <v>F</v>
      </c>
      <c r="S81" s="53" t="str">
        <f t="shared" si="1"/>
        <v>Kém</v>
      </c>
      <c r="T81" s="41" t="str">
        <f t="shared" si="7"/>
        <v/>
      </c>
      <c r="U81" s="41" t="s">
        <v>573</v>
      </c>
      <c r="V81" s="71"/>
      <c r="W81" s="4"/>
      <c r="X81" s="43" t="str">
        <f t="shared" si="6"/>
        <v>Học lại</v>
      </c>
      <c r="Y81" s="4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61"/>
    </row>
    <row r="82" spans="1:40" ht="18.75" customHeight="1" x14ac:dyDescent="0.25">
      <c r="B82" s="44">
        <v>74</v>
      </c>
      <c r="C82" s="45" t="s">
        <v>566</v>
      </c>
      <c r="D82" s="46" t="s">
        <v>509</v>
      </c>
      <c r="E82" s="47" t="s">
        <v>567</v>
      </c>
      <c r="F82" s="48" t="s">
        <v>568</v>
      </c>
      <c r="G82" s="45" t="s">
        <v>518</v>
      </c>
      <c r="H82" s="82">
        <v>7</v>
      </c>
      <c r="I82" s="49">
        <v>5</v>
      </c>
      <c r="J82" s="49">
        <v>6</v>
      </c>
      <c r="K82" s="49" t="s">
        <v>36</v>
      </c>
      <c r="L82" s="54"/>
      <c r="M82" s="54"/>
      <c r="N82" s="54"/>
      <c r="O82" s="54"/>
      <c r="P82" s="80">
        <v>1</v>
      </c>
      <c r="Q82" s="51">
        <f t="shared" si="5"/>
        <v>2.5</v>
      </c>
      <c r="R82" s="52" t="str">
        <f t="shared" si="3"/>
        <v>F</v>
      </c>
      <c r="S82" s="53" t="str">
        <f t="shared" si="1"/>
        <v>Kém</v>
      </c>
      <c r="T82" s="41" t="str">
        <f t="shared" si="7"/>
        <v/>
      </c>
      <c r="U82" s="41" t="s">
        <v>573</v>
      </c>
      <c r="V82" s="71"/>
      <c r="W82" s="4"/>
      <c r="X82" s="43" t="str">
        <f t="shared" si="6"/>
        <v>Học lại</v>
      </c>
      <c r="Y82" s="43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61"/>
    </row>
    <row r="83" spans="1:40" ht="18.75" customHeight="1" x14ac:dyDescent="0.25">
      <c r="B83" s="44">
        <v>75</v>
      </c>
      <c r="C83" s="45" t="s">
        <v>569</v>
      </c>
      <c r="D83" s="46" t="s">
        <v>114</v>
      </c>
      <c r="E83" s="47" t="s">
        <v>570</v>
      </c>
      <c r="F83" s="48" t="s">
        <v>571</v>
      </c>
      <c r="G83" s="45" t="s">
        <v>472</v>
      </c>
      <c r="H83" s="82">
        <v>9</v>
      </c>
      <c r="I83" s="49">
        <v>5</v>
      </c>
      <c r="J83" s="49">
        <v>6</v>
      </c>
      <c r="K83" s="49" t="s">
        <v>36</v>
      </c>
      <c r="L83" s="54"/>
      <c r="M83" s="54"/>
      <c r="N83" s="54"/>
      <c r="O83" s="54"/>
      <c r="P83" s="80">
        <v>3</v>
      </c>
      <c r="Q83" s="51">
        <f t="shared" si="5"/>
        <v>4.0999999999999996</v>
      </c>
      <c r="R83" s="52" t="str">
        <f t="shared" si="3"/>
        <v>D</v>
      </c>
      <c r="S83" s="53" t="str">
        <f t="shared" si="1"/>
        <v>Trung bình yếu</v>
      </c>
      <c r="T83" s="41" t="str">
        <f t="shared" si="7"/>
        <v/>
      </c>
      <c r="U83" s="41" t="s">
        <v>573</v>
      </c>
      <c r="V83" s="71"/>
      <c r="W83" s="4"/>
      <c r="X83" s="43" t="str">
        <f t="shared" si="6"/>
        <v>Đạt</v>
      </c>
      <c r="Y83" s="43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61"/>
    </row>
    <row r="84" spans="1:40" ht="7.5" customHeight="1" x14ac:dyDescent="0.25">
      <c r="A84" s="61"/>
      <c r="B84" s="62"/>
      <c r="C84" s="63"/>
      <c r="D84" s="63"/>
      <c r="E84" s="64"/>
      <c r="F84" s="64"/>
      <c r="G84" s="64"/>
      <c r="H84" s="65"/>
      <c r="I84" s="66"/>
      <c r="J84" s="66"/>
      <c r="K84" s="67"/>
      <c r="L84" s="67"/>
      <c r="M84" s="67"/>
      <c r="N84" s="67"/>
      <c r="O84" s="67"/>
      <c r="P84" s="67"/>
      <c r="Q84" s="67"/>
      <c r="R84" s="67"/>
      <c r="S84" s="67"/>
      <c r="T84" s="67"/>
      <c r="U84" s="67"/>
      <c r="V84" s="67"/>
      <c r="W84" s="4"/>
    </row>
    <row r="85" spans="1:40" ht="16.5" x14ac:dyDescent="0.25">
      <c r="A85" s="61"/>
      <c r="B85" s="130" t="s">
        <v>37</v>
      </c>
      <c r="C85" s="130"/>
      <c r="D85" s="63"/>
      <c r="E85" s="64"/>
      <c r="F85" s="64"/>
      <c r="G85" s="64"/>
      <c r="H85" s="65"/>
      <c r="I85" s="66"/>
      <c r="J85" s="66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4"/>
    </row>
    <row r="86" spans="1:40" ht="16.5" customHeight="1" x14ac:dyDescent="0.25">
      <c r="A86" s="61"/>
      <c r="B86" s="68" t="s">
        <v>38</v>
      </c>
      <c r="C86" s="68"/>
      <c r="D86" s="69">
        <f>+$AA$7</f>
        <v>75</v>
      </c>
      <c r="E86" s="70" t="s">
        <v>39</v>
      </c>
      <c r="F86" s="70"/>
      <c r="G86" s="139" t="s">
        <v>40</v>
      </c>
      <c r="H86" s="139"/>
      <c r="I86" s="139"/>
      <c r="J86" s="139"/>
      <c r="K86" s="139"/>
      <c r="L86" s="139"/>
      <c r="M86" s="139"/>
      <c r="N86" s="139"/>
      <c r="O86" s="139"/>
      <c r="P86" s="71">
        <f>$AA$7 -COUNTIF($T$8:$T$230,"Vắng") -COUNTIF($T$8:$T$230,"Vắng có phép") - COUNTIF($T$8:$T$230,"Đình chỉ thi") - COUNTIF($T$8:$T$230,"Không đủ ĐKDT")</f>
        <v>66</v>
      </c>
      <c r="Q86" s="71"/>
      <c r="R86" s="72"/>
      <c r="S86" s="73"/>
      <c r="T86" s="73" t="s">
        <v>39</v>
      </c>
      <c r="U86" s="73"/>
      <c r="V86" s="73"/>
      <c r="W86" s="4"/>
    </row>
    <row r="87" spans="1:40" ht="16.5" customHeight="1" x14ac:dyDescent="0.25">
      <c r="A87" s="61"/>
      <c r="B87" s="68" t="s">
        <v>41</v>
      </c>
      <c r="C87" s="68"/>
      <c r="D87" s="69">
        <f>+$AL$7</f>
        <v>41</v>
      </c>
      <c r="E87" s="70" t="s">
        <v>39</v>
      </c>
      <c r="F87" s="70"/>
      <c r="G87" s="139" t="s">
        <v>42</v>
      </c>
      <c r="H87" s="139"/>
      <c r="I87" s="139"/>
      <c r="J87" s="139"/>
      <c r="K87" s="139"/>
      <c r="L87" s="139"/>
      <c r="M87" s="139"/>
      <c r="N87" s="139"/>
      <c r="O87" s="139"/>
      <c r="P87" s="74">
        <f>COUNTIF($T$8:$T$106,"Vắng")</f>
        <v>8</v>
      </c>
      <c r="Q87" s="74"/>
      <c r="R87" s="75"/>
      <c r="S87" s="73"/>
      <c r="T87" s="73" t="s">
        <v>39</v>
      </c>
      <c r="U87" s="73"/>
      <c r="V87" s="73"/>
      <c r="W87" s="4"/>
    </row>
    <row r="88" spans="1:40" ht="16.5" customHeight="1" x14ac:dyDescent="0.25">
      <c r="A88" s="61"/>
      <c r="B88" s="68" t="s">
        <v>43</v>
      </c>
      <c r="C88" s="68"/>
      <c r="D88" s="76">
        <f>COUNTIF(X9:X83,"Học lại")</f>
        <v>34</v>
      </c>
      <c r="E88" s="70" t="s">
        <v>39</v>
      </c>
      <c r="F88" s="70"/>
      <c r="G88" s="139" t="s">
        <v>44</v>
      </c>
      <c r="H88" s="139"/>
      <c r="I88" s="139"/>
      <c r="J88" s="139"/>
      <c r="K88" s="139"/>
      <c r="L88" s="139"/>
      <c r="M88" s="139"/>
      <c r="N88" s="139"/>
      <c r="O88" s="139"/>
      <c r="P88" s="71">
        <f>COUNTIF($T$8:$T$106,"Vắng có phép")</f>
        <v>0</v>
      </c>
      <c r="Q88" s="71"/>
      <c r="R88" s="72"/>
      <c r="S88" s="73"/>
      <c r="T88" s="73" t="s">
        <v>39</v>
      </c>
      <c r="U88" s="73"/>
      <c r="V88" s="73"/>
      <c r="W88" s="4"/>
    </row>
    <row r="89" spans="1:40" ht="3" customHeight="1" x14ac:dyDescent="0.25">
      <c r="A89" s="61"/>
      <c r="B89" s="62"/>
      <c r="C89" s="63"/>
      <c r="D89" s="63"/>
      <c r="E89" s="64"/>
      <c r="F89" s="64"/>
      <c r="G89" s="64"/>
      <c r="H89" s="65"/>
      <c r="I89" s="66"/>
      <c r="J89" s="66"/>
      <c r="K89" s="67"/>
      <c r="L89" s="67"/>
      <c r="M89" s="67"/>
      <c r="N89" s="67"/>
      <c r="O89" s="67"/>
      <c r="P89" s="67"/>
      <c r="Q89" s="67"/>
      <c r="R89" s="67"/>
      <c r="S89" s="67"/>
      <c r="T89" s="67"/>
      <c r="U89" s="67"/>
      <c r="V89" s="67"/>
      <c r="W89" s="4"/>
    </row>
    <row r="90" spans="1:40" x14ac:dyDescent="0.25">
      <c r="B90" s="77" t="s">
        <v>45</v>
      </c>
      <c r="C90" s="77"/>
      <c r="D90" s="78">
        <f>COUNTIF(X9:X83,"Thi lại")</f>
        <v>0</v>
      </c>
      <c r="E90" s="79" t="s">
        <v>39</v>
      </c>
      <c r="F90" s="4"/>
      <c r="G90" s="4"/>
      <c r="H90" s="4"/>
      <c r="I90" s="4"/>
      <c r="J90" s="140"/>
      <c r="K90" s="140"/>
      <c r="L90" s="140"/>
      <c r="M90" s="140"/>
      <c r="N90" s="140"/>
      <c r="O90" s="140"/>
      <c r="P90" s="140"/>
      <c r="Q90" s="140"/>
      <c r="R90" s="140"/>
      <c r="S90" s="140"/>
      <c r="T90" s="140"/>
      <c r="U90" s="99"/>
      <c r="V90" s="99"/>
      <c r="W90" s="4"/>
    </row>
    <row r="91" spans="1:40" x14ac:dyDescent="0.25">
      <c r="B91" s="77"/>
      <c r="C91" s="77"/>
      <c r="D91" s="78"/>
      <c r="E91" s="79"/>
      <c r="F91" s="4"/>
      <c r="G91" s="4"/>
      <c r="H91" s="4"/>
      <c r="I91" s="4"/>
      <c r="J91" s="140" t="s">
        <v>3383</v>
      </c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99"/>
      <c r="V91" s="99"/>
      <c r="W91" s="4"/>
    </row>
  </sheetData>
  <sheetProtection formatCells="0" formatColumns="0" formatRows="0" insertColumns="0" insertRows="0" insertHyperlinks="0" deleteColumns="0" deleteRows="0" sort="0" autoFilter="0" pivotTables="0"/>
  <autoFilter ref="A7:AN83">
    <filterColumn colId="3" showButton="0"/>
  </autoFilter>
  <mergeCells count="43">
    <mergeCell ref="J91:T91"/>
    <mergeCell ref="G87:O87"/>
    <mergeCell ref="M6:N6"/>
    <mergeCell ref="O6:O7"/>
    <mergeCell ref="P6:P7"/>
    <mergeCell ref="Q6:Q8"/>
    <mergeCell ref="B8:G8"/>
    <mergeCell ref="B85:C85"/>
    <mergeCell ref="G86:O86"/>
    <mergeCell ref="G88:O88"/>
    <mergeCell ref="J90:T90"/>
    <mergeCell ref="AL3:AM5"/>
    <mergeCell ref="B4:C4"/>
    <mergeCell ref="G4:O4"/>
    <mergeCell ref="P4:U4"/>
    <mergeCell ref="B6:B7"/>
    <mergeCell ref="C6:C7"/>
    <mergeCell ref="D6:E7"/>
    <mergeCell ref="F6:F7"/>
    <mergeCell ref="G6:G7"/>
    <mergeCell ref="H6:H7"/>
    <mergeCell ref="Z3:Z6"/>
    <mergeCell ref="AA3:AA6"/>
    <mergeCell ref="AB3:AE5"/>
    <mergeCell ref="AF3:AG5"/>
    <mergeCell ref="AJ3:AK5"/>
    <mergeCell ref="B3:C3"/>
    <mergeCell ref="B1:G1"/>
    <mergeCell ref="B2:G2"/>
    <mergeCell ref="AH3:AI5"/>
    <mergeCell ref="H1:U1"/>
    <mergeCell ref="H2:U2"/>
    <mergeCell ref="D3:O3"/>
    <mergeCell ref="P3:U3"/>
    <mergeCell ref="Y3:Y6"/>
    <mergeCell ref="I6:I7"/>
    <mergeCell ref="J6:J7"/>
    <mergeCell ref="K6:K7"/>
    <mergeCell ref="L6:L7"/>
    <mergeCell ref="T6:T8"/>
    <mergeCell ref="U6:U8"/>
    <mergeCell ref="R6:R7"/>
    <mergeCell ref="S6:S7"/>
  </mergeCells>
  <conditionalFormatting sqref="H9:P83">
    <cfRule type="cellIs" dxfId="11" priority="8" operator="greaterThan">
      <formula>10</formula>
    </cfRule>
  </conditionalFormatting>
  <conditionalFormatting sqref="C1:C1048576">
    <cfRule type="duplicateValues" dxfId="10" priority="7"/>
  </conditionalFormatting>
  <conditionalFormatting sqref="P9:P83">
    <cfRule type="cellIs" dxfId="9" priority="4" operator="greaterThan">
      <formula>10</formula>
    </cfRule>
    <cfRule type="cellIs" dxfId="8" priority="5" operator="greaterThan">
      <formula>10</formula>
    </cfRule>
    <cfRule type="cellIs" dxfId="7" priority="6" operator="greaterThan">
      <formula>10</formula>
    </cfRule>
  </conditionalFormatting>
  <conditionalFormatting sqref="H9:K83">
    <cfRule type="cellIs" dxfId="6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8 Y3:AM7 Z2:AM2 Z9 X9:Y83 AN2:AN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2" max="1048575" man="1"/>
  </colBreak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AN92"/>
  <sheetViews>
    <sheetView workbookViewId="0">
      <pane ySplit="2" topLeftCell="A84" activePane="bottomLeft" state="frozen"/>
      <selection activeCell="S5" sqref="S1:S1048576"/>
      <selection pane="bottomLeft" activeCell="A93" sqref="A93:XFD124"/>
    </sheetView>
  </sheetViews>
  <sheetFormatPr defaultRowHeight="15.75" x14ac:dyDescent="0.25"/>
  <cols>
    <col min="1" max="1" width="0.5" style="1" customWidth="1"/>
    <col min="2" max="2" width="4" style="1" customWidth="1"/>
    <col min="3" max="3" width="10.625" style="1" customWidth="1"/>
    <col min="4" max="4" width="14.875" style="1" customWidth="1"/>
    <col min="5" max="5" width="9.875" style="1" customWidth="1"/>
    <col min="6" max="6" width="9.375" style="1" hidden="1" customWidth="1"/>
    <col min="7" max="7" width="12.125" style="1" customWidth="1"/>
    <col min="8" max="10" width="4.375" style="1" customWidth="1"/>
    <col min="11" max="11" width="4.375" style="1" hidden="1" customWidth="1"/>
    <col min="12" max="12" width="3.25" style="1" hidden="1" customWidth="1"/>
    <col min="13" max="13" width="4.875" style="1" hidden="1" customWidth="1"/>
    <col min="14" max="14" width="7.5" style="1" hidden="1" customWidth="1"/>
    <col min="15" max="15" width="8" style="1" hidden="1" customWidth="1"/>
    <col min="16" max="16" width="5.25" style="1" customWidth="1"/>
    <col min="17" max="17" width="6.5" style="1" customWidth="1"/>
    <col min="18" max="18" width="6.5" style="1" hidden="1" customWidth="1"/>
    <col min="19" max="19" width="14.5" style="1" hidden="1" customWidth="1"/>
    <col min="20" max="20" width="14.75" style="1" customWidth="1"/>
    <col min="21" max="21" width="8.25" style="1" hidden="1" customWidth="1"/>
    <col min="22" max="22" width="3.25" style="1" customWidth="1"/>
    <col min="23" max="23" width="5.75" style="1" customWidth="1"/>
    <col min="24" max="24" width="6.5" style="2" customWidth="1"/>
    <col min="25" max="26" width="9" style="3" customWidth="1"/>
    <col min="27" max="40" width="9" style="3"/>
    <col min="41" max="16384" width="9" style="1"/>
  </cols>
  <sheetData>
    <row r="1" spans="2:40" ht="27.75" customHeight="1" x14ac:dyDescent="0.3">
      <c r="B1" s="115" t="s">
        <v>0</v>
      </c>
      <c r="C1" s="115"/>
      <c r="D1" s="115"/>
      <c r="E1" s="115"/>
      <c r="F1" s="115"/>
      <c r="G1" s="115"/>
      <c r="H1" s="117" t="s">
        <v>3381</v>
      </c>
      <c r="I1" s="117"/>
      <c r="J1" s="117"/>
      <c r="K1" s="117"/>
      <c r="L1" s="117"/>
      <c r="M1" s="117"/>
      <c r="N1" s="117"/>
      <c r="O1" s="117"/>
      <c r="P1" s="117"/>
      <c r="Q1" s="117"/>
      <c r="R1" s="117"/>
      <c r="S1" s="117"/>
      <c r="T1" s="117"/>
      <c r="U1" s="117"/>
      <c r="V1" s="84"/>
      <c r="W1" s="4"/>
    </row>
    <row r="2" spans="2:40" ht="25.5" customHeight="1" x14ac:dyDescent="0.25">
      <c r="B2" s="116" t="s">
        <v>1</v>
      </c>
      <c r="C2" s="116"/>
      <c r="D2" s="116"/>
      <c r="E2" s="116"/>
      <c r="F2" s="116"/>
      <c r="G2" s="116"/>
      <c r="H2" s="119" t="s">
        <v>46</v>
      </c>
      <c r="I2" s="119"/>
      <c r="J2" s="119"/>
      <c r="K2" s="119"/>
      <c r="L2" s="119"/>
      <c r="M2" s="119"/>
      <c r="N2" s="119"/>
      <c r="O2" s="119"/>
      <c r="P2" s="119"/>
      <c r="Q2" s="119"/>
      <c r="R2" s="119"/>
      <c r="S2" s="119"/>
      <c r="T2" s="119"/>
      <c r="U2" s="119"/>
      <c r="V2" s="85"/>
      <c r="W2" s="5"/>
      <c r="X2" s="6"/>
      <c r="AF2" s="2"/>
      <c r="AG2" s="7"/>
      <c r="AH2" s="2"/>
      <c r="AI2" s="2"/>
      <c r="AJ2" s="2"/>
      <c r="AK2" s="7"/>
      <c r="AL2" s="2"/>
    </row>
    <row r="3" spans="2:40" ht="33.75" customHeight="1" x14ac:dyDescent="0.25">
      <c r="B3" s="112" t="s">
        <v>2</v>
      </c>
      <c r="C3" s="112"/>
      <c r="D3" s="113" t="s">
        <v>48</v>
      </c>
      <c r="E3" s="113"/>
      <c r="F3" s="113"/>
      <c r="G3" s="113"/>
      <c r="H3" s="113"/>
      <c r="I3" s="113"/>
      <c r="J3" s="113"/>
      <c r="K3" s="113"/>
      <c r="L3" s="113"/>
      <c r="M3" s="113"/>
      <c r="N3" s="113"/>
      <c r="O3" s="113"/>
      <c r="P3" s="114" t="s">
        <v>340</v>
      </c>
      <c r="Q3" s="114"/>
      <c r="R3" s="114"/>
      <c r="S3" s="114"/>
      <c r="T3" s="114"/>
      <c r="U3" s="114"/>
      <c r="V3" s="86"/>
      <c r="Y3" s="120" t="s">
        <v>3</v>
      </c>
      <c r="Z3" s="120" t="s">
        <v>4</v>
      </c>
      <c r="AA3" s="120" t="s">
        <v>5</v>
      </c>
      <c r="AB3" s="120" t="s">
        <v>6</v>
      </c>
      <c r="AC3" s="120"/>
      <c r="AD3" s="120"/>
      <c r="AE3" s="120"/>
      <c r="AF3" s="120" t="s">
        <v>7</v>
      </c>
      <c r="AG3" s="120"/>
      <c r="AH3" s="120" t="s">
        <v>8</v>
      </c>
      <c r="AI3" s="120"/>
      <c r="AJ3" s="120" t="s">
        <v>9</v>
      </c>
      <c r="AK3" s="120"/>
      <c r="AL3" s="120" t="s">
        <v>10</v>
      </c>
      <c r="AM3" s="120"/>
      <c r="AN3" s="9"/>
    </row>
    <row r="4" spans="2:40" ht="17.25" customHeight="1" x14ac:dyDescent="0.25">
      <c r="B4" s="121" t="s">
        <v>11</v>
      </c>
      <c r="C4" s="121"/>
      <c r="D4" s="10">
        <v>2</v>
      </c>
      <c r="G4" s="122" t="s">
        <v>341</v>
      </c>
      <c r="H4" s="122"/>
      <c r="I4" s="122"/>
      <c r="J4" s="122"/>
      <c r="K4" s="122"/>
      <c r="L4" s="122"/>
      <c r="M4" s="122"/>
      <c r="N4" s="122"/>
      <c r="O4" s="122"/>
      <c r="P4" s="122" t="s">
        <v>342</v>
      </c>
      <c r="Q4" s="122"/>
      <c r="R4" s="122"/>
      <c r="S4" s="122"/>
      <c r="T4" s="122"/>
      <c r="U4" s="122"/>
      <c r="V4" s="87"/>
      <c r="Y4" s="120"/>
      <c r="Z4" s="120"/>
      <c r="AA4" s="120"/>
      <c r="AB4" s="120"/>
      <c r="AC4" s="120"/>
      <c r="AD4" s="120"/>
      <c r="AE4" s="120"/>
      <c r="AF4" s="120"/>
      <c r="AG4" s="120"/>
      <c r="AH4" s="120"/>
      <c r="AI4" s="120"/>
      <c r="AJ4" s="120"/>
      <c r="AK4" s="120"/>
      <c r="AL4" s="120"/>
      <c r="AM4" s="120"/>
      <c r="AN4" s="9"/>
    </row>
    <row r="5" spans="2:40" ht="5.25" customHeight="1" x14ac:dyDescent="0.25"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2"/>
      <c r="Q5" s="4"/>
      <c r="R5" s="4"/>
      <c r="S5" s="4"/>
      <c r="T5" s="4"/>
      <c r="U5" s="4"/>
      <c r="V5" s="4"/>
      <c r="Y5" s="120"/>
      <c r="Z5" s="120"/>
      <c r="AA5" s="120"/>
      <c r="AB5" s="120"/>
      <c r="AC5" s="120"/>
      <c r="AD5" s="120"/>
      <c r="AE5" s="120"/>
      <c r="AF5" s="120"/>
      <c r="AG5" s="120"/>
      <c r="AH5" s="120"/>
      <c r="AI5" s="120"/>
      <c r="AJ5" s="120"/>
      <c r="AK5" s="120"/>
      <c r="AL5" s="120"/>
      <c r="AM5" s="120"/>
      <c r="AN5" s="9"/>
    </row>
    <row r="6" spans="2:40" ht="39" customHeight="1" x14ac:dyDescent="0.25">
      <c r="B6" s="124" t="s">
        <v>12</v>
      </c>
      <c r="C6" s="133" t="s">
        <v>13</v>
      </c>
      <c r="D6" s="135" t="s">
        <v>14</v>
      </c>
      <c r="E6" s="136"/>
      <c r="F6" s="124" t="s">
        <v>15</v>
      </c>
      <c r="G6" s="124" t="s">
        <v>4</v>
      </c>
      <c r="H6" s="131" t="s">
        <v>16</v>
      </c>
      <c r="I6" s="131" t="s">
        <v>17</v>
      </c>
      <c r="J6" s="131" t="s">
        <v>18</v>
      </c>
      <c r="K6" s="131" t="s">
        <v>19</v>
      </c>
      <c r="L6" s="132" t="s">
        <v>20</v>
      </c>
      <c r="M6" s="127" t="s">
        <v>21</v>
      </c>
      <c r="N6" s="129"/>
      <c r="O6" s="132" t="s">
        <v>22</v>
      </c>
      <c r="P6" s="132" t="s">
        <v>23</v>
      </c>
      <c r="Q6" s="124" t="s">
        <v>24</v>
      </c>
      <c r="R6" s="132" t="s">
        <v>25</v>
      </c>
      <c r="S6" s="124" t="s">
        <v>26</v>
      </c>
      <c r="T6" s="124" t="s">
        <v>27</v>
      </c>
      <c r="U6" s="124" t="s">
        <v>47</v>
      </c>
      <c r="V6" s="88"/>
      <c r="Y6" s="120"/>
      <c r="Z6" s="120"/>
      <c r="AA6" s="120"/>
      <c r="AB6" s="13" t="s">
        <v>28</v>
      </c>
      <c r="AC6" s="13" t="s">
        <v>29</v>
      </c>
      <c r="AD6" s="13" t="s">
        <v>30</v>
      </c>
      <c r="AE6" s="13" t="s">
        <v>31</v>
      </c>
      <c r="AF6" s="13" t="s">
        <v>32</v>
      </c>
      <c r="AG6" s="13" t="s">
        <v>31</v>
      </c>
      <c r="AH6" s="13" t="s">
        <v>32</v>
      </c>
      <c r="AI6" s="13" t="s">
        <v>31</v>
      </c>
      <c r="AJ6" s="13" t="s">
        <v>32</v>
      </c>
      <c r="AK6" s="13" t="s">
        <v>31</v>
      </c>
      <c r="AL6" s="13" t="s">
        <v>32</v>
      </c>
      <c r="AM6" s="14" t="s">
        <v>31</v>
      </c>
      <c r="AN6" s="15"/>
    </row>
    <row r="7" spans="2:40" ht="39" customHeight="1" x14ac:dyDescent="0.25">
      <c r="B7" s="125"/>
      <c r="C7" s="134"/>
      <c r="D7" s="137"/>
      <c r="E7" s="138"/>
      <c r="F7" s="125"/>
      <c r="G7" s="125"/>
      <c r="H7" s="131"/>
      <c r="I7" s="131"/>
      <c r="J7" s="131"/>
      <c r="K7" s="131"/>
      <c r="L7" s="132"/>
      <c r="M7" s="16" t="s">
        <v>33</v>
      </c>
      <c r="N7" s="16" t="s">
        <v>34</v>
      </c>
      <c r="O7" s="132"/>
      <c r="P7" s="132"/>
      <c r="Q7" s="126"/>
      <c r="R7" s="132"/>
      <c r="S7" s="125"/>
      <c r="T7" s="126"/>
      <c r="U7" s="126"/>
      <c r="V7" s="88"/>
      <c r="X7" s="17"/>
      <c r="Y7" s="18" t="str">
        <f>+D3</f>
        <v>Tin học cơ sở 2</v>
      </c>
      <c r="Z7" s="19" t="str">
        <f>+P3</f>
        <v>Nhóm: D17-231_01</v>
      </c>
      <c r="AA7" s="20">
        <f>+$AJ$7+$AL$7+$AH$7</f>
        <v>76</v>
      </c>
      <c r="AB7" s="7">
        <f>COUNTIF($S$8:$S$101,"Khiển trách")</f>
        <v>0</v>
      </c>
      <c r="AC7" s="7">
        <f>COUNTIF($S$8:$S$101,"Cảnh cáo")</f>
        <v>0</v>
      </c>
      <c r="AD7" s="7">
        <f>COUNTIF($S$8:$S$101,"Đình chỉ thi")</f>
        <v>0</v>
      </c>
      <c r="AE7" s="21">
        <f>+($AB$7+$AC$7+$AD$7)/$AA$7*100%</f>
        <v>0</v>
      </c>
      <c r="AF7" s="7">
        <f>SUM(COUNTIF($S$8:$S$99,"Vắng"),COUNTIF($S$8:$S$99,"Vắng có phép"))</f>
        <v>0</v>
      </c>
      <c r="AG7" s="22">
        <f>+$AF$7/$AA$7</f>
        <v>0</v>
      </c>
      <c r="AH7" s="23">
        <f>COUNTIF($X$8:$X$99,"Thi lại")</f>
        <v>0</v>
      </c>
      <c r="AI7" s="22">
        <f>+$AH$7/$AA$7</f>
        <v>0</v>
      </c>
      <c r="AJ7" s="23">
        <f>COUNTIF($X$8:$X$100,"Học lại")</f>
        <v>40</v>
      </c>
      <c r="AK7" s="22">
        <f>+$AJ$7/$AA$7</f>
        <v>0.52631578947368418</v>
      </c>
      <c r="AL7" s="7">
        <f>COUNTIF($X$9:$X$100,"Đạt")</f>
        <v>36</v>
      </c>
      <c r="AM7" s="21">
        <f>+$AL$7/$AA$7</f>
        <v>0.47368421052631576</v>
      </c>
      <c r="AN7" s="24"/>
    </row>
    <row r="8" spans="2:40" ht="14.25" customHeight="1" x14ac:dyDescent="0.25">
      <c r="B8" s="127" t="s">
        <v>35</v>
      </c>
      <c r="C8" s="128"/>
      <c r="D8" s="128"/>
      <c r="E8" s="128"/>
      <c r="F8" s="128"/>
      <c r="G8" s="129"/>
      <c r="H8" s="25">
        <v>10</v>
      </c>
      <c r="I8" s="25">
        <v>10</v>
      </c>
      <c r="J8" s="83">
        <v>10</v>
      </c>
      <c r="K8" s="25"/>
      <c r="L8" s="26"/>
      <c r="M8" s="27"/>
      <c r="N8" s="27"/>
      <c r="O8" s="27"/>
      <c r="P8" s="28">
        <f>100-H8-I8-J8-K8</f>
        <v>70</v>
      </c>
      <c r="Q8" s="125"/>
      <c r="R8" s="29"/>
      <c r="S8" s="29"/>
      <c r="T8" s="125"/>
      <c r="U8" s="125"/>
      <c r="V8" s="88"/>
      <c r="Y8" s="2"/>
      <c r="Z8" s="30"/>
      <c r="AA8" s="30"/>
      <c r="AB8" s="30"/>
      <c r="AC8" s="30"/>
      <c r="AD8" s="30"/>
      <c r="AE8" s="30"/>
      <c r="AF8" s="30"/>
      <c r="AG8" s="30"/>
      <c r="AH8" s="30"/>
      <c r="AI8" s="30"/>
      <c r="AJ8" s="30"/>
      <c r="AK8" s="30"/>
      <c r="AL8" s="30"/>
      <c r="AM8" s="30"/>
      <c r="AN8" s="9"/>
    </row>
    <row r="9" spans="2:40" ht="18.75" customHeight="1" x14ac:dyDescent="0.25">
      <c r="B9" s="31">
        <v>1</v>
      </c>
      <c r="C9" s="32" t="s">
        <v>49</v>
      </c>
      <c r="D9" s="33" t="s">
        <v>50</v>
      </c>
      <c r="E9" s="34" t="s">
        <v>51</v>
      </c>
      <c r="F9" s="35" t="s">
        <v>52</v>
      </c>
      <c r="G9" s="32" t="s">
        <v>53</v>
      </c>
      <c r="H9" s="81">
        <v>5</v>
      </c>
      <c r="I9" s="36">
        <v>6</v>
      </c>
      <c r="J9" s="36">
        <v>6</v>
      </c>
      <c r="K9" s="36" t="s">
        <v>36</v>
      </c>
      <c r="L9" s="37"/>
      <c r="M9" s="37"/>
      <c r="N9" s="37"/>
      <c r="O9" s="37"/>
      <c r="P9" s="38">
        <v>1</v>
      </c>
      <c r="Q9" s="39">
        <f t="shared" ref="Q9:Q72" si="0">ROUND(SUMPRODUCT(H9:P9,$H$8:$P$8)/100,1)</f>
        <v>2.4</v>
      </c>
      <c r="R9" s="40" t="str">
        <f>IF(AND($Q9&gt;=9,$Q9&lt;=10),"A+","")&amp;IF(AND($Q9&gt;=8.5,$Q9&lt;=8.9),"A","")&amp;IF(AND($Q9&gt;=8,$Q9&lt;=8.4),"B+","")&amp;IF(AND($Q9&gt;=7,$Q9&lt;=7.9),"B","")&amp;IF(AND($Q9&gt;=6.5,$Q9&lt;=6.9),"C+","")&amp;IF(AND($Q9&gt;=5.5,$Q9&lt;=6.4),"C","")&amp;IF(AND($Q9&gt;=5,$Q9&lt;=5.4),"D+","")&amp;IF(AND($Q9&gt;=4,$Q9&lt;=4.9),"D","")&amp;IF(AND($Q9&lt;4),"F","")</f>
        <v>F</v>
      </c>
      <c r="S9" s="40" t="str">
        <f t="shared" ref="S9:S84" si="1">IF($Q9&lt;4,"Kém",IF(AND($Q9&gt;=4,$Q9&lt;=5.4),"Trung bình yếu",IF(AND($Q9&gt;=5.5,$Q9&lt;=6.9),"Trung bình",IF(AND($Q9&gt;=7,$Q9&lt;=8.4),"Khá",IF(AND($Q9&gt;=8.5,$Q9&lt;=10),"Giỏi","")))))</f>
        <v>Kém</v>
      </c>
      <c r="T9" s="41" t="str">
        <f>+IF(OR($H9=0,$I9=0,$J9=0,$K9=0),"Không đủ ĐKDT",IF(AND(P9=0,Q9&gt;=4),"Không đạt",""))</f>
        <v/>
      </c>
      <c r="U9" s="90" t="s">
        <v>343</v>
      </c>
      <c r="V9" s="71"/>
      <c r="W9" s="4"/>
      <c r="X9" s="43" t="str">
        <f>IF(T9="Không đủ ĐKDT","Học lại",IF(T9="Đình chỉ thi","Học lại",IF(AND(MID(G9,2,2)&lt;"12",T9="Vắng"),"Thi lại",IF(T9="Vắng có phép", "Thi lại",IF(AND((MID(G9,2,2)&lt;"12"),Q9&lt;4.5),"Thi lại",IF(AND((MID(G9,2,2)&lt;"18"),Q9&lt;4),"Học lại",IF(AND((MID(G9,2,2)&gt;"17"),Q9&lt;4),"Thi lại",IF(AND(MID(G9,2,2)&gt;"17",P9=0),"Thi lại",IF(AND((MID(G9,2,2)&lt;"12"),P9=0),"Thi lại",IF(AND((MID(G9,2,2)&lt;"18"),(MID(G9,2,2)&gt;"11"),P9=0),"Học lại","Đạt"))))))))))</f>
        <v>Học lại</v>
      </c>
      <c r="Y9" s="43"/>
      <c r="Z9" s="42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9"/>
    </row>
    <row r="10" spans="2:40" ht="18.75" customHeight="1" x14ac:dyDescent="0.25">
      <c r="B10" s="44">
        <v>2</v>
      </c>
      <c r="C10" s="45" t="s">
        <v>54</v>
      </c>
      <c r="D10" s="46" t="s">
        <v>55</v>
      </c>
      <c r="E10" s="47" t="s">
        <v>51</v>
      </c>
      <c r="F10" s="48" t="s">
        <v>56</v>
      </c>
      <c r="G10" s="45" t="s">
        <v>57</v>
      </c>
      <c r="H10" s="82">
        <v>9</v>
      </c>
      <c r="I10" s="49">
        <v>7</v>
      </c>
      <c r="J10" s="49">
        <v>6</v>
      </c>
      <c r="K10" s="49" t="s">
        <v>36</v>
      </c>
      <c r="L10" s="50"/>
      <c r="M10" s="50"/>
      <c r="N10" s="50"/>
      <c r="O10" s="50"/>
      <c r="P10" s="80">
        <v>4</v>
      </c>
      <c r="Q10" s="51">
        <f t="shared" si="0"/>
        <v>5</v>
      </c>
      <c r="R10" s="52" t="str">
        <f>IF(AND($Q10&gt;=9,$Q10&lt;=10),"A+","")&amp;IF(AND($Q10&gt;=8.5,$Q10&lt;=8.9),"A","")&amp;IF(AND($Q10&gt;=8,$Q10&lt;=8.4),"B+","")&amp;IF(AND($Q10&gt;=7,$Q10&lt;=7.9),"B","")&amp;IF(AND($Q10&gt;=6.5,$Q10&lt;=6.9),"C+","")&amp;IF(AND($Q10&gt;=5.5,$Q10&lt;=6.4),"C","")&amp;IF(AND($Q10&gt;=5,$Q10&lt;=5.4),"D+","")&amp;IF(AND($Q10&gt;=4,$Q10&lt;=4.9),"D","")&amp;IF(AND($Q10&lt;4),"F","")</f>
        <v>D+</v>
      </c>
      <c r="S10" s="53" t="str">
        <f t="shared" si="1"/>
        <v>Trung bình yếu</v>
      </c>
      <c r="T10" s="41" t="str">
        <f>+IF(OR($H10=0,$I10=0,$J10=0,$K10=0),"Không đủ ĐKDT",IF(AND(P10=0,Q10&gt;=4),"Không đạt",""))</f>
        <v/>
      </c>
      <c r="U10" s="41" t="s">
        <v>343</v>
      </c>
      <c r="V10" s="71"/>
      <c r="W10" s="4"/>
      <c r="X10" s="43" t="str">
        <f t="shared" ref="X10:X73" si="2">IF(T10="Không đủ ĐKDT","Học lại",IF(T10="Đình chỉ thi","Học lại",IF(AND(MID(G10,2,2)&lt;"12",T10="Vắng"),"Thi lại",IF(T10="Vắng có phép", "Thi lại",IF(AND((MID(G10,2,2)&lt;"12"),Q10&lt;4.5),"Thi lại",IF(AND((MID(G10,2,2)&lt;"18"),Q10&lt;4),"Học lại",IF(AND((MID(G10,2,2)&gt;"17"),Q10&lt;4),"Thi lại",IF(AND(MID(G10,2,2)&gt;"17",P10=0),"Thi lại",IF(AND((MID(G10,2,2)&lt;"12"),P10=0),"Thi lại",IF(AND((MID(G10,2,2)&lt;"18"),(MID(G10,2,2)&gt;"11"),P10=0),"Học lại","Đạt"))))))))))</f>
        <v>Đạt</v>
      </c>
      <c r="Y10" s="43"/>
      <c r="Z10" s="30"/>
      <c r="AA10" s="30"/>
      <c r="AB10" s="30"/>
      <c r="AC10" s="13"/>
      <c r="AD10" s="13"/>
      <c r="AE10" s="13"/>
      <c r="AF10" s="13"/>
      <c r="AG10" s="8"/>
      <c r="AH10" s="13"/>
      <c r="AI10" s="13"/>
      <c r="AJ10" s="13"/>
      <c r="AK10" s="13"/>
      <c r="AL10" s="13"/>
      <c r="AM10" s="13"/>
      <c r="AN10" s="15"/>
    </row>
    <row r="11" spans="2:40" ht="18.75" customHeight="1" x14ac:dyDescent="0.25">
      <c r="B11" s="44">
        <v>3</v>
      </c>
      <c r="C11" s="45" t="s">
        <v>58</v>
      </c>
      <c r="D11" s="46" t="s">
        <v>59</v>
      </c>
      <c r="E11" s="47" t="s">
        <v>51</v>
      </c>
      <c r="F11" s="48" t="s">
        <v>60</v>
      </c>
      <c r="G11" s="45" t="s">
        <v>61</v>
      </c>
      <c r="H11" s="82">
        <v>7</v>
      </c>
      <c r="I11" s="49">
        <v>6</v>
      </c>
      <c r="J11" s="49">
        <v>8</v>
      </c>
      <c r="K11" s="49" t="s">
        <v>36</v>
      </c>
      <c r="L11" s="54"/>
      <c r="M11" s="54"/>
      <c r="N11" s="54"/>
      <c r="O11" s="54"/>
      <c r="P11" s="80">
        <v>5</v>
      </c>
      <c r="Q11" s="51">
        <f t="shared" si="0"/>
        <v>5.6</v>
      </c>
      <c r="R11" s="52" t="str">
        <f t="shared" ref="R11:R84" si="3">IF(AND($Q11&gt;=9,$Q11&lt;=10),"A+","")&amp;IF(AND($Q11&gt;=8.5,$Q11&lt;=8.9),"A","")&amp;IF(AND($Q11&gt;=8,$Q11&lt;=8.4),"B+","")&amp;IF(AND($Q11&gt;=7,$Q11&lt;=7.9),"B","")&amp;IF(AND($Q11&gt;=6.5,$Q11&lt;=6.9),"C+","")&amp;IF(AND($Q11&gt;=5.5,$Q11&lt;=6.4),"C","")&amp;IF(AND($Q11&gt;=5,$Q11&lt;=5.4),"D+","")&amp;IF(AND($Q11&gt;=4,$Q11&lt;=4.9),"D","")&amp;IF(AND($Q11&lt;4),"F","")</f>
        <v>C</v>
      </c>
      <c r="S11" s="53" t="str">
        <f t="shared" si="1"/>
        <v>Trung bình</v>
      </c>
      <c r="T11" s="41" t="str">
        <f t="shared" ref="T11:T74" si="4">+IF(OR($H11=0,$I11=0,$J11=0,$K11=0),"Không đủ ĐKDT",IF(AND(P11=0,Q11&gt;=4),"Không đạt",""))</f>
        <v/>
      </c>
      <c r="U11" s="41" t="s">
        <v>343</v>
      </c>
      <c r="V11" s="71"/>
      <c r="W11" s="4"/>
      <c r="X11" s="43" t="str">
        <f t="shared" si="2"/>
        <v>Đạt</v>
      </c>
      <c r="Y11" s="43"/>
      <c r="Z11" s="55"/>
      <c r="AA11" s="55"/>
      <c r="AB11" s="56"/>
      <c r="AC11" s="8"/>
      <c r="AD11" s="8"/>
      <c r="AE11" s="8"/>
      <c r="AF11" s="57"/>
      <c r="AG11" s="8"/>
      <c r="AH11" s="58"/>
      <c r="AI11" s="59"/>
      <c r="AJ11" s="58"/>
      <c r="AK11" s="59"/>
      <c r="AL11" s="58"/>
      <c r="AM11" s="8"/>
      <c r="AN11" s="60"/>
    </row>
    <row r="12" spans="2:40" ht="18.75" customHeight="1" x14ac:dyDescent="0.25">
      <c r="B12" s="44">
        <v>4</v>
      </c>
      <c r="C12" s="45" t="s">
        <v>62</v>
      </c>
      <c r="D12" s="46" t="s">
        <v>63</v>
      </c>
      <c r="E12" s="47" t="s">
        <v>51</v>
      </c>
      <c r="F12" s="48" t="s">
        <v>64</v>
      </c>
      <c r="G12" s="45" t="s">
        <v>65</v>
      </c>
      <c r="H12" s="82">
        <v>8</v>
      </c>
      <c r="I12" s="49">
        <v>6</v>
      </c>
      <c r="J12" s="49">
        <v>6</v>
      </c>
      <c r="K12" s="49" t="s">
        <v>36</v>
      </c>
      <c r="L12" s="54"/>
      <c r="M12" s="54"/>
      <c r="N12" s="54"/>
      <c r="O12" s="54"/>
      <c r="P12" s="80">
        <v>5</v>
      </c>
      <c r="Q12" s="51">
        <f t="shared" si="0"/>
        <v>5.5</v>
      </c>
      <c r="R12" s="52" t="str">
        <f t="shared" si="3"/>
        <v>C</v>
      </c>
      <c r="S12" s="53" t="str">
        <f t="shared" si="1"/>
        <v>Trung bình</v>
      </c>
      <c r="T12" s="41" t="str">
        <f t="shared" si="4"/>
        <v/>
      </c>
      <c r="U12" s="41" t="s">
        <v>343</v>
      </c>
      <c r="V12" s="71"/>
      <c r="W12" s="4"/>
      <c r="X12" s="43" t="str">
        <f t="shared" si="2"/>
        <v>Đạt</v>
      </c>
      <c r="Y12" s="43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61"/>
    </row>
    <row r="13" spans="2:40" ht="18.75" customHeight="1" x14ac:dyDescent="0.25">
      <c r="B13" s="44">
        <v>5</v>
      </c>
      <c r="C13" s="45" t="s">
        <v>66</v>
      </c>
      <c r="D13" s="46" t="s">
        <v>67</v>
      </c>
      <c r="E13" s="47" t="s">
        <v>51</v>
      </c>
      <c r="F13" s="48" t="s">
        <v>68</v>
      </c>
      <c r="G13" s="45" t="s">
        <v>69</v>
      </c>
      <c r="H13" s="82">
        <v>7</v>
      </c>
      <c r="I13" s="49">
        <v>6</v>
      </c>
      <c r="J13" s="49">
        <v>4</v>
      </c>
      <c r="K13" s="49" t="s">
        <v>36</v>
      </c>
      <c r="L13" s="54"/>
      <c r="M13" s="54"/>
      <c r="N13" s="54"/>
      <c r="O13" s="54"/>
      <c r="P13" s="80">
        <v>0</v>
      </c>
      <c r="Q13" s="51">
        <f t="shared" si="0"/>
        <v>1.7</v>
      </c>
      <c r="R13" s="52" t="str">
        <f t="shared" si="3"/>
        <v>F</v>
      </c>
      <c r="S13" s="53" t="str">
        <f t="shared" si="1"/>
        <v>Kém</v>
      </c>
      <c r="T13" s="41" t="s">
        <v>3382</v>
      </c>
      <c r="U13" s="41" t="s">
        <v>343</v>
      </c>
      <c r="V13" s="71"/>
      <c r="W13" s="4"/>
      <c r="X13" s="43" t="str">
        <f t="shared" si="2"/>
        <v>Học lại</v>
      </c>
      <c r="Y13" s="43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61"/>
    </row>
    <row r="14" spans="2:40" ht="18.75" customHeight="1" x14ac:dyDescent="0.25">
      <c r="B14" s="44">
        <v>6</v>
      </c>
      <c r="C14" s="45" t="s">
        <v>70</v>
      </c>
      <c r="D14" s="46" t="s">
        <v>71</v>
      </c>
      <c r="E14" s="47" t="s">
        <v>72</v>
      </c>
      <c r="F14" s="48" t="s">
        <v>73</v>
      </c>
      <c r="G14" s="45" t="s">
        <v>74</v>
      </c>
      <c r="H14" s="82">
        <v>9</v>
      </c>
      <c r="I14" s="49">
        <v>7</v>
      </c>
      <c r="J14" s="49">
        <v>6</v>
      </c>
      <c r="K14" s="49" t="s">
        <v>36</v>
      </c>
      <c r="L14" s="54"/>
      <c r="M14" s="54"/>
      <c r="N14" s="54"/>
      <c r="O14" s="54"/>
      <c r="P14" s="80">
        <v>1</v>
      </c>
      <c r="Q14" s="51">
        <f t="shared" si="0"/>
        <v>2.9</v>
      </c>
      <c r="R14" s="52" t="str">
        <f t="shared" si="3"/>
        <v>F</v>
      </c>
      <c r="S14" s="53" t="str">
        <f t="shared" si="1"/>
        <v>Kém</v>
      </c>
      <c r="T14" s="41" t="str">
        <f t="shared" si="4"/>
        <v/>
      </c>
      <c r="U14" s="41" t="s">
        <v>343</v>
      </c>
      <c r="V14" s="71"/>
      <c r="W14" s="4"/>
      <c r="X14" s="43" t="str">
        <f t="shared" si="2"/>
        <v>Học lại</v>
      </c>
      <c r="Y14" s="43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61"/>
    </row>
    <row r="15" spans="2:40" ht="18.75" customHeight="1" x14ac:dyDescent="0.25">
      <c r="B15" s="44">
        <v>7</v>
      </c>
      <c r="C15" s="45" t="s">
        <v>75</v>
      </c>
      <c r="D15" s="46" t="s">
        <v>76</v>
      </c>
      <c r="E15" s="47" t="s">
        <v>77</v>
      </c>
      <c r="F15" s="48" t="s">
        <v>78</v>
      </c>
      <c r="G15" s="45" t="s">
        <v>79</v>
      </c>
      <c r="H15" s="82">
        <v>8</v>
      </c>
      <c r="I15" s="49">
        <v>7</v>
      </c>
      <c r="J15" s="49">
        <v>7</v>
      </c>
      <c r="K15" s="49" t="s">
        <v>36</v>
      </c>
      <c r="L15" s="54"/>
      <c r="M15" s="54"/>
      <c r="N15" s="54"/>
      <c r="O15" s="54"/>
      <c r="P15" s="80">
        <v>1</v>
      </c>
      <c r="Q15" s="51">
        <f t="shared" si="0"/>
        <v>2.9</v>
      </c>
      <c r="R15" s="52" t="str">
        <f t="shared" si="3"/>
        <v>F</v>
      </c>
      <c r="S15" s="53" t="str">
        <f t="shared" si="1"/>
        <v>Kém</v>
      </c>
      <c r="T15" s="41" t="str">
        <f t="shared" si="4"/>
        <v/>
      </c>
      <c r="U15" s="41" t="s">
        <v>343</v>
      </c>
      <c r="V15" s="71"/>
      <c r="W15" s="4"/>
      <c r="X15" s="43" t="str">
        <f t="shared" si="2"/>
        <v>Học lại</v>
      </c>
      <c r="Y15" s="43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61"/>
    </row>
    <row r="16" spans="2:40" ht="18.75" customHeight="1" x14ac:dyDescent="0.25">
      <c r="B16" s="44">
        <v>8</v>
      </c>
      <c r="C16" s="45" t="s">
        <v>80</v>
      </c>
      <c r="D16" s="46" t="s">
        <v>81</v>
      </c>
      <c r="E16" s="47" t="s">
        <v>82</v>
      </c>
      <c r="F16" s="48" t="s">
        <v>83</v>
      </c>
      <c r="G16" s="45" t="s">
        <v>84</v>
      </c>
      <c r="H16" s="82">
        <v>6</v>
      </c>
      <c r="I16" s="49">
        <v>5</v>
      </c>
      <c r="J16" s="49">
        <v>6</v>
      </c>
      <c r="K16" s="49" t="s">
        <v>36</v>
      </c>
      <c r="L16" s="54"/>
      <c r="M16" s="54"/>
      <c r="N16" s="54"/>
      <c r="O16" s="54"/>
      <c r="P16" s="80">
        <v>4</v>
      </c>
      <c r="Q16" s="51">
        <f t="shared" si="0"/>
        <v>4.5</v>
      </c>
      <c r="R16" s="52" t="str">
        <f t="shared" si="3"/>
        <v>D</v>
      </c>
      <c r="S16" s="53" t="str">
        <f t="shared" si="1"/>
        <v>Trung bình yếu</v>
      </c>
      <c r="T16" s="41" t="str">
        <f t="shared" si="4"/>
        <v/>
      </c>
      <c r="U16" s="41" t="s">
        <v>343</v>
      </c>
      <c r="V16" s="71"/>
      <c r="W16" s="4"/>
      <c r="X16" s="43" t="str">
        <f t="shared" si="2"/>
        <v>Đạt</v>
      </c>
      <c r="Y16" s="43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61"/>
    </row>
    <row r="17" spans="2:40" ht="18.75" customHeight="1" x14ac:dyDescent="0.25">
      <c r="B17" s="44">
        <v>9</v>
      </c>
      <c r="C17" s="45" t="s">
        <v>85</v>
      </c>
      <c r="D17" s="46" t="s">
        <v>86</v>
      </c>
      <c r="E17" s="47" t="s">
        <v>87</v>
      </c>
      <c r="F17" s="48" t="s">
        <v>88</v>
      </c>
      <c r="G17" s="45" t="s">
        <v>89</v>
      </c>
      <c r="H17" s="82">
        <v>9</v>
      </c>
      <c r="I17" s="49">
        <v>6</v>
      </c>
      <c r="J17" s="49">
        <v>8</v>
      </c>
      <c r="K17" s="49" t="s">
        <v>36</v>
      </c>
      <c r="L17" s="54"/>
      <c r="M17" s="54"/>
      <c r="N17" s="54"/>
      <c r="O17" s="54"/>
      <c r="P17" s="80">
        <v>3</v>
      </c>
      <c r="Q17" s="51">
        <f t="shared" si="0"/>
        <v>4.4000000000000004</v>
      </c>
      <c r="R17" s="52" t="str">
        <f t="shared" si="3"/>
        <v>D</v>
      </c>
      <c r="S17" s="53" t="str">
        <f t="shared" si="1"/>
        <v>Trung bình yếu</v>
      </c>
      <c r="T17" s="41" t="str">
        <f t="shared" si="4"/>
        <v/>
      </c>
      <c r="U17" s="41" t="s">
        <v>343</v>
      </c>
      <c r="V17" s="71"/>
      <c r="W17" s="4"/>
      <c r="X17" s="43" t="str">
        <f t="shared" si="2"/>
        <v>Đạt</v>
      </c>
      <c r="Y17" s="43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61"/>
    </row>
    <row r="18" spans="2:40" ht="18.75" customHeight="1" x14ac:dyDescent="0.25">
      <c r="B18" s="44">
        <v>10</v>
      </c>
      <c r="C18" s="45" t="s">
        <v>90</v>
      </c>
      <c r="D18" s="46" t="s">
        <v>91</v>
      </c>
      <c r="E18" s="47" t="s">
        <v>87</v>
      </c>
      <c r="F18" s="48" t="s">
        <v>92</v>
      </c>
      <c r="G18" s="45" t="s">
        <v>93</v>
      </c>
      <c r="H18" s="82">
        <v>6</v>
      </c>
      <c r="I18" s="49">
        <v>6</v>
      </c>
      <c r="J18" s="49">
        <v>4</v>
      </c>
      <c r="K18" s="49" t="s">
        <v>36</v>
      </c>
      <c r="L18" s="54"/>
      <c r="M18" s="54"/>
      <c r="N18" s="54"/>
      <c r="O18" s="54"/>
      <c r="P18" s="80">
        <v>4</v>
      </c>
      <c r="Q18" s="51">
        <f t="shared" si="0"/>
        <v>4.4000000000000004</v>
      </c>
      <c r="R18" s="52" t="str">
        <f t="shared" si="3"/>
        <v>D</v>
      </c>
      <c r="S18" s="53" t="str">
        <f t="shared" si="1"/>
        <v>Trung bình yếu</v>
      </c>
      <c r="T18" s="41" t="str">
        <f t="shared" si="4"/>
        <v/>
      </c>
      <c r="U18" s="41" t="s">
        <v>343</v>
      </c>
      <c r="V18" s="71"/>
      <c r="W18" s="4"/>
      <c r="X18" s="43" t="str">
        <f t="shared" si="2"/>
        <v>Đạt</v>
      </c>
      <c r="Y18" s="43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61"/>
    </row>
    <row r="19" spans="2:40" ht="18.75" customHeight="1" x14ac:dyDescent="0.25">
      <c r="B19" s="44">
        <v>11</v>
      </c>
      <c r="C19" s="45" t="s">
        <v>94</v>
      </c>
      <c r="D19" s="46" t="s">
        <v>76</v>
      </c>
      <c r="E19" s="47" t="s">
        <v>95</v>
      </c>
      <c r="F19" s="48" t="s">
        <v>96</v>
      </c>
      <c r="G19" s="45" t="s">
        <v>79</v>
      </c>
      <c r="H19" s="82">
        <v>8</v>
      </c>
      <c r="I19" s="49">
        <v>5</v>
      </c>
      <c r="J19" s="49">
        <v>8</v>
      </c>
      <c r="K19" s="49" t="s">
        <v>36</v>
      </c>
      <c r="L19" s="54"/>
      <c r="M19" s="54"/>
      <c r="N19" s="54"/>
      <c r="O19" s="54"/>
      <c r="P19" s="80">
        <v>1</v>
      </c>
      <c r="Q19" s="51">
        <f t="shared" si="0"/>
        <v>2.8</v>
      </c>
      <c r="R19" s="52" t="str">
        <f t="shared" si="3"/>
        <v>F</v>
      </c>
      <c r="S19" s="53" t="str">
        <f t="shared" si="1"/>
        <v>Kém</v>
      </c>
      <c r="T19" s="41" t="str">
        <f t="shared" si="4"/>
        <v/>
      </c>
      <c r="U19" s="41" t="s">
        <v>343</v>
      </c>
      <c r="V19" s="71"/>
      <c r="W19" s="4"/>
      <c r="X19" s="43" t="str">
        <f t="shared" si="2"/>
        <v>Học lại</v>
      </c>
      <c r="Y19" s="43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61"/>
    </row>
    <row r="20" spans="2:40" ht="18.75" customHeight="1" x14ac:dyDescent="0.25">
      <c r="B20" s="44">
        <v>12</v>
      </c>
      <c r="C20" s="45" t="s">
        <v>97</v>
      </c>
      <c r="D20" s="46" t="s">
        <v>98</v>
      </c>
      <c r="E20" s="47" t="s">
        <v>99</v>
      </c>
      <c r="F20" s="48" t="s">
        <v>100</v>
      </c>
      <c r="G20" s="45" t="s">
        <v>93</v>
      </c>
      <c r="H20" s="82">
        <v>6</v>
      </c>
      <c r="I20" s="49">
        <v>6</v>
      </c>
      <c r="J20" s="49">
        <v>6</v>
      </c>
      <c r="K20" s="49" t="s">
        <v>36</v>
      </c>
      <c r="L20" s="54"/>
      <c r="M20" s="54"/>
      <c r="N20" s="54"/>
      <c r="O20" s="54"/>
      <c r="P20" s="80">
        <v>1</v>
      </c>
      <c r="Q20" s="51">
        <f t="shared" si="0"/>
        <v>2.5</v>
      </c>
      <c r="R20" s="52" t="str">
        <f t="shared" si="3"/>
        <v>F</v>
      </c>
      <c r="S20" s="53" t="str">
        <f t="shared" si="1"/>
        <v>Kém</v>
      </c>
      <c r="T20" s="41" t="str">
        <f t="shared" si="4"/>
        <v/>
      </c>
      <c r="U20" s="41" t="s">
        <v>343</v>
      </c>
      <c r="V20" s="71"/>
      <c r="W20" s="4"/>
      <c r="X20" s="43" t="str">
        <f t="shared" si="2"/>
        <v>Học lại</v>
      </c>
      <c r="Y20" s="43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61"/>
    </row>
    <row r="21" spans="2:40" ht="18.75" customHeight="1" x14ac:dyDescent="0.25">
      <c r="B21" s="44">
        <v>13</v>
      </c>
      <c r="C21" s="45" t="s">
        <v>101</v>
      </c>
      <c r="D21" s="46" t="s">
        <v>102</v>
      </c>
      <c r="E21" s="47" t="s">
        <v>103</v>
      </c>
      <c r="F21" s="48" t="s">
        <v>104</v>
      </c>
      <c r="G21" s="45" t="s">
        <v>105</v>
      </c>
      <c r="H21" s="82">
        <v>7</v>
      </c>
      <c r="I21" s="49">
        <v>6</v>
      </c>
      <c r="J21" s="49">
        <v>6</v>
      </c>
      <c r="K21" s="49" t="s">
        <v>36</v>
      </c>
      <c r="L21" s="54"/>
      <c r="M21" s="54"/>
      <c r="N21" s="54"/>
      <c r="O21" s="54"/>
      <c r="P21" s="80">
        <v>1</v>
      </c>
      <c r="Q21" s="51">
        <f t="shared" si="0"/>
        <v>2.6</v>
      </c>
      <c r="R21" s="52" t="str">
        <f t="shared" si="3"/>
        <v>F</v>
      </c>
      <c r="S21" s="53" t="str">
        <f t="shared" si="1"/>
        <v>Kém</v>
      </c>
      <c r="T21" s="41" t="str">
        <f t="shared" si="4"/>
        <v/>
      </c>
      <c r="U21" s="41" t="s">
        <v>343</v>
      </c>
      <c r="V21" s="71"/>
      <c r="W21" s="4"/>
      <c r="X21" s="43" t="str">
        <f t="shared" si="2"/>
        <v>Học lại</v>
      </c>
      <c r="Y21" s="43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61"/>
    </row>
    <row r="22" spans="2:40" ht="18.75" customHeight="1" x14ac:dyDescent="0.25">
      <c r="B22" s="44">
        <v>14</v>
      </c>
      <c r="C22" s="45" t="s">
        <v>106</v>
      </c>
      <c r="D22" s="46" t="s">
        <v>107</v>
      </c>
      <c r="E22" s="47" t="s">
        <v>103</v>
      </c>
      <c r="F22" s="48" t="s">
        <v>108</v>
      </c>
      <c r="G22" s="45" t="s">
        <v>57</v>
      </c>
      <c r="H22" s="82">
        <v>8</v>
      </c>
      <c r="I22" s="49">
        <v>7</v>
      </c>
      <c r="J22" s="49">
        <v>6</v>
      </c>
      <c r="K22" s="49" t="s">
        <v>36</v>
      </c>
      <c r="L22" s="54"/>
      <c r="M22" s="54"/>
      <c r="N22" s="54"/>
      <c r="O22" s="54"/>
      <c r="P22" s="80">
        <v>1</v>
      </c>
      <c r="Q22" s="51">
        <f t="shared" si="0"/>
        <v>2.8</v>
      </c>
      <c r="R22" s="52" t="str">
        <f t="shared" si="3"/>
        <v>F</v>
      </c>
      <c r="S22" s="53" t="str">
        <f t="shared" si="1"/>
        <v>Kém</v>
      </c>
      <c r="T22" s="41" t="str">
        <f t="shared" si="4"/>
        <v/>
      </c>
      <c r="U22" s="41" t="s">
        <v>343</v>
      </c>
      <c r="V22" s="71"/>
      <c r="W22" s="4"/>
      <c r="X22" s="43" t="str">
        <f t="shared" si="2"/>
        <v>Học lại</v>
      </c>
      <c r="Y22" s="43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61"/>
    </row>
    <row r="23" spans="2:40" ht="18.75" customHeight="1" x14ac:dyDescent="0.25">
      <c r="B23" s="44">
        <v>15</v>
      </c>
      <c r="C23" s="45" t="s">
        <v>109</v>
      </c>
      <c r="D23" s="46" t="s">
        <v>110</v>
      </c>
      <c r="E23" s="47" t="s">
        <v>111</v>
      </c>
      <c r="F23" s="48" t="s">
        <v>112</v>
      </c>
      <c r="G23" s="45" t="s">
        <v>89</v>
      </c>
      <c r="H23" s="82">
        <v>9</v>
      </c>
      <c r="I23" s="49">
        <v>8</v>
      </c>
      <c r="J23" s="49">
        <v>8</v>
      </c>
      <c r="K23" s="49" t="s">
        <v>36</v>
      </c>
      <c r="L23" s="54"/>
      <c r="M23" s="54"/>
      <c r="N23" s="54"/>
      <c r="O23" s="54"/>
      <c r="P23" s="80">
        <v>5</v>
      </c>
      <c r="Q23" s="51">
        <f t="shared" si="0"/>
        <v>6</v>
      </c>
      <c r="R23" s="52" t="str">
        <f t="shared" si="3"/>
        <v>C</v>
      </c>
      <c r="S23" s="53" t="str">
        <f t="shared" si="1"/>
        <v>Trung bình</v>
      </c>
      <c r="T23" s="41" t="str">
        <f t="shared" si="4"/>
        <v/>
      </c>
      <c r="U23" s="41" t="s">
        <v>343</v>
      </c>
      <c r="V23" s="71"/>
      <c r="W23" s="4"/>
      <c r="X23" s="43" t="str">
        <f t="shared" si="2"/>
        <v>Đạt</v>
      </c>
      <c r="Y23" s="43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61"/>
    </row>
    <row r="24" spans="2:40" ht="18.75" customHeight="1" x14ac:dyDescent="0.25">
      <c r="B24" s="44">
        <v>16</v>
      </c>
      <c r="C24" s="45" t="s">
        <v>113</v>
      </c>
      <c r="D24" s="46" t="s">
        <v>114</v>
      </c>
      <c r="E24" s="47" t="s">
        <v>115</v>
      </c>
      <c r="F24" s="48" t="s">
        <v>116</v>
      </c>
      <c r="G24" s="45" t="s">
        <v>53</v>
      </c>
      <c r="H24" s="82">
        <v>8</v>
      </c>
      <c r="I24" s="49">
        <v>7</v>
      </c>
      <c r="J24" s="49">
        <v>6</v>
      </c>
      <c r="K24" s="49" t="s">
        <v>36</v>
      </c>
      <c r="L24" s="54"/>
      <c r="M24" s="54"/>
      <c r="N24" s="54"/>
      <c r="O24" s="54"/>
      <c r="P24" s="80">
        <v>1</v>
      </c>
      <c r="Q24" s="51">
        <f t="shared" si="0"/>
        <v>2.8</v>
      </c>
      <c r="R24" s="52" t="str">
        <f t="shared" si="3"/>
        <v>F</v>
      </c>
      <c r="S24" s="53" t="str">
        <f t="shared" si="1"/>
        <v>Kém</v>
      </c>
      <c r="T24" s="41" t="str">
        <f t="shared" si="4"/>
        <v/>
      </c>
      <c r="U24" s="41" t="s">
        <v>343</v>
      </c>
      <c r="V24" s="71"/>
      <c r="W24" s="4"/>
      <c r="X24" s="43" t="str">
        <f t="shared" si="2"/>
        <v>Học lại</v>
      </c>
      <c r="Y24" s="43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61"/>
    </row>
    <row r="25" spans="2:40" ht="18.75" customHeight="1" x14ac:dyDescent="0.25">
      <c r="B25" s="44">
        <v>17</v>
      </c>
      <c r="C25" s="45" t="s">
        <v>117</v>
      </c>
      <c r="D25" s="46" t="s">
        <v>118</v>
      </c>
      <c r="E25" s="47" t="s">
        <v>115</v>
      </c>
      <c r="F25" s="48" t="s">
        <v>119</v>
      </c>
      <c r="G25" s="45" t="s">
        <v>120</v>
      </c>
      <c r="H25" s="82">
        <v>9</v>
      </c>
      <c r="I25" s="49">
        <v>7</v>
      </c>
      <c r="J25" s="49">
        <v>6</v>
      </c>
      <c r="K25" s="49" t="s">
        <v>36</v>
      </c>
      <c r="L25" s="54"/>
      <c r="M25" s="54"/>
      <c r="N25" s="54"/>
      <c r="O25" s="54"/>
      <c r="P25" s="80">
        <v>1</v>
      </c>
      <c r="Q25" s="51">
        <f t="shared" si="0"/>
        <v>2.9</v>
      </c>
      <c r="R25" s="52" t="str">
        <f t="shared" si="3"/>
        <v>F</v>
      </c>
      <c r="S25" s="53" t="str">
        <f t="shared" si="1"/>
        <v>Kém</v>
      </c>
      <c r="T25" s="41" t="str">
        <f t="shared" si="4"/>
        <v/>
      </c>
      <c r="U25" s="41" t="s">
        <v>343</v>
      </c>
      <c r="V25" s="71"/>
      <c r="W25" s="4"/>
      <c r="X25" s="43" t="str">
        <f t="shared" si="2"/>
        <v>Học lại</v>
      </c>
      <c r="Y25" s="43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61"/>
    </row>
    <row r="26" spans="2:40" ht="18.75" customHeight="1" x14ac:dyDescent="0.25">
      <c r="B26" s="44">
        <v>18</v>
      </c>
      <c r="C26" s="45" t="s">
        <v>121</v>
      </c>
      <c r="D26" s="46" t="s">
        <v>122</v>
      </c>
      <c r="E26" s="47" t="s">
        <v>123</v>
      </c>
      <c r="F26" s="48" t="s">
        <v>124</v>
      </c>
      <c r="G26" s="45" t="s">
        <v>93</v>
      </c>
      <c r="H26" s="82">
        <v>9</v>
      </c>
      <c r="I26" s="49">
        <v>8</v>
      </c>
      <c r="J26" s="49">
        <v>6</v>
      </c>
      <c r="K26" s="49" t="s">
        <v>36</v>
      </c>
      <c r="L26" s="54"/>
      <c r="M26" s="54"/>
      <c r="N26" s="54"/>
      <c r="O26" s="54"/>
      <c r="P26" s="80">
        <v>2</v>
      </c>
      <c r="Q26" s="51">
        <f t="shared" si="0"/>
        <v>3.7</v>
      </c>
      <c r="R26" s="52" t="str">
        <f t="shared" si="3"/>
        <v>F</v>
      </c>
      <c r="S26" s="53" t="str">
        <f t="shared" si="1"/>
        <v>Kém</v>
      </c>
      <c r="T26" s="41" t="str">
        <f t="shared" si="4"/>
        <v/>
      </c>
      <c r="U26" s="41" t="s">
        <v>343</v>
      </c>
      <c r="V26" s="71"/>
      <c r="W26" s="4"/>
      <c r="X26" s="43" t="str">
        <f t="shared" si="2"/>
        <v>Học lại</v>
      </c>
      <c r="Y26" s="43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61"/>
    </row>
    <row r="27" spans="2:40" ht="18.75" customHeight="1" x14ac:dyDescent="0.25">
      <c r="B27" s="44">
        <v>19</v>
      </c>
      <c r="C27" s="45" t="s">
        <v>125</v>
      </c>
      <c r="D27" s="46" t="s">
        <v>55</v>
      </c>
      <c r="E27" s="47" t="s">
        <v>126</v>
      </c>
      <c r="F27" s="48" t="s">
        <v>127</v>
      </c>
      <c r="G27" s="45" t="s">
        <v>128</v>
      </c>
      <c r="H27" s="82">
        <v>7</v>
      </c>
      <c r="I27" s="49">
        <v>6</v>
      </c>
      <c r="J27" s="49">
        <v>8</v>
      </c>
      <c r="K27" s="49" t="s">
        <v>36</v>
      </c>
      <c r="L27" s="54"/>
      <c r="M27" s="54"/>
      <c r="N27" s="54"/>
      <c r="O27" s="54"/>
      <c r="P27" s="80">
        <v>3</v>
      </c>
      <c r="Q27" s="51">
        <f t="shared" si="0"/>
        <v>4.2</v>
      </c>
      <c r="R27" s="52" t="str">
        <f t="shared" si="3"/>
        <v>D</v>
      </c>
      <c r="S27" s="53" t="str">
        <f t="shared" si="1"/>
        <v>Trung bình yếu</v>
      </c>
      <c r="T27" s="41" t="str">
        <f t="shared" si="4"/>
        <v/>
      </c>
      <c r="U27" s="41" t="s">
        <v>343</v>
      </c>
      <c r="V27" s="71"/>
      <c r="W27" s="4"/>
      <c r="X27" s="43" t="str">
        <f t="shared" si="2"/>
        <v>Đạt</v>
      </c>
      <c r="Y27" s="43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61"/>
    </row>
    <row r="28" spans="2:40" ht="18.75" customHeight="1" x14ac:dyDescent="0.25">
      <c r="B28" s="44">
        <v>20</v>
      </c>
      <c r="C28" s="45" t="s">
        <v>129</v>
      </c>
      <c r="D28" s="46" t="s">
        <v>130</v>
      </c>
      <c r="E28" s="47" t="s">
        <v>126</v>
      </c>
      <c r="F28" s="48" t="s">
        <v>131</v>
      </c>
      <c r="G28" s="45" t="s">
        <v>132</v>
      </c>
      <c r="H28" s="82">
        <v>9</v>
      </c>
      <c r="I28" s="49">
        <v>6</v>
      </c>
      <c r="J28" s="49">
        <v>10</v>
      </c>
      <c r="K28" s="49" t="s">
        <v>36</v>
      </c>
      <c r="L28" s="54"/>
      <c r="M28" s="54"/>
      <c r="N28" s="54"/>
      <c r="O28" s="54"/>
      <c r="P28" s="80">
        <v>9</v>
      </c>
      <c r="Q28" s="51">
        <f t="shared" si="0"/>
        <v>8.8000000000000007</v>
      </c>
      <c r="R28" s="52" t="str">
        <f t="shared" si="3"/>
        <v>A</v>
      </c>
      <c r="S28" s="53" t="str">
        <f t="shared" si="1"/>
        <v>Giỏi</v>
      </c>
      <c r="T28" s="41" t="str">
        <f t="shared" si="4"/>
        <v/>
      </c>
      <c r="U28" s="41" t="s">
        <v>343</v>
      </c>
      <c r="V28" s="71"/>
      <c r="W28" s="4"/>
      <c r="X28" s="43" t="str">
        <f t="shared" si="2"/>
        <v>Đạt</v>
      </c>
      <c r="Y28" s="43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61"/>
    </row>
    <row r="29" spans="2:40" ht="18.75" customHeight="1" x14ac:dyDescent="0.25">
      <c r="B29" s="44">
        <v>21</v>
      </c>
      <c r="C29" s="45" t="s">
        <v>133</v>
      </c>
      <c r="D29" s="46" t="s">
        <v>134</v>
      </c>
      <c r="E29" s="47" t="s">
        <v>135</v>
      </c>
      <c r="F29" s="48" t="s">
        <v>136</v>
      </c>
      <c r="G29" s="45" t="s">
        <v>89</v>
      </c>
      <c r="H29" s="82">
        <v>5</v>
      </c>
      <c r="I29" s="49">
        <v>6</v>
      </c>
      <c r="J29" s="49">
        <v>6</v>
      </c>
      <c r="K29" s="49" t="s">
        <v>36</v>
      </c>
      <c r="L29" s="54"/>
      <c r="M29" s="54"/>
      <c r="N29" s="54"/>
      <c r="O29" s="54"/>
      <c r="P29" s="80">
        <v>1</v>
      </c>
      <c r="Q29" s="51">
        <f t="shared" si="0"/>
        <v>2.4</v>
      </c>
      <c r="R29" s="52" t="str">
        <f t="shared" si="3"/>
        <v>F</v>
      </c>
      <c r="S29" s="53" t="str">
        <f t="shared" si="1"/>
        <v>Kém</v>
      </c>
      <c r="T29" s="41" t="str">
        <f t="shared" si="4"/>
        <v/>
      </c>
      <c r="U29" s="41" t="s">
        <v>343</v>
      </c>
      <c r="V29" s="71"/>
      <c r="W29" s="4"/>
      <c r="X29" s="43" t="str">
        <f t="shared" si="2"/>
        <v>Học lại</v>
      </c>
      <c r="Y29" s="43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61"/>
    </row>
    <row r="30" spans="2:40" ht="18.75" customHeight="1" x14ac:dyDescent="0.25">
      <c r="B30" s="44">
        <v>22</v>
      </c>
      <c r="C30" s="45" t="s">
        <v>137</v>
      </c>
      <c r="D30" s="46" t="s">
        <v>138</v>
      </c>
      <c r="E30" s="47" t="s">
        <v>139</v>
      </c>
      <c r="F30" s="48" t="s">
        <v>140</v>
      </c>
      <c r="G30" s="45" t="s">
        <v>128</v>
      </c>
      <c r="H30" s="82">
        <v>9</v>
      </c>
      <c r="I30" s="49">
        <v>7</v>
      </c>
      <c r="J30" s="49">
        <v>10</v>
      </c>
      <c r="K30" s="49" t="s">
        <v>36</v>
      </c>
      <c r="L30" s="54"/>
      <c r="M30" s="54"/>
      <c r="N30" s="54"/>
      <c r="O30" s="54"/>
      <c r="P30" s="80">
        <v>1</v>
      </c>
      <c r="Q30" s="51">
        <f t="shared" si="0"/>
        <v>3.3</v>
      </c>
      <c r="R30" s="52" t="str">
        <f t="shared" si="3"/>
        <v>F</v>
      </c>
      <c r="S30" s="53" t="str">
        <f t="shared" si="1"/>
        <v>Kém</v>
      </c>
      <c r="T30" s="41" t="str">
        <f t="shared" si="4"/>
        <v/>
      </c>
      <c r="U30" s="41" t="s">
        <v>343</v>
      </c>
      <c r="V30" s="71"/>
      <c r="W30" s="4"/>
      <c r="X30" s="43" t="str">
        <f t="shared" si="2"/>
        <v>Học lại</v>
      </c>
      <c r="Y30" s="43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61"/>
    </row>
    <row r="31" spans="2:40" ht="18.75" customHeight="1" x14ac:dyDescent="0.25">
      <c r="B31" s="44">
        <v>23</v>
      </c>
      <c r="C31" s="45" t="s">
        <v>141</v>
      </c>
      <c r="D31" s="46" t="s">
        <v>142</v>
      </c>
      <c r="E31" s="47" t="s">
        <v>139</v>
      </c>
      <c r="F31" s="48" t="s">
        <v>143</v>
      </c>
      <c r="G31" s="45" t="s">
        <v>144</v>
      </c>
      <c r="H31" s="82">
        <v>9</v>
      </c>
      <c r="I31" s="49">
        <v>7</v>
      </c>
      <c r="J31" s="49">
        <v>8</v>
      </c>
      <c r="K31" s="49" t="s">
        <v>36</v>
      </c>
      <c r="L31" s="54"/>
      <c r="M31" s="54"/>
      <c r="N31" s="54"/>
      <c r="O31" s="54"/>
      <c r="P31" s="80">
        <v>2</v>
      </c>
      <c r="Q31" s="51">
        <f t="shared" si="0"/>
        <v>3.8</v>
      </c>
      <c r="R31" s="52" t="str">
        <f t="shared" si="3"/>
        <v>F</v>
      </c>
      <c r="S31" s="53" t="str">
        <f t="shared" si="1"/>
        <v>Kém</v>
      </c>
      <c r="T31" s="41" t="str">
        <f t="shared" si="4"/>
        <v/>
      </c>
      <c r="U31" s="41" t="s">
        <v>343</v>
      </c>
      <c r="V31" s="71"/>
      <c r="W31" s="4"/>
      <c r="X31" s="43" t="str">
        <f t="shared" si="2"/>
        <v>Học lại</v>
      </c>
      <c r="Y31" s="43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61"/>
    </row>
    <row r="32" spans="2:40" ht="18.75" customHeight="1" x14ac:dyDescent="0.25">
      <c r="B32" s="44">
        <v>24</v>
      </c>
      <c r="C32" s="45" t="s">
        <v>145</v>
      </c>
      <c r="D32" s="46" t="s">
        <v>146</v>
      </c>
      <c r="E32" s="47" t="s">
        <v>147</v>
      </c>
      <c r="F32" s="48" t="s">
        <v>148</v>
      </c>
      <c r="G32" s="45" t="s">
        <v>93</v>
      </c>
      <c r="H32" s="82">
        <v>7</v>
      </c>
      <c r="I32" s="49">
        <v>6</v>
      </c>
      <c r="J32" s="49">
        <v>6</v>
      </c>
      <c r="K32" s="49" t="s">
        <v>36</v>
      </c>
      <c r="L32" s="54"/>
      <c r="M32" s="54"/>
      <c r="N32" s="54"/>
      <c r="O32" s="54"/>
      <c r="P32" s="80">
        <v>3</v>
      </c>
      <c r="Q32" s="51">
        <f t="shared" si="0"/>
        <v>4</v>
      </c>
      <c r="R32" s="52" t="str">
        <f t="shared" si="3"/>
        <v>D</v>
      </c>
      <c r="S32" s="53" t="str">
        <f t="shared" si="1"/>
        <v>Trung bình yếu</v>
      </c>
      <c r="T32" s="41" t="str">
        <f t="shared" si="4"/>
        <v/>
      </c>
      <c r="U32" s="41" t="s">
        <v>343</v>
      </c>
      <c r="V32" s="71"/>
      <c r="W32" s="4"/>
      <c r="X32" s="43" t="str">
        <f t="shared" si="2"/>
        <v>Đạt</v>
      </c>
      <c r="Y32" s="43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61"/>
    </row>
    <row r="33" spans="2:40" ht="18.75" customHeight="1" x14ac:dyDescent="0.25">
      <c r="B33" s="44">
        <v>25</v>
      </c>
      <c r="C33" s="45" t="s">
        <v>149</v>
      </c>
      <c r="D33" s="46" t="s">
        <v>150</v>
      </c>
      <c r="E33" s="47" t="s">
        <v>151</v>
      </c>
      <c r="F33" s="48" t="s">
        <v>60</v>
      </c>
      <c r="G33" s="45" t="s">
        <v>152</v>
      </c>
      <c r="H33" s="82">
        <v>6</v>
      </c>
      <c r="I33" s="49">
        <v>6</v>
      </c>
      <c r="J33" s="49">
        <v>6</v>
      </c>
      <c r="K33" s="49" t="s">
        <v>36</v>
      </c>
      <c r="L33" s="54"/>
      <c r="M33" s="54"/>
      <c r="N33" s="54"/>
      <c r="O33" s="54"/>
      <c r="P33" s="80">
        <v>1</v>
      </c>
      <c r="Q33" s="51">
        <f t="shared" si="0"/>
        <v>2.5</v>
      </c>
      <c r="R33" s="52" t="str">
        <f t="shared" si="3"/>
        <v>F</v>
      </c>
      <c r="S33" s="53" t="str">
        <f t="shared" si="1"/>
        <v>Kém</v>
      </c>
      <c r="T33" s="41" t="str">
        <f t="shared" si="4"/>
        <v/>
      </c>
      <c r="U33" s="41" t="s">
        <v>343</v>
      </c>
      <c r="V33" s="71"/>
      <c r="W33" s="4"/>
      <c r="X33" s="43" t="str">
        <f t="shared" si="2"/>
        <v>Học lại</v>
      </c>
      <c r="Y33" s="43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61"/>
    </row>
    <row r="34" spans="2:40" ht="18.75" customHeight="1" x14ac:dyDescent="0.25">
      <c r="B34" s="44">
        <v>26</v>
      </c>
      <c r="C34" s="45" t="s">
        <v>153</v>
      </c>
      <c r="D34" s="46" t="s">
        <v>154</v>
      </c>
      <c r="E34" s="47" t="s">
        <v>155</v>
      </c>
      <c r="F34" s="48" t="s">
        <v>156</v>
      </c>
      <c r="G34" s="45" t="s">
        <v>74</v>
      </c>
      <c r="H34" s="82">
        <v>9</v>
      </c>
      <c r="I34" s="49">
        <v>6</v>
      </c>
      <c r="J34" s="49">
        <v>6</v>
      </c>
      <c r="K34" s="49" t="s">
        <v>36</v>
      </c>
      <c r="L34" s="54"/>
      <c r="M34" s="54"/>
      <c r="N34" s="54"/>
      <c r="O34" s="54"/>
      <c r="P34" s="80">
        <v>5</v>
      </c>
      <c r="Q34" s="51">
        <f t="shared" si="0"/>
        <v>5.6</v>
      </c>
      <c r="R34" s="52" t="str">
        <f t="shared" si="3"/>
        <v>C</v>
      </c>
      <c r="S34" s="53" t="str">
        <f t="shared" si="1"/>
        <v>Trung bình</v>
      </c>
      <c r="T34" s="41" t="str">
        <f t="shared" si="4"/>
        <v/>
      </c>
      <c r="U34" s="41" t="s">
        <v>343</v>
      </c>
      <c r="V34" s="71"/>
      <c r="W34" s="4"/>
      <c r="X34" s="43" t="str">
        <f t="shared" si="2"/>
        <v>Đạt</v>
      </c>
      <c r="Y34" s="43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61"/>
    </row>
    <row r="35" spans="2:40" ht="18.75" customHeight="1" x14ac:dyDescent="0.25">
      <c r="B35" s="44">
        <v>27</v>
      </c>
      <c r="C35" s="45" t="s">
        <v>157</v>
      </c>
      <c r="D35" s="46" t="s">
        <v>158</v>
      </c>
      <c r="E35" s="47" t="s">
        <v>155</v>
      </c>
      <c r="F35" s="48" t="s">
        <v>159</v>
      </c>
      <c r="G35" s="45" t="s">
        <v>53</v>
      </c>
      <c r="H35" s="82">
        <v>5</v>
      </c>
      <c r="I35" s="49">
        <v>5</v>
      </c>
      <c r="J35" s="49">
        <v>6</v>
      </c>
      <c r="K35" s="49" t="s">
        <v>36</v>
      </c>
      <c r="L35" s="54"/>
      <c r="M35" s="54"/>
      <c r="N35" s="54"/>
      <c r="O35" s="54"/>
      <c r="P35" s="80">
        <v>0</v>
      </c>
      <c r="Q35" s="51">
        <f t="shared" si="0"/>
        <v>1.6</v>
      </c>
      <c r="R35" s="52" t="str">
        <f t="shared" si="3"/>
        <v>F</v>
      </c>
      <c r="S35" s="53" t="str">
        <f t="shared" si="1"/>
        <v>Kém</v>
      </c>
      <c r="T35" s="41" t="s">
        <v>3382</v>
      </c>
      <c r="U35" s="41" t="s">
        <v>343</v>
      </c>
      <c r="V35" s="71"/>
      <c r="W35" s="4"/>
      <c r="X35" s="43" t="str">
        <f t="shared" si="2"/>
        <v>Học lại</v>
      </c>
      <c r="Y35" s="43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61"/>
    </row>
    <row r="36" spans="2:40" ht="18.75" customHeight="1" x14ac:dyDescent="0.25">
      <c r="B36" s="44">
        <v>28</v>
      </c>
      <c r="C36" s="45" t="s">
        <v>160</v>
      </c>
      <c r="D36" s="46" t="s">
        <v>161</v>
      </c>
      <c r="E36" s="47" t="s">
        <v>162</v>
      </c>
      <c r="F36" s="48" t="s">
        <v>163</v>
      </c>
      <c r="G36" s="45" t="s">
        <v>164</v>
      </c>
      <c r="H36" s="82">
        <v>8</v>
      </c>
      <c r="I36" s="49">
        <v>5</v>
      </c>
      <c r="J36" s="49">
        <v>4</v>
      </c>
      <c r="K36" s="49" t="s">
        <v>36</v>
      </c>
      <c r="L36" s="54"/>
      <c r="M36" s="54"/>
      <c r="N36" s="54"/>
      <c r="O36" s="54"/>
      <c r="P36" s="80">
        <v>1</v>
      </c>
      <c r="Q36" s="51">
        <f t="shared" si="0"/>
        <v>2.4</v>
      </c>
      <c r="R36" s="52" t="str">
        <f t="shared" si="3"/>
        <v>F</v>
      </c>
      <c r="S36" s="53" t="str">
        <f t="shared" si="1"/>
        <v>Kém</v>
      </c>
      <c r="T36" s="41" t="str">
        <f t="shared" si="4"/>
        <v/>
      </c>
      <c r="U36" s="41" t="s">
        <v>343</v>
      </c>
      <c r="V36" s="71"/>
      <c r="W36" s="4"/>
      <c r="X36" s="43" t="str">
        <f t="shared" si="2"/>
        <v>Học lại</v>
      </c>
      <c r="Y36" s="43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61"/>
    </row>
    <row r="37" spans="2:40" ht="18.75" customHeight="1" x14ac:dyDescent="0.25">
      <c r="B37" s="44">
        <v>29</v>
      </c>
      <c r="C37" s="45" t="s">
        <v>165</v>
      </c>
      <c r="D37" s="46" t="s">
        <v>166</v>
      </c>
      <c r="E37" s="47" t="s">
        <v>162</v>
      </c>
      <c r="F37" s="48" t="s">
        <v>167</v>
      </c>
      <c r="G37" s="45" t="s">
        <v>93</v>
      </c>
      <c r="H37" s="82">
        <v>8</v>
      </c>
      <c r="I37" s="49">
        <v>5</v>
      </c>
      <c r="J37" s="49">
        <v>6</v>
      </c>
      <c r="K37" s="49" t="s">
        <v>36</v>
      </c>
      <c r="L37" s="54"/>
      <c r="M37" s="54"/>
      <c r="N37" s="54"/>
      <c r="O37" s="54"/>
      <c r="P37" s="80">
        <v>3</v>
      </c>
      <c r="Q37" s="51">
        <f t="shared" si="0"/>
        <v>4</v>
      </c>
      <c r="R37" s="52" t="str">
        <f t="shared" si="3"/>
        <v>D</v>
      </c>
      <c r="S37" s="53" t="str">
        <f t="shared" si="1"/>
        <v>Trung bình yếu</v>
      </c>
      <c r="T37" s="41" t="str">
        <f t="shared" si="4"/>
        <v/>
      </c>
      <c r="U37" s="41" t="s">
        <v>343</v>
      </c>
      <c r="V37" s="71"/>
      <c r="W37" s="4"/>
      <c r="X37" s="43" t="str">
        <f t="shared" si="2"/>
        <v>Đạt</v>
      </c>
      <c r="Y37" s="43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61"/>
    </row>
    <row r="38" spans="2:40" ht="18.75" customHeight="1" x14ac:dyDescent="0.25">
      <c r="B38" s="44">
        <v>30</v>
      </c>
      <c r="C38" s="45" t="s">
        <v>168</v>
      </c>
      <c r="D38" s="46" t="s">
        <v>114</v>
      </c>
      <c r="E38" s="47" t="s">
        <v>162</v>
      </c>
      <c r="F38" s="48" t="s">
        <v>169</v>
      </c>
      <c r="G38" s="45" t="s">
        <v>170</v>
      </c>
      <c r="H38" s="82">
        <v>9</v>
      </c>
      <c r="I38" s="49">
        <v>7</v>
      </c>
      <c r="J38" s="49">
        <v>8</v>
      </c>
      <c r="K38" s="49" t="s">
        <v>36</v>
      </c>
      <c r="L38" s="54"/>
      <c r="M38" s="54"/>
      <c r="N38" s="54"/>
      <c r="O38" s="54"/>
      <c r="P38" s="80">
        <v>8</v>
      </c>
      <c r="Q38" s="51">
        <f t="shared" si="0"/>
        <v>8</v>
      </c>
      <c r="R38" s="52" t="str">
        <f t="shared" si="3"/>
        <v>B+</v>
      </c>
      <c r="S38" s="53" t="str">
        <f t="shared" si="1"/>
        <v>Khá</v>
      </c>
      <c r="T38" s="41" t="str">
        <f t="shared" si="4"/>
        <v/>
      </c>
      <c r="U38" s="41" t="s">
        <v>343</v>
      </c>
      <c r="V38" s="71"/>
      <c r="W38" s="4"/>
      <c r="X38" s="43" t="str">
        <f t="shared" si="2"/>
        <v>Đạt</v>
      </c>
      <c r="Y38" s="43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61"/>
    </row>
    <row r="39" spans="2:40" ht="18.75" customHeight="1" x14ac:dyDescent="0.25">
      <c r="B39" s="44">
        <v>31</v>
      </c>
      <c r="C39" s="45" t="s">
        <v>171</v>
      </c>
      <c r="D39" s="46" t="s">
        <v>172</v>
      </c>
      <c r="E39" s="47" t="s">
        <v>162</v>
      </c>
      <c r="F39" s="48" t="s">
        <v>173</v>
      </c>
      <c r="G39" s="45" t="s">
        <v>174</v>
      </c>
      <c r="H39" s="82">
        <v>9</v>
      </c>
      <c r="I39" s="49">
        <v>6</v>
      </c>
      <c r="J39" s="49">
        <v>6</v>
      </c>
      <c r="K39" s="49" t="s">
        <v>36</v>
      </c>
      <c r="L39" s="54"/>
      <c r="M39" s="54"/>
      <c r="N39" s="54"/>
      <c r="O39" s="54"/>
      <c r="P39" s="80">
        <v>3</v>
      </c>
      <c r="Q39" s="51">
        <f t="shared" si="0"/>
        <v>4.2</v>
      </c>
      <c r="R39" s="52" t="str">
        <f t="shared" si="3"/>
        <v>D</v>
      </c>
      <c r="S39" s="53" t="str">
        <f t="shared" si="1"/>
        <v>Trung bình yếu</v>
      </c>
      <c r="T39" s="41" t="str">
        <f t="shared" si="4"/>
        <v/>
      </c>
      <c r="U39" s="41" t="s">
        <v>343</v>
      </c>
      <c r="V39" s="71"/>
      <c r="W39" s="4"/>
      <c r="X39" s="43" t="str">
        <f t="shared" si="2"/>
        <v>Đạt</v>
      </c>
      <c r="Y39" s="43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61"/>
    </row>
    <row r="40" spans="2:40" ht="18.75" customHeight="1" x14ac:dyDescent="0.25">
      <c r="B40" s="44">
        <v>32</v>
      </c>
      <c r="C40" s="45" t="s">
        <v>175</v>
      </c>
      <c r="D40" s="46" t="s">
        <v>176</v>
      </c>
      <c r="E40" s="47" t="s">
        <v>177</v>
      </c>
      <c r="F40" s="48" t="s">
        <v>178</v>
      </c>
      <c r="G40" s="45" t="s">
        <v>179</v>
      </c>
      <c r="H40" s="82">
        <v>8</v>
      </c>
      <c r="I40" s="49">
        <v>7</v>
      </c>
      <c r="J40" s="49">
        <v>6</v>
      </c>
      <c r="K40" s="49" t="s">
        <v>36</v>
      </c>
      <c r="L40" s="54"/>
      <c r="M40" s="54"/>
      <c r="N40" s="54"/>
      <c r="O40" s="54"/>
      <c r="P40" s="80">
        <v>2</v>
      </c>
      <c r="Q40" s="51">
        <f t="shared" si="0"/>
        <v>3.5</v>
      </c>
      <c r="R40" s="52" t="str">
        <f t="shared" si="3"/>
        <v>F</v>
      </c>
      <c r="S40" s="53" t="str">
        <f t="shared" si="1"/>
        <v>Kém</v>
      </c>
      <c r="T40" s="41" t="str">
        <f t="shared" si="4"/>
        <v/>
      </c>
      <c r="U40" s="41" t="s">
        <v>343</v>
      </c>
      <c r="V40" s="71"/>
      <c r="W40" s="4"/>
      <c r="X40" s="43" t="str">
        <f t="shared" si="2"/>
        <v>Học lại</v>
      </c>
      <c r="Y40" s="43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61"/>
    </row>
    <row r="41" spans="2:40" ht="18.75" customHeight="1" x14ac:dyDescent="0.25">
      <c r="B41" s="44">
        <v>33</v>
      </c>
      <c r="C41" s="45" t="s">
        <v>180</v>
      </c>
      <c r="D41" s="46" t="s">
        <v>181</v>
      </c>
      <c r="E41" s="47" t="s">
        <v>182</v>
      </c>
      <c r="F41" s="48" t="s">
        <v>183</v>
      </c>
      <c r="G41" s="45" t="s">
        <v>184</v>
      </c>
      <c r="H41" s="82">
        <v>9</v>
      </c>
      <c r="I41" s="49">
        <v>7</v>
      </c>
      <c r="J41" s="49">
        <v>8</v>
      </c>
      <c r="K41" s="49" t="s">
        <v>36</v>
      </c>
      <c r="L41" s="54"/>
      <c r="M41" s="54"/>
      <c r="N41" s="54"/>
      <c r="O41" s="54"/>
      <c r="P41" s="80">
        <v>6</v>
      </c>
      <c r="Q41" s="51">
        <f t="shared" si="0"/>
        <v>6.6</v>
      </c>
      <c r="R41" s="52" t="str">
        <f t="shared" si="3"/>
        <v>C+</v>
      </c>
      <c r="S41" s="53" t="str">
        <f t="shared" si="1"/>
        <v>Trung bình</v>
      </c>
      <c r="T41" s="41" t="str">
        <f t="shared" si="4"/>
        <v/>
      </c>
      <c r="U41" s="41" t="s">
        <v>343</v>
      </c>
      <c r="V41" s="71"/>
      <c r="W41" s="4"/>
      <c r="X41" s="43" t="str">
        <f t="shared" si="2"/>
        <v>Đạt</v>
      </c>
      <c r="Y41" s="43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61"/>
    </row>
    <row r="42" spans="2:40" ht="18.75" customHeight="1" x14ac:dyDescent="0.25">
      <c r="B42" s="44">
        <v>34</v>
      </c>
      <c r="C42" s="45" t="s">
        <v>185</v>
      </c>
      <c r="D42" s="46" t="s">
        <v>186</v>
      </c>
      <c r="E42" s="47" t="s">
        <v>182</v>
      </c>
      <c r="F42" s="48" t="s">
        <v>187</v>
      </c>
      <c r="G42" s="45" t="s">
        <v>74</v>
      </c>
      <c r="H42" s="82">
        <v>9</v>
      </c>
      <c r="I42" s="49">
        <v>7</v>
      </c>
      <c r="J42" s="49">
        <v>6</v>
      </c>
      <c r="K42" s="49" t="s">
        <v>36</v>
      </c>
      <c r="L42" s="54"/>
      <c r="M42" s="54"/>
      <c r="N42" s="54"/>
      <c r="O42" s="54"/>
      <c r="P42" s="80">
        <v>4</v>
      </c>
      <c r="Q42" s="51">
        <f t="shared" si="0"/>
        <v>5</v>
      </c>
      <c r="R42" s="52" t="str">
        <f t="shared" si="3"/>
        <v>D+</v>
      </c>
      <c r="S42" s="53" t="str">
        <f t="shared" si="1"/>
        <v>Trung bình yếu</v>
      </c>
      <c r="T42" s="41" t="str">
        <f t="shared" si="4"/>
        <v/>
      </c>
      <c r="U42" s="41" t="s">
        <v>343</v>
      </c>
      <c r="V42" s="71"/>
      <c r="W42" s="4"/>
      <c r="X42" s="43" t="str">
        <f t="shared" si="2"/>
        <v>Đạt</v>
      </c>
      <c r="Y42" s="43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61"/>
    </row>
    <row r="43" spans="2:40" ht="18.75" customHeight="1" x14ac:dyDescent="0.25">
      <c r="B43" s="44">
        <v>35</v>
      </c>
      <c r="C43" s="45" t="s">
        <v>188</v>
      </c>
      <c r="D43" s="46" t="s">
        <v>81</v>
      </c>
      <c r="E43" s="47" t="s">
        <v>189</v>
      </c>
      <c r="F43" s="48" t="s">
        <v>190</v>
      </c>
      <c r="G43" s="45" t="s">
        <v>93</v>
      </c>
      <c r="H43" s="82">
        <v>6</v>
      </c>
      <c r="I43" s="49">
        <v>7</v>
      </c>
      <c r="J43" s="49">
        <v>6</v>
      </c>
      <c r="K43" s="49" t="s">
        <v>36</v>
      </c>
      <c r="L43" s="54"/>
      <c r="M43" s="54"/>
      <c r="N43" s="54"/>
      <c r="O43" s="54"/>
      <c r="P43" s="80">
        <v>1</v>
      </c>
      <c r="Q43" s="51">
        <f t="shared" si="0"/>
        <v>2.6</v>
      </c>
      <c r="R43" s="52" t="str">
        <f t="shared" si="3"/>
        <v>F</v>
      </c>
      <c r="S43" s="53" t="str">
        <f t="shared" si="1"/>
        <v>Kém</v>
      </c>
      <c r="T43" s="41" t="str">
        <f t="shared" si="4"/>
        <v/>
      </c>
      <c r="U43" s="41" t="s">
        <v>343</v>
      </c>
      <c r="V43" s="71"/>
      <c r="W43" s="4"/>
      <c r="X43" s="43" t="str">
        <f t="shared" si="2"/>
        <v>Học lại</v>
      </c>
      <c r="Y43" s="43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61"/>
    </row>
    <row r="44" spans="2:40" ht="18.75" customHeight="1" x14ac:dyDescent="0.25">
      <c r="B44" s="44">
        <v>36</v>
      </c>
      <c r="C44" s="45" t="s">
        <v>191</v>
      </c>
      <c r="D44" s="46" t="s">
        <v>91</v>
      </c>
      <c r="E44" s="47" t="s">
        <v>192</v>
      </c>
      <c r="F44" s="48" t="s">
        <v>193</v>
      </c>
      <c r="G44" s="45" t="s">
        <v>194</v>
      </c>
      <c r="H44" s="82">
        <v>8</v>
      </c>
      <c r="I44" s="49">
        <v>6</v>
      </c>
      <c r="J44" s="49">
        <v>6</v>
      </c>
      <c r="K44" s="49" t="s">
        <v>36</v>
      </c>
      <c r="L44" s="54"/>
      <c r="M44" s="54"/>
      <c r="N44" s="54"/>
      <c r="O44" s="54"/>
      <c r="P44" s="80">
        <v>3</v>
      </c>
      <c r="Q44" s="51">
        <f t="shared" si="0"/>
        <v>4.0999999999999996</v>
      </c>
      <c r="R44" s="52" t="str">
        <f t="shared" si="3"/>
        <v>D</v>
      </c>
      <c r="S44" s="53" t="str">
        <f t="shared" si="1"/>
        <v>Trung bình yếu</v>
      </c>
      <c r="T44" s="41" t="str">
        <f t="shared" si="4"/>
        <v/>
      </c>
      <c r="U44" s="41" t="s">
        <v>343</v>
      </c>
      <c r="V44" s="71"/>
      <c r="W44" s="4"/>
      <c r="X44" s="43" t="str">
        <f t="shared" si="2"/>
        <v>Đạt</v>
      </c>
      <c r="Y44" s="43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61"/>
    </row>
    <row r="45" spans="2:40" ht="18.75" customHeight="1" x14ac:dyDescent="0.25">
      <c r="B45" s="44">
        <v>37</v>
      </c>
      <c r="C45" s="45" t="s">
        <v>195</v>
      </c>
      <c r="D45" s="46" t="s">
        <v>196</v>
      </c>
      <c r="E45" s="47" t="s">
        <v>197</v>
      </c>
      <c r="F45" s="48" t="s">
        <v>198</v>
      </c>
      <c r="G45" s="45" t="s">
        <v>152</v>
      </c>
      <c r="H45" s="82">
        <v>8</v>
      </c>
      <c r="I45" s="49">
        <v>7</v>
      </c>
      <c r="J45" s="49">
        <v>9</v>
      </c>
      <c r="K45" s="49" t="s">
        <v>36</v>
      </c>
      <c r="L45" s="54"/>
      <c r="M45" s="54"/>
      <c r="N45" s="54"/>
      <c r="O45" s="54"/>
      <c r="P45" s="80">
        <v>2</v>
      </c>
      <c r="Q45" s="51">
        <f t="shared" si="0"/>
        <v>3.8</v>
      </c>
      <c r="R45" s="52" t="str">
        <f t="shared" si="3"/>
        <v>F</v>
      </c>
      <c r="S45" s="53" t="str">
        <f t="shared" si="1"/>
        <v>Kém</v>
      </c>
      <c r="T45" s="41" t="str">
        <f t="shared" si="4"/>
        <v/>
      </c>
      <c r="U45" s="41" t="s">
        <v>343</v>
      </c>
      <c r="V45" s="71"/>
      <c r="W45" s="4"/>
      <c r="X45" s="43" t="str">
        <f t="shared" si="2"/>
        <v>Học lại</v>
      </c>
      <c r="Y45" s="43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61"/>
    </row>
    <row r="46" spans="2:40" ht="18.75" customHeight="1" x14ac:dyDescent="0.25">
      <c r="B46" s="44">
        <v>38</v>
      </c>
      <c r="C46" s="45" t="s">
        <v>199</v>
      </c>
      <c r="D46" s="46" t="s">
        <v>200</v>
      </c>
      <c r="E46" s="47" t="s">
        <v>201</v>
      </c>
      <c r="F46" s="48" t="s">
        <v>202</v>
      </c>
      <c r="G46" s="45" t="s">
        <v>53</v>
      </c>
      <c r="H46" s="82">
        <v>7</v>
      </c>
      <c r="I46" s="49">
        <v>7</v>
      </c>
      <c r="J46" s="49">
        <v>4</v>
      </c>
      <c r="K46" s="49" t="s">
        <v>36</v>
      </c>
      <c r="L46" s="54"/>
      <c r="M46" s="54"/>
      <c r="N46" s="54"/>
      <c r="O46" s="54"/>
      <c r="P46" s="80">
        <v>1</v>
      </c>
      <c r="Q46" s="51">
        <f t="shared" si="0"/>
        <v>2.5</v>
      </c>
      <c r="R46" s="52" t="str">
        <f t="shared" si="3"/>
        <v>F</v>
      </c>
      <c r="S46" s="53" t="str">
        <f t="shared" si="1"/>
        <v>Kém</v>
      </c>
      <c r="T46" s="41" t="str">
        <f t="shared" si="4"/>
        <v/>
      </c>
      <c r="U46" s="41" t="s">
        <v>343</v>
      </c>
      <c r="V46" s="71"/>
      <c r="W46" s="4"/>
      <c r="X46" s="43" t="str">
        <f t="shared" si="2"/>
        <v>Học lại</v>
      </c>
      <c r="Y46" s="43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61"/>
    </row>
    <row r="47" spans="2:40" ht="18.75" customHeight="1" x14ac:dyDescent="0.25">
      <c r="B47" s="44">
        <v>39</v>
      </c>
      <c r="C47" s="45" t="s">
        <v>203</v>
      </c>
      <c r="D47" s="46" t="s">
        <v>204</v>
      </c>
      <c r="E47" s="47" t="s">
        <v>201</v>
      </c>
      <c r="F47" s="48" t="s">
        <v>205</v>
      </c>
      <c r="G47" s="45" t="s">
        <v>93</v>
      </c>
      <c r="H47" s="82">
        <v>7</v>
      </c>
      <c r="I47" s="49">
        <v>6</v>
      </c>
      <c r="J47" s="49">
        <v>6</v>
      </c>
      <c r="K47" s="49" t="s">
        <v>36</v>
      </c>
      <c r="L47" s="54"/>
      <c r="M47" s="54"/>
      <c r="N47" s="54"/>
      <c r="O47" s="54"/>
      <c r="P47" s="80">
        <v>1</v>
      </c>
      <c r="Q47" s="51">
        <f t="shared" si="0"/>
        <v>2.6</v>
      </c>
      <c r="R47" s="52" t="str">
        <f t="shared" si="3"/>
        <v>F</v>
      </c>
      <c r="S47" s="53" t="str">
        <f t="shared" si="1"/>
        <v>Kém</v>
      </c>
      <c r="T47" s="41" t="str">
        <f t="shared" si="4"/>
        <v/>
      </c>
      <c r="U47" s="41" t="s">
        <v>343</v>
      </c>
      <c r="V47" s="71"/>
      <c r="W47" s="4"/>
      <c r="X47" s="43" t="str">
        <f t="shared" si="2"/>
        <v>Học lại</v>
      </c>
      <c r="Y47" s="43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61"/>
    </row>
    <row r="48" spans="2:40" ht="18.75" customHeight="1" x14ac:dyDescent="0.25">
      <c r="B48" s="44">
        <v>40</v>
      </c>
      <c r="C48" s="45" t="s">
        <v>206</v>
      </c>
      <c r="D48" s="46" t="s">
        <v>207</v>
      </c>
      <c r="E48" s="47" t="s">
        <v>208</v>
      </c>
      <c r="F48" s="48" t="s">
        <v>209</v>
      </c>
      <c r="G48" s="45" t="s">
        <v>170</v>
      </c>
      <c r="H48" s="82">
        <v>9</v>
      </c>
      <c r="I48" s="49">
        <v>5</v>
      </c>
      <c r="J48" s="49">
        <v>6</v>
      </c>
      <c r="K48" s="49" t="s">
        <v>36</v>
      </c>
      <c r="L48" s="54"/>
      <c r="M48" s="54"/>
      <c r="N48" s="54"/>
      <c r="O48" s="54"/>
      <c r="P48" s="80">
        <v>0</v>
      </c>
      <c r="Q48" s="51">
        <f t="shared" si="0"/>
        <v>2</v>
      </c>
      <c r="R48" s="52" t="str">
        <f t="shared" si="3"/>
        <v>F</v>
      </c>
      <c r="S48" s="53" t="str">
        <f t="shared" si="1"/>
        <v>Kém</v>
      </c>
      <c r="T48" s="41" t="s">
        <v>3382</v>
      </c>
      <c r="U48" s="41" t="s">
        <v>343</v>
      </c>
      <c r="V48" s="71"/>
      <c r="W48" s="4"/>
      <c r="X48" s="43" t="str">
        <f t="shared" si="2"/>
        <v>Học lại</v>
      </c>
      <c r="Y48" s="43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61"/>
    </row>
    <row r="49" spans="2:40" ht="18.75" customHeight="1" x14ac:dyDescent="0.25">
      <c r="B49" s="44">
        <v>41</v>
      </c>
      <c r="C49" s="45" t="s">
        <v>210</v>
      </c>
      <c r="D49" s="46" t="s">
        <v>211</v>
      </c>
      <c r="E49" s="47" t="s">
        <v>212</v>
      </c>
      <c r="F49" s="48" t="s">
        <v>213</v>
      </c>
      <c r="G49" s="45" t="s">
        <v>214</v>
      </c>
      <c r="H49" s="82">
        <v>5</v>
      </c>
      <c r="I49" s="49">
        <v>6</v>
      </c>
      <c r="J49" s="49">
        <v>1</v>
      </c>
      <c r="K49" s="49" t="s">
        <v>36</v>
      </c>
      <c r="L49" s="54"/>
      <c r="M49" s="54"/>
      <c r="N49" s="54"/>
      <c r="O49" s="54"/>
      <c r="P49" s="80">
        <v>0</v>
      </c>
      <c r="Q49" s="51">
        <f t="shared" si="0"/>
        <v>1.2</v>
      </c>
      <c r="R49" s="52" t="str">
        <f t="shared" si="3"/>
        <v>F</v>
      </c>
      <c r="S49" s="53" t="str">
        <f t="shared" si="1"/>
        <v>Kém</v>
      </c>
      <c r="T49" s="41" t="s">
        <v>3382</v>
      </c>
      <c r="U49" s="41" t="s">
        <v>343</v>
      </c>
      <c r="V49" s="71"/>
      <c r="W49" s="4"/>
      <c r="X49" s="43" t="str">
        <f t="shared" si="2"/>
        <v>Học lại</v>
      </c>
      <c r="Y49" s="43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61"/>
    </row>
    <row r="50" spans="2:40" ht="18.75" customHeight="1" x14ac:dyDescent="0.25">
      <c r="B50" s="44">
        <v>42</v>
      </c>
      <c r="C50" s="45" t="s">
        <v>215</v>
      </c>
      <c r="D50" s="46" t="s">
        <v>216</v>
      </c>
      <c r="E50" s="47" t="s">
        <v>212</v>
      </c>
      <c r="F50" s="48" t="s">
        <v>217</v>
      </c>
      <c r="G50" s="45" t="s">
        <v>218</v>
      </c>
      <c r="H50" s="82">
        <v>5</v>
      </c>
      <c r="I50" s="49">
        <v>6</v>
      </c>
      <c r="J50" s="49">
        <v>1</v>
      </c>
      <c r="K50" s="49" t="s">
        <v>36</v>
      </c>
      <c r="L50" s="54"/>
      <c r="M50" s="54"/>
      <c r="N50" s="54"/>
      <c r="O50" s="54"/>
      <c r="P50" s="80">
        <v>0</v>
      </c>
      <c r="Q50" s="51">
        <f t="shared" si="0"/>
        <v>1.2</v>
      </c>
      <c r="R50" s="52" t="str">
        <f t="shared" si="3"/>
        <v>F</v>
      </c>
      <c r="S50" s="53" t="str">
        <f t="shared" si="1"/>
        <v>Kém</v>
      </c>
      <c r="T50" s="41" t="s">
        <v>3382</v>
      </c>
      <c r="U50" s="41" t="s">
        <v>343</v>
      </c>
      <c r="V50" s="71"/>
      <c r="W50" s="4"/>
      <c r="X50" s="43" t="str">
        <f t="shared" si="2"/>
        <v>Học lại</v>
      </c>
      <c r="Y50" s="43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61"/>
    </row>
    <row r="51" spans="2:40" ht="18.75" customHeight="1" x14ac:dyDescent="0.25">
      <c r="B51" s="44">
        <v>43</v>
      </c>
      <c r="C51" s="45" t="s">
        <v>219</v>
      </c>
      <c r="D51" s="46" t="s">
        <v>220</v>
      </c>
      <c r="E51" s="47" t="s">
        <v>221</v>
      </c>
      <c r="F51" s="48" t="s">
        <v>222</v>
      </c>
      <c r="G51" s="45" t="s">
        <v>93</v>
      </c>
      <c r="H51" s="82">
        <v>8</v>
      </c>
      <c r="I51" s="49">
        <v>6</v>
      </c>
      <c r="J51" s="49">
        <v>6</v>
      </c>
      <c r="K51" s="49" t="s">
        <v>36</v>
      </c>
      <c r="L51" s="54"/>
      <c r="M51" s="54"/>
      <c r="N51" s="54"/>
      <c r="O51" s="54"/>
      <c r="P51" s="80">
        <v>1</v>
      </c>
      <c r="Q51" s="51">
        <f t="shared" si="0"/>
        <v>2.7</v>
      </c>
      <c r="R51" s="52" t="str">
        <f t="shared" si="3"/>
        <v>F</v>
      </c>
      <c r="S51" s="53" t="str">
        <f t="shared" si="1"/>
        <v>Kém</v>
      </c>
      <c r="T51" s="41" t="str">
        <f t="shared" si="4"/>
        <v/>
      </c>
      <c r="U51" s="41" t="s">
        <v>343</v>
      </c>
      <c r="V51" s="71"/>
      <c r="W51" s="4"/>
      <c r="X51" s="43" t="str">
        <f t="shared" si="2"/>
        <v>Học lại</v>
      </c>
      <c r="Y51" s="43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61"/>
    </row>
    <row r="52" spans="2:40" ht="18.75" customHeight="1" x14ac:dyDescent="0.25">
      <c r="B52" s="44">
        <v>44</v>
      </c>
      <c r="C52" s="45" t="s">
        <v>223</v>
      </c>
      <c r="D52" s="46" t="s">
        <v>224</v>
      </c>
      <c r="E52" s="47" t="s">
        <v>225</v>
      </c>
      <c r="F52" s="48" t="s">
        <v>226</v>
      </c>
      <c r="G52" s="45" t="s">
        <v>144</v>
      </c>
      <c r="H52" s="82">
        <v>8</v>
      </c>
      <c r="I52" s="49">
        <v>7</v>
      </c>
      <c r="J52" s="49">
        <v>6</v>
      </c>
      <c r="K52" s="49" t="s">
        <v>36</v>
      </c>
      <c r="L52" s="54"/>
      <c r="M52" s="54"/>
      <c r="N52" s="54"/>
      <c r="O52" s="54"/>
      <c r="P52" s="80">
        <v>1</v>
      </c>
      <c r="Q52" s="51">
        <f t="shared" si="0"/>
        <v>2.8</v>
      </c>
      <c r="R52" s="52" t="str">
        <f t="shared" si="3"/>
        <v>F</v>
      </c>
      <c r="S52" s="53" t="str">
        <f t="shared" si="1"/>
        <v>Kém</v>
      </c>
      <c r="T52" s="41" t="str">
        <f t="shared" si="4"/>
        <v/>
      </c>
      <c r="U52" s="41" t="s">
        <v>343</v>
      </c>
      <c r="V52" s="71"/>
      <c r="W52" s="4"/>
      <c r="X52" s="43" t="str">
        <f t="shared" si="2"/>
        <v>Học lại</v>
      </c>
      <c r="Y52" s="43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61"/>
    </row>
    <row r="53" spans="2:40" ht="18.75" customHeight="1" x14ac:dyDescent="0.25">
      <c r="B53" s="44">
        <v>45</v>
      </c>
      <c r="C53" s="45" t="s">
        <v>227</v>
      </c>
      <c r="D53" s="46" t="s">
        <v>228</v>
      </c>
      <c r="E53" s="47" t="s">
        <v>229</v>
      </c>
      <c r="F53" s="48" t="s">
        <v>230</v>
      </c>
      <c r="G53" s="45" t="s">
        <v>152</v>
      </c>
      <c r="H53" s="82">
        <v>7</v>
      </c>
      <c r="I53" s="49">
        <v>5</v>
      </c>
      <c r="J53" s="49">
        <v>1</v>
      </c>
      <c r="K53" s="49" t="s">
        <v>36</v>
      </c>
      <c r="L53" s="54"/>
      <c r="M53" s="54"/>
      <c r="N53" s="54"/>
      <c r="O53" s="54"/>
      <c r="P53" s="80">
        <v>0</v>
      </c>
      <c r="Q53" s="51">
        <f t="shared" si="0"/>
        <v>1.3</v>
      </c>
      <c r="R53" s="52" t="str">
        <f t="shared" si="3"/>
        <v>F</v>
      </c>
      <c r="S53" s="53" t="str">
        <f t="shared" si="1"/>
        <v>Kém</v>
      </c>
      <c r="T53" s="41" t="s">
        <v>3382</v>
      </c>
      <c r="U53" s="41" t="s">
        <v>343</v>
      </c>
      <c r="V53" s="71"/>
      <c r="W53" s="4"/>
      <c r="X53" s="43" t="str">
        <f t="shared" si="2"/>
        <v>Học lại</v>
      </c>
      <c r="Y53" s="43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61"/>
    </row>
    <row r="54" spans="2:40" ht="18.75" customHeight="1" x14ac:dyDescent="0.25">
      <c r="B54" s="44">
        <v>46</v>
      </c>
      <c r="C54" s="45" t="s">
        <v>231</v>
      </c>
      <c r="D54" s="46" t="s">
        <v>232</v>
      </c>
      <c r="E54" s="47" t="s">
        <v>229</v>
      </c>
      <c r="F54" s="48" t="s">
        <v>233</v>
      </c>
      <c r="G54" s="45" t="s">
        <v>164</v>
      </c>
      <c r="H54" s="82">
        <v>9</v>
      </c>
      <c r="I54" s="49">
        <v>8</v>
      </c>
      <c r="J54" s="49">
        <v>8</v>
      </c>
      <c r="K54" s="49" t="s">
        <v>36</v>
      </c>
      <c r="L54" s="54"/>
      <c r="M54" s="54"/>
      <c r="N54" s="54"/>
      <c r="O54" s="54"/>
      <c r="P54" s="80">
        <v>1</v>
      </c>
      <c r="Q54" s="51">
        <f t="shared" si="0"/>
        <v>3.2</v>
      </c>
      <c r="R54" s="52" t="str">
        <f t="shared" si="3"/>
        <v>F</v>
      </c>
      <c r="S54" s="53" t="str">
        <f t="shared" si="1"/>
        <v>Kém</v>
      </c>
      <c r="T54" s="41" t="str">
        <f t="shared" si="4"/>
        <v/>
      </c>
      <c r="U54" s="41" t="s">
        <v>343</v>
      </c>
      <c r="V54" s="71"/>
      <c r="W54" s="4"/>
      <c r="X54" s="43" t="str">
        <f t="shared" si="2"/>
        <v>Học lại</v>
      </c>
      <c r="Y54" s="43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61"/>
    </row>
    <row r="55" spans="2:40" ht="18.75" customHeight="1" x14ac:dyDescent="0.25">
      <c r="B55" s="44">
        <v>47</v>
      </c>
      <c r="C55" s="45" t="s">
        <v>234</v>
      </c>
      <c r="D55" s="46" t="s">
        <v>235</v>
      </c>
      <c r="E55" s="47" t="s">
        <v>236</v>
      </c>
      <c r="F55" s="48" t="s">
        <v>237</v>
      </c>
      <c r="G55" s="45" t="s">
        <v>74</v>
      </c>
      <c r="H55" s="82">
        <v>5</v>
      </c>
      <c r="I55" s="49">
        <v>6</v>
      </c>
      <c r="J55" s="49">
        <v>6</v>
      </c>
      <c r="K55" s="49" t="s">
        <v>36</v>
      </c>
      <c r="L55" s="54"/>
      <c r="M55" s="54"/>
      <c r="N55" s="54"/>
      <c r="O55" s="54"/>
      <c r="P55" s="80">
        <v>0</v>
      </c>
      <c r="Q55" s="51">
        <f t="shared" si="0"/>
        <v>1.7</v>
      </c>
      <c r="R55" s="52" t="str">
        <f t="shared" si="3"/>
        <v>F</v>
      </c>
      <c r="S55" s="53" t="str">
        <f t="shared" si="1"/>
        <v>Kém</v>
      </c>
      <c r="T55" s="41" t="s">
        <v>3382</v>
      </c>
      <c r="U55" s="41" t="s">
        <v>343</v>
      </c>
      <c r="V55" s="71"/>
      <c r="W55" s="4"/>
      <c r="X55" s="43" t="str">
        <f t="shared" si="2"/>
        <v>Học lại</v>
      </c>
      <c r="Y55" s="43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61"/>
    </row>
    <row r="56" spans="2:40" ht="18.75" customHeight="1" x14ac:dyDescent="0.25">
      <c r="B56" s="44">
        <v>48</v>
      </c>
      <c r="C56" s="45" t="s">
        <v>238</v>
      </c>
      <c r="D56" s="46" t="s">
        <v>239</v>
      </c>
      <c r="E56" s="47" t="s">
        <v>240</v>
      </c>
      <c r="F56" s="48" t="s">
        <v>241</v>
      </c>
      <c r="G56" s="45" t="s">
        <v>164</v>
      </c>
      <c r="H56" s="82">
        <v>7</v>
      </c>
      <c r="I56" s="49">
        <v>7</v>
      </c>
      <c r="J56" s="49">
        <v>8</v>
      </c>
      <c r="K56" s="49" t="s">
        <v>36</v>
      </c>
      <c r="L56" s="54"/>
      <c r="M56" s="54"/>
      <c r="N56" s="54"/>
      <c r="O56" s="54"/>
      <c r="P56" s="80">
        <v>2</v>
      </c>
      <c r="Q56" s="51">
        <f t="shared" si="0"/>
        <v>3.6</v>
      </c>
      <c r="R56" s="52" t="str">
        <f t="shared" si="3"/>
        <v>F</v>
      </c>
      <c r="S56" s="53" t="str">
        <f t="shared" si="1"/>
        <v>Kém</v>
      </c>
      <c r="T56" s="41" t="str">
        <f t="shared" si="4"/>
        <v/>
      </c>
      <c r="U56" s="41" t="s">
        <v>343</v>
      </c>
      <c r="V56" s="71"/>
      <c r="W56" s="4"/>
      <c r="X56" s="43" t="str">
        <f t="shared" si="2"/>
        <v>Học lại</v>
      </c>
      <c r="Y56" s="43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61"/>
    </row>
    <row r="57" spans="2:40" ht="18.75" customHeight="1" x14ac:dyDescent="0.25">
      <c r="B57" s="44">
        <v>49</v>
      </c>
      <c r="C57" s="45" t="s">
        <v>242</v>
      </c>
      <c r="D57" s="46" t="s">
        <v>243</v>
      </c>
      <c r="E57" s="47" t="s">
        <v>244</v>
      </c>
      <c r="F57" s="48" t="s">
        <v>52</v>
      </c>
      <c r="G57" s="45" t="s">
        <v>53</v>
      </c>
      <c r="H57" s="82">
        <v>4</v>
      </c>
      <c r="I57" s="49">
        <v>6</v>
      </c>
      <c r="J57" s="49">
        <v>1</v>
      </c>
      <c r="K57" s="49" t="s">
        <v>36</v>
      </c>
      <c r="L57" s="54"/>
      <c r="M57" s="54"/>
      <c r="N57" s="54"/>
      <c r="O57" s="54"/>
      <c r="P57" s="80">
        <v>1</v>
      </c>
      <c r="Q57" s="51">
        <f t="shared" si="0"/>
        <v>1.8</v>
      </c>
      <c r="R57" s="52" t="str">
        <f t="shared" si="3"/>
        <v>F</v>
      </c>
      <c r="S57" s="53" t="str">
        <f t="shared" si="1"/>
        <v>Kém</v>
      </c>
      <c r="T57" s="41" t="str">
        <f t="shared" si="4"/>
        <v/>
      </c>
      <c r="U57" s="41" t="s">
        <v>343</v>
      </c>
      <c r="V57" s="71"/>
      <c r="W57" s="4"/>
      <c r="X57" s="43" t="str">
        <f t="shared" si="2"/>
        <v>Học lại</v>
      </c>
      <c r="Y57" s="43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61"/>
    </row>
    <row r="58" spans="2:40" ht="18.75" customHeight="1" x14ac:dyDescent="0.25">
      <c r="B58" s="44">
        <v>50</v>
      </c>
      <c r="C58" s="45" t="s">
        <v>245</v>
      </c>
      <c r="D58" s="46" t="s">
        <v>110</v>
      </c>
      <c r="E58" s="47" t="s">
        <v>246</v>
      </c>
      <c r="F58" s="48" t="s">
        <v>247</v>
      </c>
      <c r="G58" s="45" t="s">
        <v>248</v>
      </c>
      <c r="H58" s="82">
        <v>6</v>
      </c>
      <c r="I58" s="49">
        <v>7</v>
      </c>
      <c r="J58" s="49">
        <v>7</v>
      </c>
      <c r="K58" s="49" t="s">
        <v>36</v>
      </c>
      <c r="L58" s="54"/>
      <c r="M58" s="54"/>
      <c r="N58" s="54"/>
      <c r="O58" s="54"/>
      <c r="P58" s="80">
        <v>3</v>
      </c>
      <c r="Q58" s="51">
        <f t="shared" si="0"/>
        <v>4.0999999999999996</v>
      </c>
      <c r="R58" s="52" t="str">
        <f t="shared" si="3"/>
        <v>D</v>
      </c>
      <c r="S58" s="53" t="str">
        <f t="shared" si="1"/>
        <v>Trung bình yếu</v>
      </c>
      <c r="T58" s="41" t="str">
        <f t="shared" si="4"/>
        <v/>
      </c>
      <c r="U58" s="41" t="s">
        <v>343</v>
      </c>
      <c r="V58" s="71"/>
      <c r="W58" s="4"/>
      <c r="X58" s="43" t="str">
        <f t="shared" si="2"/>
        <v>Đạt</v>
      </c>
      <c r="Y58" s="43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61"/>
    </row>
    <row r="59" spans="2:40" ht="18.75" customHeight="1" x14ac:dyDescent="0.25">
      <c r="B59" s="44">
        <v>51</v>
      </c>
      <c r="C59" s="45" t="s">
        <v>249</v>
      </c>
      <c r="D59" s="46" t="s">
        <v>59</v>
      </c>
      <c r="E59" s="47" t="s">
        <v>246</v>
      </c>
      <c r="F59" s="48" t="s">
        <v>250</v>
      </c>
      <c r="G59" s="45" t="s">
        <v>61</v>
      </c>
      <c r="H59" s="82">
        <v>7</v>
      </c>
      <c r="I59" s="49">
        <v>6</v>
      </c>
      <c r="J59" s="49">
        <v>6</v>
      </c>
      <c r="K59" s="49" t="s">
        <v>36</v>
      </c>
      <c r="L59" s="54"/>
      <c r="M59" s="54"/>
      <c r="N59" s="54"/>
      <c r="O59" s="54"/>
      <c r="P59" s="80">
        <v>2</v>
      </c>
      <c r="Q59" s="51">
        <f t="shared" si="0"/>
        <v>3.3</v>
      </c>
      <c r="R59" s="52" t="str">
        <f t="shared" si="3"/>
        <v>F</v>
      </c>
      <c r="S59" s="53" t="str">
        <f t="shared" si="1"/>
        <v>Kém</v>
      </c>
      <c r="T59" s="41" t="str">
        <f t="shared" si="4"/>
        <v/>
      </c>
      <c r="U59" s="41" t="s">
        <v>343</v>
      </c>
      <c r="V59" s="71"/>
      <c r="W59" s="4"/>
      <c r="X59" s="43" t="str">
        <f t="shared" si="2"/>
        <v>Học lại</v>
      </c>
      <c r="Y59" s="43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61"/>
    </row>
    <row r="60" spans="2:40" ht="18.75" customHeight="1" x14ac:dyDescent="0.25">
      <c r="B60" s="44">
        <v>52</v>
      </c>
      <c r="C60" s="45" t="s">
        <v>251</v>
      </c>
      <c r="D60" s="46" t="s">
        <v>252</v>
      </c>
      <c r="E60" s="47" t="s">
        <v>253</v>
      </c>
      <c r="F60" s="48" t="s">
        <v>254</v>
      </c>
      <c r="G60" s="45" t="s">
        <v>152</v>
      </c>
      <c r="H60" s="82">
        <v>8</v>
      </c>
      <c r="I60" s="49">
        <v>7</v>
      </c>
      <c r="J60" s="49">
        <v>8</v>
      </c>
      <c r="K60" s="49" t="s">
        <v>36</v>
      </c>
      <c r="L60" s="54"/>
      <c r="M60" s="54"/>
      <c r="N60" s="54"/>
      <c r="O60" s="54"/>
      <c r="P60" s="80">
        <v>3</v>
      </c>
      <c r="Q60" s="51">
        <f t="shared" si="0"/>
        <v>4.4000000000000004</v>
      </c>
      <c r="R60" s="52" t="str">
        <f t="shared" si="3"/>
        <v>D</v>
      </c>
      <c r="S60" s="53" t="str">
        <f t="shared" si="1"/>
        <v>Trung bình yếu</v>
      </c>
      <c r="T60" s="41" t="str">
        <f t="shared" si="4"/>
        <v/>
      </c>
      <c r="U60" s="41" t="s">
        <v>343</v>
      </c>
      <c r="V60" s="71"/>
      <c r="W60" s="4"/>
      <c r="X60" s="43" t="str">
        <f t="shared" si="2"/>
        <v>Đạt</v>
      </c>
      <c r="Y60" s="43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61"/>
    </row>
    <row r="61" spans="2:40" ht="18.75" customHeight="1" x14ac:dyDescent="0.25">
      <c r="B61" s="44">
        <v>53</v>
      </c>
      <c r="C61" s="45" t="s">
        <v>255</v>
      </c>
      <c r="D61" s="46" t="s">
        <v>256</v>
      </c>
      <c r="E61" s="47" t="s">
        <v>257</v>
      </c>
      <c r="F61" s="48" t="s">
        <v>258</v>
      </c>
      <c r="G61" s="45" t="s">
        <v>53</v>
      </c>
      <c r="H61" s="82">
        <v>7</v>
      </c>
      <c r="I61" s="49">
        <v>6</v>
      </c>
      <c r="J61" s="49">
        <v>6</v>
      </c>
      <c r="K61" s="49" t="s">
        <v>36</v>
      </c>
      <c r="L61" s="54"/>
      <c r="M61" s="54"/>
      <c r="N61" s="54"/>
      <c r="O61" s="54"/>
      <c r="P61" s="80">
        <v>5</v>
      </c>
      <c r="Q61" s="51">
        <f t="shared" si="0"/>
        <v>5.4</v>
      </c>
      <c r="R61" s="52" t="str">
        <f t="shared" si="3"/>
        <v>D+</v>
      </c>
      <c r="S61" s="53" t="str">
        <f t="shared" si="1"/>
        <v>Trung bình yếu</v>
      </c>
      <c r="T61" s="41" t="str">
        <f t="shared" si="4"/>
        <v/>
      </c>
      <c r="U61" s="41" t="s">
        <v>343</v>
      </c>
      <c r="V61" s="71"/>
      <c r="W61" s="4"/>
      <c r="X61" s="43" t="str">
        <f t="shared" si="2"/>
        <v>Đạt</v>
      </c>
      <c r="Y61" s="43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61"/>
    </row>
    <row r="62" spans="2:40" ht="18.75" customHeight="1" x14ac:dyDescent="0.25">
      <c r="B62" s="44">
        <v>54</v>
      </c>
      <c r="C62" s="45" t="s">
        <v>259</v>
      </c>
      <c r="D62" s="46" t="s">
        <v>260</v>
      </c>
      <c r="E62" s="47" t="s">
        <v>257</v>
      </c>
      <c r="F62" s="48" t="s">
        <v>261</v>
      </c>
      <c r="G62" s="45" t="s">
        <v>262</v>
      </c>
      <c r="H62" s="82">
        <v>6</v>
      </c>
      <c r="I62" s="49">
        <v>6</v>
      </c>
      <c r="J62" s="49">
        <v>6</v>
      </c>
      <c r="K62" s="49" t="s">
        <v>36</v>
      </c>
      <c r="L62" s="54"/>
      <c r="M62" s="54"/>
      <c r="N62" s="54"/>
      <c r="O62" s="54"/>
      <c r="P62" s="80">
        <v>5</v>
      </c>
      <c r="Q62" s="51">
        <f t="shared" si="0"/>
        <v>5.3</v>
      </c>
      <c r="R62" s="52" t="str">
        <f t="shared" si="3"/>
        <v>D+</v>
      </c>
      <c r="S62" s="53" t="str">
        <f t="shared" si="1"/>
        <v>Trung bình yếu</v>
      </c>
      <c r="T62" s="41" t="str">
        <f t="shared" si="4"/>
        <v/>
      </c>
      <c r="U62" s="41" t="s">
        <v>343</v>
      </c>
      <c r="V62" s="71"/>
      <c r="W62" s="4"/>
      <c r="X62" s="43" t="str">
        <f t="shared" si="2"/>
        <v>Đạt</v>
      </c>
      <c r="Y62" s="43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61"/>
    </row>
    <row r="63" spans="2:40" ht="18.75" customHeight="1" x14ac:dyDescent="0.25">
      <c r="B63" s="44">
        <v>55</v>
      </c>
      <c r="C63" s="45" t="s">
        <v>263</v>
      </c>
      <c r="D63" s="46" t="s">
        <v>264</v>
      </c>
      <c r="E63" s="47" t="s">
        <v>265</v>
      </c>
      <c r="F63" s="48" t="s">
        <v>119</v>
      </c>
      <c r="G63" s="45" t="s">
        <v>164</v>
      </c>
      <c r="H63" s="82">
        <v>7</v>
      </c>
      <c r="I63" s="49">
        <v>6</v>
      </c>
      <c r="J63" s="49">
        <v>6</v>
      </c>
      <c r="K63" s="49" t="s">
        <v>36</v>
      </c>
      <c r="L63" s="54"/>
      <c r="M63" s="54"/>
      <c r="N63" s="54"/>
      <c r="O63" s="54"/>
      <c r="P63" s="80">
        <v>3</v>
      </c>
      <c r="Q63" s="51">
        <f t="shared" si="0"/>
        <v>4</v>
      </c>
      <c r="R63" s="52" t="str">
        <f t="shared" si="3"/>
        <v>D</v>
      </c>
      <c r="S63" s="53" t="str">
        <f t="shared" si="1"/>
        <v>Trung bình yếu</v>
      </c>
      <c r="T63" s="41" t="str">
        <f t="shared" si="4"/>
        <v/>
      </c>
      <c r="U63" s="41" t="s">
        <v>343</v>
      </c>
      <c r="V63" s="71"/>
      <c r="W63" s="4"/>
      <c r="X63" s="43" t="str">
        <f t="shared" si="2"/>
        <v>Đạt</v>
      </c>
      <c r="Y63" s="43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61"/>
    </row>
    <row r="64" spans="2:40" ht="18.75" customHeight="1" x14ac:dyDescent="0.25">
      <c r="B64" s="44">
        <v>56</v>
      </c>
      <c r="C64" s="45" t="s">
        <v>266</v>
      </c>
      <c r="D64" s="46" t="s">
        <v>267</v>
      </c>
      <c r="E64" s="47" t="s">
        <v>268</v>
      </c>
      <c r="F64" s="48" t="s">
        <v>269</v>
      </c>
      <c r="G64" s="45" t="s">
        <v>84</v>
      </c>
      <c r="H64" s="82">
        <v>9</v>
      </c>
      <c r="I64" s="49">
        <v>7</v>
      </c>
      <c r="J64" s="49">
        <v>8</v>
      </c>
      <c r="K64" s="49" t="s">
        <v>36</v>
      </c>
      <c r="L64" s="54"/>
      <c r="M64" s="54"/>
      <c r="N64" s="54"/>
      <c r="O64" s="54"/>
      <c r="P64" s="80">
        <v>1</v>
      </c>
      <c r="Q64" s="51">
        <f t="shared" si="0"/>
        <v>3.1</v>
      </c>
      <c r="R64" s="52" t="str">
        <f t="shared" si="3"/>
        <v>F</v>
      </c>
      <c r="S64" s="53" t="str">
        <f t="shared" si="1"/>
        <v>Kém</v>
      </c>
      <c r="T64" s="41" t="str">
        <f t="shared" si="4"/>
        <v/>
      </c>
      <c r="U64" s="41" t="s">
        <v>343</v>
      </c>
      <c r="V64" s="71"/>
      <c r="W64" s="4"/>
      <c r="X64" s="43" t="str">
        <f t="shared" si="2"/>
        <v>Học lại</v>
      </c>
      <c r="Y64" s="43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61"/>
    </row>
    <row r="65" spans="2:40" ht="18.75" customHeight="1" x14ac:dyDescent="0.25">
      <c r="B65" s="44">
        <v>57</v>
      </c>
      <c r="C65" s="45" t="s">
        <v>270</v>
      </c>
      <c r="D65" s="46" t="s">
        <v>271</v>
      </c>
      <c r="E65" s="47" t="s">
        <v>272</v>
      </c>
      <c r="F65" s="48" t="s">
        <v>273</v>
      </c>
      <c r="G65" s="45" t="s">
        <v>164</v>
      </c>
      <c r="H65" s="82">
        <v>8</v>
      </c>
      <c r="I65" s="49">
        <v>7</v>
      </c>
      <c r="J65" s="49">
        <v>9</v>
      </c>
      <c r="K65" s="49" t="s">
        <v>36</v>
      </c>
      <c r="L65" s="54"/>
      <c r="M65" s="54"/>
      <c r="N65" s="54"/>
      <c r="O65" s="54"/>
      <c r="P65" s="80">
        <v>5</v>
      </c>
      <c r="Q65" s="51">
        <f t="shared" si="0"/>
        <v>5.9</v>
      </c>
      <c r="R65" s="52" t="str">
        <f t="shared" si="3"/>
        <v>C</v>
      </c>
      <c r="S65" s="53" t="str">
        <f t="shared" si="1"/>
        <v>Trung bình</v>
      </c>
      <c r="T65" s="41" t="str">
        <f t="shared" si="4"/>
        <v/>
      </c>
      <c r="U65" s="41" t="s">
        <v>343</v>
      </c>
      <c r="V65" s="71"/>
      <c r="W65" s="4"/>
      <c r="X65" s="43" t="str">
        <f t="shared" si="2"/>
        <v>Đạt</v>
      </c>
      <c r="Y65" s="43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61"/>
    </row>
    <row r="66" spans="2:40" ht="18.75" customHeight="1" x14ac:dyDescent="0.25">
      <c r="B66" s="44">
        <v>58</v>
      </c>
      <c r="C66" s="45" t="s">
        <v>274</v>
      </c>
      <c r="D66" s="46" t="s">
        <v>176</v>
      </c>
      <c r="E66" s="47" t="s">
        <v>275</v>
      </c>
      <c r="F66" s="48" t="s">
        <v>276</v>
      </c>
      <c r="G66" s="45" t="s">
        <v>74</v>
      </c>
      <c r="H66" s="82">
        <v>9</v>
      </c>
      <c r="I66" s="49">
        <v>6</v>
      </c>
      <c r="J66" s="49">
        <v>7</v>
      </c>
      <c r="K66" s="49" t="s">
        <v>36</v>
      </c>
      <c r="L66" s="54"/>
      <c r="M66" s="54"/>
      <c r="N66" s="54"/>
      <c r="O66" s="54"/>
      <c r="P66" s="80">
        <v>1</v>
      </c>
      <c r="Q66" s="51">
        <f t="shared" si="0"/>
        <v>2.9</v>
      </c>
      <c r="R66" s="52" t="str">
        <f t="shared" si="3"/>
        <v>F</v>
      </c>
      <c r="S66" s="53" t="str">
        <f t="shared" si="1"/>
        <v>Kém</v>
      </c>
      <c r="T66" s="41" t="str">
        <f t="shared" si="4"/>
        <v/>
      </c>
      <c r="U66" s="41" t="s">
        <v>343</v>
      </c>
      <c r="V66" s="71"/>
      <c r="W66" s="4"/>
      <c r="X66" s="43" t="str">
        <f t="shared" si="2"/>
        <v>Học lại</v>
      </c>
      <c r="Y66" s="43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61"/>
    </row>
    <row r="67" spans="2:40" ht="18.75" customHeight="1" x14ac:dyDescent="0.25">
      <c r="B67" s="44">
        <v>59</v>
      </c>
      <c r="C67" s="45" t="s">
        <v>277</v>
      </c>
      <c r="D67" s="46" t="s">
        <v>98</v>
      </c>
      <c r="E67" s="47" t="s">
        <v>278</v>
      </c>
      <c r="F67" s="48" t="s">
        <v>279</v>
      </c>
      <c r="G67" s="45" t="s">
        <v>84</v>
      </c>
      <c r="H67" s="82">
        <v>8</v>
      </c>
      <c r="I67" s="49">
        <v>7</v>
      </c>
      <c r="J67" s="49">
        <v>6</v>
      </c>
      <c r="K67" s="49" t="s">
        <v>36</v>
      </c>
      <c r="L67" s="54"/>
      <c r="M67" s="54"/>
      <c r="N67" s="54"/>
      <c r="O67" s="54"/>
      <c r="P67" s="80">
        <v>2</v>
      </c>
      <c r="Q67" s="51">
        <f t="shared" si="0"/>
        <v>3.5</v>
      </c>
      <c r="R67" s="52" t="str">
        <f t="shared" si="3"/>
        <v>F</v>
      </c>
      <c r="S67" s="53" t="str">
        <f t="shared" si="1"/>
        <v>Kém</v>
      </c>
      <c r="T67" s="41" t="str">
        <f t="shared" si="4"/>
        <v/>
      </c>
      <c r="U67" s="41" t="s">
        <v>343</v>
      </c>
      <c r="V67" s="71"/>
      <c r="W67" s="4"/>
      <c r="X67" s="43" t="str">
        <f t="shared" si="2"/>
        <v>Học lại</v>
      </c>
      <c r="Y67" s="43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61"/>
    </row>
    <row r="68" spans="2:40" ht="18.75" customHeight="1" x14ac:dyDescent="0.25">
      <c r="B68" s="44">
        <v>60</v>
      </c>
      <c r="C68" s="45" t="s">
        <v>280</v>
      </c>
      <c r="D68" s="46" t="s">
        <v>281</v>
      </c>
      <c r="E68" s="47" t="s">
        <v>282</v>
      </c>
      <c r="F68" s="48" t="s">
        <v>217</v>
      </c>
      <c r="G68" s="45" t="s">
        <v>283</v>
      </c>
      <c r="H68" s="82">
        <v>6</v>
      </c>
      <c r="I68" s="49">
        <v>5</v>
      </c>
      <c r="J68" s="49">
        <v>4</v>
      </c>
      <c r="K68" s="49" t="s">
        <v>36</v>
      </c>
      <c r="L68" s="54"/>
      <c r="M68" s="54"/>
      <c r="N68" s="54"/>
      <c r="O68" s="54"/>
      <c r="P68" s="80">
        <v>0</v>
      </c>
      <c r="Q68" s="51">
        <f t="shared" si="0"/>
        <v>1.5</v>
      </c>
      <c r="R68" s="52" t="str">
        <f t="shared" si="3"/>
        <v>F</v>
      </c>
      <c r="S68" s="53" t="str">
        <f t="shared" si="1"/>
        <v>Kém</v>
      </c>
      <c r="T68" s="41" t="s">
        <v>3382</v>
      </c>
      <c r="U68" s="41" t="s">
        <v>343</v>
      </c>
      <c r="V68" s="71"/>
      <c r="W68" s="4"/>
      <c r="X68" s="43" t="str">
        <f t="shared" si="2"/>
        <v>Học lại</v>
      </c>
      <c r="Y68" s="43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61"/>
    </row>
    <row r="69" spans="2:40" ht="18.75" customHeight="1" x14ac:dyDescent="0.25">
      <c r="B69" s="44">
        <v>61</v>
      </c>
      <c r="C69" s="45" t="s">
        <v>284</v>
      </c>
      <c r="D69" s="46" t="s">
        <v>285</v>
      </c>
      <c r="E69" s="47" t="s">
        <v>282</v>
      </c>
      <c r="F69" s="48" t="s">
        <v>286</v>
      </c>
      <c r="G69" s="45" t="s">
        <v>79</v>
      </c>
      <c r="H69" s="82">
        <v>7</v>
      </c>
      <c r="I69" s="49">
        <v>6</v>
      </c>
      <c r="J69" s="49">
        <v>8</v>
      </c>
      <c r="K69" s="49" t="s">
        <v>36</v>
      </c>
      <c r="L69" s="54"/>
      <c r="M69" s="54"/>
      <c r="N69" s="54"/>
      <c r="O69" s="54"/>
      <c r="P69" s="80">
        <v>5</v>
      </c>
      <c r="Q69" s="51">
        <f t="shared" si="0"/>
        <v>5.6</v>
      </c>
      <c r="R69" s="52" t="str">
        <f t="shared" si="3"/>
        <v>C</v>
      </c>
      <c r="S69" s="53" t="str">
        <f t="shared" si="1"/>
        <v>Trung bình</v>
      </c>
      <c r="T69" s="41" t="str">
        <f t="shared" si="4"/>
        <v/>
      </c>
      <c r="U69" s="41" t="s">
        <v>343</v>
      </c>
      <c r="V69" s="71"/>
      <c r="W69" s="4"/>
      <c r="X69" s="43" t="str">
        <f t="shared" si="2"/>
        <v>Đạt</v>
      </c>
      <c r="Y69" s="43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61"/>
    </row>
    <row r="70" spans="2:40" ht="18.75" customHeight="1" x14ac:dyDescent="0.25">
      <c r="B70" s="44">
        <v>62</v>
      </c>
      <c r="C70" s="45" t="s">
        <v>287</v>
      </c>
      <c r="D70" s="46" t="s">
        <v>114</v>
      </c>
      <c r="E70" s="47" t="s">
        <v>288</v>
      </c>
      <c r="F70" s="48" t="s">
        <v>289</v>
      </c>
      <c r="G70" s="45" t="s">
        <v>164</v>
      </c>
      <c r="H70" s="82">
        <v>7</v>
      </c>
      <c r="I70" s="49">
        <v>7</v>
      </c>
      <c r="J70" s="49">
        <v>6</v>
      </c>
      <c r="K70" s="49" t="s">
        <v>36</v>
      </c>
      <c r="L70" s="54"/>
      <c r="M70" s="54"/>
      <c r="N70" s="54"/>
      <c r="O70" s="54"/>
      <c r="P70" s="80">
        <v>3</v>
      </c>
      <c r="Q70" s="51">
        <f t="shared" si="0"/>
        <v>4.0999999999999996</v>
      </c>
      <c r="R70" s="52" t="str">
        <f t="shared" si="3"/>
        <v>D</v>
      </c>
      <c r="S70" s="53" t="str">
        <f t="shared" si="1"/>
        <v>Trung bình yếu</v>
      </c>
      <c r="T70" s="41" t="str">
        <f t="shared" si="4"/>
        <v/>
      </c>
      <c r="U70" s="41" t="s">
        <v>343</v>
      </c>
      <c r="V70" s="71"/>
      <c r="W70" s="4"/>
      <c r="X70" s="43" t="str">
        <f t="shared" si="2"/>
        <v>Đạt</v>
      </c>
      <c r="Y70" s="43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61"/>
    </row>
    <row r="71" spans="2:40" ht="18.75" customHeight="1" x14ac:dyDescent="0.25">
      <c r="B71" s="44">
        <v>63</v>
      </c>
      <c r="C71" s="45" t="s">
        <v>290</v>
      </c>
      <c r="D71" s="46" t="s">
        <v>291</v>
      </c>
      <c r="E71" s="47" t="s">
        <v>292</v>
      </c>
      <c r="F71" s="48" t="s">
        <v>293</v>
      </c>
      <c r="G71" s="45" t="s">
        <v>248</v>
      </c>
      <c r="H71" s="82">
        <v>6</v>
      </c>
      <c r="I71" s="49">
        <v>7</v>
      </c>
      <c r="J71" s="49">
        <v>6</v>
      </c>
      <c r="K71" s="49" t="s">
        <v>36</v>
      </c>
      <c r="L71" s="54"/>
      <c r="M71" s="54"/>
      <c r="N71" s="54"/>
      <c r="O71" s="54"/>
      <c r="P71" s="80">
        <v>4</v>
      </c>
      <c r="Q71" s="51">
        <f t="shared" si="0"/>
        <v>4.7</v>
      </c>
      <c r="R71" s="52" t="str">
        <f t="shared" si="3"/>
        <v>D</v>
      </c>
      <c r="S71" s="53" t="str">
        <f t="shared" si="1"/>
        <v>Trung bình yếu</v>
      </c>
      <c r="T71" s="41" t="str">
        <f t="shared" si="4"/>
        <v/>
      </c>
      <c r="U71" s="41" t="s">
        <v>343</v>
      </c>
      <c r="V71" s="71"/>
      <c r="W71" s="4"/>
      <c r="X71" s="43" t="str">
        <f t="shared" si="2"/>
        <v>Đạt</v>
      </c>
      <c r="Y71" s="43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61"/>
    </row>
    <row r="72" spans="2:40" ht="18.75" customHeight="1" x14ac:dyDescent="0.25">
      <c r="B72" s="44">
        <v>64</v>
      </c>
      <c r="C72" s="45" t="s">
        <v>294</v>
      </c>
      <c r="D72" s="46" t="s">
        <v>295</v>
      </c>
      <c r="E72" s="47" t="s">
        <v>296</v>
      </c>
      <c r="F72" s="48" t="s">
        <v>297</v>
      </c>
      <c r="G72" s="45" t="s">
        <v>248</v>
      </c>
      <c r="H72" s="82">
        <v>9</v>
      </c>
      <c r="I72" s="49">
        <v>7</v>
      </c>
      <c r="J72" s="49">
        <v>6</v>
      </c>
      <c r="K72" s="49" t="s">
        <v>36</v>
      </c>
      <c r="L72" s="54"/>
      <c r="M72" s="54"/>
      <c r="N72" s="54"/>
      <c r="O72" s="54"/>
      <c r="P72" s="80">
        <v>5</v>
      </c>
      <c r="Q72" s="51">
        <f t="shared" si="0"/>
        <v>5.7</v>
      </c>
      <c r="R72" s="52" t="str">
        <f t="shared" si="3"/>
        <v>C</v>
      </c>
      <c r="S72" s="53" t="str">
        <f t="shared" si="1"/>
        <v>Trung bình</v>
      </c>
      <c r="T72" s="41" t="str">
        <f t="shared" si="4"/>
        <v/>
      </c>
      <c r="U72" s="41" t="s">
        <v>343</v>
      </c>
      <c r="V72" s="71"/>
      <c r="W72" s="4"/>
      <c r="X72" s="43" t="str">
        <f t="shared" si="2"/>
        <v>Đạt</v>
      </c>
      <c r="Y72" s="43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61"/>
    </row>
    <row r="73" spans="2:40" ht="18.75" customHeight="1" x14ac:dyDescent="0.25">
      <c r="B73" s="44">
        <v>65</v>
      </c>
      <c r="C73" s="45" t="s">
        <v>298</v>
      </c>
      <c r="D73" s="46" t="s">
        <v>299</v>
      </c>
      <c r="E73" s="47" t="s">
        <v>300</v>
      </c>
      <c r="F73" s="48" t="s">
        <v>301</v>
      </c>
      <c r="G73" s="45" t="s">
        <v>93</v>
      </c>
      <c r="H73" s="82">
        <v>8</v>
      </c>
      <c r="I73" s="49">
        <v>6</v>
      </c>
      <c r="J73" s="49">
        <v>6</v>
      </c>
      <c r="K73" s="49" t="s">
        <v>36</v>
      </c>
      <c r="L73" s="54"/>
      <c r="M73" s="54"/>
      <c r="N73" s="54"/>
      <c r="O73" s="54"/>
      <c r="P73" s="80">
        <v>1</v>
      </c>
      <c r="Q73" s="51">
        <f t="shared" ref="Q73:Q84" si="5">ROUND(SUMPRODUCT(H73:P73,$H$8:$P$8)/100,1)</f>
        <v>2.7</v>
      </c>
      <c r="R73" s="52" t="str">
        <f t="shared" si="3"/>
        <v>F</v>
      </c>
      <c r="S73" s="53" t="str">
        <f t="shared" si="1"/>
        <v>Kém</v>
      </c>
      <c r="T73" s="41" t="str">
        <f t="shared" si="4"/>
        <v/>
      </c>
      <c r="U73" s="41" t="s">
        <v>343</v>
      </c>
      <c r="V73" s="71"/>
      <c r="W73" s="4"/>
      <c r="X73" s="43" t="str">
        <f t="shared" si="2"/>
        <v>Học lại</v>
      </c>
      <c r="Y73" s="43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61"/>
    </row>
    <row r="74" spans="2:40" ht="18.75" customHeight="1" x14ac:dyDescent="0.25">
      <c r="B74" s="44">
        <v>66</v>
      </c>
      <c r="C74" s="45" t="s">
        <v>302</v>
      </c>
      <c r="D74" s="46" t="s">
        <v>161</v>
      </c>
      <c r="E74" s="47" t="s">
        <v>303</v>
      </c>
      <c r="F74" s="48" t="s">
        <v>304</v>
      </c>
      <c r="G74" s="45" t="s">
        <v>57</v>
      </c>
      <c r="H74" s="82">
        <v>8</v>
      </c>
      <c r="I74" s="49">
        <v>6</v>
      </c>
      <c r="J74" s="49">
        <v>8</v>
      </c>
      <c r="K74" s="49" t="s">
        <v>36</v>
      </c>
      <c r="L74" s="54"/>
      <c r="M74" s="54"/>
      <c r="N74" s="54"/>
      <c r="O74" s="54"/>
      <c r="P74" s="80">
        <v>5</v>
      </c>
      <c r="Q74" s="51">
        <f t="shared" si="5"/>
        <v>5.7</v>
      </c>
      <c r="R74" s="52" t="str">
        <f t="shared" si="3"/>
        <v>C</v>
      </c>
      <c r="S74" s="53" t="str">
        <f t="shared" si="1"/>
        <v>Trung bình</v>
      </c>
      <c r="T74" s="41" t="str">
        <f t="shared" si="4"/>
        <v/>
      </c>
      <c r="U74" s="41" t="s">
        <v>343</v>
      </c>
      <c r="V74" s="71"/>
      <c r="W74" s="4"/>
      <c r="X74" s="43" t="str">
        <f t="shared" ref="X74:X84" si="6">IF(T74="Không đủ ĐKDT","Học lại",IF(T74="Đình chỉ thi","Học lại",IF(AND(MID(G74,2,2)&lt;"12",T74="Vắng"),"Thi lại",IF(T74="Vắng có phép", "Thi lại",IF(AND((MID(G74,2,2)&lt;"12"),Q74&lt;4.5),"Thi lại",IF(AND((MID(G74,2,2)&lt;"18"),Q74&lt;4),"Học lại",IF(AND((MID(G74,2,2)&gt;"17"),Q74&lt;4),"Thi lại",IF(AND(MID(G74,2,2)&gt;"17",P74=0),"Thi lại",IF(AND((MID(G74,2,2)&lt;"12"),P74=0),"Thi lại",IF(AND((MID(G74,2,2)&lt;"18"),(MID(G74,2,2)&gt;"11"),P74=0),"Học lại","Đạt"))))))))))</f>
        <v>Đạt</v>
      </c>
      <c r="Y74" s="43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61"/>
    </row>
    <row r="75" spans="2:40" ht="18.75" customHeight="1" x14ac:dyDescent="0.25">
      <c r="B75" s="44">
        <v>67</v>
      </c>
      <c r="C75" s="45" t="s">
        <v>305</v>
      </c>
      <c r="D75" s="46" t="s">
        <v>306</v>
      </c>
      <c r="E75" s="47" t="s">
        <v>303</v>
      </c>
      <c r="F75" s="48" t="s">
        <v>230</v>
      </c>
      <c r="G75" s="45" t="s">
        <v>61</v>
      </c>
      <c r="H75" s="82">
        <v>8</v>
      </c>
      <c r="I75" s="49">
        <v>5</v>
      </c>
      <c r="J75" s="49">
        <v>10</v>
      </c>
      <c r="K75" s="49" t="s">
        <v>36</v>
      </c>
      <c r="L75" s="54"/>
      <c r="M75" s="54"/>
      <c r="N75" s="54"/>
      <c r="O75" s="54"/>
      <c r="P75" s="80">
        <v>6</v>
      </c>
      <c r="Q75" s="51">
        <f t="shared" si="5"/>
        <v>6.5</v>
      </c>
      <c r="R75" s="52" t="str">
        <f t="shared" si="3"/>
        <v>C+</v>
      </c>
      <c r="S75" s="53" t="str">
        <f t="shared" si="1"/>
        <v>Trung bình</v>
      </c>
      <c r="T75" s="41" t="str">
        <f t="shared" ref="T75:T84" si="7">+IF(OR($H75=0,$I75=0,$J75=0,$K75=0),"Không đủ ĐKDT",IF(AND(P75=0,Q75&gt;=4),"Không đạt",""))</f>
        <v/>
      </c>
      <c r="U75" s="41" t="s">
        <v>343</v>
      </c>
      <c r="V75" s="71"/>
      <c r="W75" s="4"/>
      <c r="X75" s="43" t="str">
        <f t="shared" si="6"/>
        <v>Đạt</v>
      </c>
      <c r="Y75" s="43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61"/>
    </row>
    <row r="76" spans="2:40" ht="18.75" customHeight="1" x14ac:dyDescent="0.25">
      <c r="B76" s="44">
        <v>68</v>
      </c>
      <c r="C76" s="45" t="s">
        <v>307</v>
      </c>
      <c r="D76" s="46" t="s">
        <v>308</v>
      </c>
      <c r="E76" s="47" t="s">
        <v>309</v>
      </c>
      <c r="F76" s="48" t="s">
        <v>310</v>
      </c>
      <c r="G76" s="45" t="s">
        <v>248</v>
      </c>
      <c r="H76" s="82">
        <v>7</v>
      </c>
      <c r="I76" s="49">
        <v>7</v>
      </c>
      <c r="J76" s="49">
        <v>6</v>
      </c>
      <c r="K76" s="49" t="s">
        <v>36</v>
      </c>
      <c r="L76" s="54"/>
      <c r="M76" s="54"/>
      <c r="N76" s="54"/>
      <c r="O76" s="54"/>
      <c r="P76" s="80">
        <v>1</v>
      </c>
      <c r="Q76" s="51">
        <f t="shared" si="5"/>
        <v>2.7</v>
      </c>
      <c r="R76" s="52" t="str">
        <f t="shared" si="3"/>
        <v>F</v>
      </c>
      <c r="S76" s="53" t="str">
        <f t="shared" si="1"/>
        <v>Kém</v>
      </c>
      <c r="T76" s="41" t="str">
        <f t="shared" si="7"/>
        <v/>
      </c>
      <c r="U76" s="41" t="s">
        <v>343</v>
      </c>
      <c r="V76" s="71"/>
      <c r="W76" s="4"/>
      <c r="X76" s="43" t="str">
        <f t="shared" si="6"/>
        <v>Học lại</v>
      </c>
      <c r="Y76" s="43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61"/>
    </row>
    <row r="77" spans="2:40" ht="18.75" customHeight="1" x14ac:dyDescent="0.25">
      <c r="B77" s="44">
        <v>69</v>
      </c>
      <c r="C77" s="45" t="s">
        <v>311</v>
      </c>
      <c r="D77" s="46" t="s">
        <v>312</v>
      </c>
      <c r="E77" s="47" t="s">
        <v>313</v>
      </c>
      <c r="F77" s="48" t="s">
        <v>314</v>
      </c>
      <c r="G77" s="45" t="s">
        <v>74</v>
      </c>
      <c r="H77" s="82">
        <v>9</v>
      </c>
      <c r="I77" s="49">
        <v>6</v>
      </c>
      <c r="J77" s="49">
        <v>6</v>
      </c>
      <c r="K77" s="49" t="s">
        <v>36</v>
      </c>
      <c r="L77" s="54"/>
      <c r="M77" s="54"/>
      <c r="N77" s="54"/>
      <c r="O77" s="54"/>
      <c r="P77" s="80">
        <v>7</v>
      </c>
      <c r="Q77" s="51">
        <f t="shared" si="5"/>
        <v>7</v>
      </c>
      <c r="R77" s="52" t="str">
        <f t="shared" si="3"/>
        <v>B</v>
      </c>
      <c r="S77" s="53" t="str">
        <f t="shared" si="1"/>
        <v>Khá</v>
      </c>
      <c r="T77" s="41" t="str">
        <f t="shared" si="7"/>
        <v/>
      </c>
      <c r="U77" s="41" t="s">
        <v>343</v>
      </c>
      <c r="V77" s="71"/>
      <c r="W77" s="4"/>
      <c r="X77" s="43" t="str">
        <f t="shared" si="6"/>
        <v>Đạt</v>
      </c>
      <c r="Y77" s="43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61"/>
    </row>
    <row r="78" spans="2:40" ht="18.75" customHeight="1" x14ac:dyDescent="0.25">
      <c r="B78" s="44">
        <v>70</v>
      </c>
      <c r="C78" s="45" t="s">
        <v>315</v>
      </c>
      <c r="D78" s="46" t="s">
        <v>316</v>
      </c>
      <c r="E78" s="47" t="s">
        <v>317</v>
      </c>
      <c r="F78" s="48" t="s">
        <v>318</v>
      </c>
      <c r="G78" s="45" t="s">
        <v>248</v>
      </c>
      <c r="H78" s="82">
        <v>8</v>
      </c>
      <c r="I78" s="49">
        <v>7</v>
      </c>
      <c r="J78" s="49">
        <v>6</v>
      </c>
      <c r="K78" s="49" t="s">
        <v>36</v>
      </c>
      <c r="L78" s="54"/>
      <c r="M78" s="54"/>
      <c r="N78" s="54"/>
      <c r="O78" s="54"/>
      <c r="P78" s="80">
        <v>3</v>
      </c>
      <c r="Q78" s="51">
        <f t="shared" si="5"/>
        <v>4.2</v>
      </c>
      <c r="R78" s="52" t="str">
        <f t="shared" si="3"/>
        <v>D</v>
      </c>
      <c r="S78" s="53" t="str">
        <f t="shared" si="1"/>
        <v>Trung bình yếu</v>
      </c>
      <c r="T78" s="41" t="str">
        <f t="shared" si="7"/>
        <v/>
      </c>
      <c r="U78" s="41" t="s">
        <v>343</v>
      </c>
      <c r="V78" s="71"/>
      <c r="W78" s="4"/>
      <c r="X78" s="43" t="str">
        <f t="shared" si="6"/>
        <v>Đạt</v>
      </c>
      <c r="Y78" s="43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61"/>
    </row>
    <row r="79" spans="2:40" ht="18.75" customHeight="1" x14ac:dyDescent="0.25">
      <c r="B79" s="44">
        <v>71</v>
      </c>
      <c r="C79" s="45" t="s">
        <v>319</v>
      </c>
      <c r="D79" s="46" t="s">
        <v>114</v>
      </c>
      <c r="E79" s="47" t="s">
        <v>320</v>
      </c>
      <c r="F79" s="48" t="s">
        <v>321</v>
      </c>
      <c r="G79" s="45" t="s">
        <v>105</v>
      </c>
      <c r="H79" s="82">
        <v>9</v>
      </c>
      <c r="I79" s="49">
        <v>6</v>
      </c>
      <c r="J79" s="49">
        <v>6</v>
      </c>
      <c r="K79" s="49" t="s">
        <v>36</v>
      </c>
      <c r="L79" s="54"/>
      <c r="M79" s="54"/>
      <c r="N79" s="54"/>
      <c r="O79" s="54"/>
      <c r="P79" s="80">
        <v>2</v>
      </c>
      <c r="Q79" s="51">
        <f t="shared" si="5"/>
        <v>3.5</v>
      </c>
      <c r="R79" s="52" t="str">
        <f t="shared" si="3"/>
        <v>F</v>
      </c>
      <c r="S79" s="53" t="str">
        <f t="shared" si="1"/>
        <v>Kém</v>
      </c>
      <c r="T79" s="41" t="str">
        <f t="shared" si="7"/>
        <v/>
      </c>
      <c r="U79" s="41" t="s">
        <v>343</v>
      </c>
      <c r="V79" s="71"/>
      <c r="W79" s="4"/>
      <c r="X79" s="43" t="str">
        <f t="shared" si="6"/>
        <v>Học lại</v>
      </c>
      <c r="Y79" s="43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61"/>
    </row>
    <row r="80" spans="2:40" ht="18.75" customHeight="1" x14ac:dyDescent="0.25">
      <c r="B80" s="44">
        <v>72</v>
      </c>
      <c r="C80" s="45" t="s">
        <v>322</v>
      </c>
      <c r="D80" s="46" t="s">
        <v>323</v>
      </c>
      <c r="E80" s="47" t="s">
        <v>324</v>
      </c>
      <c r="F80" s="48" t="s">
        <v>325</v>
      </c>
      <c r="G80" s="45" t="s">
        <v>89</v>
      </c>
      <c r="H80" s="82">
        <v>9</v>
      </c>
      <c r="I80" s="49">
        <v>7</v>
      </c>
      <c r="J80" s="49">
        <v>6</v>
      </c>
      <c r="K80" s="49" t="s">
        <v>36</v>
      </c>
      <c r="L80" s="54"/>
      <c r="M80" s="54"/>
      <c r="N80" s="54"/>
      <c r="O80" s="54"/>
      <c r="P80" s="80">
        <v>6</v>
      </c>
      <c r="Q80" s="51">
        <f t="shared" si="5"/>
        <v>6.4</v>
      </c>
      <c r="R80" s="52" t="str">
        <f t="shared" si="3"/>
        <v>C</v>
      </c>
      <c r="S80" s="53" t="str">
        <f t="shared" si="1"/>
        <v>Trung bình</v>
      </c>
      <c r="T80" s="41" t="str">
        <f t="shared" si="7"/>
        <v/>
      </c>
      <c r="U80" s="41" t="s">
        <v>343</v>
      </c>
      <c r="V80" s="71"/>
      <c r="W80" s="4"/>
      <c r="X80" s="43" t="str">
        <f t="shared" si="6"/>
        <v>Đạt</v>
      </c>
      <c r="Y80" s="43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61"/>
    </row>
    <row r="81" spans="1:40" ht="18.75" customHeight="1" x14ac:dyDescent="0.25">
      <c r="B81" s="44">
        <v>73</v>
      </c>
      <c r="C81" s="45" t="s">
        <v>326</v>
      </c>
      <c r="D81" s="46" t="s">
        <v>327</v>
      </c>
      <c r="E81" s="47" t="s">
        <v>328</v>
      </c>
      <c r="F81" s="48" t="s">
        <v>329</v>
      </c>
      <c r="G81" s="45" t="s">
        <v>330</v>
      </c>
      <c r="H81" s="82">
        <v>7</v>
      </c>
      <c r="I81" s="49">
        <v>5</v>
      </c>
      <c r="J81" s="49">
        <v>8</v>
      </c>
      <c r="K81" s="49" t="s">
        <v>36</v>
      </c>
      <c r="L81" s="54"/>
      <c r="M81" s="54"/>
      <c r="N81" s="54"/>
      <c r="O81" s="54"/>
      <c r="P81" s="80">
        <v>3</v>
      </c>
      <c r="Q81" s="51">
        <f t="shared" si="5"/>
        <v>4.0999999999999996</v>
      </c>
      <c r="R81" s="52" t="str">
        <f t="shared" si="3"/>
        <v>D</v>
      </c>
      <c r="S81" s="53" t="str">
        <f t="shared" si="1"/>
        <v>Trung bình yếu</v>
      </c>
      <c r="T81" s="41" t="str">
        <f t="shared" si="7"/>
        <v/>
      </c>
      <c r="U81" s="41" t="s">
        <v>343</v>
      </c>
      <c r="V81" s="71"/>
      <c r="W81" s="4"/>
      <c r="X81" s="43" t="str">
        <f t="shared" si="6"/>
        <v>Đạt</v>
      </c>
      <c r="Y81" s="43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61"/>
    </row>
    <row r="82" spans="1:40" ht="18.75" customHeight="1" x14ac:dyDescent="0.25">
      <c r="B82" s="44">
        <v>74</v>
      </c>
      <c r="C82" s="45" t="s">
        <v>331</v>
      </c>
      <c r="D82" s="46" t="s">
        <v>114</v>
      </c>
      <c r="E82" s="47" t="s">
        <v>328</v>
      </c>
      <c r="F82" s="48" t="s">
        <v>286</v>
      </c>
      <c r="G82" s="45" t="s">
        <v>93</v>
      </c>
      <c r="H82" s="82">
        <v>8</v>
      </c>
      <c r="I82" s="49">
        <v>6</v>
      </c>
      <c r="J82" s="49">
        <v>6</v>
      </c>
      <c r="K82" s="49" t="s">
        <v>36</v>
      </c>
      <c r="L82" s="54"/>
      <c r="M82" s="54"/>
      <c r="N82" s="54"/>
      <c r="O82" s="54"/>
      <c r="P82" s="80">
        <v>5</v>
      </c>
      <c r="Q82" s="51">
        <f t="shared" si="5"/>
        <v>5.5</v>
      </c>
      <c r="R82" s="52" t="str">
        <f t="shared" si="3"/>
        <v>C</v>
      </c>
      <c r="S82" s="53" t="str">
        <f t="shared" si="1"/>
        <v>Trung bình</v>
      </c>
      <c r="T82" s="41" t="str">
        <f t="shared" si="7"/>
        <v/>
      </c>
      <c r="U82" s="41" t="s">
        <v>343</v>
      </c>
      <c r="V82" s="71"/>
      <c r="W82" s="4"/>
      <c r="X82" s="43" t="str">
        <f t="shared" si="6"/>
        <v>Đạt</v>
      </c>
      <c r="Y82" s="43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61"/>
    </row>
    <row r="83" spans="1:40" ht="18.75" customHeight="1" x14ac:dyDescent="0.25">
      <c r="B83" s="44">
        <v>75</v>
      </c>
      <c r="C83" s="45" t="s">
        <v>332</v>
      </c>
      <c r="D83" s="46" t="s">
        <v>333</v>
      </c>
      <c r="E83" s="47" t="s">
        <v>334</v>
      </c>
      <c r="F83" s="48" t="s">
        <v>335</v>
      </c>
      <c r="G83" s="45" t="s">
        <v>65</v>
      </c>
      <c r="H83" s="82">
        <v>8</v>
      </c>
      <c r="I83" s="49">
        <v>6</v>
      </c>
      <c r="J83" s="49">
        <v>10</v>
      </c>
      <c r="K83" s="49" t="s">
        <v>36</v>
      </c>
      <c r="L83" s="54"/>
      <c r="M83" s="54"/>
      <c r="N83" s="54"/>
      <c r="O83" s="54"/>
      <c r="P83" s="80">
        <v>5</v>
      </c>
      <c r="Q83" s="51">
        <f t="shared" si="5"/>
        <v>5.9</v>
      </c>
      <c r="R83" s="52" t="str">
        <f t="shared" si="3"/>
        <v>C</v>
      </c>
      <c r="S83" s="53" t="str">
        <f t="shared" si="1"/>
        <v>Trung bình</v>
      </c>
      <c r="T83" s="41" t="str">
        <f t="shared" si="7"/>
        <v/>
      </c>
      <c r="U83" s="41" t="s">
        <v>343</v>
      </c>
      <c r="V83" s="71"/>
      <c r="W83" s="4"/>
      <c r="X83" s="43" t="str">
        <f t="shared" si="6"/>
        <v>Đạt</v>
      </c>
      <c r="Y83" s="43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61"/>
    </row>
    <row r="84" spans="1:40" ht="18.75" customHeight="1" x14ac:dyDescent="0.25">
      <c r="B84" s="44">
        <v>76</v>
      </c>
      <c r="C84" s="45" t="s">
        <v>336</v>
      </c>
      <c r="D84" s="46" t="s">
        <v>337</v>
      </c>
      <c r="E84" s="47" t="s">
        <v>338</v>
      </c>
      <c r="F84" s="48" t="s">
        <v>339</v>
      </c>
      <c r="G84" s="45" t="s">
        <v>184</v>
      </c>
      <c r="H84" s="82">
        <v>8</v>
      </c>
      <c r="I84" s="49">
        <v>7</v>
      </c>
      <c r="J84" s="49">
        <v>6</v>
      </c>
      <c r="K84" s="49" t="s">
        <v>36</v>
      </c>
      <c r="L84" s="54"/>
      <c r="M84" s="54"/>
      <c r="N84" s="54"/>
      <c r="O84" s="54"/>
      <c r="P84" s="80">
        <v>9</v>
      </c>
      <c r="Q84" s="51">
        <f t="shared" si="5"/>
        <v>8.4</v>
      </c>
      <c r="R84" s="52" t="str">
        <f t="shared" si="3"/>
        <v>B+</v>
      </c>
      <c r="S84" s="53" t="str">
        <f t="shared" si="1"/>
        <v>Khá</v>
      </c>
      <c r="T84" s="41" t="str">
        <f t="shared" si="7"/>
        <v/>
      </c>
      <c r="U84" s="41" t="s">
        <v>343</v>
      </c>
      <c r="V84" s="71"/>
      <c r="W84" s="4"/>
      <c r="X84" s="43" t="str">
        <f t="shared" si="6"/>
        <v>Đạt</v>
      </c>
      <c r="Y84" s="43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61"/>
    </row>
    <row r="85" spans="1:40" ht="7.5" customHeight="1" x14ac:dyDescent="0.25">
      <c r="A85" s="61"/>
      <c r="B85" s="62"/>
      <c r="C85" s="63"/>
      <c r="D85" s="63"/>
      <c r="E85" s="64"/>
      <c r="F85" s="64"/>
      <c r="G85" s="64"/>
      <c r="H85" s="65"/>
      <c r="I85" s="66"/>
      <c r="J85" s="66"/>
      <c r="K85" s="67"/>
      <c r="L85" s="67"/>
      <c r="M85" s="67"/>
      <c r="N85" s="67"/>
      <c r="O85" s="67"/>
      <c r="P85" s="67"/>
      <c r="Q85" s="67"/>
      <c r="R85" s="67"/>
      <c r="S85" s="67"/>
      <c r="T85" s="67"/>
      <c r="U85" s="67"/>
      <c r="V85" s="67"/>
      <c r="W85" s="4"/>
    </row>
    <row r="86" spans="1:40" ht="16.5" x14ac:dyDescent="0.25">
      <c r="A86" s="61"/>
      <c r="B86" s="130" t="s">
        <v>37</v>
      </c>
      <c r="C86" s="130"/>
      <c r="D86" s="63"/>
      <c r="E86" s="64"/>
      <c r="F86" s="64"/>
      <c r="G86" s="64"/>
      <c r="H86" s="65"/>
      <c r="I86" s="66"/>
      <c r="J86" s="66"/>
      <c r="K86" s="67"/>
      <c r="L86" s="67"/>
      <c r="M86" s="67"/>
      <c r="N86" s="67"/>
      <c r="O86" s="67"/>
      <c r="P86" s="67"/>
      <c r="Q86" s="67"/>
      <c r="R86" s="67"/>
      <c r="S86" s="67"/>
      <c r="T86" s="67"/>
      <c r="U86" s="67"/>
      <c r="V86" s="67"/>
      <c r="W86" s="4"/>
    </row>
    <row r="87" spans="1:40" ht="16.5" customHeight="1" x14ac:dyDescent="0.25">
      <c r="A87" s="61"/>
      <c r="B87" s="68" t="s">
        <v>38</v>
      </c>
      <c r="C87" s="68"/>
      <c r="D87" s="69">
        <f>+$AA$7</f>
        <v>76</v>
      </c>
      <c r="E87" s="70" t="s">
        <v>39</v>
      </c>
      <c r="F87" s="70"/>
      <c r="G87" s="139" t="s">
        <v>40</v>
      </c>
      <c r="H87" s="139"/>
      <c r="I87" s="139"/>
      <c r="J87" s="139"/>
      <c r="K87" s="139"/>
      <c r="L87" s="139"/>
      <c r="M87" s="139"/>
      <c r="N87" s="139"/>
      <c r="O87" s="139"/>
      <c r="P87" s="71">
        <f>$AA$7 -COUNTIF($T$8:$T$231,"Vắng") -COUNTIF($T$8:$T$231,"Vắng có phép") - COUNTIF($T$8:$T$231,"Đình chỉ thi") - COUNTIF($T$8:$T$231,"Không đủ ĐKDT")</f>
        <v>68</v>
      </c>
      <c r="Q87" s="71"/>
      <c r="R87" s="72"/>
      <c r="S87" s="73"/>
      <c r="T87" s="73" t="s">
        <v>39</v>
      </c>
      <c r="U87" s="73"/>
      <c r="V87" s="73"/>
      <c r="W87" s="4"/>
    </row>
    <row r="88" spans="1:40" ht="16.5" customHeight="1" x14ac:dyDescent="0.25">
      <c r="A88" s="61"/>
      <c r="B88" s="68" t="s">
        <v>41</v>
      </c>
      <c r="C88" s="68"/>
      <c r="D88" s="69">
        <f>+$AL$7</f>
        <v>36</v>
      </c>
      <c r="E88" s="70" t="s">
        <v>39</v>
      </c>
      <c r="F88" s="70"/>
      <c r="G88" s="139" t="s">
        <v>42</v>
      </c>
      <c r="H88" s="139"/>
      <c r="I88" s="139"/>
      <c r="J88" s="139"/>
      <c r="K88" s="139"/>
      <c r="L88" s="139"/>
      <c r="M88" s="139"/>
      <c r="N88" s="139"/>
      <c r="O88" s="139"/>
      <c r="P88" s="74">
        <f>COUNTIF($T$8:$T$107,"Vắng")</f>
        <v>8</v>
      </c>
      <c r="Q88" s="74"/>
      <c r="R88" s="75"/>
      <c r="S88" s="73"/>
      <c r="T88" s="73" t="s">
        <v>39</v>
      </c>
      <c r="U88" s="73"/>
      <c r="V88" s="73"/>
      <c r="W88" s="4"/>
    </row>
    <row r="89" spans="1:40" ht="16.5" customHeight="1" x14ac:dyDescent="0.25">
      <c r="A89" s="61"/>
      <c r="B89" s="68" t="s">
        <v>43</v>
      </c>
      <c r="C89" s="68"/>
      <c r="D89" s="76">
        <f>COUNTIF(X9:X84,"Học lại")</f>
        <v>40</v>
      </c>
      <c r="E89" s="70" t="s">
        <v>39</v>
      </c>
      <c r="F89" s="70"/>
      <c r="G89" s="139" t="s">
        <v>44</v>
      </c>
      <c r="H89" s="139"/>
      <c r="I89" s="139"/>
      <c r="J89" s="139"/>
      <c r="K89" s="139"/>
      <c r="L89" s="139"/>
      <c r="M89" s="139"/>
      <c r="N89" s="139"/>
      <c r="O89" s="139"/>
      <c r="P89" s="71">
        <f>COUNTIF($T$8:$T$107,"Vắng có phép")</f>
        <v>0</v>
      </c>
      <c r="Q89" s="71"/>
      <c r="R89" s="72"/>
      <c r="S89" s="73"/>
      <c r="T89" s="73" t="s">
        <v>39</v>
      </c>
      <c r="U89" s="73"/>
      <c r="V89" s="73"/>
      <c r="W89" s="4"/>
    </row>
    <row r="90" spans="1:40" ht="3" customHeight="1" x14ac:dyDescent="0.25">
      <c r="A90" s="61"/>
      <c r="B90" s="62"/>
      <c r="C90" s="63"/>
      <c r="D90" s="63"/>
      <c r="E90" s="64"/>
      <c r="F90" s="64"/>
      <c r="G90" s="64"/>
      <c r="H90" s="65"/>
      <c r="I90" s="66"/>
      <c r="J90" s="66"/>
      <c r="K90" s="67"/>
      <c r="L90" s="67"/>
      <c r="M90" s="67"/>
      <c r="N90" s="67"/>
      <c r="O90" s="67"/>
      <c r="P90" s="67"/>
      <c r="Q90" s="67"/>
      <c r="R90" s="67"/>
      <c r="S90" s="67"/>
      <c r="T90" s="67"/>
      <c r="U90" s="67"/>
      <c r="V90" s="67"/>
      <c r="W90" s="4"/>
    </row>
    <row r="91" spans="1:40" x14ac:dyDescent="0.25">
      <c r="B91" s="77" t="s">
        <v>45</v>
      </c>
      <c r="C91" s="77"/>
      <c r="D91" s="78">
        <f>COUNTIF(X9:X84,"Thi lại")</f>
        <v>0</v>
      </c>
      <c r="E91" s="79" t="s">
        <v>39</v>
      </c>
      <c r="F91" s="4"/>
      <c r="G91" s="4"/>
      <c r="H91" s="4"/>
      <c r="I91" s="4"/>
      <c r="J91" s="140"/>
      <c r="K91" s="140"/>
      <c r="L91" s="140"/>
      <c r="M91" s="140"/>
      <c r="N91" s="140"/>
      <c r="O91" s="140"/>
      <c r="P91" s="140"/>
      <c r="Q91" s="140"/>
      <c r="R91" s="140"/>
      <c r="S91" s="140"/>
      <c r="T91" s="140"/>
      <c r="U91" s="89"/>
      <c r="V91" s="89"/>
      <c r="W91" s="4"/>
    </row>
    <row r="92" spans="1:40" x14ac:dyDescent="0.25">
      <c r="B92" s="77"/>
      <c r="C92" s="77"/>
      <c r="D92" s="78"/>
      <c r="E92" s="79"/>
      <c r="F92" s="4"/>
      <c r="G92" s="4"/>
      <c r="H92" s="4"/>
      <c r="I92" s="4"/>
      <c r="J92" s="140" t="s">
        <v>3383</v>
      </c>
      <c r="K92" s="140"/>
      <c r="L92" s="140"/>
      <c r="M92" s="140"/>
      <c r="N92" s="140"/>
      <c r="O92" s="140"/>
      <c r="P92" s="140"/>
      <c r="Q92" s="140"/>
      <c r="R92" s="140"/>
      <c r="S92" s="140"/>
      <c r="T92" s="140"/>
      <c r="U92" s="89"/>
      <c r="V92" s="89"/>
      <c r="W92" s="4"/>
    </row>
  </sheetData>
  <sheetProtection formatCells="0" formatColumns="0" formatRows="0" insertColumns="0" insertRows="0" insertHyperlinks="0" deleteColumns="0" deleteRows="0" sort="0" autoFilter="0" pivotTables="0"/>
  <autoFilter ref="A7:AN84">
    <filterColumn colId="3" showButton="0"/>
  </autoFilter>
  <mergeCells count="43">
    <mergeCell ref="B1:G1"/>
    <mergeCell ref="B2:G2"/>
    <mergeCell ref="H1:U1"/>
    <mergeCell ref="H2:U2"/>
    <mergeCell ref="AL3:AM5"/>
    <mergeCell ref="Y3:Y6"/>
    <mergeCell ref="Z3:Z6"/>
    <mergeCell ref="AA3:AA6"/>
    <mergeCell ref="B6:B7"/>
    <mergeCell ref="C6:C7"/>
    <mergeCell ref="D6:E7"/>
    <mergeCell ref="F6:F7"/>
    <mergeCell ref="B4:C4"/>
    <mergeCell ref="G4:O4"/>
    <mergeCell ref="B3:C3"/>
    <mergeCell ref="D3:O3"/>
    <mergeCell ref="T6:T8"/>
    <mergeCell ref="R6:R7"/>
    <mergeCell ref="S6:S7"/>
    <mergeCell ref="U6:U8"/>
    <mergeCell ref="G88:O88"/>
    <mergeCell ref="AB3:AE5"/>
    <mergeCell ref="AF3:AG5"/>
    <mergeCell ref="AH3:AI5"/>
    <mergeCell ref="AJ3:AK5"/>
    <mergeCell ref="P3:U3"/>
    <mergeCell ref="P4:U4"/>
    <mergeCell ref="J91:T91"/>
    <mergeCell ref="J92:T92"/>
    <mergeCell ref="G89:O89"/>
    <mergeCell ref="M6:N6"/>
    <mergeCell ref="O6:O7"/>
    <mergeCell ref="P6:P7"/>
    <mergeCell ref="Q6:Q8"/>
    <mergeCell ref="G6:G7"/>
    <mergeCell ref="H6:H7"/>
    <mergeCell ref="I6:I7"/>
    <mergeCell ref="J6:J7"/>
    <mergeCell ref="K6:K7"/>
    <mergeCell ref="L6:L7"/>
    <mergeCell ref="B8:G8"/>
    <mergeCell ref="B86:C86"/>
    <mergeCell ref="G87:O87"/>
  </mergeCells>
  <conditionalFormatting sqref="H9:P84">
    <cfRule type="cellIs" dxfId="5" priority="8" operator="greaterThan">
      <formula>10</formula>
    </cfRule>
  </conditionalFormatting>
  <conditionalFormatting sqref="C1:C1048576">
    <cfRule type="duplicateValues" dxfId="4" priority="7"/>
  </conditionalFormatting>
  <conditionalFormatting sqref="P9:P84">
    <cfRule type="cellIs" dxfId="3" priority="4" operator="greaterThan">
      <formula>10</formula>
    </cfRule>
    <cfRule type="cellIs" dxfId="2" priority="5" operator="greaterThan">
      <formula>10</formula>
    </cfRule>
    <cfRule type="cellIs" dxfId="1" priority="6" operator="greaterThan">
      <formula>10</formula>
    </cfRule>
  </conditionalFormatting>
  <conditionalFormatting sqref="H9:K84">
    <cfRule type="cellIs" dxfId="0" priority="3" operator="greaterThan">
      <formula>10</formula>
    </cfRule>
  </conditionalFormatting>
  <dataValidations count="1">
    <dataValidation allowBlank="1" showInputMessage="1" showErrorMessage="1" errorTitle="Không xóa dữ liệu" error="Không xóa dữ liệu" prompt="Không xóa dữ liệu" sqref="D89 Y3:AM7 Z2:AM2 Z9 X9:Y84 AN2:AN7"/>
  </dataValidations>
  <pageMargins left="0.17" right="3.937007874015748E-2" top="0.23622047244094491" bottom="0.35433070866141736" header="0.15748031496062992" footer="0.11811023622047245"/>
  <pageSetup paperSize="9" orientation="portrait" r:id="rId1"/>
  <headerFooter alignWithMargins="0">
    <oddFooter>&amp;R&amp;"Times New Roman,Italic"&amp;11Trang &amp;P</oddFooter>
  </headerFooter>
  <colBreaks count="1" manualBreakCount="1">
    <brk id="2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27</vt:i4>
      </vt:variant>
    </vt:vector>
  </HeadingPairs>
  <TitlesOfParts>
    <vt:vector size="54" baseType="lpstr">
      <vt:lpstr>Nhom(24)</vt:lpstr>
      <vt:lpstr>Nhom(23)</vt:lpstr>
      <vt:lpstr>Nhom(22)</vt:lpstr>
      <vt:lpstr>Nhom(21)</vt:lpstr>
      <vt:lpstr>Nhom(32)</vt:lpstr>
      <vt:lpstr>Nhom(31)</vt:lpstr>
      <vt:lpstr>Nhom(25)</vt:lpstr>
      <vt:lpstr>Nhom(20)</vt:lpstr>
      <vt:lpstr>Nhom(19)</vt:lpstr>
      <vt:lpstr>Nhom(18)</vt:lpstr>
      <vt:lpstr>Nhom(17)</vt:lpstr>
      <vt:lpstr>Nhom(16)</vt:lpstr>
      <vt:lpstr>Nhom(15)</vt:lpstr>
      <vt:lpstr>Nhom(14)</vt:lpstr>
      <vt:lpstr>Nhom(13)</vt:lpstr>
      <vt:lpstr>Nhom(12)</vt:lpstr>
      <vt:lpstr>Nhom(11)</vt:lpstr>
      <vt:lpstr>Nhom(10)</vt:lpstr>
      <vt:lpstr>Nhom(9)</vt:lpstr>
      <vt:lpstr>Nhom(8)</vt:lpstr>
      <vt:lpstr>Nhom(7)</vt:lpstr>
      <vt:lpstr>Nhom(6)</vt:lpstr>
      <vt:lpstr>Nhom(5)</vt:lpstr>
      <vt:lpstr>Nhom(4)</vt:lpstr>
      <vt:lpstr>Nhom(3)</vt:lpstr>
      <vt:lpstr>Nhom(2)</vt:lpstr>
      <vt:lpstr>Nhom(1)</vt:lpstr>
      <vt:lpstr>'Nhom(1)'!Print_Titles</vt:lpstr>
      <vt:lpstr>'Nhom(10)'!Print_Titles</vt:lpstr>
      <vt:lpstr>'Nhom(11)'!Print_Titles</vt:lpstr>
      <vt:lpstr>'Nhom(12)'!Print_Titles</vt:lpstr>
      <vt:lpstr>'Nhom(13)'!Print_Titles</vt:lpstr>
      <vt:lpstr>'Nhom(14)'!Print_Titles</vt:lpstr>
      <vt:lpstr>'Nhom(15)'!Print_Titles</vt:lpstr>
      <vt:lpstr>'Nhom(16)'!Print_Titles</vt:lpstr>
      <vt:lpstr>'Nhom(17)'!Print_Titles</vt:lpstr>
      <vt:lpstr>'Nhom(18)'!Print_Titles</vt:lpstr>
      <vt:lpstr>'Nhom(19)'!Print_Titles</vt:lpstr>
      <vt:lpstr>'Nhom(2)'!Print_Titles</vt:lpstr>
      <vt:lpstr>'Nhom(20)'!Print_Titles</vt:lpstr>
      <vt:lpstr>'Nhom(21)'!Print_Titles</vt:lpstr>
      <vt:lpstr>'Nhom(22)'!Print_Titles</vt:lpstr>
      <vt:lpstr>'Nhom(23)'!Print_Titles</vt:lpstr>
      <vt:lpstr>'Nhom(24)'!Print_Titles</vt:lpstr>
      <vt:lpstr>'Nhom(25)'!Print_Titles</vt:lpstr>
      <vt:lpstr>'Nhom(3)'!Print_Titles</vt:lpstr>
      <vt:lpstr>'Nhom(31)'!Print_Titles</vt:lpstr>
      <vt:lpstr>'Nhom(32)'!Print_Titles</vt:lpstr>
      <vt:lpstr>'Nhom(4)'!Print_Titles</vt:lpstr>
      <vt:lpstr>'Nhom(5)'!Print_Titles</vt:lpstr>
      <vt:lpstr>'Nhom(6)'!Print_Titles</vt:lpstr>
      <vt:lpstr>'Nhom(7)'!Print_Titles</vt:lpstr>
      <vt:lpstr>'Nhom(8)'!Print_Titles</vt:lpstr>
      <vt:lpstr>'Nhom(9)'!Print_Titles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MAYTINH</cp:lastModifiedBy>
  <cp:lastPrinted>2018-07-12T02:38:38Z</cp:lastPrinted>
  <dcterms:created xsi:type="dcterms:W3CDTF">2017-10-31T02:06:52Z</dcterms:created>
  <dcterms:modified xsi:type="dcterms:W3CDTF">2018-08-06T10:12:50Z</dcterms:modified>
</cp:coreProperties>
</file>