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vi forgalmi jelentés " sheetId="1" r:id="rId3"/>
    <sheet state="visible" name="Kisker összesítő" sheetId="2" r:id="rId4"/>
    <sheet state="visible" name="Költségek" sheetId="3" r:id="rId5"/>
    <sheet state="visible" name="Pénztár Ell." sheetId="4" r:id="rId6"/>
    <sheet state="visible" name="száll.biz. tábl." sheetId="5" r:id="rId7"/>
  </sheets>
  <definedNames/>
  <calcPr/>
</workbook>
</file>

<file path=xl/sharedStrings.xml><?xml version="1.0" encoding="utf-8"?>
<sst xmlns="http://schemas.openxmlformats.org/spreadsheetml/2006/main" count="734" uniqueCount="152">
  <si>
    <t>Havi Forgalmi Jelentés </t>
  </si>
  <si>
    <t xml:space="preserve">Havi költség </t>
  </si>
  <si>
    <t xml:space="preserve">Havi kisker összesítő  </t>
  </si>
  <si>
    <t xml:space="preserve">ART-CASH Kft.  szállító levél összesítő </t>
  </si>
  <si>
    <t>Június Kaposvár</t>
  </si>
  <si>
    <t>NAPOK</t>
  </si>
  <si>
    <t>Nap</t>
  </si>
  <si>
    <t>Zálog</t>
  </si>
  <si>
    <t>Dátum</t>
  </si>
  <si>
    <t>Havi Készpénz Bevétel:</t>
  </si>
  <si>
    <t>Kisker</t>
  </si>
  <si>
    <t>Hitelkihelyezés</t>
  </si>
  <si>
    <t>Kiváltás</t>
  </si>
  <si>
    <t>Kamat</t>
  </si>
  <si>
    <t>Kezelési költség</t>
  </si>
  <si>
    <t>Eladás</t>
  </si>
  <si>
    <t>Reklám költség</t>
  </si>
  <si>
    <t>Rezsi</t>
  </si>
  <si>
    <t>Tárgyi eszköz</t>
  </si>
  <si>
    <t>Fogyó eszköz</t>
  </si>
  <si>
    <t>Egyéb</t>
  </si>
  <si>
    <t>Központi</t>
  </si>
  <si>
    <t>Áruvásárlás</t>
  </si>
  <si>
    <t>Költség leírás</t>
  </si>
  <si>
    <t>Kártyás eladás</t>
  </si>
  <si>
    <t>Biz. Vételi</t>
  </si>
  <si>
    <t xml:space="preserve">Felv. Vételi </t>
  </si>
  <si>
    <t>Havi Kiadás Összesen:</t>
  </si>
  <si>
    <t>1215:posta, 15310: Szilvi bérlet</t>
  </si>
  <si>
    <t>252730: klíma</t>
  </si>
  <si>
    <t>ÜGYFELES Különbözeti</t>
  </si>
  <si>
    <t>Új</t>
  </si>
  <si>
    <t>5630.Müller 5400:ötvös,145:posta,8330:távőr,4323:Lindström,3353:kavíz,24148:e-on gáz,</t>
  </si>
  <si>
    <t>JAVÍTÁS</t>
  </si>
  <si>
    <t xml:space="preserve">Csak a Fehér mezőt töltöd </t>
  </si>
  <si>
    <t>Honnan-Hová Dátum</t>
  </si>
  <si>
    <t>Használt</t>
  </si>
  <si>
    <t>Bizományi</t>
  </si>
  <si>
    <t>27% Áfás</t>
  </si>
  <si>
    <t>0% Áfás</t>
  </si>
  <si>
    <t>Havi Bankkártyás Bevétel:</t>
  </si>
  <si>
    <t>Szállító sorszáma</t>
  </si>
  <si>
    <t>Besz. Ár</t>
  </si>
  <si>
    <t>Eladási ár</t>
  </si>
  <si>
    <t>Nettó Besz. Ár</t>
  </si>
  <si>
    <t>Összeg Kimenő</t>
  </si>
  <si>
    <t>Összeg Bejövő</t>
  </si>
  <si>
    <t>Kül.</t>
  </si>
  <si>
    <t>Tételes Költség</t>
  </si>
  <si>
    <t>vasárnap</t>
  </si>
  <si>
    <t>Összes Költség</t>
  </si>
  <si>
    <t>Napok Száma</t>
  </si>
  <si>
    <t>Kaposvár</t>
  </si>
  <si>
    <t>Paks</t>
  </si>
  <si>
    <t>Összesen</t>
  </si>
  <si>
    <t>AJ0041494</t>
  </si>
  <si>
    <t>Fiók Költség</t>
  </si>
  <si>
    <t>Árrés</t>
  </si>
  <si>
    <t xml:space="preserve"> munkanap</t>
  </si>
  <si>
    <t>Össz. Árrés:</t>
  </si>
  <si>
    <t>Kül Forg:</t>
  </si>
  <si>
    <t>Kül Beszár:</t>
  </si>
  <si>
    <t>Kül Áfa:</t>
  </si>
  <si>
    <t xml:space="preserve">ART CASH Pénztár ellenőrző </t>
  </si>
  <si>
    <t>Új nettó  árrés:</t>
  </si>
  <si>
    <t>Össz.: árrés:</t>
  </si>
  <si>
    <t>Össz.:</t>
  </si>
  <si>
    <t>Pénztár Ellenőrző</t>
  </si>
  <si>
    <t>Összesen:</t>
  </si>
  <si>
    <t>Nyitó(nettó)</t>
  </si>
  <si>
    <t>Változás</t>
  </si>
  <si>
    <t>Záró</t>
  </si>
  <si>
    <t>Felv Trezor (Készlet össz.)</t>
  </si>
  <si>
    <t>Nyitó Összeg:</t>
  </si>
  <si>
    <t>ART-CASH Kft.  bevételi-kiadási bionylat összesítő</t>
  </si>
  <si>
    <t>-</t>
  </si>
  <si>
    <t>Címlet</t>
  </si>
  <si>
    <t>db</t>
  </si>
  <si>
    <t>Összeg</t>
  </si>
  <si>
    <t>Pénztár</t>
  </si>
  <si>
    <t>Bizonylat szám</t>
  </si>
  <si>
    <t>Összeg Kiadási</t>
  </si>
  <si>
    <t>Összeg Bevételi</t>
  </si>
  <si>
    <t>Megjegyzés</t>
  </si>
  <si>
    <t>AH1123613</t>
  </si>
  <si>
    <t>+ Havi eladás</t>
  </si>
  <si>
    <t>Bevételi Jcím</t>
  </si>
  <si>
    <t>Bizonylat Szám</t>
  </si>
  <si>
    <t>Bev Készpénz</t>
  </si>
  <si>
    <t>Bev Kártyás</t>
  </si>
  <si>
    <t>Kiadási Jcím</t>
  </si>
  <si>
    <t>Kiadási Összeg</t>
  </si>
  <si>
    <t>!</t>
  </si>
  <si>
    <t>L. Szilvi bérlet</t>
  </si>
  <si>
    <t>Össz előző hónap</t>
  </si>
  <si>
    <t>kézzel írd be</t>
  </si>
  <si>
    <t>%</t>
  </si>
  <si>
    <t>Össz. előző hónap – össz. tárgyhó %</t>
  </si>
  <si>
    <t>vételi jegy</t>
  </si>
  <si>
    <t>számla</t>
  </si>
  <si>
    <t>0274/00050</t>
  </si>
  <si>
    <t>Felv KP</t>
  </si>
  <si>
    <t>Bevétel Összesen:</t>
  </si>
  <si>
    <t>Kiadás Összesen</t>
  </si>
  <si>
    <t>+ Banki felvétel/ellátmány</t>
  </si>
  <si>
    <t>Pénztár KP</t>
  </si>
  <si>
    <t>-  Kártyás eladás</t>
  </si>
  <si>
    <t>Tárgyhó napi átlag</t>
  </si>
  <si>
    <t>Pénztár KP Eltérés</t>
  </si>
  <si>
    <t>Pénztár Záró Összeg:</t>
  </si>
  <si>
    <t xml:space="preserve">Expressz Zrt. szállító levél összesítő </t>
  </si>
  <si>
    <t>- Vételi össz.</t>
  </si>
  <si>
    <t>Hiány</t>
  </si>
  <si>
    <t xml:space="preserve">Előző hónap NAPI átlag </t>
  </si>
  <si>
    <t>- Banki befizetés/ellátmány</t>
  </si>
  <si>
    <t>- Egyéb kiadások</t>
  </si>
  <si>
    <t>Új készlet</t>
  </si>
  <si>
    <t>+ Számla/szállító</t>
  </si>
  <si>
    <t xml:space="preserve">Expressz Zrt. bevételi-kiadási bizonylat összesítő </t>
  </si>
  <si>
    <t>Előző hónap NAPI átlag – T. napi átlag %</t>
  </si>
  <si>
    <t>Új Ezüst</t>
  </si>
  <si>
    <t>Új Műtárgy</t>
  </si>
  <si>
    <t>Új Arany</t>
  </si>
  <si>
    <t>27% Zálog porc</t>
  </si>
  <si>
    <t>27% Zálog AU</t>
  </si>
  <si>
    <t>27% BIZ AU</t>
  </si>
  <si>
    <t>27%ZálogAG</t>
  </si>
  <si>
    <t>- Havi eladás beszerzési ár</t>
  </si>
  <si>
    <t>- Szállító</t>
  </si>
  <si>
    <t>+ Vételi össz.</t>
  </si>
  <si>
    <t>Felv arany</t>
  </si>
  <si>
    <t>Felv ezüst</t>
  </si>
  <si>
    <t>Haszn. Arany</t>
  </si>
  <si>
    <t>Haszn. Ezüst</t>
  </si>
  <si>
    <t>Haszn. Műtárgy</t>
  </si>
  <si>
    <t>HZ Bolti Ezüst</t>
  </si>
  <si>
    <t>HZ Bolti Arany</t>
  </si>
  <si>
    <t>+ Szállító</t>
  </si>
  <si>
    <t>befizetés központba</t>
  </si>
  <si>
    <t xml:space="preserve"> Készlet</t>
  </si>
  <si>
    <t>Bizományosi</t>
  </si>
  <si>
    <t>+ Megbízó össz./ szállító</t>
  </si>
  <si>
    <t>Biz. Arany</t>
  </si>
  <si>
    <t>Biz. Ezüst</t>
  </si>
  <si>
    <t>+ Bizományos vételi</t>
  </si>
  <si>
    <t>- Havi elad beszerzési  ár</t>
  </si>
  <si>
    <t>- Szállító/visszavonás</t>
  </si>
  <si>
    <t>Ügyfeles</t>
  </si>
  <si>
    <t>Ügyf. Biz.Műt.</t>
  </si>
  <si>
    <t>Ügyf. Biz. Arany</t>
  </si>
  <si>
    <t>Ügyf. Biz. Ezüst</t>
  </si>
  <si>
    <t>VJ.ELSZÁMOLÁS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</si>
</sst>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\ [$Ft-40E];[RED]\-#,##0\ [$Ft-40E]"/>
    <numFmt numFmtId="165" formatCode="#,##0[$Ft]"/>
    <numFmt numFmtId="166" formatCode="yyyy.MM.dd."/>
    <numFmt numFmtId="167" formatCode="#,##0[$ Ft]"/>
    <numFmt numFmtId="168" formatCode="#,##0 &quot;Ft&quot;;[RED]-#,##0 &quot;Ft&quot;"/>
    <numFmt numFmtId="169" formatCode="#,##0.00\ [$Ft-40E];[RED]\-#,##0.00\ [$Ft-40E]"/>
  </numFmts>
  <fonts count="29">
    <font>
      <sz val="11.0"/>
      <color rgb="FF000000"/>
      <name val="Calibri"/>
    </font>
    <font>
      <b/>
      <sz val="11.0"/>
      <color rgb="FFFF0000"/>
      <name val="Trebuchet MS"/>
    </font>
    <font>
      <b/>
      <u/>
      <sz val="11.0"/>
      <color rgb="FFFF0000"/>
      <name val="Trebuchet MS"/>
    </font>
    <font/>
    <font>
      <b/>
      <sz val="11.0"/>
      <name val="Trebuchet MS"/>
    </font>
    <font>
      <b/>
      <u/>
      <sz val="11.0"/>
      <color rgb="FFFF0000"/>
      <name val="Trebuchet MS"/>
    </font>
    <font>
      <sz val="9.0"/>
      <color rgb="FF000000"/>
      <name val="Trebuchet MS"/>
    </font>
    <font>
      <sz val="9.0"/>
      <name val="Trebuchet MS"/>
    </font>
    <font>
      <sz val="9.0"/>
      <color rgb="FF000000"/>
      <name val="Calibri"/>
    </font>
    <font>
      <b/>
      <sz val="9.0"/>
      <color rgb="FF000000"/>
      <name val="Trebuchet MS"/>
    </font>
    <font>
      <b/>
      <sz val="8.0"/>
      <color rgb="FF000000"/>
      <name val="Trebuchet MS"/>
    </font>
    <font>
      <b/>
      <u/>
      <sz val="9.0"/>
      <color rgb="FF000000"/>
      <name val="Trebuchet MS"/>
    </font>
    <font>
      <b/>
      <u/>
      <sz val="9.0"/>
      <color rgb="FF000000"/>
      <name val="Trebuchet MS"/>
    </font>
    <font>
      <b/>
      <sz val="9.0"/>
      <name val="Trebuchet MS"/>
    </font>
    <font>
      <b/>
      <sz val="9.0"/>
      <color rgb="FF000000"/>
      <name val="Calibri"/>
    </font>
    <font>
      <sz val="9.0"/>
      <color rgb="FFFF420E"/>
      <name val="Trebuchet MS"/>
    </font>
    <font>
      <sz val="9.0"/>
    </font>
    <font>
      <sz val="9.0"/>
      <color rgb="FFFF3333"/>
      <name val="Trebuchet MS"/>
    </font>
    <font>
      <b/>
      <sz val="12.0"/>
      <color rgb="FFFF3333"/>
      <name val="Calibri"/>
    </font>
    <font>
      <b/>
      <sz val="11.0"/>
      <color rgb="FF000000"/>
      <name val="Calibri"/>
    </font>
    <font>
      <b/>
      <sz val="9.0"/>
      <color rgb="FFFFFFFF"/>
      <name val="Trebuchet MS"/>
    </font>
    <font>
      <b/>
      <u/>
      <sz val="9.0"/>
      <color rgb="FF000000"/>
      <name val="Trebuchet MS"/>
    </font>
    <font>
      <u/>
      <sz val="9.0"/>
      <color rgb="FF000000"/>
      <name val="Trebuchet MS"/>
    </font>
    <font>
      <b/>
      <sz val="9.0"/>
    </font>
    <font>
      <b/>
      <sz val="9.0"/>
      <color rgb="FFCC0000"/>
      <name val="Trebuchet MS"/>
    </font>
    <font>
      <sz val="11.0"/>
    </font>
    <font>
      <sz val="9.0"/>
      <color rgb="FFFFFFFF"/>
      <name val="Trebuchet MS"/>
    </font>
    <font>
      <b/>
      <sz val="10.0"/>
    </font>
    <font>
      <u/>
      <sz val="9.0"/>
      <color rgb="FF000000"/>
      <name val="Trebuchet MS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  <fill>
      <patternFill patternType="solid">
        <fgColor rgb="FFB7B7B7"/>
        <bgColor rgb="FFB7B7B7"/>
      </patternFill>
    </fill>
    <fill>
      <patternFill patternType="solid">
        <fgColor rgb="FFE6E6E6"/>
        <bgColor rgb="FFE6E6E6"/>
      </patternFill>
    </fill>
    <fill>
      <patternFill patternType="solid">
        <fgColor rgb="FFB3B3B3"/>
        <bgColor rgb="FFB3B3B3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420E"/>
        <bgColor rgb="FFFF420E"/>
      </patternFill>
    </fill>
    <fill>
      <patternFill patternType="solid">
        <fgColor rgb="FFFF950E"/>
        <bgColor rgb="FFFF950E"/>
      </patternFill>
    </fill>
    <fill>
      <patternFill patternType="solid">
        <fgColor rgb="FFFFD320"/>
        <bgColor rgb="FFFFD320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5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n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/>
      <bottom/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1">
    <xf borderId="0" fillId="0" fontId="0" numFmtId="0" xfId="0" applyAlignment="1" applyFont="1">
      <alignment/>
    </xf>
    <xf borderId="1" fillId="0" fontId="1" numFmtId="0" xfId="0" applyAlignment="1" applyBorder="1" applyFont="1">
      <alignment horizontal="right" vertical="center"/>
    </xf>
    <xf borderId="1" fillId="2" fontId="2" numFmtId="3" xfId="0" applyAlignment="1" applyBorder="1" applyFill="1" applyFont="1" applyNumberFormat="1">
      <alignment horizontal="right" vertic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 vertical="center"/>
    </xf>
    <xf borderId="2" fillId="2" fontId="5" numFmtId="3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horizontal="left" vertical="center"/>
    </xf>
    <xf borderId="0" fillId="0" fontId="6" numFmtId="3" xfId="0" applyFont="1" applyNumberFormat="1"/>
    <xf borderId="0" fillId="0" fontId="7" numFmtId="0" xfId="0" applyFont="1"/>
    <xf borderId="0" fillId="0" fontId="8" numFmtId="0" xfId="0" applyAlignment="1" applyFont="1">
      <alignment horizontal="center" vertical="center"/>
    </xf>
    <xf borderId="4" fillId="4" fontId="9" numFmtId="3" xfId="0" applyAlignment="1" applyBorder="1" applyFill="1" applyFont="1" applyNumberFormat="1">
      <alignment horizontal="center" vertical="center"/>
    </xf>
    <xf borderId="0" fillId="0" fontId="0" numFmtId="0" xfId="0" applyFont="1"/>
    <xf borderId="1" fillId="4" fontId="9" numFmtId="3" xfId="0" applyAlignment="1" applyBorder="1" applyFont="1" applyNumberFormat="1">
      <alignment horizontal="center" vertical="center"/>
    </xf>
    <xf borderId="5" fillId="5" fontId="6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5" fontId="6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4" fontId="10" numFmtId="3" xfId="0" applyAlignment="1" applyBorder="1" applyFont="1" applyNumberFormat="1">
      <alignment horizontal="center" vertical="center"/>
    </xf>
    <xf borderId="11" fillId="5" fontId="6" numFmtId="0" xfId="0" applyAlignment="1" applyBorder="1" applyFont="1">
      <alignment horizontal="center" vertical="center"/>
    </xf>
    <xf borderId="11" fillId="4" fontId="10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7" fillId="5" fontId="6" numFmtId="164" xfId="0" applyAlignment="1" applyBorder="1" applyFont="1" applyNumberFormat="1">
      <alignment horizontal="center" vertical="center"/>
    </xf>
    <xf borderId="0" fillId="0" fontId="8" numFmtId="0" xfId="0" applyFont="1"/>
    <xf borderId="12" fillId="5" fontId="6" numFmtId="164" xfId="0" applyAlignment="1" applyBorder="1" applyFont="1" applyNumberFormat="1">
      <alignment horizontal="center" vertical="center"/>
    </xf>
    <xf borderId="11" fillId="4" fontId="9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/>
    </xf>
    <xf borderId="11" fillId="2" fontId="6" numFmtId="164" xfId="0" applyAlignment="1" applyBorder="1" applyFont="1" applyNumberFormat="1">
      <alignment horizontal="center"/>
    </xf>
    <xf borderId="11" fillId="2" fontId="9" numFmtId="3" xfId="0" applyAlignment="1" applyBorder="1" applyFont="1" applyNumberFormat="1">
      <alignment horizontal="center" vertical="center"/>
    </xf>
    <xf borderId="6" fillId="2" fontId="6" numFmtId="3" xfId="0" applyAlignment="1" applyBorder="1" applyFont="1" applyNumberFormat="1">
      <alignment horizontal="center"/>
    </xf>
    <xf borderId="9" fillId="3" fontId="4" numFmtId="0" xfId="0" applyAlignment="1" applyBorder="1" applyFont="1">
      <alignment horizontal="left" vertical="center"/>
    </xf>
    <xf borderId="11" fillId="2" fontId="6" numFmtId="3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/>
    </xf>
    <xf borderId="1" fillId="4" fontId="9" numFmtId="164" xfId="0" applyAlignment="1" applyBorder="1" applyFont="1" applyNumberFormat="1">
      <alignment horizontal="center" vertical="center"/>
    </xf>
    <xf borderId="13" fillId="0" fontId="3" numFmtId="0" xfId="0" applyBorder="1" applyFont="1"/>
    <xf borderId="0" fillId="0" fontId="9" numFmtId="0" xfId="0" applyAlignment="1" applyFont="1">
      <alignment/>
    </xf>
    <xf borderId="0" fillId="0" fontId="6" numFmtId="0" xfId="0" applyFont="1"/>
    <xf borderId="14" fillId="5" fontId="6" numFmtId="164" xfId="0" applyAlignment="1" applyBorder="1" applyFont="1" applyNumberFormat="1">
      <alignment horizontal="center" vertical="center"/>
    </xf>
    <xf borderId="11" fillId="4" fontId="6" numFmtId="0" xfId="0" applyAlignment="1" applyBorder="1" applyFont="1">
      <alignment horizontal="center"/>
    </xf>
    <xf borderId="15" fillId="5" fontId="6" numFmtId="0" xfId="0" applyAlignment="1" applyBorder="1" applyFont="1">
      <alignment horizontal="center" vertical="center"/>
    </xf>
    <xf borderId="11" fillId="4" fontId="6" numFmtId="164" xfId="0" applyAlignment="1" applyBorder="1" applyFont="1" applyNumberFormat="1">
      <alignment horizontal="center"/>
    </xf>
    <xf borderId="4" fillId="6" fontId="7" numFmtId="0" xfId="0" applyAlignment="1" applyBorder="1" applyFill="1" applyFont="1">
      <alignment vertical="center"/>
    </xf>
    <xf borderId="1" fillId="4" fontId="9" numFmtId="164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/>
    </xf>
    <xf borderId="1" fillId="4" fontId="11" numFmtId="164" xfId="0" applyAlignment="1" applyBorder="1" applyFont="1" applyNumberFormat="1">
      <alignment horizontal="center" vertical="center"/>
    </xf>
    <xf borderId="11" fillId="2" fontId="9" numFmtId="3" xfId="0" applyAlignment="1" applyBorder="1" applyFont="1" applyNumberFormat="1">
      <alignment horizontal="center" vertical="center"/>
    </xf>
    <xf borderId="1" fillId="4" fontId="12" numFmtId="164" xfId="0" applyAlignment="1" applyBorder="1" applyFont="1" applyNumberFormat="1">
      <alignment horizontal="center" vertical="center"/>
    </xf>
    <xf borderId="11" fillId="4" fontId="9" numFmtId="3" xfId="0" applyAlignment="1" applyBorder="1" applyFont="1" applyNumberFormat="1">
      <alignment horizontal="center" vertical="center"/>
    </xf>
    <xf borderId="6" fillId="4" fontId="6" numFmtId="3" xfId="0" applyAlignment="1" applyBorder="1" applyFont="1" applyNumberFormat="1">
      <alignment horizontal="center"/>
    </xf>
    <xf borderId="11" fillId="4" fontId="6" numFmtId="3" xfId="0" applyAlignment="1" applyBorder="1" applyFont="1" applyNumberFormat="1">
      <alignment horizontal="center"/>
    </xf>
    <xf borderId="9" fillId="6" fontId="7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/>
    </xf>
    <xf borderId="0" fillId="0" fontId="9" numFmtId="3" xfId="0" applyAlignment="1" applyFont="1" applyNumberFormat="1">
      <alignment/>
    </xf>
    <xf borderId="0" fillId="0" fontId="9" numFmtId="3" xfId="0" applyFont="1" applyNumberFormat="1"/>
    <xf borderId="0" fillId="0" fontId="13" numFmtId="3" xfId="0" applyFont="1" applyNumberFormat="1"/>
    <xf borderId="16" fillId="0" fontId="3" numFmtId="0" xfId="0" applyBorder="1" applyFont="1"/>
    <xf borderId="1" fillId="2" fontId="6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0" fillId="0" fontId="13" numFmtId="0" xfId="0" applyFont="1"/>
    <xf borderId="19" fillId="5" fontId="6" numFmtId="0" xfId="0" applyAlignment="1" applyBorder="1" applyFont="1">
      <alignment horizontal="center" vertical="center"/>
    </xf>
    <xf borderId="0" fillId="0" fontId="13" numFmtId="3" xfId="0" applyAlignment="1" applyFont="1" applyNumberFormat="1">
      <alignment/>
    </xf>
    <xf borderId="20" fillId="0" fontId="3" numFmtId="0" xfId="0" applyBorder="1" applyFont="1"/>
    <xf borderId="0" fillId="0" fontId="9" numFmtId="3" xfId="0" applyAlignment="1" applyFont="1" applyNumberForma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13" numFmtId="0" xfId="0" applyAlignment="1" applyFont="1">
      <alignment/>
    </xf>
    <xf borderId="11" fillId="7" fontId="9" numFmtId="0" xfId="0" applyAlignment="1" applyBorder="1" applyFill="1" applyFont="1">
      <alignment horizontal="center" vertical="center"/>
    </xf>
    <xf borderId="11" fillId="7" fontId="9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/>
    </xf>
    <xf borderId="0" fillId="0" fontId="9" numFmtId="0" xfId="0" applyFont="1"/>
    <xf borderId="11" fillId="2" fontId="6" numFmtId="0" xfId="0" applyAlignment="1" applyBorder="1" applyFont="1">
      <alignment horizontal="center"/>
    </xf>
    <xf borderId="0" fillId="0" fontId="6" numFmtId="3" xfId="0" applyAlignment="1" applyFont="1" applyNumberFormat="1">
      <alignment horizontal="center"/>
    </xf>
    <xf borderId="11" fillId="4" fontId="6" numFmtId="0" xfId="0" applyAlignment="1" applyBorder="1" applyFont="1">
      <alignment horizontal="center"/>
    </xf>
    <xf borderId="6" fillId="6" fontId="13" numFmtId="0" xfId="0" applyAlignment="1" applyBorder="1" applyFont="1">
      <alignment horizontal="center" vertical="center"/>
    </xf>
    <xf borderId="21" fillId="0" fontId="3" numFmtId="0" xfId="0" applyBorder="1" applyFont="1"/>
    <xf borderId="2" fillId="6" fontId="13" numFmtId="0" xfId="0" applyAlignment="1" applyBorder="1" applyFont="1">
      <alignment horizontal="center" vertical="center"/>
    </xf>
    <xf borderId="11" fillId="4" fontId="6" numFmtId="164" xfId="0" applyAlignment="1" applyBorder="1" applyFont="1" applyNumberFormat="1">
      <alignment horizontal="center"/>
    </xf>
    <xf borderId="2" fillId="6" fontId="13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0" fillId="0" fontId="13" numFmtId="0" xfId="0" applyAlignment="1" applyFont="1">
      <alignment/>
    </xf>
    <xf borderId="0" fillId="0" fontId="9" numFmtId="0" xfId="0" applyFont="1"/>
    <xf borderId="11" fillId="7" fontId="9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  <xf borderId="0" fillId="0" fontId="14" numFmtId="3" xfId="0" applyAlignment="1" applyFont="1" applyNumberFormat="1">
      <alignment horizontal="center" vertical="center"/>
    </xf>
    <xf borderId="23" fillId="6" fontId="7" numFmtId="0" xfId="0" applyAlignment="1" applyBorder="1" applyFont="1">
      <alignment horizontal="center" vertical="center"/>
    </xf>
    <xf borderId="0" fillId="0" fontId="14" numFmtId="3" xfId="0" applyAlignment="1" applyFont="1" applyNumberFormat="1">
      <alignment horizontal="center" vertical="center"/>
    </xf>
    <xf borderId="23" fillId="6" fontId="7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11" fillId="5" fontId="15" numFmtId="164" xfId="0" applyAlignment="1" applyBorder="1" applyFont="1" applyNumberForma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19" fillId="5" fontId="6" numFmtId="164" xfId="0" applyAlignment="1" applyBorder="1" applyFont="1" applyNumberFormat="1">
      <alignment horizontal="center" vertical="center"/>
    </xf>
    <xf borderId="11" fillId="2" fontId="7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/>
    </xf>
    <xf borderId="0" fillId="2" fontId="16" numFmtId="164" xfId="0" applyAlignment="1" applyFont="1" applyNumberFormat="1">
      <alignment horizontal="center"/>
    </xf>
    <xf borderId="24" fillId="0" fontId="3" numFmtId="0" xfId="0" applyBorder="1" applyFont="1"/>
    <xf borderId="1" fillId="5" fontId="15" numFmtId="164" xfId="0" applyAlignment="1" applyBorder="1" applyFont="1" applyNumberFormat="1">
      <alignment horizontal="center" vertical="center"/>
    </xf>
    <xf borderId="11" fillId="2" fontId="16" numFmtId="164" xfId="0" applyAlignment="1" applyBorder="1" applyFont="1" applyNumberFormat="1">
      <alignment horizontal="center"/>
    </xf>
    <xf borderId="1" fillId="5" fontId="6" numFmtId="164" xfId="0" applyAlignment="1" applyBorder="1" applyFont="1" applyNumberFormat="1">
      <alignment horizontal="center"/>
    </xf>
    <xf borderId="22" fillId="2" fontId="16" numFmtId="164" xfId="0" applyAlignment="1" applyBorder="1" applyFont="1" applyNumberFormat="1">
      <alignment horizontal="center"/>
    </xf>
    <xf borderId="23" fillId="6" fontId="7" numFmtId="10" xfId="0" applyAlignment="1" applyBorder="1" applyFont="1" applyNumberFormat="1">
      <alignment horizontal="center" vertical="center"/>
    </xf>
    <xf borderId="11" fillId="0" fontId="6" numFmtId="3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/>
    </xf>
    <xf borderId="11" fillId="4" fontId="6" numFmtId="164" xfId="0" applyAlignment="1" applyBorder="1" applyFont="1" applyNumberFormat="1">
      <alignment horizontal="center" vertical="center"/>
    </xf>
    <xf borderId="11" fillId="0" fontId="7" numFmtId="14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4" fontId="9" numFmtId="164" xfId="0" applyAlignment="1" applyBorder="1" applyFont="1" applyNumberFormat="1">
      <alignment horizontal="center" vertical="center"/>
    </xf>
    <xf borderId="11" fillId="0" fontId="7" numFmtId="165" xfId="0" applyAlignment="1" applyBorder="1" applyFont="1" applyNumberFormat="1">
      <alignment horizontal="center"/>
    </xf>
    <xf borderId="11" fillId="0" fontId="7" numFmtId="166" xfId="0" applyAlignment="1" applyBorder="1" applyFont="1" applyNumberFormat="1">
      <alignment horizontal="center"/>
    </xf>
    <xf borderId="1" fillId="5" fontId="17" numFmtId="164" xfId="0" applyAlignment="1" applyBorder="1" applyFont="1" applyNumberFormat="1">
      <alignment horizontal="center" vertical="center"/>
    </xf>
    <xf borderId="25" fillId="0" fontId="3" numFmtId="0" xfId="0" applyBorder="1" applyFont="1"/>
    <xf borderId="11" fillId="0" fontId="7" numFmtId="0" xfId="0" applyAlignment="1" applyBorder="1" applyFont="1">
      <alignment horizontal="center" vertical="center"/>
    </xf>
    <xf borderId="0" fillId="0" fontId="18" numFmtId="164" xfId="0" applyAlignment="1" applyFont="1" applyNumberFormat="1">
      <alignment horizontal="center" vertical="center"/>
    </xf>
    <xf borderId="11" fillId="0" fontId="7" numFmtId="164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/>
    </xf>
    <xf borderId="0" fillId="0" fontId="6" numFmtId="165" xfId="0" applyAlignment="1" applyFont="1" applyNumberFormat="1">
      <alignment horizontal="center" vertical="center"/>
    </xf>
    <xf borderId="11" fillId="3" fontId="20" numFmtId="3" xfId="0" applyAlignment="1" applyBorder="1" applyFont="1" applyNumberFormat="1">
      <alignment horizontal="center"/>
    </xf>
    <xf borderId="11" fillId="0" fontId="7" numFmtId="166" xfId="0" applyAlignment="1" applyBorder="1" applyFont="1" applyNumberFormat="1">
      <alignment horizontal="center" vertical="center"/>
    </xf>
    <xf borderId="26" fillId="0" fontId="3" numFmtId="0" xfId="0" applyBorder="1" applyFont="1"/>
    <xf borderId="11" fillId="8" fontId="9" numFmtId="0" xfId="0" applyAlignment="1" applyBorder="1" applyFill="1" applyFont="1">
      <alignment horizontal="center" vertical="center"/>
    </xf>
    <xf borderId="27" fillId="0" fontId="3" numFmtId="0" xfId="0" applyBorder="1" applyFont="1"/>
    <xf borderId="11" fillId="0" fontId="7" numFmtId="165" xfId="0" applyAlignment="1" applyBorder="1" applyFont="1" applyNumberFormat="1">
      <alignment horizontal="center" vertical="center"/>
    </xf>
    <xf borderId="1" fillId="9" fontId="9" numFmtId="164" xfId="0" applyAlignment="1" applyBorder="1" applyFill="1" applyFont="1" applyNumberFormat="1">
      <alignment horizontal="center" vertical="center"/>
    </xf>
    <xf borderId="11" fillId="0" fontId="7" numFmtId="165" xfId="0" applyAlignment="1" applyBorder="1" applyFont="1" applyNumberFormat="1">
      <alignment horizontal="center" vertical="center"/>
    </xf>
    <xf borderId="11" fillId="0" fontId="7" numFmtId="165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horizontal="left" vertical="center"/>
    </xf>
    <xf borderId="0" fillId="0" fontId="6" numFmtId="0" xfId="0" applyAlignment="1" applyFont="1">
      <alignment/>
    </xf>
    <xf borderId="0" fillId="0" fontId="8" numFmtId="164" xfId="0" applyAlignment="1" applyFont="1" applyNumberFormat="1">
      <alignment horizontal="center" vertical="center"/>
    </xf>
    <xf borderId="10" fillId="6" fontId="7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0" fillId="0" fontId="7" numFmtId="0" xfId="0" applyFont="1"/>
    <xf borderId="29" fillId="0" fontId="3" numFmtId="0" xfId="0" applyBorder="1" applyFont="1"/>
    <xf borderId="23" fillId="0" fontId="7" numFmtId="0" xfId="0" applyAlignment="1" applyBorder="1" applyFont="1">
      <alignment horizontal="center" vertical="center"/>
    </xf>
    <xf borderId="23" fillId="0" fontId="7" numFmtId="164" xfId="0" applyAlignment="1" applyBorder="1" applyFont="1" applyNumberFormat="1">
      <alignment horizontal="center" vertical="center"/>
    </xf>
    <xf borderId="11" fillId="4" fontId="9" numFmtId="3" xfId="0" applyAlignment="1" applyBorder="1" applyFont="1" applyNumberFormat="1">
      <alignment horizontal="center" vertical="center" wrapText="1"/>
    </xf>
    <xf borderId="20" fillId="4" fontId="6" numFmtId="3" xfId="0" applyAlignment="1" applyBorder="1" applyFont="1" applyNumberFormat="1">
      <alignment horizontal="center"/>
    </xf>
    <xf borderId="4" fillId="4" fontId="6" numFmtId="3" xfId="0" applyAlignment="1" applyBorder="1" applyFont="1" applyNumberFormat="1">
      <alignment horizontal="center"/>
    </xf>
    <xf borderId="1" fillId="9" fontId="9" numFmtId="167" xfId="0" applyAlignment="1" applyBorder="1" applyFont="1" applyNumberFormat="1">
      <alignment horizontal="center" vertical="center"/>
    </xf>
    <xf borderId="23" fillId="0" fontId="7" numFmtId="166" xfId="0" applyAlignment="1" applyBorder="1" applyFont="1" applyNumberFormat="1">
      <alignment horizontal="center" vertical="center"/>
    </xf>
    <xf borderId="1" fillId="10" fontId="21" numFmtId="164" xfId="0" applyAlignment="1" applyBorder="1" applyFill="1" applyFont="1" applyNumberFormat="1">
      <alignment horizontal="center" vertical="center"/>
    </xf>
    <xf borderId="23" fillId="0" fontId="7" numFmtId="165" xfId="0" applyAlignment="1" applyBorder="1" applyFont="1" applyNumberFormat="1">
      <alignment horizontal="center" vertical="center"/>
    </xf>
    <xf borderId="23" fillId="0" fontId="7" numFmtId="165" xfId="0" applyAlignment="1" applyBorder="1" applyFont="1" applyNumberFormat="1">
      <alignment horizontal="center" vertical="center"/>
    </xf>
    <xf borderId="4" fillId="4" fontId="7" numFmtId="3" xfId="0" applyAlignment="1" applyBorder="1" applyFont="1" applyNumberFormat="1">
      <alignment vertical="center"/>
    </xf>
    <xf borderId="23" fillId="0" fontId="7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right" vertical="center"/>
    </xf>
    <xf borderId="23" fillId="0" fontId="7" numFmtId="0" xfId="0" applyAlignment="1" applyBorder="1" applyFont="1">
      <alignment horizontal="center" vertical="center"/>
    </xf>
    <xf borderId="23" fillId="0" fontId="7" numFmtId="164" xfId="0" applyAlignment="1" applyBorder="1" applyFont="1" applyNumberFormat="1">
      <alignment horizontal="center" vertical="center"/>
    </xf>
    <xf borderId="15" fillId="2" fontId="1" numFmtId="0" xfId="0" applyAlignment="1" applyBorder="1" applyFont="1">
      <alignment horizontal="left" vertical="center"/>
    </xf>
    <xf borderId="23" fillId="0" fontId="7" numFmtId="166" xfId="0" applyAlignment="1" applyBorder="1" applyFont="1" applyNumberFormat="1">
      <alignment horizontal="center" vertical="center"/>
    </xf>
    <xf borderId="16" fillId="5" fontId="9" numFmtId="0" xfId="0" applyAlignment="1" applyBorder="1" applyFont="1">
      <alignment horizontal="center" vertical="center"/>
    </xf>
    <xf borderId="30" fillId="6" fontId="7" numFmtId="164" xfId="0" applyAlignment="1" applyBorder="1" applyFont="1" applyNumberFormat="1">
      <alignment horizontal="center" vertical="center"/>
    </xf>
    <xf borderId="31" fillId="0" fontId="3" numFmtId="0" xfId="0" applyBorder="1" applyFont="1"/>
    <xf borderId="4" fillId="4" fontId="13" numFmtId="3" xfId="0" applyAlignment="1" applyBorder="1" applyFont="1" applyNumberFormat="1">
      <alignment horizontal="center" vertical="center"/>
    </xf>
    <xf borderId="0" fillId="0" fontId="16" numFmtId="0" xfId="0" applyFont="1"/>
    <xf borderId="0" fillId="0" fontId="9" numFmtId="0" xfId="0" applyAlignment="1" applyFont="1">
      <alignment horizontal="center" vertical="center"/>
    </xf>
    <xf borderId="32" fillId="0" fontId="3" numFmtId="0" xfId="0" applyBorder="1" applyFont="1"/>
    <xf borderId="0" fillId="0" fontId="6" numFmtId="164" xfId="0" applyAlignment="1" applyFont="1" applyNumberFormat="1">
      <alignment horizontal="left" vertical="center"/>
    </xf>
    <xf borderId="11" fillId="4" fontId="13" numFmtId="3" xfId="0" applyAlignment="1" applyBorder="1" applyFont="1" applyNumberFormat="1">
      <alignment horizontal="center" vertical="center"/>
    </xf>
    <xf borderId="23" fillId="6" fontId="7" numFmtId="168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30" fillId="0" fontId="7" numFmtId="49" xfId="0" applyAlignment="1" applyBorder="1" applyFont="1" applyNumberFormat="1">
      <alignment/>
    </xf>
    <xf borderId="1" fillId="3" fontId="20" numFmtId="164" xfId="0" applyAlignment="1" applyBorder="1" applyFont="1" applyNumberFormat="1">
      <alignment horizontal="center"/>
    </xf>
    <xf borderId="33" fillId="0" fontId="3" numFmtId="0" xfId="0" applyBorder="1" applyFont="1"/>
    <xf borderId="1" fillId="7" fontId="9" numFmtId="164" xfId="0" applyAlignment="1" applyBorder="1" applyFont="1" applyNumberFormat="1">
      <alignment horizontal="center" vertical="center"/>
    </xf>
    <xf borderId="1" fillId="4" fontId="13" numFmtId="3" xfId="0" applyAlignment="1" applyBorder="1" applyFont="1" applyNumberFormat="1">
      <alignment horizontal="center" vertical="center"/>
    </xf>
    <xf borderId="22" fillId="0" fontId="7" numFmtId="0" xfId="0" applyAlignment="1" applyBorder="1" applyFont="1">
      <alignment horizontal="center"/>
    </xf>
    <xf borderId="22" fillId="0" fontId="7" numFmtId="164" xfId="0" applyAlignment="1" applyBorder="1" applyFont="1" applyNumberFormat="1">
      <alignment horizontal="center"/>
    </xf>
    <xf borderId="11" fillId="11" fontId="9" numFmtId="164" xfId="0" applyAlignment="1" applyBorder="1" applyFill="1" applyFont="1" applyNumberFormat="1">
      <alignment horizontal="center" vertical="center"/>
    </xf>
    <xf borderId="0" fillId="0" fontId="13" numFmtId="164" xfId="0" applyAlignment="1" applyFont="1" applyNumberFormat="1">
      <alignment horizontal="center"/>
    </xf>
    <xf borderId="34" fillId="5" fontId="6" numFmtId="0" xfId="0" applyAlignment="1" applyBorder="1" applyFont="1">
      <alignment horizontal="center" vertical="center"/>
    </xf>
    <xf borderId="3" fillId="12" fontId="6" numFmtId="164" xfId="0" applyAlignment="1" applyBorder="1" applyFill="1" applyFont="1" applyNumberFormat="1">
      <alignment horizontal="center" vertical="center" wrapText="1"/>
    </xf>
    <xf borderId="35" fillId="5" fontId="6" numFmtId="0" xfId="0" applyAlignment="1" applyBorder="1" applyFont="1">
      <alignment horizontal="center"/>
    </xf>
    <xf borderId="9" fillId="0" fontId="3" numFmtId="0" xfId="0" applyBorder="1" applyFont="1"/>
    <xf borderId="36" fillId="5" fontId="6" numFmtId="0" xfId="0" applyAlignment="1" applyBorder="1" applyFont="1">
      <alignment horizontal="center"/>
    </xf>
    <xf borderId="22" fillId="0" fontId="7" numFmtId="164" xfId="0" applyAlignment="1" applyBorder="1" applyFont="1" applyNumberFormat="1">
      <alignment/>
    </xf>
    <xf borderId="22" fillId="0" fontId="7" numFmtId="0" xfId="0" applyAlignment="1" applyBorder="1" applyFont="1">
      <alignment/>
    </xf>
    <xf borderId="23" fillId="0" fontId="7" numFmtId="0" xfId="0" applyAlignment="1" applyBorder="1" applyFont="1">
      <alignment/>
    </xf>
    <xf borderId="0" fillId="0" fontId="6" numFmtId="0" xfId="0" applyFont="1"/>
    <xf borderId="37" fillId="0" fontId="6" numFmtId="164" xfId="0" applyAlignment="1" applyBorder="1" applyFont="1" applyNumberFormat="1">
      <alignment horizontal="center" vertical="center"/>
    </xf>
    <xf borderId="38" fillId="0" fontId="3" numFmtId="0" xfId="0" applyBorder="1" applyFont="1"/>
    <xf borderId="4" fillId="13" fontId="6" numFmtId="164" xfId="0" applyAlignment="1" applyBorder="1" applyFill="1" applyFont="1" applyNumberFormat="1">
      <alignment horizontal="center" vertical="center"/>
    </xf>
    <xf borderId="39" fillId="0" fontId="3" numFmtId="0" xfId="0" applyBorder="1" applyFont="1"/>
    <xf borderId="0" fillId="0" fontId="6" numFmtId="164" xfId="0" applyAlignment="1" applyFont="1" applyNumberFormat="1">
      <alignment horizontal="center"/>
    </xf>
    <xf borderId="36" fillId="5" fontId="6" numFmtId="0" xfId="0" applyAlignment="1" applyBorder="1" applyFont="1">
      <alignment horizontal="center"/>
    </xf>
    <xf borderId="0" fillId="0" fontId="6" numFmtId="3" xfId="0" applyAlignment="1" applyFont="1" applyNumberFormat="1">
      <alignment horizontal="center" vertical="center"/>
    </xf>
    <xf borderId="40" fillId="5" fontId="6" numFmtId="0" xfId="0" applyAlignment="1" applyBorder="1" applyFont="1">
      <alignment horizontal="center"/>
    </xf>
    <xf borderId="4" fillId="7" fontId="22" numFmtId="0" xfId="0" applyAlignment="1" applyBorder="1" applyFont="1">
      <alignment horizontal="center" vertical="center"/>
    </xf>
    <xf borderId="23" fillId="6" fontId="13" numFmtId="0" xfId="0" applyAlignment="1" applyBorder="1" applyFont="1">
      <alignment horizontal="center" vertical="center"/>
    </xf>
    <xf borderId="23" fillId="6" fontId="13" numFmtId="164" xfId="0" applyAlignment="1" applyBorder="1" applyFont="1" applyNumberFormat="1">
      <alignment horizontal="center" vertical="center"/>
    </xf>
    <xf borderId="0" fillId="0" fontId="7" numFmtId="3" xfId="0" applyFont="1" applyNumberFormat="1"/>
    <xf borderId="22" fillId="6" fontId="13" numFmtId="164" xfId="0" applyAlignment="1" applyBorder="1" applyFont="1" applyNumberFormat="1">
      <alignment horizontal="center" vertical="center"/>
    </xf>
    <xf borderId="0" fillId="0" fontId="13" numFmtId="3" xfId="0" applyAlignment="1" applyFont="1" applyNumberFormat="1">
      <alignment horizontal="center" vertical="center"/>
    </xf>
    <xf borderId="22" fillId="6" fontId="13" numFmtId="0" xfId="0" applyAlignment="1" applyBorder="1" applyFont="1">
      <alignment horizontal="center" vertical="center"/>
    </xf>
    <xf borderId="4" fillId="11" fontId="23" numFmtId="164" xfId="0" applyAlignment="1" applyBorder="1" applyFont="1" applyNumberFormat="1">
      <alignment horizontal="center" vertical="center"/>
    </xf>
    <xf borderId="41" fillId="0" fontId="3" numFmtId="0" xfId="0" applyBorder="1" applyFont="1"/>
    <xf borderId="1" fillId="12" fontId="6" numFmtId="164" xfId="0" applyAlignment="1" applyBorder="1" applyFont="1" applyNumberFormat="1">
      <alignment horizontal="center" vertical="center" wrapText="1"/>
    </xf>
    <xf borderId="42" fillId="5" fontId="6" numFmtId="0" xfId="0" applyAlignment="1" applyBorder="1" applyFont="1">
      <alignment horizontal="center"/>
    </xf>
    <xf borderId="43" fillId="5" fontId="6" numFmtId="0" xfId="0" applyAlignment="1" applyBorder="1" applyFont="1">
      <alignment horizontal="center"/>
    </xf>
    <xf borderId="23" fillId="0" fontId="7" numFmtId="164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0" fillId="0" fontId="7" numFmtId="0" xfId="0" applyFont="1"/>
    <xf borderId="1" fillId="0" fontId="7" numFmtId="165" xfId="0" applyAlignment="1" applyBorder="1" applyFont="1" applyNumberFormat="1">
      <alignment horizontal="center" vertical="center"/>
    </xf>
    <xf borderId="11" fillId="13" fontId="7" numFmtId="164" xfId="0" applyAlignment="1" applyBorder="1" applyFont="1" applyNumberFormat="1">
      <alignment horizontal="center" vertical="center"/>
    </xf>
    <xf borderId="44" fillId="5" fontId="6" numFmtId="0" xfId="0" applyAlignment="1" applyBorder="1" applyFont="1">
      <alignment horizontal="center"/>
    </xf>
    <xf borderId="45" fillId="5" fontId="6" numFmtId="0" xfId="0" applyBorder="1" applyFont="1"/>
    <xf borderId="1" fillId="0" fontId="7" numFmtId="168" xfId="0" applyAlignment="1" applyBorder="1" applyFont="1" applyNumberFormat="1">
      <alignment horizontal="center" vertical="center"/>
    </xf>
    <xf borderId="11" fillId="0" fontId="24" numFmtId="3" xfId="0" applyAlignment="1" applyBorder="1" applyFont="1" applyNumberFormat="1">
      <alignment horizontal="center" wrapText="1"/>
    </xf>
    <xf borderId="11" fillId="2" fontId="13" numFmtId="3" xfId="0" applyAlignment="1" applyBorder="1" applyFont="1" applyNumberFormat="1">
      <alignment horizontal="center" vertical="center"/>
    </xf>
    <xf borderId="23" fillId="0" fontId="7" numFmtId="166" xfId="0" applyAlignment="1" applyBorder="1" applyFont="1" applyNumberFormat="1">
      <alignment horizontal="center" vertical="center"/>
    </xf>
    <xf borderId="1" fillId="0" fontId="9" numFmtId="3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2" fontId="13" numFmtId="3" xfId="0" applyAlignment="1" applyBorder="1" applyFont="1" applyNumberFormat="1">
      <alignment horizontal="center" vertical="center"/>
    </xf>
    <xf borderId="11" fillId="0" fontId="25" numFmtId="0" xfId="0" applyAlignment="1" applyBorder="1" applyFont="1">
      <alignment horizontal="center"/>
    </xf>
    <xf borderId="1" fillId="3" fontId="20" numFmtId="3" xfId="0" applyAlignment="1" applyBorder="1" applyFont="1" applyNumberFormat="1">
      <alignment horizontal="center" vertical="center" wrapText="1"/>
    </xf>
    <xf borderId="46" fillId="5" fontId="6" numFmtId="164" xfId="0" applyBorder="1" applyFont="1" applyNumberFormat="1"/>
    <xf borderId="11" fillId="14" fontId="26" numFmtId="3" xfId="0" applyAlignment="1" applyBorder="1" applyFill="1" applyFont="1" applyNumberFormat="1">
      <alignment horizontal="center" wrapText="1"/>
    </xf>
    <xf borderId="11" fillId="0" fontId="6" numFmtId="0" xfId="0" applyAlignment="1" applyBorder="1" applyFont="1">
      <alignment/>
    </xf>
    <xf borderId="11" fillId="0" fontId="6" numFmtId="0" xfId="0" applyBorder="1" applyFont="1"/>
    <xf borderId="11" fillId="14" fontId="20" numFmtId="2" xfId="0" applyAlignment="1" applyBorder="1" applyFont="1" applyNumberFormat="1">
      <alignment horizontal="center" vertical="center"/>
    </xf>
    <xf borderId="11" fillId="0" fontId="6" numFmtId="164" xfId="0" applyAlignment="1" applyBorder="1" applyFont="1" applyNumberFormat="1">
      <alignment/>
    </xf>
    <xf borderId="11" fillId="0" fontId="6" numFmtId="164" xfId="0" applyBorder="1" applyFont="1" applyNumberFormat="1"/>
    <xf borderId="45" fillId="0" fontId="6" numFmtId="0" xfId="0" applyAlignment="1" applyBorder="1" applyFont="1">
      <alignment/>
    </xf>
    <xf borderId="1" fillId="14" fontId="20" numFmtId="2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horizontal="center"/>
    </xf>
    <xf borderId="1" fillId="14" fontId="20" numFmtId="3" xfId="0" applyAlignment="1" applyBorder="1" applyFont="1" applyNumberFormat="1">
      <alignment horizontal="center" vertical="center" wrapText="1"/>
    </xf>
    <xf borderId="10" fillId="0" fontId="25" numFmtId="0" xfId="0" applyAlignment="1" applyBorder="1" applyFont="1">
      <alignment horizontal="center"/>
    </xf>
    <xf borderId="4" fillId="11" fontId="27" numFmtId="164" xfId="0" applyAlignment="1" applyBorder="1" applyFont="1" applyNumberFormat="1">
      <alignment horizontal="center" vertical="center"/>
    </xf>
    <xf borderId="10" fillId="0" fontId="25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vertical="center" wrapText="1"/>
    </xf>
    <xf borderId="11" fillId="0" fontId="6" numFmtId="0" xfId="0" applyAlignment="1" applyBorder="1" applyFont="1">
      <alignment horizontal="center"/>
    </xf>
    <xf borderId="33" fillId="12" fontId="6" numFmtId="164" xfId="0" applyAlignment="1" applyBorder="1" applyFont="1" applyNumberFormat="1">
      <alignment horizontal="center" vertical="center" wrapText="1"/>
    </xf>
    <xf borderId="45" fillId="0" fontId="6" numFmtId="0" xfId="0" applyBorder="1" applyFont="1"/>
    <xf borderId="0" fillId="0" fontId="3" numFmtId="0" xfId="0" applyBorder="1" applyFont="1"/>
    <xf borderId="11" fillId="15" fontId="26" numFmtId="3" xfId="0" applyAlignment="1" applyBorder="1" applyFill="1" applyFont="1" applyNumberFormat="1">
      <alignment wrapText="1"/>
    </xf>
    <xf borderId="47" fillId="5" fontId="6" numFmtId="0" xfId="0" applyBorder="1" applyFont="1"/>
    <xf borderId="1" fillId="0" fontId="7" numFmtId="164" xfId="0" applyAlignment="1" applyBorder="1" applyFont="1" applyNumberFormat="1">
      <alignment horizontal="center" vertical="center"/>
    </xf>
    <xf borderId="48" fillId="5" fontId="6" numFmtId="164" xfId="0" applyBorder="1" applyFont="1" applyNumberFormat="1"/>
    <xf borderId="11" fillId="15" fontId="20" numFmtId="3" xfId="0" applyAlignment="1" applyBorder="1" applyFont="1" applyNumberFormat="1">
      <alignment horizontal="center" vertical="center"/>
    </xf>
    <xf borderId="36" fillId="5" fontId="9" numFmtId="164" xfId="0" applyBorder="1" applyFont="1" applyNumberFormat="1"/>
    <xf borderId="49" fillId="13" fontId="6" numFmtId="164" xfId="0" applyAlignment="1" applyBorder="1" applyFont="1" applyNumberFormat="1">
      <alignment horizontal="center" vertical="center"/>
    </xf>
    <xf borderId="37" fillId="5" fontId="6" numFmtId="0" xfId="0" applyAlignment="1" applyBorder="1" applyFont="1">
      <alignment horizontal="center" vertical="center"/>
    </xf>
    <xf borderId="49" fillId="0" fontId="3" numFmtId="0" xfId="0" applyBorder="1" applyFont="1"/>
    <xf borderId="40" fillId="5" fontId="9" numFmtId="164" xfId="0" applyAlignment="1" applyBorder="1" applyFont="1" applyNumberFormat="1">
      <alignment horizontal="center"/>
    </xf>
    <xf borderId="1" fillId="0" fontId="7" numFmtId="164" xfId="0" applyAlignment="1" applyBorder="1" applyFont="1" applyNumberFormat="1">
      <alignment horizontal="center" vertical="center"/>
    </xf>
    <xf borderId="37" fillId="5" fontId="6" numFmtId="164" xfId="0" applyAlignment="1" applyBorder="1" applyFont="1" applyNumberFormat="1">
      <alignment horizontal="center" vertical="center"/>
    </xf>
    <xf borderId="11" fillId="0" fontId="7" numFmtId="164" xfId="0" applyAlignment="1" applyBorder="1" applyFont="1" applyNumberFormat="1">
      <alignment horizontal="center" vertical="center" wrapText="1"/>
    </xf>
    <xf borderId="1" fillId="15" fontId="20" numFmtId="3" xfId="0" applyAlignment="1" applyBorder="1" applyFont="1" applyNumberFormat="1">
      <alignment horizontal="center" vertical="center"/>
    </xf>
    <xf borderId="1" fillId="9" fontId="6" numFmtId="164" xfId="0" applyAlignment="1" applyBorder="1" applyFont="1" applyNumberFormat="1">
      <alignment horizontal="center" vertical="center" wrapText="1"/>
    </xf>
    <xf borderId="22" fillId="6" fontId="7" numFmtId="165" xfId="0" applyAlignment="1" applyBorder="1" applyFont="1" applyNumberFormat="1">
      <alignment horizontal="center" vertical="center"/>
    </xf>
    <xf borderId="11" fillId="13" fontId="7" numFmtId="164" xfId="0" applyAlignment="1" applyBorder="1" applyFont="1" applyNumberFormat="1">
      <alignment horizontal="center" vertical="center" wrapText="1"/>
    </xf>
    <xf borderId="0" fillId="0" fontId="7" numFmtId="49" xfId="0" applyFont="1" applyNumberFormat="1"/>
    <xf borderId="0" fillId="0" fontId="7" numFmtId="0" xfId="0" applyAlignment="1" applyFont="1">
      <alignment horizontal="center"/>
    </xf>
    <xf borderId="50" fillId="0" fontId="3" numFmtId="0" xfId="0" applyBorder="1" applyFont="1"/>
    <xf borderId="30" fillId="12" fontId="6" numFmtId="164" xfId="0" applyAlignment="1" applyBorder="1" applyFont="1" applyNumberFormat="1">
      <alignment horizontal="center" vertical="center" wrapText="1"/>
    </xf>
    <xf borderId="51" fillId="5" fontId="6" numFmtId="164" xfId="0" applyAlignment="1" applyBorder="1" applyFont="1" applyNumberFormat="1">
      <alignment horizontal="center" vertical="center"/>
    </xf>
    <xf borderId="0" fillId="0" fontId="7" numFmtId="164" xfId="0" applyAlignment="1" applyFont="1" applyNumberFormat="1">
      <alignment horizontal="center"/>
    </xf>
    <xf borderId="22" fillId="0" fontId="3" numFmtId="0" xfId="0" applyBorder="1" applyFont="1"/>
    <xf borderId="0" fillId="0" fontId="7" numFmtId="0" xfId="0" applyFont="1"/>
    <xf borderId="0" fillId="0" fontId="7" numFmtId="164" xfId="0" applyFont="1" applyNumberFormat="1"/>
    <xf borderId="0" fillId="0" fontId="7" numFmtId="0" xfId="0" applyAlignment="1" applyFont="1">
      <alignment horizontal="center"/>
    </xf>
    <xf borderId="10" fillId="13" fontId="6" numFmtId="164" xfId="0" applyAlignment="1" applyBorder="1" applyFont="1" applyNumberFormat="1">
      <alignment horizontal="center" vertical="center"/>
    </xf>
    <xf borderId="1" fillId="15" fontId="20" numFmtId="3" xfId="0" applyAlignment="1" applyBorder="1" applyFont="1" applyNumberFormat="1">
      <alignment horizontal="center" vertical="center" wrapText="1"/>
    </xf>
    <xf borderId="52" fillId="0" fontId="3" numFmtId="0" xfId="0" applyBorder="1" applyFont="1"/>
    <xf borderId="11" fillId="0" fontId="9" numFmtId="3" xfId="0" applyAlignment="1" applyBorder="1" applyFont="1" applyNumberFormat="1">
      <alignment horizontal="center" vertical="center"/>
    </xf>
    <xf borderId="53" fillId="0" fontId="3" numFmtId="0" xfId="0" applyBorder="1" applyFont="1"/>
    <xf borderId="11" fillId="16" fontId="7" numFmtId="164" xfId="0" applyAlignment="1" applyBorder="1" applyFill="1" applyFont="1" applyNumberFormat="1">
      <alignment horizontal="center" vertical="center" wrapText="1"/>
    </xf>
    <xf borderId="11" fillId="17" fontId="26" numFmtId="3" xfId="0" applyAlignment="1" applyBorder="1" applyFill="1" applyFont="1" applyNumberFormat="1">
      <alignment horizontal="center"/>
    </xf>
    <xf borderId="23" fillId="0" fontId="7" numFmtId="165" xfId="0" applyAlignment="1" applyBorder="1" applyFont="1" applyNumberFormat="1">
      <alignment horizontal="center" vertical="center"/>
    </xf>
    <xf borderId="1" fillId="9" fontId="6" numFmtId="164" xfId="0" applyAlignment="1" applyBorder="1" applyFont="1" applyNumberFormat="1">
      <alignment horizontal="center" vertical="center"/>
    </xf>
    <xf borderId="23" fillId="0" fontId="7" numFmtId="165" xfId="0" applyAlignment="1" applyBorder="1" applyFont="1" applyNumberFormat="1">
      <alignment horizontal="center" vertical="center"/>
    </xf>
    <xf borderId="11" fillId="0" fontId="7" numFmtId="164" xfId="0" applyAlignment="1" applyBorder="1" applyFont="1" applyNumberFormat="1">
      <alignment horizontal="center" vertical="center" wrapText="1"/>
    </xf>
    <xf borderId="23" fillId="0" fontId="7" numFmtId="0" xfId="0" applyAlignment="1" applyBorder="1" applyFont="1">
      <alignment horizontal="center" vertical="center"/>
    </xf>
    <xf borderId="23" fillId="0" fontId="7" numFmtId="164" xfId="0" applyAlignment="1" applyBorder="1" applyFont="1" applyNumberFormat="1">
      <alignment horizontal="center" vertical="center"/>
    </xf>
    <xf borderId="23" fillId="0" fontId="7" numFmtId="166" xfId="0" applyAlignment="1" applyBorder="1" applyFont="1" applyNumberFormat="1">
      <alignment horizontal="center" vertical="center"/>
    </xf>
    <xf borderId="11" fillId="17" fontId="20" numFmtId="4" xfId="0" applyAlignment="1" applyBorder="1" applyFont="1" applyNumberFormat="1">
      <alignment horizontal="center" vertical="center"/>
    </xf>
    <xf borderId="23" fillId="0" fontId="7" numFmtId="14" xfId="0" applyAlignment="1" applyBorder="1" applyFont="1" applyNumberFormat="1">
      <alignment horizontal="center" vertical="center"/>
    </xf>
    <xf borderId="49" fillId="11" fontId="23" numFmtId="164" xfId="0" applyAlignment="1" applyBorder="1" applyFont="1" applyNumberFormat="1">
      <alignment horizontal="center" vertical="center"/>
    </xf>
    <xf borderId="23" fillId="6" fontId="7" numFmtId="165" xfId="0" applyAlignment="1" applyBorder="1" applyFont="1" applyNumberFormat="1">
      <alignment horizontal="center" vertical="center"/>
    </xf>
    <xf borderId="1" fillId="17" fontId="20" numFmtId="4" xfId="0" applyAlignment="1" applyBorder="1" applyFont="1" applyNumberFormat="1">
      <alignment horizontal="center" vertical="center"/>
    </xf>
    <xf borderId="49" fillId="11" fontId="27" numFmtId="164" xfId="0" applyAlignment="1" applyBorder="1" applyFont="1" applyNumberFormat="1">
      <alignment horizontal="center" vertical="center"/>
    </xf>
    <xf borderId="11" fillId="5" fontId="9" numFmtId="164" xfId="0" applyAlignment="1" applyBorder="1" applyFont="1" applyNumberFormat="1">
      <alignment horizontal="center" vertical="center"/>
    </xf>
    <xf borderId="1" fillId="17" fontId="20" numFmtId="3" xfId="0" applyAlignment="1" applyBorder="1" applyFont="1" applyNumberFormat="1">
      <alignment horizontal="center" vertical="center" wrapText="1"/>
    </xf>
    <xf borderId="1" fillId="0" fontId="7" numFmtId="168" xfId="0" applyAlignment="1" applyBorder="1" applyFont="1" applyNumberFormat="1">
      <alignment horizontal="center" vertical="center"/>
    </xf>
    <xf borderId="4" fillId="12" fontId="9" numFmtId="164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42" fillId="18" fontId="6" numFmtId="0" xfId="0" applyAlignment="1" applyBorder="1" applyFill="1" applyFont="1">
      <alignment horizontal="center"/>
    </xf>
    <xf borderId="43" fillId="18" fontId="6" numFmtId="0" xfId="0" applyAlignment="1" applyBorder="1" applyFont="1">
      <alignment horizontal="center"/>
    </xf>
    <xf borderId="4" fillId="0" fontId="6" numFmtId="164" xfId="0" applyAlignment="1" applyBorder="1" applyFont="1" applyNumberFormat="1">
      <alignment horizontal="center" vertical="center"/>
    </xf>
    <xf borderId="44" fillId="18" fontId="6" numFmtId="0" xfId="0" applyAlignment="1" applyBorder="1" applyFont="1">
      <alignment horizontal="center"/>
    </xf>
    <xf borderId="45" fillId="18" fontId="6" numFmtId="0" xfId="0" applyBorder="1" applyFont="1"/>
    <xf borderId="47" fillId="18" fontId="6" numFmtId="0" xfId="0" applyBorder="1" applyFont="1"/>
    <xf borderId="11" fillId="5" fontId="9" numFmtId="164" xfId="0" applyAlignment="1" applyBorder="1" applyFont="1" applyNumberFormat="1">
      <alignment horizontal="center" vertical="center"/>
    </xf>
    <xf borderId="11" fillId="5" fontId="9" numFmtId="164" xfId="0" applyAlignment="1" applyBorder="1" applyFont="1" applyNumberFormat="1">
      <alignment horizontal="center"/>
    </xf>
    <xf borderId="4" fillId="12" fontId="9" numFmtId="164" xfId="0" applyAlignment="1" applyBorder="1" applyFont="1" applyNumberFormat="1">
      <alignment horizontal="center" vertical="center"/>
    </xf>
    <xf borderId="1" fillId="12" fontId="6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  <xf borderId="46" fillId="5" fontId="6" numFmtId="164" xfId="0" applyAlignment="1" applyBorder="1" applyFont="1" applyNumberFormat="1">
      <alignment horizontal="right"/>
    </xf>
    <xf borderId="11" fillId="7" fontId="28" numFmtId="0" xfId="0" applyAlignment="1" applyBorder="1" applyFont="1">
      <alignment horizontal="center" vertical="center"/>
    </xf>
    <xf borderId="11" fillId="0" fontId="7" numFmtId="164" xfId="0" applyAlignment="1" applyBorder="1" applyFont="1" applyNumberFormat="1">
      <alignment horizontal="center" vertical="center"/>
    </xf>
    <xf borderId="11" fillId="5" fontId="9" numFmtId="3" xfId="0" applyAlignment="1" applyBorder="1" applyFont="1" applyNumberFormat="1">
      <alignment horizontal="center" vertical="center"/>
    </xf>
    <xf borderId="4" fillId="0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6" numFmtId="169" xfId="0" applyAlignment="1" applyFont="1" applyNumberFormat="1">
      <alignment vertical="center"/>
    </xf>
    <xf borderId="0" fillId="0" fontId="6" numFmtId="164" xfId="0" applyAlignment="1" applyFont="1" applyNumberFormat="1">
      <alignment horizontal="center"/>
    </xf>
    <xf borderId="11" fillId="18" fontId="6" numFmtId="0" xfId="0" applyAlignment="1" applyBorder="1" applyFont="1">
      <alignment/>
    </xf>
    <xf borderId="11" fillId="18" fontId="6" numFmtId="0" xfId="0" applyBorder="1" applyFont="1"/>
    <xf borderId="11" fillId="18" fontId="6" numFmtId="164" xfId="0" applyAlignment="1" applyBorder="1" applyFont="1" applyNumberFormat="1">
      <alignment/>
    </xf>
    <xf borderId="11" fillId="18" fontId="6" numFmtId="164" xfId="0" applyBorder="1" applyFont="1" applyNumberFormat="1"/>
    <xf borderId="0" fillId="0" fontId="6" numFmtId="0" xfId="0" applyAlignment="1" applyFont="1">
      <alignment horizontal="center"/>
    </xf>
    <xf borderId="45" fillId="18" fontId="6" numFmtId="0" xfId="0" applyAlignment="1" applyBorder="1" applyFont="1">
      <alignment/>
    </xf>
    <xf borderId="11" fillId="18" fontId="6" numFmtId="0" xfId="0" applyAlignment="1" applyBorder="1" applyFont="1">
      <alignment horizontal="center"/>
    </xf>
    <xf borderId="0" fillId="0" fontId="16" numFmtId="0" xfId="0" applyFont="1"/>
    <xf borderId="0" fillId="0" fontId="16" numFmtId="164" xfId="0" applyFont="1" applyNumberFormat="1"/>
    <xf borderId="11" fillId="18" fontId="6" numFmtId="0" xfId="0" applyAlignment="1" applyBorder="1" applyFont="1">
      <alignment horizontal="center"/>
    </xf>
    <xf borderId="35" fillId="18" fontId="6" numFmtId="0" xfId="0" applyAlignment="1" applyBorder="1" applyFont="1">
      <alignment horizontal="center"/>
    </xf>
    <xf borderId="36" fillId="18" fontId="6" numFmtId="0" xfId="0" applyAlignment="1" applyBorder="1" applyFont="1">
      <alignment horizontal="center"/>
    </xf>
    <xf borderId="37" fillId="18" fontId="6" numFmtId="164" xfId="0" applyAlignment="1" applyBorder="1" applyFont="1" applyNumberFormat="1">
      <alignment horizontal="center" vertical="center"/>
    </xf>
    <xf borderId="36" fillId="18" fontId="6" numFmtId="0" xfId="0" applyAlignment="1" applyBorder="1" applyFont="1">
      <alignment horizontal="center"/>
    </xf>
    <xf borderId="11" fillId="0" fontId="16" numFmtId="0" xfId="0" applyAlignment="1" applyBorder="1" applyFont="1">
      <alignment horizontal="center"/>
    </xf>
    <xf borderId="10" fillId="0" fontId="16" numFmtId="0" xfId="0" applyAlignment="1" applyBorder="1" applyFont="1">
      <alignment horizontal="center"/>
    </xf>
    <xf borderId="10" fillId="0" fontId="16" numFmtId="0" xfId="0" applyAlignment="1" applyBorder="1" applyFont="1">
      <alignment horizontal="center"/>
    </xf>
    <xf borderId="34" fillId="18" fontId="6" numFmtId="0" xfId="0" applyAlignment="1" applyBorder="1" applyFont="1">
      <alignment horizontal="center" vertical="center"/>
    </xf>
    <xf borderId="34" fillId="5" fontId="6" numFmtId="0" xfId="0" applyAlignment="1" applyBorder="1" applyFont="1">
      <alignment horizontal="center" vertical="center"/>
    </xf>
    <xf borderId="11" fillId="18" fontId="7" numFmtId="0" xfId="0" applyAlignment="1" applyBorder="1" applyFont="1">
      <alignment horizontal="center"/>
    </xf>
    <xf borderId="10" fillId="18" fontId="7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950E"/>
          <bgColor rgb="FFFF950E"/>
        </patternFill>
      </fill>
      <alignment/>
      <border>
        <left/>
        <right/>
        <top/>
        <bottom/>
      </border>
    </dxf>
    <dxf>
      <font>
        <color rgb="FF0000FF"/>
      </font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7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" width="5.63"/>
    <col customWidth="1" min="2" max="2" width="11.75"/>
    <col customWidth="1" min="3" max="3" width="8.5"/>
    <col customWidth="1" min="4" max="4" width="12.0"/>
    <col customWidth="1" min="5" max="5" width="11.5"/>
    <col customWidth="1" min="6" max="6" width="8.13"/>
    <col customWidth="1" min="7" max="7" width="8.88"/>
    <col customWidth="1" min="8" max="8" width="9.5"/>
    <col customWidth="1" min="9" max="10" width="10.13"/>
    <col customWidth="1" min="11" max="11" width="9.0"/>
    <col customWidth="1" min="12" max="19" width="10.13"/>
  </cols>
  <sheetData>
    <row r="1" ht="17.25" customHeight="1">
      <c r="A1" s="1" t="s">
        <v>1</v>
      </c>
      <c r="B1" s="3"/>
      <c r="C1" s="3"/>
      <c r="D1" s="3"/>
      <c r="E1" s="3"/>
      <c r="F1" s="3"/>
      <c r="G1" s="6" t="str">
        <f>'Havi forgalmi jelentés '!F1</f>
        <v>Június Kaposvár</v>
      </c>
      <c r="H1" s="3"/>
      <c r="I1" s="3"/>
      <c r="J1" s="3"/>
      <c r="K1" s="3"/>
      <c r="L1" s="9"/>
      <c r="M1" s="9"/>
      <c r="N1" s="9"/>
      <c r="O1" s="9"/>
      <c r="P1" s="9"/>
      <c r="Q1" s="9"/>
      <c r="R1" s="9"/>
      <c r="S1" s="11"/>
    </row>
    <row r="2" ht="15.0" customHeight="1">
      <c r="A2" s="20" t="s">
        <v>8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22" t="s">
        <v>23</v>
      </c>
      <c r="J2" s="3"/>
      <c r="K2" s="14"/>
      <c r="L2" s="9"/>
      <c r="M2" s="9"/>
      <c r="N2" s="9"/>
      <c r="O2" s="9"/>
      <c r="P2" s="9"/>
      <c r="Q2" s="9"/>
      <c r="R2" s="9"/>
      <c r="S2" s="11"/>
    </row>
    <row r="3" ht="15.0" customHeight="1">
      <c r="A3" s="28">
        <v>1.0</v>
      </c>
      <c r="B3" s="29">
        <v>0.0</v>
      </c>
      <c r="C3" s="29">
        <v>0.0</v>
      </c>
      <c r="D3" s="29">
        <v>0.0</v>
      </c>
      <c r="E3" s="29">
        <v>0.0</v>
      </c>
      <c r="F3" s="29">
        <v>16525.0</v>
      </c>
      <c r="G3" s="29">
        <v>0.0</v>
      </c>
      <c r="H3" s="29">
        <v>0.0</v>
      </c>
      <c r="I3" s="34" t="s">
        <v>28</v>
      </c>
      <c r="J3" s="3"/>
      <c r="K3" s="14"/>
      <c r="L3" s="9"/>
      <c r="M3" s="9"/>
      <c r="N3" s="9"/>
      <c r="O3" s="9"/>
      <c r="P3" s="9"/>
      <c r="Q3" s="9"/>
      <c r="R3" s="9"/>
      <c r="S3" s="11"/>
    </row>
    <row r="4" ht="15.0" customHeight="1">
      <c r="A4" s="28">
        <v>2.0</v>
      </c>
      <c r="B4" s="29">
        <v>0.0</v>
      </c>
      <c r="C4" s="29">
        <v>0.0</v>
      </c>
      <c r="D4" s="29">
        <v>252730.0</v>
      </c>
      <c r="E4" s="29">
        <v>0.0</v>
      </c>
      <c r="F4" s="29">
        <v>0.0</v>
      </c>
      <c r="G4" s="29">
        <v>0.0</v>
      </c>
      <c r="H4" s="29">
        <v>0.0</v>
      </c>
      <c r="I4" s="34" t="s">
        <v>29</v>
      </c>
      <c r="J4" s="3"/>
      <c r="K4" s="14"/>
      <c r="L4" s="9"/>
      <c r="M4" s="9"/>
      <c r="N4" s="9"/>
      <c r="O4" s="9"/>
      <c r="P4" s="9"/>
      <c r="Q4" s="9"/>
      <c r="R4" s="9"/>
      <c r="S4" s="11"/>
    </row>
    <row r="5" ht="15.0" customHeight="1">
      <c r="A5" s="28">
        <v>3.0</v>
      </c>
      <c r="B5" s="29">
        <v>0.0</v>
      </c>
      <c r="C5" s="29">
        <v>0.0</v>
      </c>
      <c r="D5" s="29">
        <v>0.0</v>
      </c>
      <c r="E5" s="29">
        <v>0.0</v>
      </c>
      <c r="F5" s="29">
        <v>0.0</v>
      </c>
      <c r="G5" s="29">
        <v>0.0</v>
      </c>
      <c r="H5" s="29">
        <v>0.0</v>
      </c>
      <c r="I5" s="34"/>
      <c r="J5" s="3"/>
      <c r="K5" s="14"/>
      <c r="L5" s="9"/>
      <c r="M5" s="9"/>
      <c r="N5" s="9"/>
      <c r="O5" s="9"/>
      <c r="P5" s="9"/>
      <c r="Q5" s="9"/>
      <c r="R5" s="9"/>
      <c r="S5" s="11"/>
    </row>
    <row r="6" ht="15.0" customHeight="1">
      <c r="A6" s="28">
        <v>4.0</v>
      </c>
      <c r="B6" s="29">
        <v>0.0</v>
      </c>
      <c r="C6" s="29">
        <v>0.0</v>
      </c>
      <c r="D6" s="29">
        <v>0.0</v>
      </c>
      <c r="E6" s="29">
        <v>0.0</v>
      </c>
      <c r="F6" s="29">
        <v>0.0</v>
      </c>
      <c r="G6" s="29">
        <v>0.0</v>
      </c>
      <c r="H6" s="29">
        <v>0.0</v>
      </c>
      <c r="I6" s="34"/>
      <c r="J6" s="3"/>
      <c r="K6" s="14"/>
      <c r="L6" s="9"/>
      <c r="M6" s="9"/>
      <c r="N6" s="9"/>
      <c r="O6" s="9"/>
      <c r="P6" s="9"/>
      <c r="Q6" s="9"/>
      <c r="R6" s="9"/>
      <c r="S6" s="11"/>
    </row>
    <row r="7" ht="15.0" customHeight="1">
      <c r="A7" s="28">
        <v>5.0</v>
      </c>
      <c r="B7" s="29">
        <v>0.0</v>
      </c>
      <c r="C7" s="29">
        <v>40155.0</v>
      </c>
      <c r="D7" s="29">
        <v>0.0</v>
      </c>
      <c r="E7" s="29">
        <v>5630.0</v>
      </c>
      <c r="F7" s="29">
        <v>5545.0</v>
      </c>
      <c r="G7" s="29">
        <v>0.0</v>
      </c>
      <c r="H7" s="29">
        <v>0.0</v>
      </c>
      <c r="I7" s="34" t="s">
        <v>32</v>
      </c>
      <c r="J7" s="3"/>
      <c r="K7" s="14"/>
      <c r="L7" s="9"/>
      <c r="M7" s="9"/>
      <c r="N7" s="9"/>
      <c r="O7" s="9"/>
      <c r="P7" s="9"/>
      <c r="Q7" s="9"/>
      <c r="R7" s="9"/>
      <c r="S7" s="11"/>
    </row>
    <row r="8" ht="15.0" customHeight="1">
      <c r="A8" s="28">
        <v>6.0</v>
      </c>
      <c r="B8" s="29">
        <v>0.0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34"/>
      <c r="J8" s="3"/>
      <c r="K8" s="14"/>
      <c r="L8" s="9"/>
      <c r="M8" s="9"/>
      <c r="N8" s="9"/>
      <c r="O8" s="9"/>
      <c r="P8" s="9"/>
      <c r="Q8" s="9"/>
      <c r="R8" s="9"/>
      <c r="S8" s="11"/>
    </row>
    <row r="9" ht="15.0" customHeight="1">
      <c r="A9" s="40">
        <v>7.0</v>
      </c>
      <c r="B9" s="42"/>
      <c r="C9" s="42"/>
      <c r="D9" s="42"/>
      <c r="E9" s="42"/>
      <c r="F9" s="42"/>
      <c r="G9" s="42"/>
      <c r="H9" s="42"/>
      <c r="I9" s="53"/>
      <c r="J9" s="3"/>
      <c r="K9" s="14"/>
      <c r="L9" s="9"/>
      <c r="M9" s="9"/>
      <c r="N9" s="9"/>
      <c r="O9" s="9"/>
      <c r="P9" s="9"/>
      <c r="Q9" s="9"/>
      <c r="R9" s="9"/>
      <c r="S9" s="11"/>
    </row>
    <row r="10" ht="15.0" customHeight="1">
      <c r="A10" s="28">
        <v>8.0</v>
      </c>
      <c r="B10" s="29">
        <v>0.0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34"/>
      <c r="J10" s="3"/>
      <c r="K10" s="14"/>
      <c r="L10" s="9"/>
      <c r="M10" s="9"/>
      <c r="N10" s="9"/>
      <c r="O10" s="9"/>
      <c r="P10" s="9"/>
      <c r="Q10" s="9"/>
      <c r="R10" s="9"/>
      <c r="S10" s="11"/>
    </row>
    <row r="11" ht="15.0" customHeight="1">
      <c r="A11" s="28">
        <v>9.0</v>
      </c>
      <c r="B11" s="29">
        <v>0.0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9">
        <v>0.0</v>
      </c>
      <c r="I11" s="34"/>
      <c r="J11" s="3"/>
      <c r="K11" s="14"/>
      <c r="L11" s="9"/>
      <c r="M11" s="9"/>
      <c r="N11" s="9"/>
      <c r="O11" s="9"/>
      <c r="P11" s="9"/>
      <c r="Q11" s="9"/>
      <c r="R11" s="9"/>
      <c r="S11" s="11"/>
    </row>
    <row r="12" ht="15.0" customHeight="1">
      <c r="A12" s="28">
        <v>10.0</v>
      </c>
      <c r="B12" s="29">
        <v>0.0</v>
      </c>
      <c r="C12" s="29">
        <v>0.0</v>
      </c>
      <c r="D12" s="29">
        <v>0.0</v>
      </c>
      <c r="E12" s="29">
        <v>0.0</v>
      </c>
      <c r="F12" s="29">
        <v>0.0</v>
      </c>
      <c r="G12" s="29">
        <v>0.0</v>
      </c>
      <c r="H12" s="29">
        <v>0.0</v>
      </c>
      <c r="I12" s="34"/>
      <c r="J12" s="3"/>
      <c r="K12" s="14"/>
      <c r="L12" s="9"/>
      <c r="M12" s="9"/>
      <c r="N12" s="9"/>
      <c r="O12" s="9"/>
      <c r="P12" s="9"/>
      <c r="Q12" s="9"/>
      <c r="R12" s="9"/>
      <c r="S12" s="11"/>
    </row>
    <row r="13" ht="15.0" customHeight="1">
      <c r="A13" s="28">
        <v>11.0</v>
      </c>
      <c r="B13" s="29"/>
      <c r="C13" s="29"/>
      <c r="D13" s="29"/>
      <c r="E13" s="29"/>
      <c r="F13" s="29"/>
      <c r="G13" s="29"/>
      <c r="H13" s="29"/>
      <c r="I13" s="34"/>
      <c r="J13" s="3"/>
      <c r="K13" s="14"/>
      <c r="L13" s="9"/>
      <c r="M13" s="9"/>
      <c r="N13" s="9"/>
      <c r="O13" s="9"/>
      <c r="P13" s="9"/>
      <c r="Q13" s="9"/>
      <c r="R13" s="9"/>
      <c r="S13" s="11"/>
    </row>
    <row r="14" ht="15.0" customHeight="1">
      <c r="A14" s="28">
        <v>12.0</v>
      </c>
      <c r="B14" s="29"/>
      <c r="C14" s="29"/>
      <c r="D14" s="29"/>
      <c r="E14" s="29"/>
      <c r="F14" s="29"/>
      <c r="G14" s="29"/>
      <c r="H14" s="29"/>
      <c r="I14" s="34"/>
      <c r="J14" s="3"/>
      <c r="K14" s="14"/>
      <c r="L14" s="9"/>
      <c r="M14" s="9"/>
      <c r="N14" s="9"/>
      <c r="O14" s="9"/>
      <c r="P14" s="9"/>
      <c r="Q14" s="9"/>
      <c r="R14" s="9"/>
      <c r="S14" s="11"/>
    </row>
    <row r="15" ht="15.0" customHeight="1">
      <c r="A15" s="28">
        <v>13.0</v>
      </c>
      <c r="B15" s="29"/>
      <c r="C15" s="29"/>
      <c r="D15" s="29"/>
      <c r="E15" s="29"/>
      <c r="F15" s="29"/>
      <c r="G15" s="29"/>
      <c r="H15" s="29"/>
      <c r="I15" s="34"/>
      <c r="J15" s="3"/>
      <c r="K15" s="14"/>
      <c r="L15" s="9"/>
      <c r="M15" s="9"/>
      <c r="N15" s="9"/>
      <c r="O15" s="9"/>
      <c r="P15" s="9"/>
      <c r="Q15" s="9"/>
      <c r="R15" s="9"/>
      <c r="S15" s="11"/>
    </row>
    <row r="16" ht="15.0" customHeight="1">
      <c r="A16" s="40">
        <v>14.0</v>
      </c>
      <c r="B16" s="42"/>
      <c r="C16" s="42"/>
      <c r="D16" s="42"/>
      <c r="E16" s="42"/>
      <c r="F16" s="42"/>
      <c r="G16" s="42"/>
      <c r="H16" s="42"/>
      <c r="I16" s="53"/>
      <c r="J16" s="3"/>
      <c r="K16" s="14"/>
      <c r="L16" s="9"/>
      <c r="M16" s="9"/>
      <c r="N16" s="9"/>
      <c r="O16" s="9"/>
      <c r="P16" s="9"/>
      <c r="Q16" s="9"/>
      <c r="R16" s="9"/>
      <c r="S16" s="11"/>
    </row>
    <row r="17" ht="15.0" customHeight="1">
      <c r="A17" s="28">
        <v>15.0</v>
      </c>
      <c r="B17" s="29"/>
      <c r="C17" s="29"/>
      <c r="D17" s="29"/>
      <c r="E17" s="29"/>
      <c r="F17" s="29"/>
      <c r="G17" s="29"/>
      <c r="H17" s="29"/>
      <c r="I17" s="58"/>
      <c r="J17" s="3"/>
      <c r="K17" s="14"/>
      <c r="L17" s="9"/>
      <c r="M17" s="9"/>
      <c r="N17" s="9"/>
      <c r="O17" s="9"/>
      <c r="P17" s="9"/>
      <c r="Q17" s="9"/>
      <c r="R17" s="9"/>
      <c r="S17" s="11"/>
    </row>
    <row r="18" ht="15.0" customHeight="1">
      <c r="A18" s="28">
        <v>16.0</v>
      </c>
      <c r="B18" s="29"/>
      <c r="C18" s="29"/>
      <c r="D18" s="29"/>
      <c r="E18" s="29"/>
      <c r="F18" s="29"/>
      <c r="G18" s="29"/>
      <c r="H18" s="29"/>
      <c r="I18" s="34"/>
      <c r="J18" s="3"/>
      <c r="K18" s="14"/>
      <c r="L18" s="9"/>
      <c r="M18" s="9"/>
      <c r="N18" s="9"/>
      <c r="O18" s="9"/>
      <c r="P18" s="9"/>
      <c r="Q18" s="9"/>
      <c r="R18" s="9"/>
      <c r="S18" s="11"/>
    </row>
    <row r="19" ht="15.0" customHeight="1">
      <c r="A19" s="28">
        <v>17.0</v>
      </c>
      <c r="B19" s="29"/>
      <c r="C19" s="29"/>
      <c r="D19" s="29"/>
      <c r="E19" s="29"/>
      <c r="F19" s="29"/>
      <c r="G19" s="29"/>
      <c r="H19" s="29"/>
      <c r="I19" s="34"/>
      <c r="J19" s="3"/>
      <c r="K19" s="14"/>
      <c r="L19" s="9"/>
      <c r="M19" s="9"/>
      <c r="N19" s="9"/>
      <c r="O19" s="9"/>
      <c r="P19" s="9"/>
      <c r="Q19" s="9"/>
      <c r="R19" s="9"/>
      <c r="S19" s="11"/>
    </row>
    <row r="20" ht="15.0" customHeight="1">
      <c r="A20" s="28">
        <v>18.0</v>
      </c>
      <c r="B20" s="29"/>
      <c r="C20" s="29"/>
      <c r="D20" s="29"/>
      <c r="E20" s="29"/>
      <c r="F20" s="29"/>
      <c r="G20" s="29"/>
      <c r="H20" s="29"/>
      <c r="I20" s="34"/>
      <c r="J20" s="3"/>
      <c r="K20" s="14"/>
      <c r="L20" s="9"/>
      <c r="M20" s="9"/>
      <c r="N20" s="9"/>
      <c r="O20" s="9"/>
      <c r="P20" s="9"/>
      <c r="Q20" s="9"/>
      <c r="R20" s="9"/>
      <c r="S20" s="11"/>
    </row>
    <row r="21" ht="15.0" customHeight="1">
      <c r="A21" s="28">
        <v>19.0</v>
      </c>
      <c r="B21" s="29"/>
      <c r="C21" s="29"/>
      <c r="D21" s="29"/>
      <c r="E21" s="29"/>
      <c r="F21" s="29"/>
      <c r="G21" s="29"/>
      <c r="H21" s="29"/>
      <c r="I21" s="34"/>
      <c r="J21" s="3"/>
      <c r="K21" s="14"/>
      <c r="L21" s="9"/>
      <c r="M21" s="9"/>
      <c r="N21" s="9"/>
      <c r="O21" s="9"/>
      <c r="P21" s="9"/>
      <c r="Q21" s="9"/>
      <c r="R21" s="9"/>
      <c r="S21" s="11"/>
    </row>
    <row r="22" ht="15.0" customHeight="1">
      <c r="A22" s="28">
        <v>20.0</v>
      </c>
      <c r="B22" s="29"/>
      <c r="C22" s="29"/>
      <c r="D22" s="29"/>
      <c r="E22" s="29"/>
      <c r="F22" s="29"/>
      <c r="G22" s="29"/>
      <c r="H22" s="29"/>
      <c r="I22" s="34"/>
      <c r="J22" s="3"/>
      <c r="K22" s="14"/>
      <c r="L22" s="9"/>
      <c r="M22" s="9"/>
      <c r="N22" s="9"/>
      <c r="O22" s="9"/>
      <c r="P22" s="9"/>
      <c r="Q22" s="9"/>
      <c r="R22" s="9"/>
      <c r="S22" s="11"/>
    </row>
    <row r="23" ht="15.0" customHeight="1">
      <c r="A23" s="40">
        <v>21.0</v>
      </c>
      <c r="B23" s="42"/>
      <c r="C23" s="42"/>
      <c r="D23" s="42"/>
      <c r="E23" s="42"/>
      <c r="F23" s="42"/>
      <c r="G23" s="42"/>
      <c r="H23" s="42"/>
      <c r="I23" s="53"/>
      <c r="J23" s="3"/>
      <c r="K23" s="14"/>
      <c r="L23" s="9"/>
      <c r="M23" s="9"/>
      <c r="N23" s="9"/>
      <c r="O23" s="9"/>
      <c r="P23" s="9"/>
      <c r="Q23" s="9"/>
      <c r="R23" s="9"/>
      <c r="S23" s="11"/>
    </row>
    <row r="24" ht="15.0" customHeight="1">
      <c r="A24" s="28">
        <v>22.0</v>
      </c>
      <c r="B24" s="29"/>
      <c r="C24" s="29"/>
      <c r="D24" s="29"/>
      <c r="E24" s="29"/>
      <c r="F24" s="29"/>
      <c r="G24" s="29"/>
      <c r="H24" s="29"/>
      <c r="I24" s="34"/>
      <c r="J24" s="3"/>
      <c r="K24" s="14"/>
      <c r="L24" s="9"/>
      <c r="M24" s="9"/>
      <c r="N24" s="9"/>
      <c r="O24" s="9"/>
      <c r="P24" s="9"/>
      <c r="Q24" s="9"/>
      <c r="R24" s="9"/>
      <c r="S24" s="11"/>
    </row>
    <row r="25" ht="15.0" customHeight="1">
      <c r="A25" s="28">
        <v>23.0</v>
      </c>
      <c r="B25" s="29"/>
      <c r="C25" s="29"/>
      <c r="D25" s="29"/>
      <c r="E25" s="29"/>
      <c r="F25" s="29"/>
      <c r="G25" s="29"/>
      <c r="H25" s="29"/>
      <c r="I25" s="34"/>
      <c r="J25" s="3"/>
      <c r="K25" s="14"/>
      <c r="L25" s="9"/>
      <c r="M25" s="9"/>
      <c r="N25" s="9"/>
      <c r="O25" s="9"/>
      <c r="P25" s="9"/>
      <c r="Q25" s="9"/>
      <c r="R25" s="9"/>
      <c r="S25" s="11"/>
    </row>
    <row r="26" ht="15.0" customHeight="1">
      <c r="A26" s="28">
        <v>24.0</v>
      </c>
      <c r="B26" s="29"/>
      <c r="C26" s="29"/>
      <c r="D26" s="29"/>
      <c r="E26" s="29"/>
      <c r="F26" s="29"/>
      <c r="G26" s="29"/>
      <c r="H26" s="29"/>
      <c r="I26" s="34"/>
      <c r="J26" s="3"/>
      <c r="K26" s="14"/>
      <c r="L26" s="9"/>
      <c r="M26" s="9"/>
      <c r="N26" s="9"/>
      <c r="O26" s="9"/>
      <c r="P26" s="9"/>
      <c r="Q26" s="9"/>
      <c r="R26" s="9"/>
      <c r="S26" s="11"/>
    </row>
    <row r="27" ht="15.0" customHeight="1">
      <c r="A27" s="28">
        <v>25.0</v>
      </c>
      <c r="B27" s="29"/>
      <c r="C27" s="29"/>
      <c r="D27" s="29"/>
      <c r="E27" s="29"/>
      <c r="F27" s="29"/>
      <c r="G27" s="29"/>
      <c r="H27" s="29"/>
      <c r="I27" s="34"/>
      <c r="J27" s="3"/>
      <c r="K27" s="14"/>
      <c r="L27" s="9"/>
      <c r="M27" s="9"/>
      <c r="N27" s="9"/>
      <c r="O27" s="9"/>
      <c r="P27" s="9"/>
      <c r="Q27" s="9"/>
      <c r="R27" s="9"/>
      <c r="S27" s="11"/>
    </row>
    <row r="28" ht="15.0" customHeight="1">
      <c r="A28" s="28">
        <v>26.0</v>
      </c>
      <c r="B28" s="29"/>
      <c r="C28" s="29"/>
      <c r="D28" s="29"/>
      <c r="E28" s="29"/>
      <c r="F28" s="29"/>
      <c r="G28" s="29"/>
      <c r="H28" s="29"/>
      <c r="I28" s="34"/>
      <c r="J28" s="3"/>
      <c r="K28" s="14"/>
      <c r="L28" s="9"/>
      <c r="M28" s="9"/>
      <c r="N28" s="9"/>
      <c r="O28" s="9"/>
      <c r="P28" s="9"/>
      <c r="Q28" s="9"/>
      <c r="R28" s="9"/>
      <c r="S28" s="11"/>
    </row>
    <row r="29" ht="15.0" customHeight="1">
      <c r="A29" s="28">
        <v>27.0</v>
      </c>
      <c r="B29" s="29"/>
      <c r="C29" s="29"/>
      <c r="D29" s="29"/>
      <c r="E29" s="29"/>
      <c r="F29" s="29"/>
      <c r="G29" s="29"/>
      <c r="H29" s="29"/>
      <c r="I29" s="34"/>
      <c r="J29" s="3"/>
      <c r="K29" s="14"/>
      <c r="L29" s="9"/>
      <c r="M29" s="9"/>
      <c r="N29" s="9"/>
      <c r="O29" s="9"/>
      <c r="P29" s="9"/>
      <c r="Q29" s="9"/>
      <c r="R29" s="9"/>
      <c r="S29" s="11"/>
    </row>
    <row r="30" ht="15.0" customHeight="1">
      <c r="A30" s="40">
        <v>28.0</v>
      </c>
      <c r="B30" s="42"/>
      <c r="C30" s="42"/>
      <c r="D30" s="42"/>
      <c r="E30" s="42"/>
      <c r="F30" s="42"/>
      <c r="G30" s="42"/>
      <c r="H30" s="42"/>
      <c r="I30" s="53"/>
      <c r="J30" s="3"/>
      <c r="K30" s="14"/>
      <c r="L30" s="9"/>
      <c r="M30" s="9"/>
      <c r="N30" s="9"/>
      <c r="O30" s="9"/>
      <c r="P30" s="9"/>
      <c r="Q30" s="9"/>
      <c r="R30" s="9"/>
      <c r="S30" s="11"/>
    </row>
    <row r="31" ht="15.0" customHeight="1">
      <c r="A31" s="72">
        <v>29.0</v>
      </c>
      <c r="B31" s="29"/>
      <c r="C31" s="29"/>
      <c r="D31" s="29"/>
      <c r="E31" s="29"/>
      <c r="F31" s="29"/>
      <c r="G31" s="29"/>
      <c r="H31" s="29"/>
      <c r="I31" s="34"/>
      <c r="J31" s="3"/>
      <c r="K31" s="14"/>
      <c r="L31" s="9"/>
      <c r="M31" s="9"/>
      <c r="N31" s="9"/>
      <c r="O31" s="9"/>
      <c r="P31" s="9"/>
      <c r="Q31" s="9"/>
      <c r="R31" s="9"/>
      <c r="S31" s="11"/>
    </row>
    <row r="32" ht="15.0" customHeight="1">
      <c r="A32" s="72">
        <v>30.0</v>
      </c>
      <c r="B32" s="29"/>
      <c r="C32" s="29"/>
      <c r="D32" s="29"/>
      <c r="E32" s="29"/>
      <c r="F32" s="29"/>
      <c r="G32" s="29"/>
      <c r="H32" s="29"/>
      <c r="I32" s="34"/>
      <c r="J32" s="3"/>
      <c r="K32" s="14"/>
      <c r="L32" s="9"/>
      <c r="M32" s="9"/>
      <c r="N32" s="9"/>
      <c r="O32" s="9"/>
      <c r="P32" s="9"/>
      <c r="Q32" s="9"/>
      <c r="R32" s="9"/>
      <c r="S32" s="11"/>
    </row>
    <row r="33" ht="15.0" customHeight="1">
      <c r="A33" s="74"/>
      <c r="B33" s="78"/>
      <c r="C33" s="78"/>
      <c r="D33" s="78"/>
      <c r="E33" s="78"/>
      <c r="F33" s="78"/>
      <c r="G33" s="78"/>
      <c r="H33" s="78"/>
      <c r="I33" s="80"/>
      <c r="J33" s="3"/>
      <c r="K33" s="14"/>
      <c r="L33" s="9"/>
      <c r="M33" s="9"/>
      <c r="N33" s="9"/>
      <c r="O33" s="9"/>
      <c r="P33" s="9"/>
      <c r="Q33" s="9"/>
      <c r="R33" s="9"/>
      <c r="S33" s="11"/>
    </row>
    <row r="34" ht="15.0" customHeight="1">
      <c r="A34" s="20"/>
      <c r="B34" s="93" t="str">
        <f t="shared" ref="B34:H34" si="1">SUM(B3:B33)</f>
        <v>0 Ft</v>
      </c>
      <c r="C34" s="93" t="str">
        <f t="shared" si="1"/>
        <v>40,155 Ft</v>
      </c>
      <c r="D34" s="93" t="str">
        <f t="shared" si="1"/>
        <v>252,730 Ft</v>
      </c>
      <c r="E34" s="93" t="str">
        <f t="shared" si="1"/>
        <v>5,630 Ft</v>
      </c>
      <c r="F34" s="93" t="str">
        <f t="shared" si="1"/>
        <v>22,070 Ft</v>
      </c>
      <c r="G34" s="93" t="str">
        <f t="shared" si="1"/>
        <v>0 Ft</v>
      </c>
      <c r="H34" s="93" t="str">
        <f t="shared" si="1"/>
        <v>0 Ft</v>
      </c>
      <c r="I34" s="97" t="s">
        <v>48</v>
      </c>
      <c r="J34" s="3"/>
      <c r="K34" s="14"/>
      <c r="L34" s="9"/>
      <c r="M34" s="9"/>
      <c r="N34" s="9"/>
      <c r="O34" s="9"/>
      <c r="P34" s="9"/>
      <c r="Q34" s="9"/>
      <c r="R34" s="9"/>
      <c r="S34" s="11"/>
    </row>
    <row r="35" ht="15.0" customHeight="1">
      <c r="A35" s="100" t="str">
        <f>SUM(B34:H34)</f>
        <v>320,585 Ft</v>
      </c>
      <c r="B35" s="3"/>
      <c r="C35" s="3"/>
      <c r="D35" s="3"/>
      <c r="E35" s="3"/>
      <c r="F35" s="3"/>
      <c r="G35" s="3"/>
      <c r="H35" s="14"/>
      <c r="I35" s="102" t="s">
        <v>50</v>
      </c>
      <c r="J35" s="3"/>
      <c r="K35" s="14"/>
      <c r="L35" s="9"/>
      <c r="M35" s="9"/>
      <c r="N35" s="9"/>
      <c r="O35" s="9"/>
      <c r="P35" s="9"/>
      <c r="Q35" s="9"/>
      <c r="R35" s="9"/>
      <c r="S35" s="11"/>
    </row>
    <row r="36" ht="16.5" customHeight="1">
      <c r="A36" s="115" t="str">
        <f>A35-G34</f>
        <v>320,585 Ft</v>
      </c>
      <c r="B36" s="3"/>
      <c r="C36" s="3"/>
      <c r="D36" s="3"/>
      <c r="E36" s="3"/>
      <c r="F36" s="3"/>
      <c r="G36" s="3"/>
      <c r="H36" s="14"/>
      <c r="I36" s="97" t="s">
        <v>56</v>
      </c>
      <c r="J36" s="3"/>
      <c r="K36" s="14"/>
      <c r="L36" s="9"/>
      <c r="M36" s="9"/>
      <c r="N36" s="9"/>
      <c r="O36" s="9"/>
      <c r="P36" s="9"/>
      <c r="Q36" s="9"/>
      <c r="R36" s="9"/>
      <c r="S36" s="11"/>
    </row>
    <row r="37" ht="16.5" customHeight="1">
      <c r="A37" s="118"/>
      <c r="B37" s="118"/>
      <c r="C37" s="118"/>
      <c r="D37" s="118"/>
      <c r="E37" s="118"/>
      <c r="F37" s="118"/>
      <c r="G37" s="118"/>
      <c r="H37" s="118"/>
      <c r="I37" s="120"/>
      <c r="J37" s="120"/>
      <c r="K37" s="120"/>
      <c r="L37" s="9"/>
      <c r="M37" s="9"/>
      <c r="N37" s="9"/>
      <c r="O37" s="9"/>
      <c r="P37" s="9"/>
      <c r="Q37" s="9"/>
      <c r="R37" s="9"/>
      <c r="S37" s="11"/>
    </row>
    <row r="38" ht="16.5" customHeight="1">
      <c r="A38" s="118"/>
      <c r="B38" s="118"/>
      <c r="C38" s="118"/>
      <c r="D38" s="118"/>
      <c r="E38" s="118"/>
      <c r="F38" s="118"/>
      <c r="G38" s="118"/>
      <c r="H38" s="118"/>
      <c r="I38" s="120"/>
      <c r="J38" s="120"/>
      <c r="K38" s="120"/>
      <c r="L38" s="9"/>
      <c r="M38" s="9"/>
      <c r="N38" s="9"/>
      <c r="O38" s="9"/>
      <c r="P38" s="9"/>
      <c r="Q38" s="9"/>
      <c r="R38" s="9"/>
      <c r="S38" s="11"/>
    </row>
  </sheetData>
  <mergeCells count="39">
    <mergeCell ref="I7:K7"/>
    <mergeCell ref="I6:K6"/>
    <mergeCell ref="I3:K3"/>
    <mergeCell ref="I10:K10"/>
    <mergeCell ref="I4:K4"/>
    <mergeCell ref="I5:K5"/>
    <mergeCell ref="I9:K9"/>
    <mergeCell ref="I8:K8"/>
    <mergeCell ref="I11:K11"/>
    <mergeCell ref="I31:K31"/>
    <mergeCell ref="I30:K30"/>
    <mergeCell ref="I29:K29"/>
    <mergeCell ref="I28:K28"/>
    <mergeCell ref="I27:K27"/>
    <mergeCell ref="I26:K26"/>
    <mergeCell ref="I33:K33"/>
    <mergeCell ref="A36:H36"/>
    <mergeCell ref="A35:H35"/>
    <mergeCell ref="I34:K34"/>
    <mergeCell ref="I36:K36"/>
    <mergeCell ref="I35:K35"/>
    <mergeCell ref="I32:K32"/>
    <mergeCell ref="I17:K17"/>
    <mergeCell ref="I18:K18"/>
    <mergeCell ref="I12:K12"/>
    <mergeCell ref="I13:K13"/>
    <mergeCell ref="I16:K16"/>
    <mergeCell ref="I15:K15"/>
    <mergeCell ref="I14:K14"/>
    <mergeCell ref="I20:K20"/>
    <mergeCell ref="I21:K21"/>
    <mergeCell ref="I22:K22"/>
    <mergeCell ref="I23:K23"/>
    <mergeCell ref="I24:K24"/>
    <mergeCell ref="I25:K25"/>
    <mergeCell ref="I19:K19"/>
    <mergeCell ref="I2:K2"/>
    <mergeCell ref="G1:K1"/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75"/>
  <cols>
    <col customWidth="1" min="1" max="1" width="5.75"/>
    <col customWidth="1" min="2" max="2" width="11.0"/>
    <col customWidth="1" min="3" max="3" width="10.0"/>
    <col customWidth="1" min="4" max="9" width="9.88"/>
    <col customWidth="1" min="10" max="11" width="6.75"/>
    <col customWidth="1" min="12" max="13" width="7.88"/>
    <col customWidth="1" min="14" max="14" width="7.63"/>
  </cols>
  <sheetData>
    <row r="1" ht="13.5" customHeight="1">
      <c r="A1" s="2" t="s">
        <v>0</v>
      </c>
      <c r="B1" s="3"/>
      <c r="C1" s="3"/>
      <c r="D1" s="3"/>
      <c r="E1" s="3"/>
      <c r="F1" s="5" t="s">
        <v>4</v>
      </c>
      <c r="G1" s="3"/>
      <c r="H1" s="3"/>
      <c r="I1" s="3"/>
      <c r="J1" s="7"/>
      <c r="K1" s="7"/>
      <c r="L1" s="7"/>
      <c r="M1" s="7"/>
      <c r="N1" s="8"/>
    </row>
    <row r="2" ht="13.5" customHeight="1">
      <c r="A2" s="10" t="s">
        <v>6</v>
      </c>
      <c r="B2" s="12" t="s">
        <v>7</v>
      </c>
      <c r="C2" s="3"/>
      <c r="D2" s="3"/>
      <c r="E2" s="14"/>
      <c r="F2" s="12" t="s">
        <v>10</v>
      </c>
      <c r="G2" s="3"/>
      <c r="H2" s="3"/>
      <c r="I2" s="14"/>
      <c r="J2" s="7"/>
      <c r="K2" s="7"/>
      <c r="L2" s="7"/>
      <c r="M2" s="7"/>
      <c r="N2" s="8"/>
    </row>
    <row r="3" ht="13.5" customHeight="1">
      <c r="A3" s="18"/>
      <c r="B3" s="19" t="s">
        <v>11</v>
      </c>
      <c r="C3" s="19" t="s">
        <v>12</v>
      </c>
      <c r="D3" s="19" t="s">
        <v>13</v>
      </c>
      <c r="E3" s="19" t="s">
        <v>14</v>
      </c>
      <c r="F3" s="21" t="s">
        <v>15</v>
      </c>
      <c r="G3" s="21" t="s">
        <v>24</v>
      </c>
      <c r="H3" s="21" t="s">
        <v>25</v>
      </c>
      <c r="I3" s="21" t="s">
        <v>26</v>
      </c>
      <c r="J3" s="7"/>
      <c r="K3" s="7"/>
      <c r="L3" s="7"/>
      <c r="M3" s="7"/>
      <c r="N3" s="8"/>
    </row>
    <row r="4" ht="13.5" customHeight="1">
      <c r="A4" s="30">
        <v>1.0</v>
      </c>
      <c r="B4" s="31">
        <v>1939300.0</v>
      </c>
      <c r="C4" s="33">
        <v>1375280.0</v>
      </c>
      <c r="D4" s="33">
        <v>31145.0</v>
      </c>
      <c r="E4" s="33">
        <v>61125.0</v>
      </c>
      <c r="F4" s="33">
        <v>28500.0</v>
      </c>
      <c r="G4" s="33">
        <v>0.0</v>
      </c>
      <c r="H4" s="33">
        <v>0.0</v>
      </c>
      <c r="I4" s="33">
        <v>72000.0</v>
      </c>
      <c r="J4" s="7"/>
      <c r="K4" s="37"/>
      <c r="L4" s="45"/>
      <c r="N4" s="8"/>
    </row>
    <row r="5" ht="13.5" customHeight="1">
      <c r="A5" s="30">
        <v>2.0</v>
      </c>
      <c r="B5" s="31">
        <v>1418400.0</v>
      </c>
      <c r="C5" s="33">
        <v>2514470.0</v>
      </c>
      <c r="D5" s="33">
        <v>61420.0</v>
      </c>
      <c r="E5" s="33">
        <v>142000.0</v>
      </c>
      <c r="F5" s="33">
        <v>450300.0</v>
      </c>
      <c r="G5" s="33">
        <v>0.0</v>
      </c>
      <c r="H5" s="33">
        <v>0.0</v>
      </c>
      <c r="I5" s="33">
        <v>400.0</v>
      </c>
      <c r="J5" s="7"/>
      <c r="K5" s="7"/>
      <c r="L5" s="45"/>
      <c r="M5" s="7"/>
      <c r="N5" s="8"/>
    </row>
    <row r="6" ht="13.5" customHeight="1">
      <c r="A6" s="30">
        <v>3.0</v>
      </c>
      <c r="B6" s="31">
        <v>950200.0</v>
      </c>
      <c r="C6" s="33">
        <v>1447515.0</v>
      </c>
      <c r="D6" s="33">
        <v>33525.0</v>
      </c>
      <c r="E6" s="33">
        <v>82270.0</v>
      </c>
      <c r="F6" s="33">
        <v>110500.0</v>
      </c>
      <c r="G6" s="33">
        <v>0.0</v>
      </c>
      <c r="H6" s="33">
        <v>0.0</v>
      </c>
      <c r="I6" s="33">
        <v>10000.0</v>
      </c>
      <c r="J6" s="7"/>
      <c r="K6" s="38"/>
      <c r="L6" s="7"/>
      <c r="M6" s="7"/>
      <c r="N6" s="8"/>
    </row>
    <row r="7" ht="13.5" customHeight="1">
      <c r="A7" s="30">
        <v>4.0</v>
      </c>
      <c r="B7" s="31">
        <v>1879700.0</v>
      </c>
      <c r="C7" s="33">
        <v>1511740.0</v>
      </c>
      <c r="D7" s="33">
        <v>47580.0</v>
      </c>
      <c r="E7" s="33">
        <v>112960.0</v>
      </c>
      <c r="F7" s="33">
        <v>196600.0</v>
      </c>
      <c r="G7" s="33">
        <v>0.0</v>
      </c>
      <c r="H7" s="33">
        <v>0.0</v>
      </c>
      <c r="I7" s="33">
        <v>136400.0</v>
      </c>
      <c r="J7" s="7"/>
      <c r="K7" s="7"/>
      <c r="L7" s="7"/>
      <c r="M7" s="7"/>
      <c r="N7" s="8"/>
    </row>
    <row r="8" ht="13.5" customHeight="1">
      <c r="A8" s="47">
        <v>5.0</v>
      </c>
      <c r="B8" s="31">
        <v>2205200.0</v>
      </c>
      <c r="C8" s="33">
        <v>2771310.0</v>
      </c>
      <c r="D8" s="33">
        <v>75695.0</v>
      </c>
      <c r="E8" s="33">
        <v>179315.0</v>
      </c>
      <c r="F8" s="33">
        <v>52200.0</v>
      </c>
      <c r="G8" s="33">
        <v>0.0</v>
      </c>
      <c r="H8" s="33">
        <v>0.0</v>
      </c>
      <c r="I8" s="33">
        <v>0.0</v>
      </c>
      <c r="J8" s="7"/>
      <c r="K8" s="7"/>
      <c r="L8" s="7"/>
      <c r="M8" s="7"/>
      <c r="N8" s="8"/>
    </row>
    <row r="9" ht="13.5" customHeight="1">
      <c r="A9" s="30">
        <v>6.0</v>
      </c>
      <c r="B9" s="31">
        <v>1056700.0</v>
      </c>
      <c r="C9" s="33">
        <v>838335.0</v>
      </c>
      <c r="D9" s="33">
        <v>17965.0</v>
      </c>
      <c r="E9" s="33">
        <v>57405.0</v>
      </c>
      <c r="F9" s="33">
        <v>0.0</v>
      </c>
      <c r="G9" s="33">
        <v>0.0</v>
      </c>
      <c r="H9" s="33">
        <v>0.0</v>
      </c>
      <c r="I9" s="33">
        <v>0.0</v>
      </c>
      <c r="J9" s="7"/>
      <c r="K9" s="7"/>
      <c r="L9" s="7"/>
      <c r="M9" s="7"/>
      <c r="N9" s="8"/>
    </row>
    <row r="10" ht="13.5" customHeight="1">
      <c r="A10" s="49">
        <v>7.0</v>
      </c>
      <c r="B10" s="50"/>
      <c r="C10" s="51"/>
      <c r="D10" s="51"/>
      <c r="E10" s="51"/>
      <c r="F10" s="51"/>
      <c r="G10" s="51"/>
      <c r="H10" s="51"/>
      <c r="I10" s="51"/>
      <c r="J10" s="7"/>
      <c r="K10" s="7"/>
      <c r="L10" s="7"/>
      <c r="M10" s="7"/>
      <c r="N10" s="8"/>
    </row>
    <row r="11" ht="13.5" customHeight="1">
      <c r="A11" s="30">
        <v>8.0</v>
      </c>
      <c r="B11" s="31">
        <v>2610800.0</v>
      </c>
      <c r="C11" s="33">
        <v>1945975.0</v>
      </c>
      <c r="D11" s="33">
        <v>61580.0</v>
      </c>
      <c r="E11" s="33">
        <v>135970.0</v>
      </c>
      <c r="F11" s="33">
        <v>511100.0</v>
      </c>
      <c r="G11" s="33">
        <v>0.0</v>
      </c>
      <c r="H11" s="33">
        <v>0.0</v>
      </c>
      <c r="I11" s="33">
        <v>55000.0</v>
      </c>
      <c r="J11" s="7"/>
      <c r="K11" s="7"/>
      <c r="L11" s="7"/>
      <c r="M11" s="7"/>
      <c r="N11" s="8"/>
    </row>
    <row r="12" ht="13.5" customHeight="1">
      <c r="A12" s="30">
        <v>9.0</v>
      </c>
      <c r="B12" s="31">
        <v>517300.0</v>
      </c>
      <c r="C12" s="33">
        <v>1209370.0</v>
      </c>
      <c r="D12" s="33">
        <v>29610.0</v>
      </c>
      <c r="E12" s="33">
        <v>75795.0</v>
      </c>
      <c r="F12" s="33">
        <v>51300.0</v>
      </c>
      <c r="G12" s="33">
        <v>0.0</v>
      </c>
      <c r="H12" s="33">
        <v>0.0</v>
      </c>
      <c r="I12" s="33">
        <v>0.0</v>
      </c>
      <c r="J12" s="7"/>
      <c r="K12" s="7"/>
      <c r="L12" s="7"/>
      <c r="M12" s="7"/>
      <c r="N12" s="8"/>
    </row>
    <row r="13" ht="13.5" customHeight="1">
      <c r="A13" s="30">
        <v>10.0</v>
      </c>
      <c r="B13" s="31">
        <v>2264300.0</v>
      </c>
      <c r="C13" s="33">
        <v>3327005.0</v>
      </c>
      <c r="D13" s="33">
        <v>104270.0</v>
      </c>
      <c r="E13" s="33">
        <v>267885.0</v>
      </c>
      <c r="F13" s="33">
        <v>88700.0</v>
      </c>
      <c r="G13" s="33">
        <v>0.0</v>
      </c>
      <c r="H13" s="33">
        <v>0.0</v>
      </c>
      <c r="I13" s="33">
        <v>28600.0</v>
      </c>
      <c r="J13" s="7"/>
      <c r="K13" s="7"/>
    </row>
    <row r="14" ht="13.5" customHeight="1">
      <c r="A14" s="30">
        <v>11.0</v>
      </c>
      <c r="B14" s="31"/>
      <c r="C14" s="33"/>
      <c r="D14" s="33"/>
      <c r="E14" s="33"/>
      <c r="F14" s="33"/>
      <c r="G14" s="33"/>
      <c r="H14" s="33"/>
      <c r="I14" s="33"/>
      <c r="J14" s="7"/>
      <c r="K14" s="7"/>
      <c r="L14" s="7"/>
      <c r="M14" s="45"/>
      <c r="N14" s="8"/>
    </row>
    <row r="15" ht="13.5" customHeight="1">
      <c r="A15" s="47">
        <v>12.0</v>
      </c>
      <c r="B15" s="31"/>
      <c r="C15" s="33"/>
      <c r="D15" s="33"/>
      <c r="E15" s="33"/>
      <c r="F15" s="33"/>
      <c r="G15" s="33"/>
      <c r="H15" s="33"/>
      <c r="I15" s="33"/>
      <c r="J15" s="7"/>
      <c r="K15" s="7"/>
      <c r="L15" s="7"/>
      <c r="M15" s="7"/>
      <c r="N15" s="8"/>
    </row>
    <row r="16" ht="13.5" customHeight="1">
      <c r="A16" s="30">
        <v>13.0</v>
      </c>
      <c r="B16" s="31"/>
      <c r="C16" s="33"/>
      <c r="D16" s="33"/>
      <c r="E16" s="33"/>
      <c r="F16" s="33"/>
      <c r="G16" s="33"/>
      <c r="H16" s="33"/>
      <c r="I16" s="33"/>
      <c r="J16" s="7"/>
      <c r="K16" s="7"/>
      <c r="L16" s="7"/>
      <c r="M16" s="7"/>
      <c r="N16" s="8"/>
    </row>
    <row r="17" ht="13.5" customHeight="1">
      <c r="A17" s="49">
        <v>14.0</v>
      </c>
      <c r="B17" s="50"/>
      <c r="C17" s="51"/>
      <c r="D17" s="51"/>
      <c r="E17" s="51"/>
      <c r="F17" s="51"/>
      <c r="G17" s="51"/>
      <c r="H17" s="51"/>
      <c r="I17" s="51"/>
      <c r="J17" s="7"/>
      <c r="K17" s="54"/>
      <c r="L17" s="55"/>
      <c r="M17" s="55"/>
      <c r="N17" s="56"/>
    </row>
    <row r="18" ht="13.5" customHeight="1">
      <c r="A18" s="30">
        <v>15.0</v>
      </c>
      <c r="B18" s="31"/>
      <c r="C18" s="33"/>
      <c r="D18" s="33"/>
      <c r="E18" s="33"/>
      <c r="F18" s="33"/>
      <c r="G18" s="33"/>
      <c r="H18" s="33"/>
      <c r="I18" s="33"/>
      <c r="J18" s="7"/>
      <c r="K18" s="55"/>
      <c r="L18" s="55"/>
      <c r="M18" s="55"/>
      <c r="N18" s="61"/>
    </row>
    <row r="19" ht="13.5" customHeight="1">
      <c r="A19" s="30">
        <v>16.0</v>
      </c>
      <c r="B19" s="31"/>
      <c r="C19" s="33"/>
      <c r="D19" s="33"/>
      <c r="E19" s="33"/>
      <c r="F19" s="33"/>
      <c r="G19" s="33"/>
      <c r="H19" s="33"/>
      <c r="I19" s="33"/>
      <c r="J19" s="7"/>
      <c r="K19" s="55"/>
      <c r="L19" s="55"/>
      <c r="M19" s="55"/>
      <c r="N19" s="61"/>
    </row>
    <row r="20" ht="13.5" customHeight="1">
      <c r="A20" s="30">
        <v>17.0</v>
      </c>
      <c r="B20" s="31"/>
      <c r="C20" s="33"/>
      <c r="D20" s="33"/>
      <c r="E20" s="33"/>
      <c r="F20" s="33"/>
      <c r="G20" s="33"/>
      <c r="H20" s="33"/>
      <c r="I20" s="33"/>
      <c r="J20" s="7"/>
      <c r="K20" s="54"/>
    </row>
    <row r="21" ht="13.5" customHeight="1">
      <c r="A21" s="30">
        <v>18.0</v>
      </c>
      <c r="B21" s="31"/>
      <c r="C21" s="33"/>
      <c r="D21" s="33"/>
      <c r="E21" s="33"/>
      <c r="F21" s="33"/>
      <c r="G21" s="33"/>
      <c r="H21" s="33"/>
      <c r="I21" s="33"/>
      <c r="J21" s="7"/>
      <c r="K21" s="54"/>
      <c r="L21" s="55"/>
      <c r="M21" s="55"/>
      <c r="N21" s="61"/>
    </row>
    <row r="22" ht="13.5" customHeight="1">
      <c r="A22" s="47">
        <v>19.0</v>
      </c>
      <c r="B22" s="31"/>
      <c r="C22" s="33"/>
      <c r="D22" s="33"/>
      <c r="E22" s="33"/>
      <c r="F22" s="33"/>
      <c r="G22" s="33"/>
      <c r="H22" s="33"/>
      <c r="I22" s="33"/>
      <c r="J22" s="7"/>
      <c r="K22" s="63"/>
      <c r="L22" s="55"/>
      <c r="M22" s="55"/>
      <c r="N22" s="61"/>
    </row>
    <row r="23" ht="13.5" customHeight="1">
      <c r="A23" s="30">
        <v>20.0</v>
      </c>
      <c r="B23" s="31"/>
      <c r="C23" s="33"/>
      <c r="D23" s="33"/>
      <c r="E23" s="33"/>
      <c r="F23" s="33"/>
      <c r="G23" s="33"/>
      <c r="H23" s="33"/>
      <c r="I23" s="33"/>
      <c r="J23" s="7"/>
      <c r="K23" s="55"/>
      <c r="L23" s="55"/>
      <c r="M23" s="55"/>
      <c r="N23" s="61"/>
    </row>
    <row r="24" ht="13.5" customHeight="1">
      <c r="A24" s="49">
        <v>21.0</v>
      </c>
      <c r="B24" s="50"/>
      <c r="C24" s="51"/>
      <c r="D24" s="51"/>
      <c r="E24" s="51"/>
      <c r="F24" s="51"/>
      <c r="G24" s="51"/>
      <c r="H24" s="51"/>
      <c r="I24" s="51"/>
      <c r="J24" s="7"/>
      <c r="K24" s="54"/>
      <c r="L24" s="55"/>
      <c r="M24" s="55"/>
      <c r="N24" s="61"/>
    </row>
    <row r="25" ht="13.5" customHeight="1">
      <c r="A25" s="30">
        <v>22.0</v>
      </c>
      <c r="B25" s="31"/>
      <c r="C25" s="33"/>
      <c r="D25" s="33"/>
      <c r="E25" s="33"/>
      <c r="F25" s="33"/>
      <c r="G25" s="33"/>
      <c r="H25" s="33"/>
      <c r="I25" s="33"/>
      <c r="J25" s="65"/>
      <c r="K25" s="66"/>
      <c r="L25" s="55"/>
      <c r="M25" s="55"/>
      <c r="N25" s="67"/>
    </row>
    <row r="26" ht="13.5" customHeight="1">
      <c r="A26" s="30">
        <v>23.0</v>
      </c>
      <c r="B26" s="31"/>
      <c r="C26" s="33"/>
      <c r="D26" s="33"/>
      <c r="E26" s="33"/>
      <c r="F26" s="33"/>
      <c r="G26" s="33"/>
      <c r="H26" s="33"/>
      <c r="I26" s="33"/>
      <c r="J26" s="7"/>
      <c r="K26" s="55"/>
      <c r="L26" s="55"/>
      <c r="M26" s="70"/>
      <c r="N26" s="71"/>
    </row>
    <row r="27" ht="13.5" customHeight="1">
      <c r="A27" s="30">
        <v>24.0</v>
      </c>
      <c r="B27" s="31"/>
      <c r="C27" s="33"/>
      <c r="D27" s="33"/>
      <c r="E27" s="33"/>
      <c r="F27" s="33"/>
      <c r="G27" s="33"/>
      <c r="H27" s="33"/>
      <c r="I27" s="33"/>
      <c r="J27" s="73"/>
      <c r="K27" s="55"/>
      <c r="L27" s="55"/>
      <c r="M27" s="71"/>
      <c r="N27" s="71"/>
    </row>
    <row r="28" ht="13.5" customHeight="1">
      <c r="A28" s="30">
        <v>25.0</v>
      </c>
      <c r="B28" s="31"/>
      <c r="C28" s="33"/>
      <c r="D28" s="33"/>
      <c r="E28" s="33"/>
      <c r="F28" s="33"/>
      <c r="G28" s="33"/>
      <c r="H28" s="33"/>
      <c r="I28" s="33"/>
      <c r="J28" s="7"/>
      <c r="K28" s="37"/>
      <c r="L28" s="55"/>
      <c r="M28" s="71"/>
      <c r="N28" s="71"/>
    </row>
    <row r="29" ht="13.5" customHeight="1">
      <c r="A29" s="47">
        <v>26.0</v>
      </c>
      <c r="B29" s="31"/>
      <c r="C29" s="33"/>
      <c r="D29" s="33"/>
      <c r="E29" s="33"/>
      <c r="F29" s="33"/>
      <c r="G29" s="33"/>
      <c r="H29" s="33"/>
      <c r="I29" s="33"/>
      <c r="J29" s="7"/>
      <c r="K29" s="83"/>
      <c r="L29" s="84"/>
      <c r="M29" s="71"/>
      <c r="N29" s="61"/>
    </row>
    <row r="30" ht="13.5" customHeight="1">
      <c r="A30" s="30">
        <v>27.0</v>
      </c>
      <c r="B30" s="31"/>
      <c r="C30" s="33"/>
      <c r="D30" s="33"/>
      <c r="E30" s="33"/>
      <c r="F30" s="33"/>
      <c r="G30" s="33"/>
      <c r="H30" s="33"/>
      <c r="I30" s="33"/>
      <c r="J30" s="7"/>
      <c r="K30" s="38"/>
      <c r="L30" s="7"/>
      <c r="M30" s="7"/>
      <c r="N30" s="8"/>
    </row>
    <row r="31" ht="13.5" customHeight="1">
      <c r="A31" s="49">
        <v>28.0</v>
      </c>
      <c r="B31" s="50"/>
      <c r="C31" s="51"/>
      <c r="D31" s="51"/>
      <c r="E31" s="51"/>
      <c r="F31" s="51"/>
      <c r="G31" s="51"/>
      <c r="H31" s="51"/>
      <c r="I31" s="51"/>
      <c r="J31" s="7"/>
      <c r="K31" s="86"/>
      <c r="L31" s="7"/>
      <c r="M31" s="7"/>
      <c r="N31" s="8"/>
    </row>
    <row r="32" ht="13.5" customHeight="1">
      <c r="A32" s="47">
        <v>29.0</v>
      </c>
      <c r="B32" s="31"/>
      <c r="C32" s="33"/>
      <c r="D32" s="33"/>
      <c r="E32" s="33"/>
      <c r="F32" s="33"/>
      <c r="G32" s="33"/>
      <c r="H32" s="33"/>
      <c r="I32" s="33"/>
      <c r="J32" s="7"/>
      <c r="K32" s="105">
        <v>1.0</v>
      </c>
      <c r="L32" s="45" t="s">
        <v>51</v>
      </c>
      <c r="M32" s="7"/>
      <c r="N32" s="8"/>
    </row>
    <row r="33" ht="13.5" customHeight="1">
      <c r="A33" s="47">
        <v>30.0</v>
      </c>
      <c r="B33" s="31"/>
      <c r="C33" s="33"/>
      <c r="D33" s="33"/>
      <c r="E33" s="33"/>
      <c r="F33" s="33"/>
      <c r="G33" s="33"/>
      <c r="H33" s="33"/>
      <c r="I33" s="33"/>
      <c r="J33" s="7"/>
      <c r="K33" s="122" t="str">
        <f>COUNTUNIQUE(B4:B34)</f>
        <v>9</v>
      </c>
      <c r="L33" s="131" t="s">
        <v>58</v>
      </c>
      <c r="M33" s="7"/>
      <c r="N33" s="8"/>
    </row>
    <row r="34" ht="15.0" customHeight="1">
      <c r="A34" s="140"/>
      <c r="B34" s="141"/>
      <c r="C34" s="142"/>
      <c r="D34" s="142"/>
      <c r="E34" s="142"/>
      <c r="F34" s="142"/>
      <c r="G34" s="142"/>
      <c r="H34" s="142"/>
      <c r="I34" s="51"/>
      <c r="J34" s="7"/>
      <c r="K34" s="145" t="str">
        <f>K35+K36</f>
        <v>2,117,768 Ft</v>
      </c>
      <c r="L34" s="14"/>
      <c r="M34" s="38"/>
      <c r="N34" s="8"/>
    </row>
    <row r="35" ht="13.5" customHeight="1">
      <c r="A35" s="148" t="s">
        <v>66</v>
      </c>
      <c r="B35" s="158" t="str">
        <f t="shared" ref="B35:I35" si="1">SUM(B4:B34)</f>
        <v>14,841,900</v>
      </c>
      <c r="C35" s="158" t="str">
        <f t="shared" si="1"/>
        <v>16,941,000</v>
      </c>
      <c r="D35" s="158" t="str">
        <f t="shared" si="1"/>
        <v>462,790</v>
      </c>
      <c r="E35" s="158" t="str">
        <f t="shared" si="1"/>
        <v>1,114,725</v>
      </c>
      <c r="F35" s="163" t="str">
        <f t="shared" si="1"/>
        <v>1,489,200</v>
      </c>
      <c r="G35" s="163" t="str">
        <f t="shared" si="1"/>
        <v>0</v>
      </c>
      <c r="H35" s="163" t="str">
        <f t="shared" si="1"/>
        <v>0</v>
      </c>
      <c r="I35" s="163" t="str">
        <f t="shared" si="1"/>
        <v>302,400</v>
      </c>
      <c r="J35" s="7"/>
      <c r="K35" s="167" t="str">
        <f>D35+E35</f>
        <v>1,577,515 Ft</v>
      </c>
      <c r="L35" s="14"/>
      <c r="M35" s="7"/>
      <c r="N35" s="8"/>
    </row>
    <row r="36" ht="13.5" customHeight="1">
      <c r="A36" s="18"/>
      <c r="B36" s="18"/>
      <c r="C36" s="18"/>
      <c r="D36" s="18"/>
      <c r="E36" s="18"/>
      <c r="F36" s="170" t="str">
        <f>SUM(F35+G35)</f>
        <v>1,489,200</v>
      </c>
      <c r="G36" s="14"/>
      <c r="H36" s="170" t="str">
        <f>SUM(H35:I35)</f>
        <v>302,400</v>
      </c>
      <c r="I36" s="14"/>
      <c r="J36" s="183"/>
      <c r="K36" s="167" t="str">
        <f>'Kisker összesítő'!B38</f>
        <v>540,253 Ft</v>
      </c>
      <c r="L36" s="14"/>
      <c r="M36" s="7"/>
      <c r="N36" s="8"/>
    </row>
    <row r="37" ht="13.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7"/>
      <c r="N37" s="8"/>
    </row>
    <row r="38" ht="14.25" customHeight="1">
      <c r="A38" s="195"/>
      <c r="B38" s="197"/>
      <c r="C38" s="197"/>
      <c r="D38" s="197"/>
      <c r="E38" s="197"/>
      <c r="F38" s="197"/>
      <c r="G38" s="197"/>
      <c r="H38" s="197"/>
      <c r="I38" s="197"/>
      <c r="J38" s="206"/>
      <c r="K38" s="206"/>
      <c r="L38" s="7"/>
      <c r="M38" s="7"/>
      <c r="N38" s="8"/>
    </row>
    <row r="39" ht="17.25" customHeight="1">
      <c r="A39" s="212" t="s">
        <v>92</v>
      </c>
      <c r="B39" s="213">
        <v>4.27553E7</v>
      </c>
      <c r="C39" s="213">
        <v>4.229168E7</v>
      </c>
      <c r="D39" s="213">
        <v>1272440.0</v>
      </c>
      <c r="E39" s="213">
        <v>3005125.0</v>
      </c>
      <c r="F39" s="215">
        <v>6088400.0</v>
      </c>
      <c r="G39" s="14"/>
      <c r="H39" s="217">
        <v>1882450.0</v>
      </c>
      <c r="I39" s="14"/>
      <c r="J39" s="219" t="s">
        <v>94</v>
      </c>
      <c r="K39" s="3"/>
      <c r="L39" s="14"/>
      <c r="M39" s="45" t="s">
        <v>95</v>
      </c>
      <c r="N39" s="8"/>
    </row>
    <row r="40" ht="17.25" customHeight="1">
      <c r="A40" s="221" t="s">
        <v>96</v>
      </c>
      <c r="B40" s="224" t="str">
        <f t="shared" ref="B40:E40" si="2">(B35/B39)*100</f>
        <v>34.71</v>
      </c>
      <c r="C40" s="224" t="str">
        <f t="shared" si="2"/>
        <v>40.06</v>
      </c>
      <c r="D40" s="224" t="str">
        <f t="shared" si="2"/>
        <v>36.37</v>
      </c>
      <c r="E40" s="224" t="str">
        <f t="shared" si="2"/>
        <v>37.09</v>
      </c>
      <c r="F40" s="228" t="str">
        <f>(F36/F39)*100</f>
        <v>24.46</v>
      </c>
      <c r="G40" s="14"/>
      <c r="H40" s="228" t="str">
        <f>(H36/H39)*100</f>
        <v>16.06</v>
      </c>
      <c r="I40" s="14"/>
      <c r="J40" s="230" t="s">
        <v>97</v>
      </c>
      <c r="K40" s="3"/>
      <c r="L40" s="14"/>
      <c r="M40" s="7"/>
      <c r="N40" s="8"/>
    </row>
    <row r="41" ht="17.25" customHeight="1">
      <c r="A41" s="239"/>
      <c r="B41" s="243" t="str">
        <f>B35/K33</f>
        <v>1,649,100</v>
      </c>
      <c r="C41" s="243" t="str">
        <f>C35/K33</f>
        <v>1,882,333</v>
      </c>
      <c r="D41" s="243" t="str">
        <f>D35/K33</f>
        <v>51,421</v>
      </c>
      <c r="E41" s="243" t="str">
        <f>E35/K33</f>
        <v>123,858</v>
      </c>
      <c r="F41" s="252" t="str">
        <f>F36/K33</f>
        <v>165,467</v>
      </c>
      <c r="G41" s="14"/>
      <c r="H41" s="252" t="str">
        <f>H36/K33</f>
        <v>33,600</v>
      </c>
      <c r="I41" s="14"/>
      <c r="J41" s="267" t="s">
        <v>107</v>
      </c>
      <c r="K41" s="3"/>
      <c r="L41" s="14"/>
      <c r="M41" s="7"/>
      <c r="N41" s="8"/>
    </row>
    <row r="42" ht="17.25" customHeight="1">
      <c r="A42" s="212" t="s">
        <v>92</v>
      </c>
      <c r="B42" s="269">
        <v>1781471.0</v>
      </c>
      <c r="C42" s="269">
        <v>1762153.0</v>
      </c>
      <c r="D42" s="269">
        <v>53018.0</v>
      </c>
      <c r="E42" s="269">
        <v>125214.0</v>
      </c>
      <c r="F42" s="215">
        <v>253683.0</v>
      </c>
      <c r="G42" s="14"/>
      <c r="H42" s="215">
        <v>73744.0</v>
      </c>
      <c r="I42" s="14"/>
      <c r="J42" s="219" t="s">
        <v>113</v>
      </c>
      <c r="K42" s="3"/>
      <c r="L42" s="14"/>
      <c r="M42" s="45" t="s">
        <v>95</v>
      </c>
      <c r="N42" s="8"/>
    </row>
    <row r="43" ht="17.25" customHeight="1">
      <c r="A43" s="272" t="s">
        <v>96</v>
      </c>
      <c r="B43" s="280" t="str">
        <f t="shared" ref="B43:F43" si="3">(B41/B42)*100</f>
        <v>92.57</v>
      </c>
      <c r="C43" s="280" t="str">
        <f t="shared" si="3"/>
        <v>106.82</v>
      </c>
      <c r="D43" s="280" t="str">
        <f t="shared" si="3"/>
        <v>96.99</v>
      </c>
      <c r="E43" s="280" t="str">
        <f t="shared" si="3"/>
        <v>98.92</v>
      </c>
      <c r="F43" s="284" t="str">
        <f t="shared" si="3"/>
        <v>65.23</v>
      </c>
      <c r="G43" s="14"/>
      <c r="H43" s="284" t="str">
        <f>(H41/H42)*100</f>
        <v>45.56</v>
      </c>
      <c r="I43" s="14"/>
      <c r="J43" s="287" t="s">
        <v>119</v>
      </c>
      <c r="K43" s="3"/>
      <c r="L43" s="14"/>
      <c r="M43" s="7"/>
      <c r="N43" s="8"/>
    </row>
    <row r="44" ht="13.5" customHeight="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8"/>
    </row>
  </sheetData>
  <mergeCells count="33">
    <mergeCell ref="K13:N13"/>
    <mergeCell ref="B2:E2"/>
    <mergeCell ref="A1:E1"/>
    <mergeCell ref="F1:I1"/>
    <mergeCell ref="L4:M4"/>
    <mergeCell ref="A2:A3"/>
    <mergeCell ref="K20:N20"/>
    <mergeCell ref="F2:I2"/>
    <mergeCell ref="K36:L36"/>
    <mergeCell ref="B35:B36"/>
    <mergeCell ref="A35:A36"/>
    <mergeCell ref="C35:C36"/>
    <mergeCell ref="D35:D36"/>
    <mergeCell ref="E35:E36"/>
    <mergeCell ref="F36:G36"/>
    <mergeCell ref="H36:I36"/>
    <mergeCell ref="H39:I39"/>
    <mergeCell ref="H40:I40"/>
    <mergeCell ref="J39:L39"/>
    <mergeCell ref="J40:L40"/>
    <mergeCell ref="F41:G41"/>
    <mergeCell ref="F43:G43"/>
    <mergeCell ref="F42:G42"/>
    <mergeCell ref="H43:I43"/>
    <mergeCell ref="H42:I42"/>
    <mergeCell ref="J41:L41"/>
    <mergeCell ref="J42:L42"/>
    <mergeCell ref="J43:L43"/>
    <mergeCell ref="K35:L35"/>
    <mergeCell ref="K34:L34"/>
    <mergeCell ref="H41:I41"/>
    <mergeCell ref="F40:G40"/>
    <mergeCell ref="F39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" width="4.38"/>
    <col customWidth="1" min="2" max="2" width="13.0"/>
    <col customWidth="1" min="3" max="3" width="12.38"/>
    <col customWidth="1" min="4" max="4" width="13.0"/>
    <col customWidth="1" min="5" max="5" width="13.63"/>
    <col customWidth="1" min="6" max="6" width="8.88"/>
    <col customWidth="1" min="7" max="7" width="7.88"/>
    <col customWidth="1" min="8" max="8" width="11.38"/>
    <col customWidth="1" min="9" max="10" width="10.13"/>
  </cols>
  <sheetData>
    <row r="1" ht="12.75" customHeight="1">
      <c r="A1" s="4" t="s">
        <v>3</v>
      </c>
      <c r="B1" s="17"/>
      <c r="C1" s="17"/>
      <c r="D1" s="17"/>
      <c r="E1" s="17"/>
      <c r="F1" s="17"/>
      <c r="G1" s="32" t="str">
        <f>'Havi forgalmi jelentés '!F1</f>
        <v>Június Kaposvár</v>
      </c>
      <c r="H1" s="17"/>
      <c r="I1" s="17"/>
      <c r="J1" s="38"/>
    </row>
    <row r="2" ht="12.75" customHeight="1">
      <c r="A2" s="43"/>
      <c r="B2" s="52" t="s">
        <v>35</v>
      </c>
      <c r="C2" s="17"/>
      <c r="D2" s="64"/>
      <c r="E2" s="75" t="s">
        <v>41</v>
      </c>
      <c r="F2" s="77" t="s">
        <v>45</v>
      </c>
      <c r="G2" s="14"/>
      <c r="H2" s="79" t="s">
        <v>46</v>
      </c>
      <c r="I2" s="14"/>
      <c r="J2" s="38"/>
    </row>
    <row r="3" ht="13.5" customHeight="1">
      <c r="A3" s="18"/>
      <c r="B3" s="81"/>
      <c r="C3" s="81"/>
      <c r="D3" s="82"/>
      <c r="E3" s="88"/>
      <c r="F3" s="90" t="s">
        <v>47</v>
      </c>
      <c r="G3" s="104">
        <v>0.27</v>
      </c>
      <c r="H3" s="90" t="s">
        <v>47</v>
      </c>
      <c r="I3" s="104">
        <v>0.27</v>
      </c>
      <c r="J3" s="38"/>
    </row>
    <row r="4" ht="15.0" customHeight="1">
      <c r="A4" s="106">
        <v>1.0</v>
      </c>
      <c r="B4" s="108" t="s">
        <v>52</v>
      </c>
      <c r="C4" s="108" t="s">
        <v>53</v>
      </c>
      <c r="D4" s="110">
        <v>42156.0</v>
      </c>
      <c r="E4" s="108" t="s">
        <v>55</v>
      </c>
      <c r="F4" s="111">
        <v>75000.0</v>
      </c>
      <c r="G4" s="111"/>
      <c r="H4" s="113"/>
      <c r="I4" s="111"/>
      <c r="J4" s="38"/>
    </row>
    <row r="5" ht="15.0" customHeight="1">
      <c r="A5" s="106">
        <v>2.0</v>
      </c>
      <c r="B5" s="108"/>
      <c r="C5" s="108"/>
      <c r="D5" s="114"/>
      <c r="E5" s="108"/>
      <c r="F5" s="113"/>
      <c r="G5" s="111"/>
      <c r="H5" s="113"/>
      <c r="I5" s="111"/>
      <c r="J5" s="38"/>
    </row>
    <row r="6" ht="15.0" customHeight="1">
      <c r="A6" s="106">
        <v>3.0</v>
      </c>
      <c r="B6" s="117"/>
      <c r="C6" s="119"/>
      <c r="D6" s="123"/>
      <c r="E6" s="117"/>
      <c r="F6" s="127"/>
      <c r="G6" s="129"/>
      <c r="H6" s="129"/>
      <c r="I6" s="130"/>
      <c r="J6" s="132"/>
    </row>
    <row r="7" ht="15.0" customHeight="1">
      <c r="A7" s="134">
        <v>4.0</v>
      </c>
      <c r="B7" s="108"/>
      <c r="C7" s="108"/>
      <c r="D7" s="114"/>
      <c r="E7" s="108"/>
      <c r="F7" s="111"/>
      <c r="G7" s="113"/>
      <c r="H7" s="111"/>
      <c r="I7" s="111"/>
      <c r="J7" s="132"/>
    </row>
    <row r="8" ht="15.0" customHeight="1">
      <c r="A8" s="134">
        <v>5.0</v>
      </c>
      <c r="B8" s="117"/>
      <c r="C8" s="119"/>
      <c r="D8" s="123"/>
      <c r="E8" s="117"/>
      <c r="F8" s="129"/>
      <c r="G8" s="130"/>
      <c r="H8" s="130"/>
      <c r="I8" s="127"/>
      <c r="J8" s="136"/>
    </row>
    <row r="9" ht="15.0" customHeight="1">
      <c r="A9" s="134">
        <v>6.0</v>
      </c>
      <c r="B9" s="117"/>
      <c r="C9" s="119"/>
      <c r="D9" s="123"/>
      <c r="E9" s="117"/>
      <c r="F9" s="130"/>
      <c r="G9" s="130"/>
      <c r="H9" s="129"/>
      <c r="I9" s="127"/>
      <c r="J9" s="136"/>
    </row>
    <row r="10" ht="15.0" customHeight="1">
      <c r="A10" s="134">
        <v>7.0</v>
      </c>
      <c r="B10" s="108"/>
      <c r="C10" s="108"/>
      <c r="D10" s="114"/>
      <c r="E10" s="108"/>
      <c r="F10" s="113"/>
      <c r="G10" s="111"/>
      <c r="H10" s="113"/>
      <c r="I10" s="111"/>
      <c r="J10" s="136"/>
    </row>
    <row r="11" ht="15.0" customHeight="1">
      <c r="A11" s="134">
        <v>8.0</v>
      </c>
      <c r="B11" s="138"/>
      <c r="C11" s="139"/>
      <c r="D11" s="144"/>
      <c r="E11" s="108"/>
      <c r="F11" s="146"/>
      <c r="G11" s="147"/>
      <c r="H11" s="147"/>
      <c r="I11" s="146"/>
      <c r="J11" s="132"/>
    </row>
    <row r="12" ht="15.0" customHeight="1">
      <c r="A12" s="134">
        <v>9.0</v>
      </c>
      <c r="B12" s="138"/>
      <c r="C12" s="139"/>
      <c r="D12" s="144"/>
      <c r="E12" s="108"/>
      <c r="F12" s="146"/>
      <c r="G12" s="147"/>
      <c r="H12" s="146"/>
      <c r="I12" s="146"/>
      <c r="J12" s="38"/>
    </row>
    <row r="13" ht="15.0" customHeight="1">
      <c r="A13" s="134">
        <v>10.0</v>
      </c>
      <c r="B13" s="138"/>
      <c r="C13" s="138"/>
      <c r="D13" s="144"/>
      <c r="E13" s="149"/>
      <c r="F13" s="146"/>
      <c r="G13" s="147"/>
      <c r="H13" s="147"/>
      <c r="I13" s="146"/>
      <c r="J13" s="38"/>
    </row>
    <row r="14" ht="15.0" customHeight="1">
      <c r="A14" s="134">
        <v>11.0</v>
      </c>
      <c r="B14" s="138"/>
      <c r="C14" s="138"/>
      <c r="D14" s="144"/>
      <c r="E14" s="149"/>
      <c r="F14" s="146"/>
      <c r="G14" s="147"/>
      <c r="H14" s="147"/>
      <c r="I14" s="147"/>
      <c r="J14" s="38"/>
    </row>
    <row r="15" ht="15.0" customHeight="1">
      <c r="A15" s="134">
        <v>12.0</v>
      </c>
      <c r="B15" s="151"/>
      <c r="C15" s="152"/>
      <c r="D15" s="154"/>
      <c r="E15" s="152"/>
      <c r="F15" s="146"/>
      <c r="G15" s="147"/>
      <c r="H15" s="147"/>
      <c r="I15" s="147"/>
      <c r="J15" s="38"/>
    </row>
    <row r="16" ht="15.0" customHeight="1">
      <c r="A16" s="134">
        <v>18.0</v>
      </c>
      <c r="B16" s="151"/>
      <c r="C16" s="152"/>
      <c r="D16" s="154"/>
      <c r="E16" s="152"/>
      <c r="F16" s="147"/>
      <c r="G16" s="147"/>
      <c r="H16" s="147"/>
      <c r="I16" s="147"/>
      <c r="J16" s="38"/>
    </row>
    <row r="17" ht="15.0" customHeight="1">
      <c r="A17" s="134">
        <v>19.0</v>
      </c>
      <c r="B17" s="151"/>
      <c r="C17" s="152"/>
      <c r="D17" s="154"/>
      <c r="E17" s="152"/>
      <c r="F17" s="147"/>
      <c r="G17" s="147"/>
      <c r="H17" s="147"/>
      <c r="I17" s="147"/>
      <c r="J17" s="38"/>
    </row>
    <row r="18" ht="15.0" customHeight="1">
      <c r="A18" s="134">
        <v>20.0</v>
      </c>
      <c r="B18" s="151"/>
      <c r="C18" s="152"/>
      <c r="D18" s="154"/>
      <c r="E18" s="152"/>
      <c r="F18" s="147"/>
      <c r="G18" s="147"/>
      <c r="H18" s="147"/>
      <c r="I18" s="147"/>
      <c r="J18" s="38"/>
    </row>
    <row r="19" ht="14.25" customHeight="1">
      <c r="A19" s="156" t="s">
        <v>68</v>
      </c>
      <c r="B19" s="81"/>
      <c r="C19" s="81"/>
      <c r="D19" s="81"/>
      <c r="E19" s="82"/>
      <c r="F19" s="164" t="str">
        <f t="shared" ref="F19:I19" si="1">SUM(F4:F18)</f>
        <v>75,000 Ft</v>
      </c>
      <c r="G19" s="164" t="str">
        <f t="shared" si="1"/>
        <v>0 Ft</v>
      </c>
      <c r="H19" s="164" t="str">
        <f t="shared" si="1"/>
        <v>0 Ft</v>
      </c>
      <c r="I19" s="164" t="str">
        <f t="shared" si="1"/>
        <v>0 Ft</v>
      </c>
      <c r="J19" s="132"/>
    </row>
    <row r="20" ht="15.0" customHeight="1">
      <c r="A20" s="166"/>
      <c r="B20" s="171"/>
      <c r="C20" s="172"/>
      <c r="D20" s="171"/>
      <c r="E20" s="172"/>
      <c r="F20" s="180"/>
      <c r="G20" s="181"/>
      <c r="H20" s="180"/>
      <c r="I20" s="182"/>
      <c r="J20" s="132"/>
    </row>
    <row r="21" ht="15.0" customHeight="1">
      <c r="A21" s="4" t="s">
        <v>74</v>
      </c>
      <c r="B21" s="17"/>
      <c r="C21" s="17"/>
      <c r="D21" s="17"/>
      <c r="E21" s="17"/>
      <c r="F21" s="17"/>
      <c r="G21" s="32" t="str">
        <f>'Havi forgalmi jelentés '!F1</f>
        <v>Június Kaposvár</v>
      </c>
      <c r="H21" s="17"/>
      <c r="I21" s="17"/>
      <c r="J21" s="38"/>
    </row>
    <row r="22" ht="15.0" customHeight="1">
      <c r="A22" s="134" t="s">
        <v>75</v>
      </c>
      <c r="B22" s="193" t="s">
        <v>8</v>
      </c>
      <c r="C22" s="194" t="s">
        <v>80</v>
      </c>
      <c r="D22" s="196" t="s">
        <v>81</v>
      </c>
      <c r="E22" s="82"/>
      <c r="F22" s="198" t="s">
        <v>82</v>
      </c>
      <c r="G22" s="82"/>
      <c r="H22" s="198" t="s">
        <v>83</v>
      </c>
      <c r="I22" s="82"/>
      <c r="J22" s="38"/>
    </row>
    <row r="23" ht="13.5" customHeight="1">
      <c r="A23" s="134">
        <v>1.0</v>
      </c>
      <c r="B23" s="144">
        <v>42156.0</v>
      </c>
      <c r="C23" s="204" t="s">
        <v>84</v>
      </c>
      <c r="D23" s="205">
        <v>15310.0</v>
      </c>
      <c r="E23" s="14"/>
      <c r="F23" s="207"/>
      <c r="G23" s="14"/>
      <c r="H23" s="211" t="s">
        <v>93</v>
      </c>
      <c r="I23" s="14"/>
      <c r="J23" s="38"/>
    </row>
    <row r="24" ht="14.25" customHeight="1">
      <c r="A24" s="134">
        <v>2.0</v>
      </c>
      <c r="B24" s="144"/>
      <c r="C24" s="204"/>
      <c r="D24" s="205"/>
      <c r="E24" s="14"/>
      <c r="F24" s="207"/>
      <c r="G24" s="14"/>
      <c r="H24" s="211"/>
      <c r="I24" s="14"/>
      <c r="J24" s="38"/>
    </row>
    <row r="25" ht="14.25" customHeight="1">
      <c r="A25" s="134">
        <v>3.0</v>
      </c>
      <c r="B25" s="144"/>
      <c r="C25" s="204"/>
      <c r="D25" s="205"/>
      <c r="E25" s="14"/>
      <c r="F25" s="207"/>
      <c r="G25" s="14"/>
      <c r="H25" s="211"/>
      <c r="I25" s="14"/>
      <c r="J25" s="38"/>
    </row>
    <row r="26" ht="14.25" customHeight="1">
      <c r="A26" s="134">
        <v>4.0</v>
      </c>
      <c r="B26" s="214"/>
      <c r="C26" s="204"/>
      <c r="D26" s="216"/>
      <c r="E26" s="14"/>
      <c r="F26" s="207"/>
      <c r="G26" s="14"/>
      <c r="H26" s="211"/>
      <c r="I26" s="14"/>
      <c r="J26" s="38"/>
    </row>
    <row r="27" ht="14.25" customHeight="1">
      <c r="A27" s="134">
        <v>5.0</v>
      </c>
      <c r="B27" s="214"/>
      <c r="C27" s="204"/>
      <c r="D27" s="216"/>
      <c r="E27" s="14"/>
      <c r="F27" s="207"/>
      <c r="G27" s="14"/>
      <c r="H27" s="241"/>
      <c r="I27" s="14"/>
      <c r="J27" s="38"/>
    </row>
    <row r="28" ht="14.25" customHeight="1">
      <c r="A28" s="134">
        <v>6.0</v>
      </c>
      <c r="B28" s="214"/>
      <c r="C28" s="204"/>
      <c r="D28" s="216"/>
      <c r="E28" s="14"/>
      <c r="F28" s="216"/>
      <c r="G28" s="14"/>
      <c r="H28" s="241"/>
      <c r="I28" s="14"/>
      <c r="J28" s="38"/>
    </row>
    <row r="29" ht="14.25" customHeight="1">
      <c r="A29" s="134">
        <v>7.0</v>
      </c>
      <c r="B29" s="154"/>
      <c r="C29" s="152"/>
      <c r="D29" s="207"/>
      <c r="E29" s="14"/>
      <c r="F29" s="207"/>
      <c r="G29" s="14"/>
      <c r="H29" s="249"/>
      <c r="I29" s="14"/>
      <c r="J29" s="38"/>
    </row>
    <row r="30" ht="14.25" customHeight="1">
      <c r="A30" s="134">
        <v>8.0</v>
      </c>
      <c r="B30" s="154"/>
      <c r="C30" s="152"/>
      <c r="D30" s="207"/>
      <c r="E30" s="14"/>
      <c r="F30" s="207"/>
      <c r="G30" s="14"/>
      <c r="H30" s="241"/>
      <c r="I30" s="14"/>
      <c r="J30" s="38"/>
    </row>
    <row r="31" ht="14.25" customHeight="1">
      <c r="A31" s="134">
        <v>9.0</v>
      </c>
      <c r="B31" s="154"/>
      <c r="C31" s="152"/>
      <c r="D31" s="207"/>
      <c r="E31" s="14"/>
      <c r="F31" s="207"/>
      <c r="G31" s="14"/>
      <c r="H31" s="249"/>
      <c r="I31" s="14"/>
      <c r="J31" s="38"/>
    </row>
    <row r="32" ht="14.25" customHeight="1">
      <c r="A32" s="134">
        <v>10.0</v>
      </c>
      <c r="B32" s="154"/>
      <c r="C32" s="152"/>
      <c r="D32" s="207"/>
      <c r="E32" s="14"/>
      <c r="F32" s="207"/>
      <c r="G32" s="14"/>
      <c r="H32" s="249"/>
      <c r="I32" s="14"/>
      <c r="J32" s="38"/>
    </row>
    <row r="33" ht="14.25" customHeight="1">
      <c r="A33" s="156" t="s">
        <v>68</v>
      </c>
      <c r="B33" s="81"/>
      <c r="C33" s="82"/>
      <c r="D33" s="254" t="str">
        <f>SUM(D23:E32)</f>
        <v>15,310Ft</v>
      </c>
      <c r="E33" s="82"/>
      <c r="F33" s="254" t="str">
        <f>SUM(F23:G32)</f>
        <v>0Ft</v>
      </c>
      <c r="G33" s="82"/>
      <c r="H33" s="254" t="str">
        <f>SUM(I23:I32)</f>
        <v>0Ft</v>
      </c>
      <c r="I33" s="82"/>
      <c r="J33" s="38"/>
    </row>
    <row r="34" ht="14.25" customHeight="1">
      <c r="A34" s="256"/>
      <c r="B34" s="257"/>
      <c r="C34" s="261"/>
      <c r="D34" s="257"/>
      <c r="E34" s="261"/>
      <c r="F34" s="263"/>
      <c r="G34" s="136"/>
      <c r="H34" s="264"/>
      <c r="I34" s="38"/>
      <c r="J34" s="38"/>
    </row>
    <row r="35" ht="14.25" customHeight="1">
      <c r="A35" s="256"/>
      <c r="B35" s="265"/>
      <c r="C35" s="261"/>
      <c r="D35" s="265"/>
      <c r="E35" s="261"/>
      <c r="F35" s="263"/>
      <c r="G35" s="136"/>
      <c r="H35" s="264"/>
      <c r="I35" s="38"/>
      <c r="J35" s="38"/>
    </row>
    <row r="36" ht="15.0" customHeight="1">
      <c r="A36" s="4" t="s">
        <v>110</v>
      </c>
      <c r="B36" s="17"/>
      <c r="C36" s="17"/>
      <c r="D36" s="17"/>
      <c r="E36" s="17"/>
      <c r="F36" s="17"/>
      <c r="G36" s="32" t="str">
        <f>'Havi forgalmi jelentés '!F1</f>
        <v>Június Kaposvár</v>
      </c>
      <c r="H36" s="17"/>
      <c r="I36" s="17"/>
      <c r="J36" s="38"/>
    </row>
    <row r="37" ht="15.0" customHeight="1">
      <c r="A37" s="43"/>
      <c r="B37" s="52" t="s">
        <v>35</v>
      </c>
      <c r="C37" s="17"/>
      <c r="D37" s="64"/>
      <c r="E37" s="75" t="s">
        <v>41</v>
      </c>
      <c r="F37" s="77" t="s">
        <v>45</v>
      </c>
      <c r="G37" s="14"/>
      <c r="H37" s="79" t="s">
        <v>46</v>
      </c>
      <c r="I37" s="14"/>
      <c r="J37" s="38"/>
    </row>
    <row r="38" ht="13.5" customHeight="1">
      <c r="A38" s="18"/>
      <c r="B38" s="81"/>
      <c r="C38" s="81"/>
      <c r="D38" s="82"/>
      <c r="E38" s="88"/>
      <c r="F38" s="90" t="s">
        <v>47</v>
      </c>
      <c r="G38" s="104">
        <v>0.27</v>
      </c>
      <c r="H38" s="90" t="s">
        <v>47</v>
      </c>
      <c r="I38" s="104">
        <v>0.27</v>
      </c>
      <c r="J38" s="38"/>
    </row>
    <row r="39" ht="14.25" customHeight="1">
      <c r="A39" s="106">
        <v>1.0</v>
      </c>
      <c r="B39" s="149"/>
      <c r="C39" s="204"/>
      <c r="D39" s="144"/>
      <c r="E39" s="149"/>
      <c r="F39" s="273"/>
      <c r="G39" s="147"/>
      <c r="H39" s="146"/>
      <c r="I39" s="147"/>
      <c r="J39" s="38"/>
    </row>
    <row r="40" ht="14.25" customHeight="1">
      <c r="A40" s="106">
        <v>2.0</v>
      </c>
      <c r="B40" s="149"/>
      <c r="C40" s="204"/>
      <c r="D40" s="144"/>
      <c r="E40" s="149"/>
      <c r="F40" s="273"/>
      <c r="G40" s="147"/>
      <c r="H40" s="147"/>
      <c r="I40" s="275"/>
      <c r="J40" s="38"/>
    </row>
    <row r="41" ht="14.25" customHeight="1">
      <c r="A41" s="106">
        <v>3.0</v>
      </c>
      <c r="B41" s="277"/>
      <c r="C41" s="278"/>
      <c r="D41" s="279"/>
      <c r="E41" s="277"/>
      <c r="F41" s="147"/>
      <c r="G41" s="147"/>
      <c r="H41" s="147"/>
      <c r="I41" s="275"/>
      <c r="J41" s="38"/>
    </row>
    <row r="42" ht="14.25" customHeight="1">
      <c r="A42" s="134">
        <v>4.0</v>
      </c>
      <c r="B42" s="151"/>
      <c r="C42" s="152"/>
      <c r="D42" s="154"/>
      <c r="E42" s="152"/>
      <c r="F42" s="147"/>
      <c r="G42" s="147"/>
      <c r="H42" s="147"/>
      <c r="I42" s="147"/>
      <c r="J42" s="38"/>
    </row>
    <row r="43" ht="14.25" customHeight="1">
      <c r="A43" s="134">
        <v>5.0</v>
      </c>
      <c r="B43" s="151"/>
      <c r="C43" s="151"/>
      <c r="D43" s="154"/>
      <c r="E43" s="151"/>
      <c r="F43" s="147"/>
      <c r="G43" s="147"/>
      <c r="H43" s="147"/>
      <c r="I43" s="147"/>
      <c r="J43" s="38"/>
    </row>
    <row r="44" ht="14.25" customHeight="1">
      <c r="A44" s="134">
        <v>6.0</v>
      </c>
      <c r="B44" s="151"/>
      <c r="C44" s="151"/>
      <c r="D44" s="154"/>
      <c r="E44" s="151"/>
      <c r="F44" s="147"/>
      <c r="G44" s="147"/>
      <c r="H44" s="147"/>
      <c r="I44" s="146"/>
      <c r="J44" s="38"/>
    </row>
    <row r="45" ht="14.25" customHeight="1">
      <c r="A45" s="134">
        <v>7.0</v>
      </c>
      <c r="B45" s="151"/>
      <c r="C45" s="152"/>
      <c r="D45" s="154"/>
      <c r="E45" s="152"/>
      <c r="F45" s="147"/>
      <c r="G45" s="146"/>
      <c r="H45" s="147"/>
      <c r="I45" s="147"/>
      <c r="J45" s="38"/>
    </row>
    <row r="46" ht="14.25" customHeight="1">
      <c r="A46" s="134">
        <v>8.0</v>
      </c>
      <c r="B46" s="151"/>
      <c r="C46" s="151"/>
      <c r="D46" s="154"/>
      <c r="E46" s="151"/>
      <c r="F46" s="147"/>
      <c r="G46" s="147"/>
      <c r="H46" s="147"/>
      <c r="I46" s="146"/>
      <c r="J46" s="38"/>
    </row>
    <row r="47" ht="14.25" customHeight="1">
      <c r="A47" s="134">
        <v>9.0</v>
      </c>
      <c r="B47" s="151"/>
      <c r="C47" s="152"/>
      <c r="D47" s="154"/>
      <c r="E47" s="152"/>
      <c r="F47" s="147"/>
      <c r="G47" s="146"/>
      <c r="H47" s="147"/>
      <c r="I47" s="147"/>
      <c r="J47" s="38"/>
    </row>
    <row r="48" ht="14.25" customHeight="1">
      <c r="A48" s="134">
        <v>10.0</v>
      </c>
      <c r="B48" s="151"/>
      <c r="C48" s="152"/>
      <c r="D48" s="154"/>
      <c r="E48" s="152"/>
      <c r="F48" s="147"/>
      <c r="G48" s="147"/>
      <c r="H48" s="147"/>
      <c r="I48" s="147"/>
      <c r="J48" s="38"/>
    </row>
    <row r="49" ht="14.25" customHeight="1">
      <c r="A49" s="134">
        <v>11.0</v>
      </c>
      <c r="B49" s="151"/>
      <c r="C49" s="152"/>
      <c r="D49" s="154"/>
      <c r="E49" s="152"/>
      <c r="F49" s="147"/>
      <c r="G49" s="147"/>
      <c r="H49" s="147"/>
      <c r="I49" s="147"/>
      <c r="J49" s="38"/>
    </row>
    <row r="50" ht="14.25" customHeight="1">
      <c r="A50" s="134">
        <v>12.0</v>
      </c>
      <c r="B50" s="151"/>
      <c r="C50" s="152"/>
      <c r="D50" s="154"/>
      <c r="E50" s="152"/>
      <c r="F50" s="147"/>
      <c r="G50" s="147"/>
      <c r="H50" s="147"/>
      <c r="I50" s="147"/>
      <c r="J50" s="38"/>
    </row>
    <row r="51" ht="15.0" customHeight="1">
      <c r="A51" s="134">
        <v>18.0</v>
      </c>
      <c r="B51" s="151"/>
      <c r="C51" s="152"/>
      <c r="D51" s="154"/>
      <c r="E51" s="152"/>
      <c r="F51" s="147"/>
      <c r="G51" s="147"/>
      <c r="H51" s="147"/>
      <c r="I51" s="147"/>
      <c r="J51" s="38"/>
    </row>
    <row r="52" ht="15.0" customHeight="1">
      <c r="A52" s="134">
        <v>19.0</v>
      </c>
      <c r="B52" s="151"/>
      <c r="C52" s="152"/>
      <c r="D52" s="154"/>
      <c r="E52" s="152"/>
      <c r="F52" s="147"/>
      <c r="G52" s="147"/>
      <c r="H52" s="147"/>
      <c r="I52" s="147"/>
      <c r="J52" s="38"/>
    </row>
    <row r="53" ht="13.5" customHeight="1">
      <c r="A53" s="134">
        <v>20.0</v>
      </c>
      <c r="B53" s="281"/>
      <c r="C53" s="152"/>
      <c r="D53" s="154"/>
      <c r="E53" s="152"/>
      <c r="F53" s="147"/>
      <c r="G53" s="147"/>
      <c r="H53" s="147"/>
      <c r="I53" s="147"/>
      <c r="J53" s="38"/>
    </row>
    <row r="54" ht="14.25" customHeight="1">
      <c r="A54" s="156" t="s">
        <v>68</v>
      </c>
      <c r="B54" s="81"/>
      <c r="C54" s="81"/>
      <c r="D54" s="81"/>
      <c r="E54" s="82"/>
      <c r="F54" s="283" t="str">
        <f t="shared" ref="F54:I54" si="2">SUM(F39:F53)</f>
        <v>0Ft</v>
      </c>
      <c r="G54" s="283" t="str">
        <f t="shared" si="2"/>
        <v>0Ft</v>
      </c>
      <c r="H54" s="283" t="str">
        <f t="shared" si="2"/>
        <v>0Ft</v>
      </c>
      <c r="I54" s="283" t="str">
        <f t="shared" si="2"/>
        <v>0Ft</v>
      </c>
      <c r="J54" s="38"/>
    </row>
    <row r="55" ht="14.25" customHeight="1">
      <c r="A55" s="166"/>
      <c r="B55" s="171"/>
      <c r="C55" s="172"/>
      <c r="D55" s="171"/>
      <c r="E55" s="172"/>
      <c r="F55" s="180"/>
      <c r="G55" s="181"/>
      <c r="H55" s="180"/>
      <c r="I55" s="182"/>
      <c r="J55" s="38"/>
    </row>
    <row r="56" ht="14.25" customHeight="1">
      <c r="A56" s="4" t="s">
        <v>118</v>
      </c>
      <c r="B56" s="17"/>
      <c r="C56" s="17"/>
      <c r="D56" s="17"/>
      <c r="E56" s="17"/>
      <c r="F56" s="17"/>
      <c r="G56" s="32" t="str">
        <f>'Havi forgalmi jelentés '!F1</f>
        <v>Június Kaposvár</v>
      </c>
      <c r="H56" s="17"/>
      <c r="I56" s="17"/>
      <c r="J56" s="38"/>
    </row>
    <row r="57" ht="14.25" customHeight="1">
      <c r="A57" s="134" t="s">
        <v>75</v>
      </c>
      <c r="B57" s="193" t="s">
        <v>8</v>
      </c>
      <c r="C57" s="194" t="s">
        <v>80</v>
      </c>
      <c r="D57" s="196" t="s">
        <v>81</v>
      </c>
      <c r="E57" s="82"/>
      <c r="F57" s="198" t="s">
        <v>82</v>
      </c>
      <c r="G57" s="82"/>
      <c r="H57" s="198" t="s">
        <v>83</v>
      </c>
      <c r="I57" s="82"/>
      <c r="J57" s="38"/>
    </row>
    <row r="58" ht="14.25" customHeight="1">
      <c r="A58" s="134">
        <v>1.0</v>
      </c>
      <c r="B58" s="144"/>
      <c r="C58" s="278"/>
      <c r="D58" s="205"/>
      <c r="E58" s="14"/>
      <c r="F58" s="207"/>
      <c r="G58" s="14"/>
      <c r="H58" s="288"/>
      <c r="I58" s="14"/>
      <c r="J58" s="38"/>
    </row>
    <row r="59" ht="14.25" customHeight="1">
      <c r="A59" s="134">
        <v>2.0</v>
      </c>
      <c r="B59" s="144"/>
      <c r="C59" s="277"/>
      <c r="D59" s="205"/>
      <c r="E59" s="14"/>
      <c r="F59" s="207"/>
      <c r="G59" s="14"/>
      <c r="H59" s="211"/>
      <c r="I59" s="14"/>
      <c r="J59" s="38"/>
    </row>
    <row r="60" ht="14.25" customHeight="1">
      <c r="A60" s="134">
        <v>3.0</v>
      </c>
      <c r="B60" s="144"/>
      <c r="C60" s="277"/>
      <c r="D60" s="290"/>
      <c r="E60" s="14"/>
      <c r="F60" s="216"/>
      <c r="G60" s="14"/>
      <c r="H60" s="288"/>
      <c r="I60" s="14"/>
      <c r="J60" s="38"/>
    </row>
    <row r="61" ht="14.25" customHeight="1">
      <c r="A61" s="134">
        <v>4.0</v>
      </c>
      <c r="B61" s="214"/>
      <c r="C61" s="152"/>
      <c r="D61" s="216"/>
      <c r="E61" s="14"/>
      <c r="F61" s="207"/>
      <c r="G61" s="14"/>
      <c r="H61" s="249"/>
      <c r="I61" s="14"/>
      <c r="J61" s="38"/>
    </row>
    <row r="62" ht="14.25" customHeight="1">
      <c r="A62" s="134">
        <v>5.0</v>
      </c>
      <c r="B62" s="214"/>
      <c r="C62" s="138"/>
      <c r="D62" s="216"/>
      <c r="E62" s="14"/>
      <c r="F62" s="207"/>
      <c r="G62" s="14"/>
      <c r="H62" s="249"/>
      <c r="I62" s="14"/>
      <c r="J62" s="38"/>
    </row>
    <row r="63" ht="14.25" customHeight="1">
      <c r="A63" s="134">
        <v>6.0</v>
      </c>
      <c r="B63" s="214"/>
      <c r="C63" s="139"/>
      <c r="D63" s="207"/>
      <c r="E63" s="14"/>
      <c r="F63" s="216"/>
      <c r="G63" s="14"/>
      <c r="H63" s="249"/>
      <c r="I63" s="14"/>
      <c r="J63" s="38"/>
    </row>
    <row r="64" ht="14.25" customHeight="1">
      <c r="A64" s="134">
        <v>7.0</v>
      </c>
      <c r="B64" s="214"/>
      <c r="C64" s="139"/>
      <c r="D64" s="216"/>
      <c r="E64" s="14"/>
      <c r="F64" s="207"/>
      <c r="G64" s="14"/>
      <c r="H64" s="249"/>
      <c r="I64" s="14"/>
      <c r="J64" s="38"/>
    </row>
    <row r="65" ht="14.25" customHeight="1">
      <c r="A65" s="134">
        <v>8.0</v>
      </c>
      <c r="B65" s="214"/>
      <c r="C65" s="139"/>
      <c r="D65" s="207"/>
      <c r="E65" s="14"/>
      <c r="F65" s="216"/>
      <c r="G65" s="14"/>
      <c r="H65" s="249"/>
      <c r="I65" s="14"/>
      <c r="J65" s="38"/>
    </row>
    <row r="66" ht="14.25" customHeight="1">
      <c r="A66" s="134">
        <v>9.0</v>
      </c>
      <c r="B66" s="154"/>
      <c r="C66" s="152"/>
      <c r="D66" s="207"/>
      <c r="E66" s="14"/>
      <c r="F66" s="207"/>
      <c r="G66" s="14"/>
      <c r="H66" s="249"/>
      <c r="I66" s="14"/>
      <c r="J66" s="38"/>
    </row>
    <row r="67" ht="15.0" customHeight="1">
      <c r="A67" s="134">
        <v>10.0</v>
      </c>
      <c r="B67" s="154"/>
      <c r="C67" s="152"/>
      <c r="D67" s="207"/>
      <c r="E67" s="14"/>
      <c r="F67" s="207"/>
      <c r="G67" s="14"/>
      <c r="H67" s="249"/>
      <c r="I67" s="14"/>
      <c r="J67" s="38"/>
    </row>
    <row r="68" ht="15.0" customHeight="1">
      <c r="A68" s="156" t="s">
        <v>68</v>
      </c>
      <c r="B68" s="81"/>
      <c r="C68" s="82"/>
      <c r="D68" s="254" t="str">
        <f>SUM(D58:E67)</f>
        <v>0Ft</v>
      </c>
      <c r="E68" s="82"/>
      <c r="F68" s="254" t="str">
        <f>SUM(F58:G67)</f>
        <v>0Ft</v>
      </c>
      <c r="G68" s="82"/>
      <c r="H68" s="254" t="str">
        <f>SUM(I58:I67)</f>
        <v>0Ft</v>
      </c>
      <c r="I68" s="82"/>
      <c r="J68" s="38"/>
    </row>
    <row r="69" ht="13.5" customHeight="1">
      <c r="A69" s="256"/>
      <c r="B69" s="265"/>
      <c r="C69" s="261"/>
      <c r="D69" s="261"/>
      <c r="E69" s="261"/>
      <c r="F69" s="263"/>
      <c r="G69" s="263"/>
      <c r="H69" s="263"/>
      <c r="I69" s="38"/>
      <c r="J69" s="38"/>
    </row>
    <row r="70" ht="14.25" customHeight="1">
      <c r="A70" s="256"/>
      <c r="B70" s="265"/>
      <c r="C70" s="265"/>
      <c r="D70" s="265"/>
      <c r="E70" s="265"/>
      <c r="F70" s="263"/>
      <c r="G70" s="136"/>
      <c r="H70" s="264"/>
      <c r="I70" s="38"/>
      <c r="J70" s="38"/>
    </row>
    <row r="71" ht="14.25" customHeight="1">
      <c r="A71" s="256"/>
      <c r="B71" s="265"/>
      <c r="C71" s="265"/>
      <c r="D71" s="265"/>
      <c r="E71" s="265"/>
      <c r="F71" s="263"/>
      <c r="G71" s="136"/>
      <c r="H71" s="264"/>
      <c r="I71" s="38"/>
      <c r="J71" s="38"/>
    </row>
    <row r="72" ht="14.25" customHeight="1">
      <c r="A72" s="256"/>
      <c r="B72" s="257"/>
      <c r="C72" s="261"/>
      <c r="D72" s="257"/>
      <c r="E72" s="261"/>
      <c r="F72" s="263"/>
      <c r="G72" s="136"/>
      <c r="H72" s="264"/>
      <c r="I72" s="38"/>
      <c r="J72" s="38"/>
    </row>
    <row r="73" ht="14.25" customHeight="1">
      <c r="A73" s="256"/>
      <c r="B73" s="265"/>
      <c r="C73" s="265"/>
      <c r="D73" s="265"/>
      <c r="E73" s="265"/>
      <c r="F73" s="263"/>
      <c r="G73" s="136"/>
      <c r="H73" s="264"/>
      <c r="I73" s="38"/>
      <c r="J73" s="38"/>
    </row>
    <row r="74" ht="14.25" customHeight="1">
      <c r="A74" s="256"/>
      <c r="B74" s="257"/>
      <c r="C74" s="261"/>
      <c r="D74" s="257"/>
      <c r="E74" s="261"/>
      <c r="F74" s="263"/>
      <c r="G74" s="136"/>
      <c r="H74" s="264"/>
      <c r="I74" s="38"/>
      <c r="J74" s="38"/>
    </row>
    <row r="75" ht="14.25" customHeight="1">
      <c r="A75" s="256"/>
      <c r="B75" s="257"/>
      <c r="C75" s="261"/>
      <c r="D75" s="257"/>
      <c r="E75" s="261"/>
      <c r="F75" s="263"/>
      <c r="G75" s="136"/>
      <c r="H75" s="264"/>
      <c r="I75" s="38"/>
      <c r="J75" s="38"/>
    </row>
    <row r="76" ht="14.25" customHeight="1">
      <c r="A76" s="256"/>
      <c r="B76" s="257"/>
      <c r="C76" s="261"/>
      <c r="D76" s="257"/>
      <c r="E76" s="261"/>
      <c r="F76" s="263"/>
      <c r="G76" s="136"/>
      <c r="H76" s="264"/>
      <c r="I76" s="38"/>
      <c r="J76" s="38"/>
    </row>
    <row r="77" ht="14.25" customHeight="1">
      <c r="A77" s="256"/>
      <c r="B77" s="265"/>
      <c r="C77" s="261"/>
      <c r="D77" s="265"/>
      <c r="E77" s="261"/>
      <c r="F77" s="263"/>
      <c r="G77" s="136"/>
      <c r="H77" s="264"/>
      <c r="I77" s="38"/>
      <c r="J77" s="38"/>
    </row>
    <row r="78" ht="14.25" customHeight="1">
      <c r="A78" s="256"/>
      <c r="B78" s="265"/>
      <c r="C78" s="261"/>
      <c r="D78" s="265"/>
      <c r="E78" s="261"/>
      <c r="F78" s="263"/>
      <c r="G78" s="136"/>
      <c r="H78" s="264"/>
      <c r="I78" s="38"/>
      <c r="J78" s="38"/>
    </row>
    <row r="79" ht="14.25" customHeight="1">
      <c r="A79" s="256"/>
      <c r="B79" s="257"/>
      <c r="C79" s="261"/>
      <c r="D79" s="257"/>
      <c r="E79" s="261"/>
      <c r="F79" s="263"/>
      <c r="G79" s="136"/>
      <c r="H79" s="264"/>
      <c r="I79" s="38"/>
      <c r="J79" s="38"/>
    </row>
    <row r="80" ht="14.25" customHeight="1">
      <c r="A80" s="256"/>
      <c r="B80" s="257"/>
      <c r="C80" s="261"/>
      <c r="D80" s="257"/>
      <c r="E80" s="261"/>
      <c r="F80" s="263"/>
      <c r="G80" s="136"/>
      <c r="H80" s="264"/>
      <c r="I80" s="38"/>
      <c r="J80" s="38"/>
    </row>
    <row r="81" ht="14.25" customHeight="1">
      <c r="A81" s="256"/>
      <c r="B81" s="265"/>
      <c r="C81" s="261"/>
      <c r="D81" s="265"/>
      <c r="E81" s="261"/>
      <c r="F81" s="263"/>
      <c r="G81" s="136"/>
      <c r="H81" s="264"/>
      <c r="I81" s="38"/>
      <c r="J81" s="38"/>
    </row>
    <row r="82" ht="15.0" customHeight="1">
      <c r="A82" s="256"/>
      <c r="B82" s="265"/>
      <c r="C82" s="261"/>
      <c r="D82" s="265"/>
      <c r="E82" s="261"/>
      <c r="F82" s="264"/>
      <c r="G82" s="263"/>
      <c r="H82" s="264"/>
      <c r="I82" s="38"/>
      <c r="J82" s="38"/>
    </row>
    <row r="83" ht="15.0" customHeight="1">
      <c r="A83" s="256"/>
      <c r="B83" s="265"/>
      <c r="C83" s="261"/>
      <c r="D83" s="261"/>
      <c r="E83" s="261"/>
      <c r="F83" s="264"/>
      <c r="G83" s="263"/>
      <c r="H83" s="264"/>
      <c r="I83" s="38"/>
      <c r="J83" s="38"/>
    </row>
    <row r="84" ht="13.5" customHeight="1">
      <c r="A84" s="256"/>
      <c r="B84" s="265"/>
      <c r="C84" s="261"/>
      <c r="D84" s="261"/>
      <c r="E84" s="261"/>
      <c r="F84" s="263"/>
      <c r="G84" s="263"/>
      <c r="H84" s="263"/>
      <c r="I84" s="38"/>
      <c r="J84" s="38"/>
    </row>
    <row r="85" ht="14.25" customHeight="1">
      <c r="A85" s="256"/>
      <c r="B85" s="265"/>
      <c r="C85" s="265"/>
      <c r="D85" s="265"/>
      <c r="E85" s="265"/>
      <c r="F85" s="263"/>
      <c r="G85" s="136"/>
      <c r="H85" s="264"/>
      <c r="I85" s="38"/>
      <c r="J85" s="38"/>
    </row>
    <row r="86" ht="14.25" customHeight="1">
      <c r="A86" s="256"/>
      <c r="B86" s="265"/>
      <c r="C86" s="265"/>
      <c r="D86" s="265"/>
      <c r="E86" s="265"/>
      <c r="F86" s="263"/>
      <c r="G86" s="136"/>
      <c r="H86" s="264"/>
      <c r="I86" s="38"/>
      <c r="J86" s="38"/>
    </row>
    <row r="87" ht="14.25" customHeight="1">
      <c r="A87" s="256"/>
      <c r="B87" s="257"/>
      <c r="C87" s="261"/>
      <c r="D87" s="257"/>
      <c r="E87" s="261"/>
      <c r="F87" s="263"/>
      <c r="G87" s="136"/>
      <c r="H87" s="264"/>
      <c r="I87" s="38"/>
      <c r="J87" s="38"/>
    </row>
    <row r="88" ht="14.25" customHeight="1">
      <c r="A88" s="256"/>
      <c r="B88" s="265"/>
      <c r="C88" s="265"/>
      <c r="D88" s="265"/>
      <c r="E88" s="265"/>
      <c r="F88" s="263"/>
      <c r="G88" s="136"/>
      <c r="H88" s="264"/>
      <c r="I88" s="38"/>
      <c r="J88" s="38"/>
    </row>
    <row r="89" ht="14.25" customHeight="1">
      <c r="A89" s="256"/>
      <c r="B89" s="257"/>
      <c r="C89" s="261"/>
      <c r="D89" s="257"/>
      <c r="E89" s="261"/>
      <c r="F89" s="263"/>
      <c r="G89" s="136"/>
      <c r="H89" s="264"/>
      <c r="I89" s="38"/>
      <c r="J89" s="38"/>
    </row>
    <row r="90" ht="14.25" customHeight="1">
      <c r="A90" s="256"/>
      <c r="B90" s="257"/>
      <c r="C90" s="261"/>
      <c r="D90" s="257"/>
      <c r="E90" s="261"/>
      <c r="F90" s="263"/>
      <c r="G90" s="136"/>
      <c r="H90" s="264"/>
      <c r="I90" s="38"/>
      <c r="J90" s="38"/>
    </row>
    <row r="91" ht="14.25" customHeight="1">
      <c r="A91" s="256"/>
      <c r="B91" s="257"/>
      <c r="C91" s="261"/>
      <c r="D91" s="257"/>
      <c r="E91" s="261"/>
      <c r="F91" s="263"/>
      <c r="G91" s="136"/>
      <c r="H91" s="264"/>
      <c r="I91" s="38"/>
      <c r="J91" s="38"/>
    </row>
    <row r="92" ht="14.25" customHeight="1">
      <c r="A92" s="256"/>
      <c r="B92" s="265"/>
      <c r="C92" s="261"/>
      <c r="D92" s="257"/>
      <c r="E92" s="261"/>
      <c r="F92" s="263"/>
      <c r="G92" s="136"/>
      <c r="H92" s="264"/>
      <c r="I92" s="38"/>
      <c r="J92" s="38"/>
    </row>
    <row r="93" ht="14.25" customHeight="1">
      <c r="A93" s="256"/>
      <c r="B93" s="265"/>
      <c r="C93" s="261"/>
      <c r="D93" s="265"/>
      <c r="E93" s="261"/>
      <c r="F93" s="263"/>
      <c r="G93" s="136"/>
      <c r="H93" s="264"/>
      <c r="I93" s="38"/>
      <c r="J93" s="38"/>
    </row>
    <row r="94" ht="14.25" customHeight="1">
      <c r="A94" s="256"/>
      <c r="B94" s="257"/>
      <c r="C94" s="261"/>
      <c r="D94" s="257"/>
      <c r="E94" s="261"/>
      <c r="F94" s="263"/>
      <c r="G94" s="136"/>
      <c r="H94" s="264"/>
      <c r="I94" s="38"/>
      <c r="J94" s="38"/>
    </row>
    <row r="95" ht="14.25" customHeight="1">
      <c r="A95" s="256"/>
      <c r="B95" s="257"/>
      <c r="C95" s="261"/>
      <c r="D95" s="257"/>
      <c r="E95" s="261"/>
      <c r="F95" s="263"/>
      <c r="G95" s="136"/>
      <c r="H95" s="264"/>
      <c r="I95" s="38"/>
      <c r="J95" s="38"/>
    </row>
    <row r="96" ht="14.25" customHeight="1">
      <c r="A96" s="256"/>
      <c r="B96" s="265"/>
      <c r="C96" s="261"/>
      <c r="D96" s="265"/>
      <c r="E96" s="261"/>
      <c r="F96" s="263"/>
      <c r="G96" s="136"/>
      <c r="H96" s="264"/>
      <c r="I96" s="38"/>
      <c r="J96" s="38"/>
    </row>
    <row r="97" ht="15.0" customHeight="1">
      <c r="A97" s="256"/>
      <c r="B97" s="265"/>
      <c r="C97" s="261"/>
      <c r="D97" s="265"/>
      <c r="E97" s="261"/>
      <c r="F97" s="264"/>
      <c r="G97" s="263"/>
      <c r="H97" s="264"/>
      <c r="I97" s="38"/>
      <c r="J97" s="38"/>
    </row>
    <row r="98" ht="15.0" customHeight="1">
      <c r="A98" s="256"/>
      <c r="B98" s="265"/>
      <c r="C98" s="261"/>
      <c r="D98" s="261"/>
      <c r="E98" s="261"/>
      <c r="F98" s="264"/>
      <c r="G98" s="263"/>
      <c r="H98" s="264"/>
      <c r="I98" s="38"/>
      <c r="J98" s="38"/>
    </row>
    <row r="99" ht="13.5" customHeight="1">
      <c r="A99" s="256"/>
      <c r="B99" s="265"/>
      <c r="C99" s="261"/>
      <c r="D99" s="261"/>
      <c r="E99" s="261"/>
      <c r="F99" s="263"/>
      <c r="G99" s="263"/>
      <c r="H99" s="263"/>
      <c r="I99" s="38"/>
      <c r="J99" s="38"/>
    </row>
    <row r="100" ht="15.0" customHeight="1">
      <c r="A100" s="256"/>
      <c r="B100" s="265"/>
      <c r="C100" s="265"/>
      <c r="D100" s="265"/>
      <c r="E100" s="265"/>
      <c r="F100" s="263"/>
      <c r="G100" s="136"/>
      <c r="H100" s="264"/>
      <c r="I100" s="38"/>
      <c r="J100" s="38"/>
    </row>
    <row r="101" ht="15.0" customHeight="1">
      <c r="A101" s="256"/>
      <c r="B101" s="265"/>
      <c r="C101" s="265"/>
      <c r="D101" s="265"/>
      <c r="E101" s="265"/>
      <c r="F101" s="263"/>
      <c r="G101" s="136"/>
      <c r="H101" s="264"/>
      <c r="I101" s="38"/>
      <c r="J101" s="38"/>
    </row>
    <row r="102" ht="15.0" customHeight="1">
      <c r="A102" s="256"/>
      <c r="B102" s="257"/>
      <c r="C102" s="261"/>
      <c r="D102" s="257"/>
      <c r="E102" s="261"/>
      <c r="F102" s="263"/>
      <c r="G102" s="136"/>
      <c r="H102" s="264"/>
      <c r="I102" s="38"/>
      <c r="J102" s="38"/>
    </row>
    <row r="103" ht="15.0" customHeight="1">
      <c r="A103" s="256"/>
      <c r="B103" s="265"/>
      <c r="C103" s="265"/>
      <c r="D103" s="265"/>
      <c r="E103" s="265"/>
      <c r="F103" s="263"/>
      <c r="G103" s="136"/>
      <c r="H103" s="264"/>
      <c r="I103" s="38"/>
      <c r="J103" s="38"/>
    </row>
    <row r="104" ht="15.0" customHeight="1">
      <c r="A104" s="256"/>
      <c r="B104" s="257"/>
      <c r="C104" s="261"/>
      <c r="D104" s="257"/>
      <c r="E104" s="261"/>
      <c r="F104" s="263"/>
      <c r="G104" s="136"/>
      <c r="H104" s="264"/>
      <c r="I104" s="38"/>
      <c r="J104" s="38"/>
    </row>
    <row r="105" ht="15.0" customHeight="1">
      <c r="A105" s="256"/>
      <c r="B105" s="257"/>
      <c r="C105" s="261"/>
      <c r="D105" s="257"/>
      <c r="E105" s="261"/>
      <c r="F105" s="263"/>
      <c r="G105" s="136"/>
      <c r="H105" s="264"/>
      <c r="I105" s="38"/>
      <c r="J105" s="38"/>
    </row>
    <row r="106" ht="15.0" customHeight="1">
      <c r="A106" s="256"/>
      <c r="B106" s="257"/>
      <c r="C106" s="261"/>
      <c r="D106" s="257"/>
      <c r="E106" s="261"/>
      <c r="F106" s="263"/>
      <c r="G106" s="136"/>
      <c r="H106" s="264"/>
      <c r="I106" s="38"/>
      <c r="J106" s="38"/>
    </row>
    <row r="107" ht="15.0" customHeight="1">
      <c r="A107" s="256"/>
      <c r="B107" s="265"/>
      <c r="C107" s="261"/>
      <c r="D107" s="265"/>
      <c r="E107" s="261"/>
      <c r="F107" s="263"/>
      <c r="G107" s="136"/>
      <c r="H107" s="264"/>
      <c r="I107" s="38"/>
      <c r="J107" s="38"/>
    </row>
    <row r="108" ht="15.0" customHeight="1">
      <c r="A108" s="256"/>
      <c r="B108" s="265"/>
      <c r="C108" s="261"/>
      <c r="D108" s="265"/>
      <c r="E108" s="261"/>
      <c r="F108" s="263"/>
      <c r="G108" s="136"/>
      <c r="H108" s="264"/>
      <c r="I108" s="38"/>
      <c r="J108" s="38"/>
    </row>
    <row r="109" ht="15.0" customHeight="1">
      <c r="A109" s="256"/>
      <c r="B109" s="257"/>
      <c r="C109" s="261"/>
      <c r="D109" s="257"/>
      <c r="E109" s="261"/>
      <c r="F109" s="263"/>
      <c r="G109" s="136"/>
      <c r="H109" s="264"/>
      <c r="I109" s="38"/>
      <c r="J109" s="38"/>
    </row>
    <row r="110" ht="15.0" customHeight="1">
      <c r="A110" s="256"/>
      <c r="B110" s="257"/>
      <c r="C110" s="261"/>
      <c r="D110" s="257"/>
      <c r="E110" s="261"/>
      <c r="F110" s="263"/>
      <c r="G110" s="136"/>
      <c r="H110" s="264"/>
      <c r="I110" s="38"/>
      <c r="J110" s="38"/>
    </row>
    <row r="111" ht="15.0" customHeight="1">
      <c r="A111" s="256"/>
      <c r="B111" s="265"/>
      <c r="C111" s="261"/>
      <c r="D111" s="265"/>
      <c r="E111" s="261"/>
      <c r="F111" s="263"/>
      <c r="G111" s="136"/>
      <c r="H111" s="264"/>
      <c r="I111" s="38"/>
      <c r="J111" s="38"/>
    </row>
    <row r="112" ht="15.0" customHeight="1">
      <c r="A112" s="256"/>
      <c r="B112" s="265"/>
      <c r="C112" s="261"/>
      <c r="D112" s="265"/>
      <c r="E112" s="261"/>
      <c r="F112" s="264"/>
      <c r="G112" s="263"/>
      <c r="H112" s="264"/>
      <c r="I112" s="38"/>
      <c r="J112" s="38"/>
    </row>
    <row r="113" ht="15.0" customHeight="1">
      <c r="A113" s="256"/>
      <c r="B113" s="265"/>
      <c r="C113" s="261"/>
      <c r="D113" s="261"/>
      <c r="E113" s="261"/>
      <c r="F113" s="264"/>
      <c r="G113" s="263"/>
      <c r="H113" s="264"/>
      <c r="I113" s="38"/>
      <c r="J113" s="38"/>
    </row>
    <row r="114" ht="13.5" customHeight="1">
      <c r="A114" s="256"/>
      <c r="B114" s="265"/>
      <c r="C114" s="261"/>
      <c r="D114" s="261"/>
      <c r="E114" s="261"/>
      <c r="F114" s="263"/>
      <c r="G114" s="263"/>
      <c r="H114" s="263"/>
      <c r="I114" s="38"/>
      <c r="J114" s="38"/>
    </row>
    <row r="115" ht="14.25" customHeight="1">
      <c r="A115" s="256"/>
      <c r="B115" s="265"/>
      <c r="C115" s="265"/>
      <c r="D115" s="265"/>
      <c r="E115" s="265"/>
      <c r="F115" s="263"/>
      <c r="G115" s="136"/>
      <c r="H115" s="264"/>
      <c r="I115" s="38"/>
      <c r="J115" s="38"/>
    </row>
    <row r="116" ht="14.25" customHeight="1">
      <c r="A116" s="256"/>
      <c r="B116" s="265"/>
      <c r="C116" s="265"/>
      <c r="D116" s="265"/>
      <c r="E116" s="265"/>
      <c r="F116" s="263"/>
      <c r="G116" s="136"/>
      <c r="H116" s="264"/>
      <c r="I116" s="38"/>
      <c r="J116" s="38"/>
    </row>
    <row r="117" ht="14.25" customHeight="1">
      <c r="A117" s="256"/>
      <c r="B117" s="265"/>
      <c r="C117" s="261"/>
      <c r="D117" s="265"/>
      <c r="E117" s="261"/>
      <c r="F117" s="263"/>
      <c r="G117" s="136"/>
      <c r="H117" s="264"/>
      <c r="I117" s="38"/>
      <c r="J117" s="38"/>
    </row>
    <row r="118" ht="14.25" customHeight="1">
      <c r="A118" s="256"/>
      <c r="B118" s="265"/>
      <c r="C118" s="265"/>
      <c r="D118" s="265"/>
      <c r="E118" s="265"/>
      <c r="F118" s="263"/>
      <c r="G118" s="136"/>
      <c r="H118" s="264"/>
      <c r="I118" s="38"/>
      <c r="J118" s="38"/>
    </row>
    <row r="119" ht="14.25" customHeight="1">
      <c r="A119" s="256"/>
      <c r="B119" s="265"/>
      <c r="C119" s="261"/>
      <c r="D119" s="265"/>
      <c r="E119" s="261"/>
      <c r="F119" s="263"/>
      <c r="G119" s="136"/>
      <c r="H119" s="264"/>
      <c r="I119" s="38"/>
      <c r="J119" s="38"/>
    </row>
    <row r="120" ht="14.25" customHeight="1">
      <c r="A120" s="256"/>
      <c r="B120" s="265"/>
      <c r="C120" s="261"/>
      <c r="D120" s="265"/>
      <c r="E120" s="261"/>
      <c r="F120" s="263"/>
      <c r="G120" s="136"/>
      <c r="H120" s="264"/>
      <c r="I120" s="38"/>
      <c r="J120" s="38"/>
    </row>
    <row r="121" ht="14.25" customHeight="1">
      <c r="A121" s="256"/>
      <c r="B121" s="265"/>
      <c r="C121" s="261"/>
      <c r="D121" s="265"/>
      <c r="E121" s="261"/>
      <c r="F121" s="263"/>
      <c r="G121" s="136"/>
      <c r="H121" s="264"/>
      <c r="I121" s="38"/>
      <c r="J121" s="38"/>
    </row>
    <row r="122" ht="14.25" customHeight="1">
      <c r="A122" s="256"/>
      <c r="B122" s="265"/>
      <c r="C122" s="261"/>
      <c r="D122" s="265"/>
      <c r="E122" s="261"/>
      <c r="F122" s="263"/>
      <c r="G122" s="136"/>
      <c r="H122" s="264"/>
      <c r="I122" s="38"/>
      <c r="J122" s="38"/>
    </row>
    <row r="123" ht="14.25" customHeight="1">
      <c r="A123" s="256"/>
      <c r="B123" s="265"/>
      <c r="C123" s="261"/>
      <c r="D123" s="265"/>
      <c r="E123" s="261"/>
      <c r="F123" s="263"/>
      <c r="G123" s="136"/>
      <c r="H123" s="264"/>
      <c r="I123" s="38"/>
      <c r="J123" s="38"/>
    </row>
    <row r="124" ht="14.25" customHeight="1">
      <c r="A124" s="256"/>
      <c r="B124" s="265"/>
      <c r="C124" s="261"/>
      <c r="D124" s="265"/>
      <c r="E124" s="261"/>
      <c r="F124" s="263"/>
      <c r="G124" s="136"/>
      <c r="H124" s="264"/>
      <c r="I124" s="38"/>
      <c r="J124" s="38"/>
    </row>
    <row r="125" ht="14.25" customHeight="1">
      <c r="A125" s="256"/>
      <c r="B125" s="265"/>
      <c r="C125" s="261"/>
      <c r="D125" s="265"/>
      <c r="E125" s="261"/>
      <c r="F125" s="263"/>
      <c r="G125" s="136"/>
      <c r="H125" s="264"/>
      <c r="I125" s="38"/>
      <c r="J125" s="38"/>
    </row>
    <row r="126" ht="14.25" customHeight="1">
      <c r="A126" s="256"/>
      <c r="B126" s="265"/>
      <c r="C126" s="261"/>
      <c r="D126" s="265"/>
      <c r="E126" s="261"/>
      <c r="F126" s="263"/>
      <c r="G126" s="136"/>
      <c r="H126" s="264"/>
      <c r="I126" s="38"/>
      <c r="J126" s="38"/>
    </row>
    <row r="127" ht="15.0" customHeight="1">
      <c r="A127" s="256"/>
      <c r="B127" s="265"/>
      <c r="C127" s="261"/>
      <c r="D127" s="265"/>
      <c r="E127" s="261"/>
      <c r="F127" s="264"/>
      <c r="G127" s="263"/>
      <c r="H127" s="264"/>
      <c r="I127" s="38"/>
      <c r="J127" s="38"/>
    </row>
    <row r="128" ht="15.0" customHeight="1">
      <c r="A128" s="256"/>
      <c r="B128" s="265"/>
      <c r="C128" s="261"/>
      <c r="D128" s="261"/>
      <c r="E128" s="261"/>
      <c r="F128" s="264"/>
      <c r="G128" s="263"/>
      <c r="H128" s="264"/>
      <c r="I128" s="38"/>
      <c r="J128" s="38"/>
    </row>
    <row r="129" ht="13.5" customHeight="1">
      <c r="A129" s="256"/>
      <c r="B129" s="265"/>
      <c r="C129" s="261"/>
      <c r="D129" s="261"/>
      <c r="E129" s="261"/>
      <c r="F129" s="263"/>
      <c r="G129" s="263"/>
      <c r="H129" s="263"/>
      <c r="I129" s="38"/>
      <c r="J129" s="38"/>
    </row>
    <row r="130" ht="14.25" customHeight="1">
      <c r="A130" s="256"/>
      <c r="B130" s="265"/>
      <c r="C130" s="265"/>
      <c r="D130" s="265"/>
      <c r="E130" s="265"/>
      <c r="F130" s="263"/>
      <c r="G130" s="136"/>
      <c r="H130" s="264"/>
      <c r="I130" s="38"/>
      <c r="J130" s="38"/>
    </row>
    <row r="131" ht="14.25" customHeight="1">
      <c r="A131" s="256"/>
      <c r="B131" s="265"/>
      <c r="C131" s="265"/>
      <c r="D131" s="265"/>
      <c r="E131" s="265"/>
      <c r="F131" s="263"/>
      <c r="G131" s="136"/>
      <c r="H131" s="264"/>
      <c r="I131" s="38"/>
      <c r="J131" s="38"/>
    </row>
    <row r="132" ht="14.25" customHeight="1">
      <c r="A132" s="256"/>
      <c r="B132" s="257"/>
      <c r="C132" s="261"/>
      <c r="D132" s="257"/>
      <c r="E132" s="261"/>
      <c r="F132" s="263"/>
      <c r="G132" s="136"/>
      <c r="H132" s="264"/>
      <c r="I132" s="38"/>
      <c r="J132" s="38"/>
    </row>
    <row r="133" ht="14.25" customHeight="1">
      <c r="A133" s="256"/>
      <c r="B133" s="265"/>
      <c r="C133" s="265"/>
      <c r="D133" s="265"/>
      <c r="E133" s="265"/>
      <c r="F133" s="263"/>
      <c r="G133" s="136"/>
      <c r="H133" s="264"/>
      <c r="I133" s="38"/>
      <c r="J133" s="38"/>
    </row>
    <row r="134" ht="14.25" customHeight="1">
      <c r="A134" s="256"/>
      <c r="B134" s="257"/>
      <c r="C134" s="261"/>
      <c r="D134" s="257"/>
      <c r="E134" s="261"/>
      <c r="F134" s="263"/>
      <c r="G134" s="136"/>
      <c r="H134" s="264"/>
      <c r="I134" s="38"/>
      <c r="J134" s="38"/>
    </row>
    <row r="135" ht="14.25" customHeight="1">
      <c r="A135" s="256"/>
      <c r="B135" s="257"/>
      <c r="C135" s="261"/>
      <c r="D135" s="257"/>
      <c r="E135" s="261"/>
      <c r="F135" s="263"/>
      <c r="G135" s="136"/>
      <c r="H135" s="264"/>
      <c r="I135" s="38"/>
      <c r="J135" s="38"/>
    </row>
    <row r="136" ht="14.25" customHeight="1">
      <c r="A136" s="256"/>
      <c r="B136" s="257"/>
      <c r="C136" s="261"/>
      <c r="D136" s="257"/>
      <c r="E136" s="261"/>
      <c r="F136" s="263"/>
      <c r="G136" s="136"/>
      <c r="H136" s="264"/>
      <c r="I136" s="38"/>
      <c r="J136" s="38"/>
    </row>
    <row r="137" ht="14.25" customHeight="1">
      <c r="A137" s="256"/>
      <c r="B137" s="265"/>
      <c r="C137" s="261"/>
      <c r="D137" s="265"/>
      <c r="E137" s="261"/>
      <c r="F137" s="263"/>
      <c r="G137" s="136"/>
      <c r="H137" s="264"/>
      <c r="I137" s="38"/>
      <c r="J137" s="38"/>
    </row>
    <row r="138" ht="14.25" customHeight="1">
      <c r="A138" s="256"/>
      <c r="B138" s="265"/>
      <c r="C138" s="261"/>
      <c r="D138" s="265"/>
      <c r="E138" s="261"/>
      <c r="F138" s="263"/>
      <c r="G138" s="136"/>
      <c r="H138" s="264"/>
      <c r="I138" s="38"/>
      <c r="J138" s="38"/>
    </row>
    <row r="139" ht="14.25" customHeight="1">
      <c r="A139" s="256"/>
      <c r="B139" s="257"/>
      <c r="C139" s="261"/>
      <c r="D139" s="257"/>
      <c r="E139" s="261"/>
      <c r="F139" s="263"/>
      <c r="G139" s="136"/>
      <c r="H139" s="264"/>
      <c r="I139" s="38"/>
      <c r="J139" s="38"/>
    </row>
    <row r="140" ht="14.25" customHeight="1">
      <c r="A140" s="256"/>
      <c r="B140" s="257"/>
      <c r="C140" s="261"/>
      <c r="D140" s="257"/>
      <c r="E140" s="261"/>
      <c r="F140" s="263"/>
      <c r="G140" s="136"/>
      <c r="H140" s="264"/>
      <c r="I140" s="38"/>
      <c r="J140" s="38"/>
    </row>
    <row r="141" ht="14.25" customHeight="1">
      <c r="A141" s="256"/>
      <c r="B141" s="265"/>
      <c r="C141" s="261"/>
      <c r="D141" s="265"/>
      <c r="E141" s="261"/>
      <c r="F141" s="263"/>
      <c r="G141" s="136"/>
      <c r="H141" s="264"/>
      <c r="I141" s="38"/>
      <c r="J141" s="38"/>
    </row>
    <row r="142" ht="15.0" customHeight="1">
      <c r="A142" s="256"/>
      <c r="B142" s="265"/>
      <c r="C142" s="261"/>
      <c r="D142" s="265"/>
      <c r="E142" s="261"/>
      <c r="F142" s="264"/>
      <c r="G142" s="263"/>
      <c r="H142" s="264"/>
      <c r="I142" s="38"/>
      <c r="J142" s="38"/>
    </row>
    <row r="143" ht="15.0" customHeight="1">
      <c r="A143" s="256"/>
      <c r="B143" s="265"/>
      <c r="C143" s="261"/>
      <c r="D143" s="261"/>
      <c r="E143" s="261"/>
      <c r="F143" s="264"/>
      <c r="G143" s="263"/>
      <c r="H143" s="264"/>
      <c r="I143" s="38"/>
      <c r="J143" s="38"/>
    </row>
    <row r="144" ht="13.5" customHeight="1">
      <c r="A144" s="256"/>
      <c r="B144" s="265"/>
      <c r="C144" s="261"/>
      <c r="D144" s="261"/>
      <c r="E144" s="261"/>
      <c r="F144" s="263"/>
      <c r="G144" s="263"/>
      <c r="H144" s="263"/>
      <c r="I144" s="38"/>
      <c r="J144" s="38"/>
    </row>
    <row r="145" ht="14.25" customHeight="1">
      <c r="A145" s="256"/>
      <c r="B145" s="265"/>
      <c r="C145" s="265"/>
      <c r="D145" s="265"/>
      <c r="E145" s="265"/>
      <c r="F145" s="263"/>
      <c r="G145" s="136"/>
      <c r="H145" s="264"/>
      <c r="I145" s="38"/>
      <c r="J145" s="38"/>
    </row>
    <row r="146" ht="14.25" customHeight="1">
      <c r="A146" s="256"/>
      <c r="B146" s="265"/>
      <c r="C146" s="265"/>
      <c r="D146" s="265"/>
      <c r="E146" s="265"/>
      <c r="F146" s="263"/>
      <c r="G146" s="136"/>
      <c r="H146" s="264"/>
      <c r="I146" s="38"/>
      <c r="J146" s="38"/>
    </row>
    <row r="147" ht="14.25" customHeight="1">
      <c r="A147" s="256"/>
      <c r="B147" s="257"/>
      <c r="C147" s="261"/>
      <c r="D147" s="257"/>
      <c r="E147" s="261"/>
      <c r="F147" s="263"/>
      <c r="G147" s="136"/>
      <c r="H147" s="264"/>
      <c r="I147" s="38"/>
      <c r="J147" s="38"/>
    </row>
    <row r="148" ht="14.25" customHeight="1">
      <c r="A148" s="256"/>
      <c r="B148" s="265"/>
      <c r="C148" s="265"/>
      <c r="D148" s="265"/>
      <c r="E148" s="265"/>
      <c r="F148" s="263"/>
      <c r="G148" s="136"/>
      <c r="H148" s="264"/>
      <c r="I148" s="38"/>
      <c r="J148" s="38"/>
    </row>
    <row r="149" ht="14.25" customHeight="1">
      <c r="A149" s="256"/>
      <c r="B149" s="257"/>
      <c r="C149" s="261"/>
      <c r="D149" s="257"/>
      <c r="E149" s="261"/>
      <c r="F149" s="263"/>
      <c r="G149" s="136"/>
      <c r="H149" s="264"/>
      <c r="I149" s="38"/>
      <c r="J149" s="38"/>
    </row>
    <row r="150" ht="14.25" customHeight="1">
      <c r="A150" s="256"/>
      <c r="B150" s="257"/>
      <c r="C150" s="261"/>
      <c r="D150" s="257"/>
      <c r="E150" s="261"/>
      <c r="F150" s="263"/>
      <c r="G150" s="136"/>
      <c r="H150" s="264"/>
      <c r="I150" s="38"/>
      <c r="J150" s="38"/>
    </row>
    <row r="151" ht="14.25" customHeight="1">
      <c r="A151" s="256"/>
      <c r="B151" s="257"/>
      <c r="C151" s="261"/>
      <c r="D151" s="257"/>
      <c r="E151" s="261"/>
      <c r="F151" s="263"/>
      <c r="G151" s="136"/>
      <c r="H151" s="264"/>
      <c r="I151" s="38"/>
      <c r="J151" s="38"/>
    </row>
    <row r="152" ht="14.25" customHeight="1">
      <c r="A152" s="256"/>
      <c r="B152" s="265"/>
      <c r="C152" s="261"/>
      <c r="D152" s="257"/>
      <c r="E152" s="261"/>
      <c r="F152" s="263"/>
      <c r="G152" s="136"/>
      <c r="H152" s="264"/>
      <c r="I152" s="38"/>
      <c r="J152" s="38"/>
    </row>
    <row r="153" ht="14.25" customHeight="1">
      <c r="A153" s="256"/>
      <c r="B153" s="265"/>
      <c r="C153" s="261"/>
      <c r="D153" s="257"/>
      <c r="E153" s="261"/>
      <c r="F153" s="263"/>
      <c r="G153" s="136"/>
      <c r="H153" s="264"/>
      <c r="I153" s="38"/>
      <c r="J153" s="38"/>
    </row>
    <row r="154" ht="14.25" customHeight="1">
      <c r="A154" s="256"/>
      <c r="B154" s="257"/>
      <c r="C154" s="261"/>
      <c r="D154" s="257"/>
      <c r="E154" s="261"/>
      <c r="F154" s="263"/>
      <c r="G154" s="136"/>
      <c r="H154" s="264"/>
      <c r="I154" s="38"/>
      <c r="J154" s="38"/>
    </row>
    <row r="155" ht="14.25" customHeight="1">
      <c r="A155" s="256"/>
      <c r="B155" s="257"/>
      <c r="C155" s="261"/>
      <c r="D155" s="257"/>
      <c r="E155" s="261"/>
      <c r="F155" s="263"/>
      <c r="G155" s="136"/>
      <c r="H155" s="264"/>
      <c r="I155" s="38"/>
      <c r="J155" s="38"/>
    </row>
    <row r="156" ht="14.25" customHeight="1">
      <c r="A156" s="256"/>
      <c r="B156" s="265"/>
      <c r="C156" s="261"/>
      <c r="D156" s="265"/>
      <c r="E156" s="261"/>
      <c r="F156" s="263"/>
      <c r="G156" s="136"/>
      <c r="H156" s="264"/>
      <c r="I156" s="38"/>
      <c r="J156" s="38"/>
    </row>
    <row r="157" ht="15.0" customHeight="1">
      <c r="A157" s="256"/>
      <c r="B157" s="265"/>
      <c r="C157" s="261"/>
      <c r="D157" s="265"/>
      <c r="E157" s="261"/>
      <c r="F157" s="264"/>
      <c r="G157" s="263"/>
      <c r="H157" s="264"/>
      <c r="I157" s="38"/>
      <c r="J157" s="38"/>
    </row>
    <row r="158" ht="15.0" customHeight="1">
      <c r="A158" s="256"/>
      <c r="B158" s="265"/>
      <c r="C158" s="261"/>
      <c r="D158" s="261"/>
      <c r="E158" s="261"/>
      <c r="F158" s="264"/>
      <c r="G158" s="263"/>
      <c r="H158" s="264"/>
      <c r="I158" s="38"/>
      <c r="J158" s="38"/>
    </row>
    <row r="159" ht="13.5" customHeight="1">
      <c r="A159" s="256"/>
      <c r="B159" s="265"/>
      <c r="C159" s="261"/>
      <c r="D159" s="261"/>
      <c r="E159" s="261"/>
      <c r="F159" s="263"/>
      <c r="G159" s="263"/>
      <c r="H159" s="263"/>
      <c r="I159" s="38"/>
      <c r="J159" s="38"/>
    </row>
    <row r="160" ht="14.25" customHeight="1">
      <c r="A160" s="256"/>
      <c r="B160" s="265"/>
      <c r="C160" s="265"/>
      <c r="D160" s="265"/>
      <c r="E160" s="265"/>
      <c r="F160" s="263"/>
      <c r="G160" s="136"/>
      <c r="H160" s="264"/>
      <c r="I160" s="38"/>
      <c r="J160" s="38"/>
    </row>
    <row r="161" ht="14.25" customHeight="1">
      <c r="A161" s="256"/>
      <c r="B161" s="265"/>
      <c r="C161" s="265"/>
      <c r="D161" s="265"/>
      <c r="E161" s="265"/>
      <c r="F161" s="263"/>
      <c r="G161" s="136"/>
      <c r="H161" s="264"/>
      <c r="I161" s="38"/>
      <c r="J161" s="38"/>
    </row>
    <row r="162" ht="14.25" customHeight="1">
      <c r="A162" s="256"/>
      <c r="B162" s="257"/>
      <c r="C162" s="261"/>
      <c r="D162" s="257"/>
      <c r="E162" s="261"/>
      <c r="F162" s="263"/>
      <c r="G162" s="136"/>
      <c r="H162" s="264"/>
      <c r="I162" s="38"/>
      <c r="J162" s="38"/>
    </row>
    <row r="163" ht="14.25" customHeight="1">
      <c r="A163" s="256"/>
      <c r="B163" s="265"/>
      <c r="C163" s="265"/>
      <c r="D163" s="265"/>
      <c r="E163" s="265"/>
      <c r="F163" s="263"/>
      <c r="G163" s="136"/>
      <c r="H163" s="264"/>
      <c r="I163" s="38"/>
      <c r="J163" s="38"/>
    </row>
    <row r="164" ht="14.25" customHeight="1">
      <c r="A164" s="256"/>
      <c r="B164" s="257"/>
      <c r="C164" s="261"/>
      <c r="D164" s="257"/>
      <c r="E164" s="261"/>
      <c r="F164" s="263"/>
      <c r="G164" s="136"/>
      <c r="H164" s="264"/>
      <c r="I164" s="38"/>
      <c r="J164" s="38"/>
    </row>
    <row r="165" ht="14.25" customHeight="1">
      <c r="A165" s="256"/>
      <c r="B165" s="257"/>
      <c r="C165" s="261"/>
      <c r="D165" s="257"/>
      <c r="E165" s="261"/>
      <c r="F165" s="263"/>
      <c r="G165" s="136"/>
      <c r="H165" s="264"/>
      <c r="I165" s="38"/>
      <c r="J165" s="38"/>
    </row>
    <row r="166" ht="14.25" customHeight="1">
      <c r="A166" s="256"/>
      <c r="B166" s="257"/>
      <c r="C166" s="261"/>
      <c r="D166" s="257"/>
      <c r="E166" s="261"/>
      <c r="F166" s="263"/>
      <c r="G166" s="136"/>
      <c r="H166" s="264"/>
      <c r="I166" s="38"/>
      <c r="J166" s="38"/>
    </row>
    <row r="167" ht="14.25" customHeight="1">
      <c r="A167" s="256"/>
      <c r="B167" s="265"/>
      <c r="C167" s="261"/>
      <c r="D167" s="265"/>
      <c r="E167" s="261"/>
      <c r="F167" s="263"/>
      <c r="G167" s="136"/>
      <c r="H167" s="264"/>
      <c r="I167" s="38"/>
      <c r="J167" s="38"/>
    </row>
    <row r="168" ht="14.25" customHeight="1">
      <c r="A168" s="256"/>
      <c r="B168" s="265"/>
      <c r="C168" s="261"/>
      <c r="D168" s="265"/>
      <c r="E168" s="261"/>
      <c r="F168" s="263"/>
      <c r="G168" s="136"/>
      <c r="H168" s="264"/>
      <c r="I168" s="38"/>
      <c r="J168" s="38"/>
    </row>
    <row r="169" ht="14.25" customHeight="1">
      <c r="A169" s="256"/>
      <c r="B169" s="257"/>
      <c r="C169" s="261"/>
      <c r="D169" s="257"/>
      <c r="E169" s="261"/>
      <c r="F169" s="263"/>
      <c r="G169" s="136"/>
      <c r="H169" s="264"/>
      <c r="I169" s="38"/>
      <c r="J169" s="38"/>
    </row>
    <row r="170" ht="14.25" customHeight="1">
      <c r="A170" s="256"/>
      <c r="B170" s="257"/>
      <c r="C170" s="261"/>
      <c r="D170" s="257"/>
      <c r="E170" s="261"/>
      <c r="F170" s="263"/>
      <c r="G170" s="136"/>
      <c r="H170" s="264"/>
      <c r="I170" s="38"/>
      <c r="J170" s="38"/>
    </row>
    <row r="171" ht="14.25" customHeight="1">
      <c r="A171" s="256"/>
      <c r="B171" s="265"/>
      <c r="C171" s="261"/>
      <c r="D171" s="265"/>
      <c r="E171" s="261"/>
      <c r="F171" s="263"/>
      <c r="G171" s="136"/>
      <c r="H171" s="264"/>
      <c r="I171" s="38"/>
      <c r="J171" s="38"/>
    </row>
    <row r="172" ht="15.0" customHeight="1">
      <c r="A172" s="256"/>
      <c r="B172" s="265"/>
      <c r="C172" s="261"/>
      <c r="D172" s="265"/>
      <c r="E172" s="261"/>
      <c r="F172" s="264"/>
      <c r="G172" s="263"/>
      <c r="H172" s="264"/>
      <c r="I172" s="38"/>
      <c r="J172" s="38"/>
    </row>
    <row r="173" ht="15.0" customHeight="1">
      <c r="A173" s="256"/>
      <c r="B173" s="265"/>
      <c r="C173" s="261"/>
      <c r="D173" s="261"/>
      <c r="E173" s="261"/>
      <c r="F173" s="264"/>
      <c r="G173" s="263"/>
      <c r="H173" s="264"/>
      <c r="I173" s="38"/>
      <c r="J173" s="38"/>
    </row>
    <row r="174" ht="13.5" customHeight="1">
      <c r="A174" s="256"/>
      <c r="B174" s="265"/>
      <c r="C174" s="261"/>
      <c r="D174" s="261"/>
      <c r="E174" s="261"/>
      <c r="F174" s="263"/>
      <c r="G174" s="263"/>
      <c r="H174" s="263"/>
      <c r="I174" s="38"/>
      <c r="J174" s="38"/>
    </row>
    <row r="175" ht="14.25" customHeight="1">
      <c r="A175" s="256"/>
      <c r="B175" s="265"/>
      <c r="C175" s="265"/>
      <c r="D175" s="265"/>
      <c r="E175" s="265"/>
      <c r="F175" s="263"/>
      <c r="G175" s="136"/>
      <c r="H175" s="264"/>
      <c r="I175" s="38"/>
      <c r="J175" s="38"/>
    </row>
    <row r="176" ht="14.25" customHeight="1">
      <c r="A176" s="256"/>
      <c r="B176" s="265"/>
      <c r="C176" s="265"/>
      <c r="D176" s="265"/>
      <c r="E176" s="265"/>
      <c r="F176" s="263"/>
      <c r="G176" s="136"/>
      <c r="H176" s="264"/>
      <c r="I176" s="38"/>
      <c r="J176" s="38"/>
    </row>
    <row r="177" ht="14.25" customHeight="1">
      <c r="A177" s="256"/>
      <c r="B177" s="257"/>
      <c r="C177" s="261"/>
      <c r="D177" s="257"/>
      <c r="E177" s="261"/>
      <c r="F177" s="263"/>
      <c r="G177" s="136"/>
      <c r="H177" s="264"/>
      <c r="I177" s="38"/>
      <c r="J177" s="38"/>
    </row>
    <row r="178" ht="14.25" customHeight="1">
      <c r="A178" s="256"/>
      <c r="B178" s="265"/>
      <c r="C178" s="265"/>
      <c r="D178" s="265"/>
      <c r="E178" s="265"/>
      <c r="F178" s="263"/>
      <c r="G178" s="136"/>
      <c r="H178" s="264"/>
      <c r="I178" s="38"/>
      <c r="J178" s="38"/>
    </row>
    <row r="179" ht="14.25" customHeight="1">
      <c r="A179" s="256"/>
      <c r="B179" s="257"/>
      <c r="C179" s="261"/>
      <c r="D179" s="257"/>
      <c r="E179" s="261"/>
      <c r="F179" s="263"/>
      <c r="G179" s="136"/>
      <c r="H179" s="264"/>
      <c r="I179" s="38"/>
      <c r="J179" s="38"/>
    </row>
    <row r="180" ht="14.25" customHeight="1">
      <c r="A180" s="256"/>
      <c r="B180" s="257"/>
      <c r="C180" s="261"/>
      <c r="D180" s="257"/>
      <c r="E180" s="261"/>
      <c r="F180" s="263"/>
      <c r="G180" s="136"/>
      <c r="H180" s="264"/>
      <c r="I180" s="38"/>
      <c r="J180" s="38"/>
    </row>
    <row r="181" ht="14.25" customHeight="1">
      <c r="A181" s="256"/>
      <c r="B181" s="257"/>
      <c r="C181" s="261"/>
      <c r="D181" s="257"/>
      <c r="E181" s="261"/>
      <c r="F181" s="263"/>
      <c r="G181" s="136"/>
      <c r="H181" s="264"/>
      <c r="I181" s="38"/>
      <c r="J181" s="38"/>
    </row>
    <row r="182" ht="14.25" customHeight="1">
      <c r="A182" s="256"/>
      <c r="B182" s="265"/>
      <c r="C182" s="261"/>
      <c r="D182" s="257"/>
      <c r="E182" s="261"/>
      <c r="F182" s="263"/>
      <c r="G182" s="136"/>
      <c r="H182" s="264"/>
      <c r="I182" s="38"/>
      <c r="J182" s="38"/>
    </row>
    <row r="183" ht="14.25" customHeight="1">
      <c r="A183" s="256"/>
      <c r="B183" s="265"/>
      <c r="C183" s="261"/>
      <c r="D183" s="257"/>
      <c r="E183" s="261"/>
      <c r="F183" s="263"/>
      <c r="G183" s="136"/>
      <c r="H183" s="264"/>
      <c r="I183" s="38"/>
      <c r="J183" s="38"/>
    </row>
    <row r="184" ht="14.25" customHeight="1">
      <c r="A184" s="256"/>
      <c r="B184" s="257"/>
      <c r="C184" s="261"/>
      <c r="D184" s="257"/>
      <c r="E184" s="261"/>
      <c r="F184" s="263"/>
      <c r="G184" s="136"/>
      <c r="H184" s="264"/>
      <c r="I184" s="38"/>
      <c r="J184" s="38"/>
    </row>
    <row r="185" ht="14.25" customHeight="1">
      <c r="A185" s="256"/>
      <c r="B185" s="257"/>
      <c r="C185" s="261"/>
      <c r="D185" s="257"/>
      <c r="E185" s="261"/>
      <c r="F185" s="263"/>
      <c r="G185" s="136"/>
      <c r="H185" s="264"/>
      <c r="I185" s="38"/>
      <c r="J185" s="38"/>
    </row>
    <row r="186" ht="14.25" customHeight="1">
      <c r="A186" s="256"/>
      <c r="B186" s="265"/>
      <c r="C186" s="261"/>
      <c r="D186" s="265"/>
      <c r="E186" s="261"/>
      <c r="F186" s="263"/>
      <c r="G186" s="136"/>
      <c r="H186" s="264"/>
      <c r="I186" s="38"/>
      <c r="J186" s="38"/>
    </row>
    <row r="187" ht="15.0" customHeight="1">
      <c r="A187" s="256"/>
      <c r="B187" s="265"/>
      <c r="C187" s="261"/>
      <c r="D187" s="265"/>
      <c r="E187" s="261"/>
      <c r="F187" s="264"/>
      <c r="G187" s="263"/>
      <c r="H187" s="264"/>
      <c r="I187" s="38"/>
      <c r="J187" s="38"/>
    </row>
    <row r="188" ht="15.0" customHeight="1">
      <c r="A188" s="256"/>
      <c r="B188" s="265"/>
      <c r="C188" s="261"/>
      <c r="D188" s="261"/>
      <c r="E188" s="261"/>
      <c r="F188" s="264"/>
      <c r="G188" s="263"/>
      <c r="H188" s="264"/>
      <c r="I188" s="38"/>
      <c r="J188" s="38"/>
    </row>
    <row r="189" ht="13.5" customHeight="1">
      <c r="A189" s="256"/>
      <c r="B189" s="265"/>
      <c r="C189" s="261"/>
      <c r="D189" s="261"/>
      <c r="E189" s="261"/>
      <c r="F189" s="263"/>
      <c r="G189" s="263"/>
      <c r="H189" s="263"/>
      <c r="I189" s="38"/>
      <c r="J189" s="38"/>
    </row>
    <row r="190" ht="14.25" customHeight="1">
      <c r="A190" s="256"/>
      <c r="B190" s="265"/>
      <c r="C190" s="265"/>
      <c r="D190" s="265"/>
      <c r="E190" s="265"/>
      <c r="F190" s="263"/>
      <c r="G190" s="136"/>
      <c r="H190" s="264"/>
      <c r="I190" s="38"/>
      <c r="J190" s="38"/>
    </row>
    <row r="191" ht="14.25" customHeight="1">
      <c r="A191" s="256"/>
      <c r="B191" s="265"/>
      <c r="C191" s="265"/>
      <c r="D191" s="265"/>
      <c r="E191" s="265"/>
      <c r="F191" s="263"/>
      <c r="G191" s="136"/>
      <c r="H191" s="264"/>
      <c r="I191" s="38"/>
      <c r="J191" s="38"/>
    </row>
    <row r="192" ht="14.25" customHeight="1">
      <c r="A192" s="256"/>
      <c r="B192" s="257"/>
      <c r="C192" s="261"/>
      <c r="D192" s="257"/>
      <c r="E192" s="261"/>
      <c r="F192" s="263"/>
      <c r="G192" s="136"/>
      <c r="H192" s="264"/>
      <c r="I192" s="38"/>
      <c r="J192" s="38"/>
    </row>
    <row r="193" ht="14.25" customHeight="1">
      <c r="A193" s="256"/>
      <c r="B193" s="265"/>
      <c r="C193" s="265"/>
      <c r="D193" s="265"/>
      <c r="E193" s="265"/>
      <c r="F193" s="263"/>
      <c r="G193" s="136"/>
      <c r="H193" s="264"/>
      <c r="I193" s="38"/>
      <c r="J193" s="38"/>
    </row>
    <row r="194" ht="14.25" customHeight="1">
      <c r="A194" s="256"/>
      <c r="B194" s="257"/>
      <c r="C194" s="261"/>
      <c r="D194" s="257"/>
      <c r="E194" s="261"/>
      <c r="F194" s="263"/>
      <c r="G194" s="136"/>
      <c r="H194" s="264"/>
      <c r="I194" s="38"/>
      <c r="J194" s="38"/>
    </row>
    <row r="195" ht="14.25" customHeight="1">
      <c r="A195" s="256"/>
      <c r="B195" s="257"/>
      <c r="C195" s="261"/>
      <c r="D195" s="257"/>
      <c r="E195" s="261"/>
      <c r="F195" s="263"/>
      <c r="G195" s="136"/>
      <c r="H195" s="264"/>
      <c r="I195" s="38"/>
      <c r="J195" s="38"/>
    </row>
    <row r="196" ht="14.25" customHeight="1">
      <c r="A196" s="256"/>
      <c r="B196" s="257"/>
      <c r="C196" s="261"/>
      <c r="D196" s="257"/>
      <c r="E196" s="261"/>
      <c r="F196" s="263"/>
      <c r="G196" s="136"/>
      <c r="H196" s="264"/>
      <c r="I196" s="38"/>
      <c r="J196" s="38"/>
    </row>
    <row r="197" ht="14.25" customHeight="1">
      <c r="A197" s="256"/>
      <c r="B197" s="265"/>
      <c r="C197" s="261"/>
      <c r="D197" s="257"/>
      <c r="E197" s="261"/>
      <c r="F197" s="263"/>
      <c r="G197" s="136"/>
      <c r="H197" s="264"/>
      <c r="I197" s="38"/>
      <c r="J197" s="38"/>
    </row>
    <row r="198" ht="14.25" customHeight="1">
      <c r="A198" s="256"/>
      <c r="B198" s="265"/>
      <c r="C198" s="261"/>
      <c r="D198" s="257"/>
      <c r="E198" s="261"/>
      <c r="F198" s="263"/>
      <c r="G198" s="136"/>
      <c r="H198" s="264"/>
      <c r="I198" s="38"/>
      <c r="J198" s="38"/>
    </row>
    <row r="199" ht="14.25" customHeight="1">
      <c r="A199" s="256"/>
      <c r="B199" s="257"/>
      <c r="C199" s="261"/>
      <c r="D199" s="257"/>
      <c r="E199" s="261"/>
      <c r="F199" s="263"/>
      <c r="G199" s="136"/>
      <c r="H199" s="264"/>
      <c r="I199" s="38"/>
      <c r="J199" s="38"/>
    </row>
    <row r="200" ht="14.25" customHeight="1">
      <c r="A200" s="256"/>
      <c r="B200" s="257"/>
      <c r="C200" s="261"/>
      <c r="D200" s="257"/>
      <c r="E200" s="261"/>
      <c r="F200" s="263"/>
      <c r="G200" s="136"/>
      <c r="H200" s="264"/>
      <c r="I200" s="38"/>
      <c r="J200" s="38"/>
    </row>
    <row r="201" ht="14.25" customHeight="1">
      <c r="A201" s="256"/>
      <c r="B201" s="265"/>
      <c r="C201" s="261"/>
      <c r="D201" s="265"/>
      <c r="E201" s="261"/>
      <c r="F201" s="263"/>
      <c r="G201" s="136"/>
      <c r="H201" s="264"/>
      <c r="I201" s="38"/>
      <c r="J201" s="38"/>
    </row>
    <row r="202" ht="15.0" customHeight="1">
      <c r="A202" s="256"/>
      <c r="B202" s="265"/>
      <c r="C202" s="261"/>
      <c r="D202" s="265"/>
      <c r="E202" s="261"/>
      <c r="F202" s="264"/>
      <c r="G202" s="263"/>
      <c r="H202" s="264"/>
      <c r="I202" s="38"/>
      <c r="J202" s="38"/>
    </row>
    <row r="203" ht="15.0" customHeight="1">
      <c r="A203" s="256"/>
      <c r="B203" s="265"/>
      <c r="C203" s="261"/>
      <c r="D203" s="261"/>
      <c r="E203" s="261"/>
      <c r="F203" s="264"/>
      <c r="G203" s="263"/>
      <c r="H203" s="264"/>
      <c r="I203" s="38"/>
      <c r="J203" s="38"/>
    </row>
    <row r="204" ht="13.5" customHeight="1">
      <c r="A204" s="256"/>
      <c r="B204" s="265"/>
      <c r="C204" s="261"/>
      <c r="D204" s="261"/>
      <c r="E204" s="261"/>
      <c r="F204" s="263"/>
      <c r="G204" s="263"/>
      <c r="H204" s="263"/>
      <c r="I204" s="38"/>
      <c r="J204" s="38"/>
    </row>
    <row r="205" ht="15.0" customHeight="1">
      <c r="A205" s="256"/>
      <c r="B205" s="265"/>
      <c r="C205" s="265"/>
      <c r="D205" s="265"/>
      <c r="E205" s="265"/>
      <c r="F205" s="263"/>
      <c r="G205" s="136"/>
      <c r="H205" s="264"/>
      <c r="I205" s="38"/>
      <c r="J205" s="38"/>
    </row>
    <row r="206" ht="15.0" customHeight="1">
      <c r="A206" s="256"/>
      <c r="B206" s="265"/>
      <c r="C206" s="265"/>
      <c r="D206" s="265"/>
      <c r="E206" s="265"/>
      <c r="F206" s="263"/>
      <c r="G206" s="136"/>
      <c r="H206" s="264"/>
      <c r="I206" s="38"/>
      <c r="J206" s="38"/>
    </row>
    <row r="207" ht="15.0" customHeight="1">
      <c r="A207" s="256"/>
      <c r="B207" s="257"/>
      <c r="C207" s="261"/>
      <c r="D207" s="257"/>
      <c r="E207" s="261"/>
      <c r="F207" s="263"/>
      <c r="G207" s="136"/>
      <c r="H207" s="264"/>
      <c r="I207" s="38"/>
      <c r="J207" s="38"/>
    </row>
    <row r="208" ht="15.0" customHeight="1">
      <c r="A208" s="256"/>
      <c r="B208" s="265"/>
      <c r="C208" s="265"/>
      <c r="D208" s="265"/>
      <c r="E208" s="265"/>
      <c r="F208" s="263"/>
      <c r="G208" s="136"/>
      <c r="H208" s="264"/>
      <c r="I208" s="38"/>
      <c r="J208" s="38"/>
    </row>
    <row r="209" ht="15.0" customHeight="1">
      <c r="A209" s="256"/>
      <c r="B209" s="257"/>
      <c r="C209" s="261"/>
      <c r="D209" s="257"/>
      <c r="E209" s="261"/>
      <c r="F209" s="263"/>
      <c r="G209" s="136"/>
      <c r="H209" s="264"/>
      <c r="I209" s="38"/>
      <c r="J209" s="38"/>
    </row>
    <row r="210" ht="15.0" customHeight="1">
      <c r="A210" s="256"/>
      <c r="B210" s="257"/>
      <c r="C210" s="261"/>
      <c r="D210" s="257"/>
      <c r="E210" s="261"/>
      <c r="F210" s="263"/>
      <c r="G210" s="136"/>
      <c r="H210" s="264"/>
      <c r="I210" s="38"/>
      <c r="J210" s="38"/>
    </row>
    <row r="211" ht="15.0" customHeight="1">
      <c r="A211" s="256"/>
      <c r="B211" s="257"/>
      <c r="C211" s="261"/>
      <c r="D211" s="257"/>
      <c r="E211" s="261"/>
      <c r="F211" s="263"/>
      <c r="G211" s="136"/>
      <c r="H211" s="264"/>
      <c r="I211" s="38"/>
      <c r="J211" s="38"/>
    </row>
    <row r="212" ht="15.0" customHeight="1">
      <c r="A212" s="256"/>
      <c r="B212" s="265"/>
      <c r="C212" s="261"/>
      <c r="D212" s="265"/>
      <c r="E212" s="261"/>
      <c r="F212" s="263"/>
      <c r="G212" s="136"/>
      <c r="H212" s="264"/>
      <c r="I212" s="38"/>
      <c r="J212" s="38"/>
    </row>
    <row r="213" ht="15.0" customHeight="1">
      <c r="A213" s="256"/>
      <c r="B213" s="265"/>
      <c r="C213" s="261"/>
      <c r="D213" s="265"/>
      <c r="E213" s="261"/>
      <c r="F213" s="263"/>
      <c r="G213" s="136"/>
      <c r="H213" s="264"/>
      <c r="I213" s="38"/>
      <c r="J213" s="38"/>
    </row>
    <row r="214" ht="15.0" customHeight="1">
      <c r="A214" s="256"/>
      <c r="B214" s="257"/>
      <c r="C214" s="261"/>
      <c r="D214" s="257"/>
      <c r="E214" s="261"/>
      <c r="F214" s="263"/>
      <c r="G214" s="136"/>
      <c r="H214" s="264"/>
      <c r="I214" s="38"/>
      <c r="J214" s="38"/>
    </row>
    <row r="215" ht="15.0" customHeight="1">
      <c r="A215" s="256"/>
      <c r="B215" s="257"/>
      <c r="C215" s="261"/>
      <c r="D215" s="257"/>
      <c r="E215" s="261"/>
      <c r="F215" s="263"/>
      <c r="G215" s="136"/>
      <c r="H215" s="264"/>
      <c r="I215" s="38"/>
      <c r="J215" s="38"/>
    </row>
    <row r="216" ht="15.0" customHeight="1">
      <c r="A216" s="256"/>
      <c r="B216" s="265"/>
      <c r="C216" s="261"/>
      <c r="D216" s="265"/>
      <c r="E216" s="261"/>
      <c r="F216" s="263"/>
      <c r="G216" s="136"/>
      <c r="H216" s="264"/>
      <c r="I216" s="38"/>
      <c r="J216" s="38"/>
    </row>
    <row r="217" ht="15.0" customHeight="1">
      <c r="A217" s="256"/>
      <c r="B217" s="265"/>
      <c r="C217" s="261"/>
      <c r="D217" s="265"/>
      <c r="E217" s="261"/>
      <c r="F217" s="264"/>
      <c r="G217" s="263"/>
      <c r="H217" s="264"/>
      <c r="I217" s="38"/>
      <c r="J217" s="38"/>
    </row>
    <row r="218" ht="15.0" customHeight="1">
      <c r="A218" s="256"/>
      <c r="B218" s="265"/>
      <c r="C218" s="261"/>
      <c r="D218" s="261"/>
      <c r="E218" s="261"/>
      <c r="F218" s="264"/>
      <c r="G218" s="263"/>
      <c r="H218" s="264"/>
      <c r="I218" s="38"/>
      <c r="J218" s="38"/>
    </row>
    <row r="219" ht="13.5" customHeight="1">
      <c r="A219" s="256"/>
      <c r="B219" s="265"/>
      <c r="C219" s="261"/>
      <c r="D219" s="261"/>
      <c r="E219" s="261"/>
      <c r="F219" s="263"/>
      <c r="G219" s="263"/>
      <c r="H219" s="263"/>
      <c r="I219" s="38"/>
      <c r="J219" s="38"/>
    </row>
    <row r="220" ht="14.25" customHeight="1">
      <c r="A220" s="256"/>
      <c r="B220" s="265"/>
      <c r="C220" s="265"/>
      <c r="D220" s="265"/>
      <c r="E220" s="265"/>
      <c r="F220" s="263"/>
      <c r="G220" s="136"/>
      <c r="H220" s="264"/>
      <c r="I220" s="38"/>
      <c r="J220" s="38"/>
    </row>
    <row r="221" ht="14.25" customHeight="1">
      <c r="A221" s="256"/>
      <c r="B221" s="265"/>
      <c r="C221" s="265"/>
      <c r="D221" s="265"/>
      <c r="E221" s="265"/>
      <c r="F221" s="263"/>
      <c r="G221" s="136"/>
      <c r="H221" s="264"/>
      <c r="I221" s="38"/>
      <c r="J221" s="38"/>
    </row>
    <row r="222" ht="14.25" customHeight="1">
      <c r="A222" s="256"/>
      <c r="B222" s="265"/>
      <c r="C222" s="261"/>
      <c r="D222" s="265"/>
      <c r="E222" s="261"/>
      <c r="F222" s="263"/>
      <c r="G222" s="136"/>
      <c r="H222" s="264"/>
      <c r="I222" s="38"/>
      <c r="J222" s="38"/>
    </row>
    <row r="223" ht="14.25" customHeight="1">
      <c r="A223" s="256"/>
      <c r="B223" s="265"/>
      <c r="C223" s="265"/>
      <c r="D223" s="265"/>
      <c r="E223" s="265"/>
      <c r="F223" s="263"/>
      <c r="G223" s="136"/>
      <c r="H223" s="264"/>
      <c r="I223" s="38"/>
      <c r="J223" s="38"/>
    </row>
    <row r="224" ht="14.25" customHeight="1">
      <c r="A224" s="256"/>
      <c r="B224" s="265"/>
      <c r="C224" s="261"/>
      <c r="D224" s="265"/>
      <c r="E224" s="261"/>
      <c r="F224" s="263"/>
      <c r="G224" s="136"/>
      <c r="H224" s="264"/>
      <c r="I224" s="38"/>
      <c r="J224" s="38"/>
    </row>
    <row r="225" ht="14.25" customHeight="1">
      <c r="A225" s="256"/>
      <c r="B225" s="265"/>
      <c r="C225" s="261"/>
      <c r="D225" s="265"/>
      <c r="E225" s="261"/>
      <c r="F225" s="263"/>
      <c r="G225" s="136"/>
      <c r="H225" s="264"/>
      <c r="I225" s="38"/>
      <c r="J225" s="38"/>
    </row>
    <row r="226" ht="14.25" customHeight="1">
      <c r="A226" s="256"/>
      <c r="B226" s="265"/>
      <c r="C226" s="261"/>
      <c r="D226" s="265"/>
      <c r="E226" s="261"/>
      <c r="F226" s="263"/>
      <c r="G226" s="136"/>
      <c r="H226" s="264"/>
      <c r="I226" s="38"/>
      <c r="J226" s="38"/>
    </row>
    <row r="227" ht="14.25" customHeight="1">
      <c r="A227" s="256"/>
      <c r="B227" s="265"/>
      <c r="C227" s="261"/>
      <c r="D227" s="265"/>
      <c r="E227" s="261"/>
      <c r="F227" s="263"/>
      <c r="G227" s="136"/>
      <c r="H227" s="264"/>
      <c r="I227" s="38"/>
      <c r="J227" s="38"/>
    </row>
    <row r="228" ht="14.25" customHeight="1">
      <c r="A228" s="256"/>
      <c r="B228" s="265"/>
      <c r="C228" s="261"/>
      <c r="D228" s="265"/>
      <c r="E228" s="261"/>
      <c r="F228" s="263"/>
      <c r="G228" s="136"/>
      <c r="H228" s="264"/>
      <c r="I228" s="38"/>
      <c r="J228" s="38"/>
    </row>
    <row r="229" ht="14.25" customHeight="1">
      <c r="A229" s="256"/>
      <c r="B229" s="265"/>
      <c r="C229" s="261"/>
      <c r="D229" s="265"/>
      <c r="E229" s="261"/>
      <c r="F229" s="263"/>
      <c r="G229" s="136"/>
      <c r="H229" s="264"/>
      <c r="I229" s="38"/>
      <c r="J229" s="38"/>
    </row>
    <row r="230" ht="14.25" customHeight="1">
      <c r="A230" s="256"/>
      <c r="B230" s="265"/>
      <c r="C230" s="261"/>
      <c r="D230" s="265"/>
      <c r="E230" s="261"/>
      <c r="F230" s="263"/>
      <c r="G230" s="136"/>
      <c r="H230" s="264"/>
      <c r="I230" s="38"/>
      <c r="J230" s="38"/>
    </row>
    <row r="231" ht="14.25" customHeight="1">
      <c r="A231" s="256"/>
      <c r="B231" s="265"/>
      <c r="C231" s="261"/>
      <c r="D231" s="265"/>
      <c r="E231" s="261"/>
      <c r="F231" s="263"/>
      <c r="G231" s="136"/>
      <c r="H231" s="264"/>
      <c r="I231" s="38"/>
      <c r="J231" s="38"/>
    </row>
    <row r="232" ht="15.0" customHeight="1">
      <c r="A232" s="256"/>
      <c r="B232" s="265"/>
      <c r="C232" s="261"/>
      <c r="D232" s="265"/>
      <c r="E232" s="261"/>
      <c r="F232" s="264"/>
      <c r="G232" s="263"/>
      <c r="H232" s="264"/>
      <c r="I232" s="38"/>
      <c r="J232" s="38"/>
    </row>
    <row r="233" ht="15.0" customHeight="1">
      <c r="A233" s="256"/>
      <c r="B233" s="265"/>
      <c r="C233" s="261"/>
      <c r="D233" s="261"/>
      <c r="E233" s="261"/>
      <c r="F233" s="264"/>
      <c r="G233" s="263"/>
      <c r="H233" s="264"/>
      <c r="I233" s="38"/>
      <c r="J233" s="38"/>
    </row>
    <row r="234" ht="13.5" customHeight="1">
      <c r="A234" s="256"/>
      <c r="B234" s="265"/>
      <c r="C234" s="261"/>
      <c r="D234" s="261"/>
      <c r="E234" s="261"/>
      <c r="F234" s="263"/>
      <c r="G234" s="263"/>
      <c r="H234" s="263"/>
      <c r="I234" s="38"/>
      <c r="J234" s="38"/>
    </row>
    <row r="235" ht="14.25" customHeight="1">
      <c r="A235" s="256"/>
      <c r="B235" s="265"/>
      <c r="C235" s="265"/>
      <c r="D235" s="265"/>
      <c r="E235" s="265"/>
      <c r="F235" s="263"/>
      <c r="G235" s="136"/>
      <c r="H235" s="264"/>
      <c r="I235" s="38"/>
      <c r="J235" s="38"/>
    </row>
    <row r="236" ht="14.25" customHeight="1">
      <c r="A236" s="256"/>
      <c r="B236" s="265"/>
      <c r="C236" s="265"/>
      <c r="D236" s="265"/>
      <c r="E236" s="265"/>
      <c r="F236" s="263"/>
      <c r="G236" s="136"/>
      <c r="H236" s="264"/>
      <c r="I236" s="38"/>
      <c r="J236" s="38"/>
    </row>
    <row r="237" ht="14.25" customHeight="1">
      <c r="A237" s="256"/>
      <c r="B237" s="301"/>
      <c r="C237" s="301"/>
      <c r="D237" s="257"/>
      <c r="E237" s="261"/>
      <c r="F237" s="263"/>
      <c r="G237" s="136"/>
      <c r="H237" s="264"/>
      <c r="I237" s="38"/>
      <c r="J237" s="38"/>
    </row>
    <row r="238" ht="14.25" customHeight="1">
      <c r="A238" s="256"/>
      <c r="B238" s="265"/>
      <c r="C238" s="265"/>
      <c r="D238" s="265"/>
      <c r="E238" s="265"/>
      <c r="F238" s="263"/>
      <c r="G238" s="136"/>
      <c r="H238" s="264"/>
      <c r="I238" s="38"/>
      <c r="J238" s="38"/>
    </row>
    <row r="239" ht="14.25" customHeight="1">
      <c r="A239" s="256"/>
      <c r="B239" s="257"/>
      <c r="C239" s="261"/>
      <c r="D239" s="257"/>
      <c r="E239" s="261"/>
      <c r="F239" s="263"/>
      <c r="G239" s="136"/>
      <c r="H239" s="264"/>
      <c r="I239" s="38"/>
      <c r="J239" s="38"/>
    </row>
    <row r="240" ht="14.25" customHeight="1">
      <c r="A240" s="256"/>
      <c r="B240" s="257"/>
      <c r="C240" s="261"/>
      <c r="D240" s="257"/>
      <c r="E240" s="261"/>
      <c r="F240" s="263"/>
      <c r="G240" s="136"/>
      <c r="H240" s="264"/>
      <c r="I240" s="38"/>
      <c r="J240" s="38"/>
    </row>
    <row r="241" ht="14.25" customHeight="1">
      <c r="A241" s="256"/>
      <c r="B241" s="257"/>
      <c r="C241" s="261"/>
      <c r="D241" s="257"/>
      <c r="E241" s="261"/>
      <c r="F241" s="263"/>
      <c r="G241" s="136"/>
      <c r="H241" s="264"/>
      <c r="I241" s="38"/>
      <c r="J241" s="38"/>
    </row>
    <row r="242" ht="14.25" customHeight="1">
      <c r="A242" s="256"/>
      <c r="B242" s="265"/>
      <c r="C242" s="261"/>
      <c r="D242" s="265"/>
      <c r="E242" s="261"/>
      <c r="F242" s="263"/>
      <c r="G242" s="136"/>
      <c r="H242" s="264"/>
      <c r="I242" s="38"/>
      <c r="J242" s="38"/>
    </row>
    <row r="243" ht="14.25" customHeight="1">
      <c r="A243" s="256"/>
      <c r="B243" s="265"/>
      <c r="C243" s="261"/>
      <c r="D243" s="265"/>
      <c r="E243" s="261"/>
      <c r="F243" s="263"/>
      <c r="G243" s="136"/>
      <c r="H243" s="264"/>
      <c r="I243" s="38"/>
      <c r="J243" s="38"/>
    </row>
    <row r="244" ht="14.25" customHeight="1">
      <c r="A244" s="256"/>
      <c r="B244" s="257"/>
      <c r="C244" s="261"/>
      <c r="D244" s="257"/>
      <c r="E244" s="261"/>
      <c r="F244" s="263"/>
      <c r="G244" s="136"/>
      <c r="H244" s="264"/>
      <c r="I244" s="38"/>
      <c r="J244" s="38"/>
    </row>
    <row r="245" ht="14.25" customHeight="1">
      <c r="A245" s="256"/>
      <c r="B245" s="257"/>
      <c r="C245" s="261"/>
      <c r="D245" s="257"/>
      <c r="E245" s="261"/>
      <c r="F245" s="263"/>
      <c r="G245" s="136"/>
      <c r="H245" s="264"/>
      <c r="I245" s="38"/>
      <c r="J245" s="38"/>
    </row>
    <row r="246" ht="14.25" customHeight="1">
      <c r="A246" s="256"/>
      <c r="B246" s="265"/>
      <c r="C246" s="261"/>
      <c r="D246" s="265"/>
      <c r="E246" s="261"/>
      <c r="F246" s="263"/>
      <c r="G246" s="136"/>
      <c r="H246" s="264"/>
      <c r="I246" s="38"/>
      <c r="J246" s="38"/>
    </row>
    <row r="247" ht="15.0" customHeight="1">
      <c r="A247" s="256"/>
      <c r="B247" s="265"/>
      <c r="C247" s="261"/>
      <c r="D247" s="265"/>
      <c r="E247" s="261"/>
      <c r="F247" s="264"/>
      <c r="G247" s="263"/>
      <c r="H247" s="264"/>
      <c r="I247" s="38"/>
      <c r="J247" s="38"/>
    </row>
    <row r="248" ht="15.0" customHeight="1">
      <c r="A248" s="256"/>
      <c r="B248" s="265"/>
      <c r="C248" s="261"/>
      <c r="D248" s="261"/>
      <c r="E248" s="261"/>
      <c r="F248" s="264"/>
      <c r="G248" s="263"/>
      <c r="H248" s="264"/>
      <c r="I248" s="38"/>
      <c r="J248" s="38"/>
    </row>
    <row r="249" ht="13.5" customHeight="1">
      <c r="A249" s="256"/>
      <c r="B249" s="265"/>
      <c r="C249" s="261"/>
      <c r="D249" s="261"/>
      <c r="E249" s="261"/>
      <c r="F249" s="263"/>
      <c r="G249" s="263"/>
      <c r="H249" s="263"/>
      <c r="I249" s="38"/>
      <c r="J249" s="38"/>
    </row>
    <row r="250" ht="14.25" customHeight="1">
      <c r="A250" s="256"/>
      <c r="B250" s="265"/>
      <c r="C250" s="265"/>
      <c r="D250" s="265"/>
      <c r="E250" s="265"/>
      <c r="F250" s="263"/>
      <c r="G250" s="136"/>
      <c r="H250" s="264"/>
      <c r="I250" s="38"/>
      <c r="J250" s="38"/>
    </row>
    <row r="251" ht="14.25" customHeight="1">
      <c r="A251" s="256"/>
      <c r="B251" s="265"/>
      <c r="C251" s="265"/>
      <c r="D251" s="265"/>
      <c r="E251" s="265"/>
      <c r="F251" s="263"/>
      <c r="G251" s="136"/>
      <c r="H251" s="264"/>
      <c r="I251" s="38"/>
      <c r="J251" s="38"/>
    </row>
    <row r="252" ht="14.25" customHeight="1">
      <c r="A252" s="256"/>
      <c r="B252" s="257"/>
      <c r="C252" s="261"/>
      <c r="D252" s="257"/>
      <c r="E252" s="261"/>
      <c r="F252" s="263"/>
      <c r="G252" s="136"/>
      <c r="H252" s="264"/>
      <c r="I252" s="38"/>
      <c r="J252" s="38"/>
    </row>
    <row r="253" ht="14.25" customHeight="1">
      <c r="A253" s="256"/>
      <c r="B253" s="265"/>
      <c r="C253" s="265"/>
      <c r="D253" s="265"/>
      <c r="E253" s="265"/>
      <c r="F253" s="263"/>
      <c r="G253" s="136"/>
      <c r="H253" s="264"/>
      <c r="I253" s="38"/>
      <c r="J253" s="38"/>
    </row>
    <row r="254" ht="14.25" customHeight="1">
      <c r="A254" s="256"/>
      <c r="B254" s="257"/>
      <c r="C254" s="261"/>
      <c r="D254" s="257"/>
      <c r="E254" s="261"/>
      <c r="F254" s="263"/>
      <c r="G254" s="136"/>
      <c r="H254" s="264"/>
      <c r="I254" s="38"/>
      <c r="J254" s="38"/>
    </row>
    <row r="255" ht="14.25" customHeight="1">
      <c r="A255" s="256"/>
      <c r="B255" s="257"/>
      <c r="C255" s="261"/>
      <c r="D255" s="257"/>
      <c r="E255" s="261"/>
      <c r="F255" s="263"/>
      <c r="G255" s="136"/>
      <c r="H255" s="264"/>
      <c r="I255" s="38"/>
      <c r="J255" s="38"/>
    </row>
    <row r="256" ht="14.25" customHeight="1">
      <c r="A256" s="256"/>
      <c r="B256" s="257"/>
      <c r="C256" s="261"/>
      <c r="D256" s="257"/>
      <c r="E256" s="261"/>
      <c r="F256" s="263"/>
      <c r="G256" s="136"/>
      <c r="H256" s="264"/>
      <c r="I256" s="38"/>
      <c r="J256" s="38"/>
    </row>
    <row r="257" ht="14.25" customHeight="1">
      <c r="A257" s="256"/>
      <c r="B257" s="265"/>
      <c r="C257" s="261"/>
      <c r="D257" s="257"/>
      <c r="E257" s="261"/>
      <c r="F257" s="263"/>
      <c r="G257" s="136"/>
      <c r="H257" s="264"/>
      <c r="I257" s="38"/>
      <c r="J257" s="38"/>
    </row>
    <row r="258" ht="14.25" customHeight="1">
      <c r="A258" s="256"/>
      <c r="B258" s="265"/>
      <c r="C258" s="261"/>
      <c r="D258" s="257"/>
      <c r="E258" s="261"/>
      <c r="F258" s="263"/>
      <c r="G258" s="136"/>
      <c r="H258" s="264"/>
      <c r="I258" s="38"/>
      <c r="J258" s="38"/>
    </row>
    <row r="259" ht="14.25" customHeight="1">
      <c r="A259" s="256"/>
      <c r="B259" s="257"/>
      <c r="C259" s="261"/>
      <c r="D259" s="257"/>
      <c r="E259" s="261"/>
      <c r="F259" s="263"/>
      <c r="G259" s="136"/>
      <c r="H259" s="264"/>
      <c r="I259" s="38"/>
      <c r="J259" s="38"/>
    </row>
    <row r="260" ht="14.25" customHeight="1">
      <c r="A260" s="256"/>
      <c r="B260" s="257"/>
      <c r="C260" s="261"/>
      <c r="D260" s="257"/>
      <c r="E260" s="261"/>
      <c r="F260" s="263"/>
      <c r="G260" s="136"/>
      <c r="H260" s="264"/>
      <c r="I260" s="38"/>
      <c r="J260" s="38"/>
    </row>
    <row r="261" ht="14.25" customHeight="1">
      <c r="A261" s="256"/>
      <c r="B261" s="265"/>
      <c r="C261" s="261"/>
      <c r="D261" s="265"/>
      <c r="E261" s="261"/>
      <c r="F261" s="263"/>
      <c r="G261" s="136"/>
      <c r="H261" s="264"/>
      <c r="I261" s="38"/>
      <c r="J261" s="38"/>
    </row>
    <row r="262" ht="15.0" customHeight="1">
      <c r="A262" s="256"/>
      <c r="B262" s="265"/>
      <c r="C262" s="261"/>
      <c r="D262" s="265"/>
      <c r="E262" s="261"/>
      <c r="F262" s="264"/>
      <c r="G262" s="263"/>
      <c r="H262" s="264"/>
      <c r="I262" s="38"/>
      <c r="J262" s="38"/>
    </row>
    <row r="263" ht="15.0" customHeight="1">
      <c r="A263" s="256"/>
      <c r="B263" s="265"/>
      <c r="C263" s="261"/>
      <c r="D263" s="261"/>
      <c r="E263" s="261"/>
      <c r="F263" s="264"/>
      <c r="G263" s="263"/>
      <c r="H263" s="264"/>
      <c r="I263" s="38"/>
      <c r="J263" s="38"/>
    </row>
    <row r="264" ht="13.5" customHeight="1">
      <c r="A264" s="256"/>
      <c r="B264" s="265"/>
      <c r="C264" s="261"/>
      <c r="D264" s="261"/>
      <c r="E264" s="261"/>
      <c r="F264" s="263"/>
      <c r="G264" s="263"/>
      <c r="H264" s="263"/>
      <c r="I264" s="38"/>
      <c r="J264" s="38"/>
    </row>
    <row r="265" ht="15.0" customHeight="1">
      <c r="A265" s="256"/>
      <c r="B265" s="265"/>
      <c r="C265" s="265"/>
      <c r="D265" s="265"/>
      <c r="E265" s="265"/>
      <c r="F265" s="263"/>
      <c r="G265" s="136"/>
      <c r="H265" s="264"/>
      <c r="I265" s="38"/>
      <c r="J265" s="38"/>
    </row>
    <row r="266" ht="15.0" customHeight="1">
      <c r="A266" s="256"/>
      <c r="B266" s="265"/>
      <c r="C266" s="265"/>
      <c r="D266" s="265"/>
      <c r="E266" s="265"/>
      <c r="F266" s="263"/>
      <c r="G266" s="136"/>
      <c r="H266" s="264"/>
      <c r="I266" s="38"/>
      <c r="J266" s="38"/>
    </row>
    <row r="267" ht="15.0" customHeight="1">
      <c r="A267" s="256"/>
      <c r="B267" s="257"/>
      <c r="C267" s="261"/>
      <c r="D267" s="257"/>
      <c r="E267" s="261"/>
      <c r="F267" s="263"/>
      <c r="G267" s="136"/>
      <c r="H267" s="264"/>
      <c r="I267" s="38"/>
      <c r="J267" s="38"/>
    </row>
    <row r="268" ht="15.0" customHeight="1">
      <c r="A268" s="256"/>
      <c r="B268" s="265"/>
      <c r="C268" s="265"/>
      <c r="D268" s="265"/>
      <c r="E268" s="265"/>
      <c r="F268" s="263"/>
      <c r="G268" s="136"/>
      <c r="H268" s="264"/>
      <c r="I268" s="38"/>
      <c r="J268" s="38"/>
    </row>
    <row r="269" ht="15.0" customHeight="1">
      <c r="A269" s="256"/>
      <c r="B269" s="257"/>
      <c r="C269" s="261"/>
      <c r="D269" s="257"/>
      <c r="E269" s="261"/>
      <c r="F269" s="263"/>
      <c r="G269" s="136"/>
      <c r="H269" s="264"/>
      <c r="I269" s="38"/>
      <c r="J269" s="38"/>
    </row>
    <row r="270" ht="15.0" customHeight="1">
      <c r="A270" s="256"/>
      <c r="B270" s="257"/>
      <c r="C270" s="261"/>
      <c r="D270" s="257"/>
      <c r="E270" s="261"/>
      <c r="F270" s="263"/>
      <c r="G270" s="136"/>
      <c r="H270" s="264"/>
      <c r="I270" s="38"/>
      <c r="J270" s="38"/>
    </row>
    <row r="271" ht="15.0" customHeight="1">
      <c r="A271" s="256"/>
      <c r="B271" s="257"/>
      <c r="C271" s="261"/>
      <c r="D271" s="257"/>
      <c r="E271" s="261"/>
      <c r="F271" s="263"/>
      <c r="G271" s="136"/>
      <c r="H271" s="264"/>
      <c r="I271" s="38"/>
      <c r="J271" s="38"/>
    </row>
    <row r="272" ht="15.0" customHeight="1">
      <c r="A272" s="256"/>
      <c r="B272" s="265"/>
      <c r="C272" s="261"/>
      <c r="D272" s="265"/>
      <c r="E272" s="261"/>
      <c r="F272" s="263"/>
      <c r="G272" s="136"/>
      <c r="H272" s="264"/>
      <c r="I272" s="38"/>
      <c r="J272" s="38"/>
    </row>
    <row r="273" ht="15.0" customHeight="1">
      <c r="A273" s="256"/>
      <c r="B273" s="265"/>
      <c r="C273" s="261"/>
      <c r="D273" s="265"/>
      <c r="E273" s="261"/>
      <c r="F273" s="263"/>
      <c r="G273" s="136"/>
      <c r="H273" s="264"/>
      <c r="I273" s="38"/>
      <c r="J273" s="38"/>
    </row>
    <row r="274" ht="15.0" customHeight="1">
      <c r="A274" s="256"/>
      <c r="B274" s="257"/>
      <c r="C274" s="261"/>
      <c r="D274" s="257"/>
      <c r="E274" s="261"/>
      <c r="F274" s="263"/>
      <c r="G274" s="136"/>
      <c r="H274" s="264"/>
      <c r="I274" s="38"/>
      <c r="J274" s="38"/>
    </row>
    <row r="275" ht="15.0" customHeight="1">
      <c r="A275" s="256"/>
      <c r="B275" s="257"/>
      <c r="C275" s="261"/>
      <c r="D275" s="257"/>
      <c r="E275" s="261"/>
      <c r="F275" s="263"/>
      <c r="G275" s="136"/>
      <c r="H275" s="264"/>
      <c r="I275" s="38"/>
      <c r="J275" s="38"/>
    </row>
    <row r="276" ht="15.0" customHeight="1">
      <c r="A276" s="256"/>
      <c r="B276" s="265"/>
      <c r="C276" s="261"/>
      <c r="D276" s="265"/>
      <c r="E276" s="261"/>
      <c r="F276" s="263"/>
      <c r="G276" s="136"/>
      <c r="H276" s="264"/>
      <c r="I276" s="38"/>
      <c r="J276" s="38"/>
    </row>
    <row r="277" ht="15.0" customHeight="1">
      <c r="A277" s="256"/>
      <c r="B277" s="265"/>
      <c r="C277" s="261"/>
      <c r="D277" s="265"/>
      <c r="E277" s="261"/>
      <c r="F277" s="264"/>
      <c r="G277" s="263"/>
      <c r="H277" s="264"/>
      <c r="I277" s="38"/>
      <c r="J277" s="38"/>
    </row>
    <row r="278" ht="15.0" customHeight="1">
      <c r="A278" s="256"/>
      <c r="B278" s="265"/>
      <c r="C278" s="261"/>
      <c r="D278" s="261"/>
      <c r="E278" s="261"/>
      <c r="F278" s="264"/>
      <c r="G278" s="263"/>
      <c r="H278" s="264"/>
      <c r="I278" s="38"/>
      <c r="J278" s="38"/>
    </row>
    <row r="279" ht="13.5" customHeight="1">
      <c r="A279" s="256"/>
      <c r="B279" s="265"/>
      <c r="C279" s="261"/>
      <c r="D279" s="261"/>
      <c r="E279" s="261"/>
      <c r="F279" s="263"/>
      <c r="G279" s="263"/>
      <c r="H279" s="263"/>
      <c r="I279" s="38"/>
      <c r="J279" s="38"/>
    </row>
    <row r="280" ht="15.0" customHeight="1">
      <c r="A280" s="256"/>
      <c r="B280" s="265"/>
      <c r="C280" s="265"/>
      <c r="D280" s="265"/>
      <c r="E280" s="265"/>
      <c r="F280" s="263"/>
      <c r="G280" s="136"/>
      <c r="H280" s="264"/>
      <c r="I280" s="38"/>
      <c r="J280" s="38"/>
    </row>
    <row r="281" ht="15.0" customHeight="1">
      <c r="A281" s="256"/>
      <c r="B281" s="265"/>
      <c r="C281" s="265"/>
      <c r="D281" s="265"/>
      <c r="E281" s="265"/>
      <c r="F281" s="263"/>
      <c r="G281" s="136"/>
      <c r="H281" s="264"/>
      <c r="I281" s="38"/>
      <c r="J281" s="38"/>
    </row>
    <row r="282" ht="15.0" customHeight="1">
      <c r="A282" s="256"/>
      <c r="B282" s="257"/>
      <c r="C282" s="261"/>
      <c r="D282" s="257"/>
      <c r="E282" s="261"/>
      <c r="F282" s="263"/>
      <c r="G282" s="136"/>
      <c r="H282" s="264"/>
      <c r="I282" s="38"/>
      <c r="J282" s="38"/>
    </row>
    <row r="283" ht="15.0" customHeight="1">
      <c r="A283" s="256"/>
      <c r="B283" s="265"/>
      <c r="C283" s="265"/>
      <c r="D283" s="265"/>
      <c r="E283" s="265"/>
      <c r="F283" s="263"/>
      <c r="G283" s="136"/>
      <c r="H283" s="264"/>
      <c r="I283" s="38"/>
      <c r="J283" s="38"/>
    </row>
    <row r="284" ht="15.0" customHeight="1">
      <c r="A284" s="256"/>
      <c r="B284" s="257"/>
      <c r="C284" s="261"/>
      <c r="D284" s="257"/>
      <c r="E284" s="261"/>
      <c r="F284" s="263"/>
      <c r="G284" s="136"/>
      <c r="H284" s="264"/>
      <c r="I284" s="38"/>
      <c r="J284" s="38"/>
    </row>
    <row r="285" ht="15.0" customHeight="1">
      <c r="A285" s="256"/>
      <c r="B285" s="257"/>
      <c r="C285" s="261"/>
      <c r="D285" s="257"/>
      <c r="E285" s="261"/>
      <c r="F285" s="263"/>
      <c r="G285" s="136"/>
      <c r="H285" s="264"/>
      <c r="I285" s="38"/>
      <c r="J285" s="38"/>
    </row>
    <row r="286" ht="15.0" customHeight="1">
      <c r="A286" s="256"/>
      <c r="B286" s="257"/>
      <c r="C286" s="261"/>
      <c r="D286" s="257"/>
      <c r="E286" s="261"/>
      <c r="F286" s="263"/>
      <c r="G286" s="136"/>
      <c r="H286" s="264"/>
      <c r="I286" s="38"/>
      <c r="J286" s="38"/>
    </row>
    <row r="287" ht="15.0" customHeight="1">
      <c r="A287" s="256"/>
      <c r="B287" s="265"/>
      <c r="C287" s="261"/>
      <c r="D287" s="257"/>
      <c r="E287" s="261"/>
      <c r="F287" s="263"/>
      <c r="G287" s="136"/>
      <c r="H287" s="264"/>
      <c r="I287" s="38"/>
      <c r="J287" s="38"/>
    </row>
    <row r="288" ht="15.0" customHeight="1">
      <c r="A288" s="256"/>
      <c r="B288" s="265"/>
      <c r="C288" s="261"/>
      <c r="D288" s="257"/>
      <c r="E288" s="261"/>
      <c r="F288" s="263"/>
      <c r="G288" s="136"/>
      <c r="H288" s="264"/>
      <c r="I288" s="38"/>
      <c r="J288" s="38"/>
    </row>
    <row r="289" ht="15.0" customHeight="1">
      <c r="A289" s="256"/>
      <c r="B289" s="257"/>
      <c r="C289" s="261"/>
      <c r="D289" s="257"/>
      <c r="E289" s="261"/>
      <c r="F289" s="263"/>
      <c r="G289" s="136"/>
      <c r="H289" s="264"/>
      <c r="I289" s="38"/>
      <c r="J289" s="38"/>
    </row>
    <row r="290" ht="15.0" customHeight="1">
      <c r="A290" s="256"/>
      <c r="B290" s="257"/>
      <c r="C290" s="261"/>
      <c r="D290" s="257"/>
      <c r="E290" s="261"/>
      <c r="F290" s="263"/>
      <c r="G290" s="136"/>
      <c r="H290" s="264"/>
      <c r="I290" s="38"/>
      <c r="J290" s="38"/>
    </row>
    <row r="291" ht="15.0" customHeight="1">
      <c r="A291" s="256"/>
      <c r="B291" s="265"/>
      <c r="C291" s="261"/>
      <c r="D291" s="265"/>
      <c r="E291" s="261"/>
      <c r="F291" s="263"/>
      <c r="G291" s="136"/>
      <c r="H291" s="264"/>
      <c r="I291" s="38"/>
      <c r="J291" s="38"/>
    </row>
    <row r="292" ht="15.0" customHeight="1">
      <c r="A292" s="256"/>
      <c r="B292" s="265"/>
      <c r="C292" s="261"/>
      <c r="D292" s="265"/>
      <c r="E292" s="261"/>
      <c r="F292" s="264"/>
      <c r="G292" s="263"/>
      <c r="H292" s="264"/>
      <c r="I292" s="38"/>
      <c r="J292" s="38"/>
    </row>
    <row r="293" ht="15.0" customHeight="1">
      <c r="A293" s="256"/>
      <c r="B293" s="265"/>
      <c r="C293" s="261"/>
      <c r="D293" s="261"/>
      <c r="E293" s="261"/>
      <c r="F293" s="264"/>
      <c r="G293" s="263"/>
      <c r="H293" s="264"/>
      <c r="I293" s="38"/>
      <c r="J293" s="38"/>
    </row>
    <row r="294" ht="13.5" customHeight="1">
      <c r="A294" s="256"/>
      <c r="B294" s="265"/>
      <c r="C294" s="261"/>
      <c r="D294" s="261"/>
      <c r="E294" s="261"/>
      <c r="F294" s="263"/>
      <c r="G294" s="263"/>
      <c r="H294" s="263"/>
      <c r="I294" s="38"/>
      <c r="J294" s="38"/>
    </row>
    <row r="295" ht="15.0" customHeight="1">
      <c r="A295" s="256"/>
      <c r="B295" s="265"/>
      <c r="C295" s="265"/>
      <c r="D295" s="265"/>
      <c r="E295" s="265"/>
      <c r="F295" s="263"/>
      <c r="G295" s="136"/>
      <c r="H295" s="264"/>
      <c r="I295" s="38"/>
      <c r="J295" s="38"/>
    </row>
    <row r="296" ht="15.0" customHeight="1">
      <c r="A296" s="256"/>
      <c r="B296" s="265"/>
      <c r="C296" s="265"/>
      <c r="D296" s="265"/>
      <c r="E296" s="265"/>
      <c r="F296" s="263"/>
      <c r="G296" s="136"/>
      <c r="H296" s="264"/>
      <c r="I296" s="38"/>
      <c r="J296" s="38"/>
    </row>
    <row r="297" ht="15.0" customHeight="1">
      <c r="A297" s="256"/>
      <c r="B297" s="257"/>
      <c r="C297" s="261"/>
      <c r="D297" s="257"/>
      <c r="E297" s="261"/>
      <c r="F297" s="263"/>
      <c r="G297" s="136"/>
      <c r="H297" s="264"/>
      <c r="I297" s="38"/>
      <c r="J297" s="38"/>
    </row>
    <row r="298" ht="15.0" customHeight="1">
      <c r="A298" s="256"/>
      <c r="B298" s="265"/>
      <c r="C298" s="265"/>
      <c r="D298" s="265"/>
      <c r="E298" s="265"/>
      <c r="F298" s="263"/>
      <c r="G298" s="136"/>
      <c r="H298" s="264"/>
      <c r="I298" s="38"/>
      <c r="J298" s="38"/>
    </row>
    <row r="299" ht="15.0" customHeight="1">
      <c r="A299" s="256"/>
      <c r="B299" s="257"/>
      <c r="C299" s="261"/>
      <c r="D299" s="257"/>
      <c r="E299" s="261"/>
      <c r="F299" s="263"/>
      <c r="G299" s="136"/>
      <c r="H299" s="264"/>
      <c r="I299" s="38"/>
      <c r="J299" s="38"/>
    </row>
    <row r="300" ht="15.0" customHeight="1">
      <c r="A300" s="256"/>
      <c r="B300" s="257"/>
      <c r="C300" s="261"/>
      <c r="D300" s="257"/>
      <c r="E300" s="261"/>
      <c r="F300" s="263"/>
      <c r="G300" s="136"/>
      <c r="H300" s="264"/>
      <c r="I300" s="38"/>
      <c r="J300" s="38"/>
    </row>
    <row r="301" ht="15.0" customHeight="1">
      <c r="A301" s="256"/>
      <c r="B301" s="257"/>
      <c r="C301" s="261"/>
      <c r="D301" s="257"/>
      <c r="E301" s="261"/>
      <c r="F301" s="263"/>
      <c r="G301" s="136"/>
      <c r="H301" s="264"/>
      <c r="I301" s="38"/>
      <c r="J301" s="38"/>
    </row>
    <row r="302" ht="15.0" customHeight="1">
      <c r="A302" s="256"/>
      <c r="B302" s="265"/>
      <c r="C302" s="261"/>
      <c r="D302" s="257"/>
      <c r="E302" s="261"/>
      <c r="F302" s="263"/>
      <c r="G302" s="136"/>
      <c r="H302" s="264"/>
      <c r="I302" s="38"/>
      <c r="J302" s="38"/>
    </row>
    <row r="303" ht="15.0" customHeight="1">
      <c r="A303" s="256"/>
      <c r="B303" s="265"/>
      <c r="C303" s="261"/>
      <c r="D303" s="257"/>
      <c r="E303" s="261"/>
      <c r="F303" s="263"/>
      <c r="G303" s="136"/>
      <c r="H303" s="264"/>
      <c r="I303" s="38"/>
      <c r="J303" s="38"/>
    </row>
    <row r="304" ht="15.0" customHeight="1">
      <c r="A304" s="256"/>
      <c r="B304" s="257"/>
      <c r="C304" s="261"/>
      <c r="D304" s="257"/>
      <c r="E304" s="261"/>
      <c r="F304" s="263"/>
      <c r="G304" s="136"/>
      <c r="H304" s="264"/>
      <c r="I304" s="38"/>
      <c r="J304" s="38"/>
    </row>
    <row r="305" ht="15.0" customHeight="1">
      <c r="A305" s="256"/>
      <c r="B305" s="257"/>
      <c r="C305" s="261"/>
      <c r="D305" s="257"/>
      <c r="E305" s="261"/>
      <c r="F305" s="263"/>
      <c r="G305" s="136"/>
      <c r="H305" s="264"/>
      <c r="I305" s="38"/>
      <c r="J305" s="38"/>
    </row>
    <row r="306" ht="15.0" customHeight="1">
      <c r="A306" s="256"/>
      <c r="B306" s="265"/>
      <c r="C306" s="261"/>
      <c r="D306" s="265"/>
      <c r="E306" s="261"/>
      <c r="F306" s="263"/>
      <c r="G306" s="136"/>
      <c r="H306" s="264"/>
      <c r="I306" s="38"/>
      <c r="J306" s="38"/>
    </row>
    <row r="307" ht="15.0" customHeight="1">
      <c r="A307" s="256"/>
      <c r="B307" s="265"/>
      <c r="C307" s="261"/>
      <c r="D307" s="265"/>
      <c r="E307" s="261"/>
      <c r="F307" s="264"/>
      <c r="G307" s="263"/>
      <c r="H307" s="264"/>
      <c r="I307" s="38"/>
      <c r="J307" s="38"/>
    </row>
    <row r="308" ht="15.0" customHeight="1">
      <c r="A308" s="256"/>
      <c r="B308" s="265"/>
      <c r="C308" s="261"/>
      <c r="D308" s="261"/>
      <c r="E308" s="261"/>
      <c r="F308" s="264"/>
      <c r="G308" s="263"/>
      <c r="H308" s="264"/>
      <c r="I308" s="38"/>
      <c r="J308" s="38"/>
    </row>
    <row r="309" ht="13.5" customHeight="1">
      <c r="A309" s="256"/>
      <c r="B309" s="265"/>
      <c r="C309" s="261"/>
      <c r="D309" s="261"/>
      <c r="E309" s="261"/>
      <c r="F309" s="263"/>
      <c r="G309" s="263"/>
      <c r="H309" s="263"/>
      <c r="I309" s="38"/>
      <c r="J309" s="38"/>
    </row>
    <row r="310" ht="15.0" customHeight="1">
      <c r="A310" s="256"/>
      <c r="B310" s="265"/>
      <c r="C310" s="265"/>
      <c r="D310" s="265"/>
      <c r="E310" s="265"/>
      <c r="F310" s="263"/>
      <c r="G310" s="136"/>
      <c r="H310" s="264"/>
      <c r="I310" s="38"/>
      <c r="J310" s="38"/>
    </row>
    <row r="311" ht="15.0" customHeight="1">
      <c r="A311" s="256"/>
      <c r="B311" s="265"/>
      <c r="C311" s="265"/>
      <c r="D311" s="265"/>
      <c r="E311" s="265"/>
      <c r="F311" s="263"/>
      <c r="G311" s="136"/>
      <c r="H311" s="264"/>
      <c r="I311" s="38"/>
      <c r="J311" s="38"/>
    </row>
    <row r="312" ht="15.0" customHeight="1">
      <c r="A312" s="256"/>
      <c r="B312" s="257"/>
      <c r="C312" s="261"/>
      <c r="D312" s="257"/>
      <c r="E312" s="261"/>
      <c r="F312" s="263"/>
      <c r="G312" s="136"/>
      <c r="H312" s="264"/>
      <c r="I312" s="38"/>
      <c r="J312" s="38"/>
    </row>
    <row r="313" ht="15.0" customHeight="1">
      <c r="A313" s="256"/>
      <c r="B313" s="265"/>
      <c r="C313" s="265"/>
      <c r="D313" s="265"/>
      <c r="E313" s="265"/>
      <c r="F313" s="263"/>
      <c r="G313" s="136"/>
      <c r="H313" s="264"/>
      <c r="I313" s="38"/>
      <c r="J313" s="38"/>
    </row>
    <row r="314" ht="15.0" customHeight="1">
      <c r="A314" s="256"/>
      <c r="B314" s="257"/>
      <c r="C314" s="261"/>
      <c r="D314" s="257"/>
      <c r="E314" s="261"/>
      <c r="F314" s="263"/>
      <c r="G314" s="136"/>
      <c r="H314" s="264"/>
      <c r="I314" s="38"/>
      <c r="J314" s="38"/>
    </row>
    <row r="315" ht="15.0" customHeight="1">
      <c r="A315" s="256"/>
      <c r="B315" s="257"/>
      <c r="C315" s="261"/>
      <c r="D315" s="257"/>
      <c r="E315" s="261"/>
      <c r="F315" s="263"/>
      <c r="G315" s="136"/>
      <c r="H315" s="264"/>
      <c r="I315" s="38"/>
      <c r="J315" s="38"/>
    </row>
    <row r="316" ht="15.0" customHeight="1">
      <c r="A316" s="256"/>
      <c r="B316" s="257"/>
      <c r="C316" s="261"/>
      <c r="D316" s="257"/>
      <c r="E316" s="261"/>
      <c r="F316" s="263"/>
      <c r="G316" s="136"/>
      <c r="H316" s="264"/>
      <c r="I316" s="38"/>
      <c r="J316" s="38"/>
    </row>
    <row r="317" ht="15.0" customHeight="1">
      <c r="A317" s="256"/>
      <c r="B317" s="265"/>
      <c r="C317" s="261"/>
      <c r="D317" s="265"/>
      <c r="E317" s="261"/>
      <c r="F317" s="263"/>
      <c r="G317" s="136"/>
      <c r="H317" s="264"/>
      <c r="I317" s="38"/>
      <c r="J317" s="38"/>
    </row>
    <row r="318" ht="15.0" customHeight="1">
      <c r="A318" s="256"/>
      <c r="B318" s="265"/>
      <c r="C318" s="261"/>
      <c r="D318" s="265"/>
      <c r="E318" s="261"/>
      <c r="F318" s="263"/>
      <c r="G318" s="136"/>
      <c r="H318" s="264"/>
      <c r="I318" s="38"/>
      <c r="J318" s="38"/>
    </row>
    <row r="319" ht="15.0" customHeight="1">
      <c r="A319" s="256"/>
      <c r="B319" s="257"/>
      <c r="C319" s="261"/>
      <c r="D319" s="257"/>
      <c r="E319" s="261"/>
      <c r="F319" s="263"/>
      <c r="G319" s="136"/>
      <c r="H319" s="264"/>
      <c r="I319" s="38"/>
      <c r="J319" s="38"/>
    </row>
    <row r="320" ht="15.0" customHeight="1">
      <c r="A320" s="256"/>
      <c r="B320" s="257"/>
      <c r="C320" s="261"/>
      <c r="D320" s="257"/>
      <c r="E320" s="261"/>
      <c r="F320" s="263"/>
      <c r="G320" s="136"/>
      <c r="H320" s="264"/>
      <c r="I320" s="38"/>
      <c r="J320" s="38"/>
    </row>
    <row r="321" ht="15.0" customHeight="1">
      <c r="A321" s="256"/>
      <c r="B321" s="265"/>
      <c r="C321" s="261"/>
      <c r="D321" s="265"/>
      <c r="E321" s="261"/>
      <c r="F321" s="263"/>
      <c r="G321" s="136"/>
      <c r="H321" s="264"/>
      <c r="I321" s="38"/>
      <c r="J321" s="38"/>
    </row>
    <row r="322" ht="15.0" customHeight="1">
      <c r="A322" s="256"/>
      <c r="B322" s="265"/>
      <c r="C322" s="261"/>
      <c r="D322" s="265"/>
      <c r="E322" s="261"/>
      <c r="F322" s="264"/>
      <c r="G322" s="263"/>
      <c r="H322" s="264"/>
      <c r="I322" s="38"/>
      <c r="J322" s="38"/>
    </row>
    <row r="323" ht="15.0" customHeight="1">
      <c r="A323" s="256"/>
      <c r="B323" s="265"/>
      <c r="C323" s="261"/>
      <c r="D323" s="261"/>
      <c r="E323" s="261"/>
      <c r="F323" s="264"/>
      <c r="G323" s="263"/>
      <c r="H323" s="264"/>
      <c r="I323" s="38"/>
      <c r="J323" s="38"/>
    </row>
    <row r="324" ht="13.5" customHeight="1">
      <c r="A324" s="256"/>
      <c r="B324" s="265"/>
      <c r="C324" s="261"/>
      <c r="D324" s="261"/>
      <c r="E324" s="261"/>
      <c r="F324" s="263"/>
      <c r="G324" s="263"/>
      <c r="H324" s="263"/>
      <c r="I324" s="38"/>
      <c r="J324" s="38"/>
    </row>
    <row r="325" ht="15.0" customHeight="1">
      <c r="A325" s="256"/>
      <c r="B325" s="265"/>
      <c r="C325" s="265"/>
      <c r="D325" s="265"/>
      <c r="E325" s="265"/>
      <c r="F325" s="263"/>
      <c r="G325" s="136"/>
      <c r="H325" s="264"/>
      <c r="I325" s="38"/>
      <c r="J325" s="38"/>
    </row>
    <row r="326" ht="15.0" customHeight="1">
      <c r="A326" s="256"/>
      <c r="B326" s="265"/>
      <c r="C326" s="265"/>
      <c r="D326" s="265"/>
      <c r="E326" s="265"/>
      <c r="F326" s="263"/>
      <c r="G326" s="136"/>
      <c r="H326" s="264"/>
      <c r="I326" s="38"/>
      <c r="J326" s="38"/>
    </row>
    <row r="327" ht="15.0" customHeight="1">
      <c r="A327" s="256"/>
      <c r="B327" s="265"/>
      <c r="C327" s="261"/>
      <c r="D327" s="265"/>
      <c r="E327" s="261"/>
      <c r="F327" s="263"/>
      <c r="G327" s="136"/>
      <c r="H327" s="264"/>
      <c r="I327" s="38"/>
      <c r="J327" s="38"/>
    </row>
    <row r="328" ht="15.0" customHeight="1">
      <c r="A328" s="256"/>
      <c r="B328" s="265"/>
      <c r="C328" s="265"/>
      <c r="D328" s="265"/>
      <c r="E328" s="265"/>
      <c r="F328" s="263"/>
      <c r="G328" s="136"/>
      <c r="H328" s="264"/>
      <c r="I328" s="38"/>
      <c r="J328" s="38"/>
    </row>
    <row r="329" ht="15.0" customHeight="1">
      <c r="A329" s="256"/>
      <c r="B329" s="265"/>
      <c r="C329" s="261"/>
      <c r="D329" s="265"/>
      <c r="E329" s="261"/>
      <c r="F329" s="263"/>
      <c r="G329" s="136"/>
      <c r="H329" s="264"/>
      <c r="I329" s="38"/>
      <c r="J329" s="38"/>
    </row>
    <row r="330" ht="15.0" customHeight="1">
      <c r="A330" s="256"/>
      <c r="B330" s="265"/>
      <c r="C330" s="261"/>
      <c r="D330" s="265"/>
      <c r="E330" s="261"/>
      <c r="F330" s="263"/>
      <c r="G330" s="136"/>
      <c r="H330" s="264"/>
      <c r="I330" s="38"/>
      <c r="J330" s="38"/>
    </row>
    <row r="331" ht="15.0" customHeight="1">
      <c r="A331" s="256"/>
      <c r="B331" s="265"/>
      <c r="C331" s="261"/>
      <c r="D331" s="265"/>
      <c r="E331" s="261"/>
      <c r="F331" s="263"/>
      <c r="G331" s="136"/>
      <c r="H331" s="264"/>
      <c r="I331" s="38"/>
      <c r="J331" s="38"/>
    </row>
    <row r="332" ht="15.0" customHeight="1">
      <c r="A332" s="256"/>
      <c r="B332" s="265"/>
      <c r="C332" s="261"/>
      <c r="D332" s="265"/>
      <c r="E332" s="261"/>
      <c r="F332" s="263"/>
      <c r="G332" s="136"/>
      <c r="H332" s="264"/>
      <c r="I332" s="38"/>
      <c r="J332" s="38"/>
    </row>
    <row r="333" ht="15.0" customHeight="1">
      <c r="A333" s="256"/>
      <c r="B333" s="265"/>
      <c r="C333" s="261"/>
      <c r="D333" s="265"/>
      <c r="E333" s="261"/>
      <c r="F333" s="263"/>
      <c r="G333" s="136"/>
      <c r="H333" s="264"/>
      <c r="I333" s="38"/>
      <c r="J333" s="38"/>
    </row>
    <row r="334" ht="15.0" customHeight="1">
      <c r="A334" s="256"/>
      <c r="B334" s="265"/>
      <c r="C334" s="261"/>
      <c r="D334" s="265"/>
      <c r="E334" s="261"/>
      <c r="F334" s="263"/>
      <c r="G334" s="136"/>
      <c r="H334" s="264"/>
      <c r="I334" s="38"/>
      <c r="J334" s="38"/>
    </row>
    <row r="335" ht="15.0" customHeight="1">
      <c r="A335" s="256"/>
      <c r="B335" s="265"/>
      <c r="C335" s="261"/>
      <c r="D335" s="265"/>
      <c r="E335" s="261"/>
      <c r="F335" s="263"/>
      <c r="G335" s="136"/>
      <c r="H335" s="264"/>
      <c r="I335" s="38"/>
      <c r="J335" s="38"/>
    </row>
    <row r="336" ht="15.0" customHeight="1">
      <c r="A336" s="256"/>
      <c r="B336" s="265"/>
      <c r="C336" s="261"/>
      <c r="D336" s="265"/>
      <c r="E336" s="261"/>
      <c r="F336" s="263"/>
      <c r="G336" s="136"/>
      <c r="H336" s="264"/>
      <c r="I336" s="38"/>
      <c r="J336" s="38"/>
    </row>
    <row r="337" ht="15.0" customHeight="1">
      <c r="A337" s="256"/>
      <c r="B337" s="265"/>
      <c r="C337" s="261"/>
      <c r="D337" s="265"/>
      <c r="E337" s="261"/>
      <c r="F337" s="264"/>
      <c r="G337" s="263"/>
      <c r="H337" s="264"/>
      <c r="I337" s="38"/>
      <c r="J337" s="38"/>
    </row>
    <row r="338" ht="15.0" customHeight="1">
      <c r="A338" s="256"/>
      <c r="B338" s="265"/>
      <c r="C338" s="261"/>
      <c r="D338" s="261"/>
      <c r="E338" s="261"/>
      <c r="F338" s="264"/>
      <c r="G338" s="263"/>
      <c r="H338" s="264"/>
      <c r="I338" s="38"/>
      <c r="J338" s="38"/>
    </row>
    <row r="339" ht="13.5" customHeight="1">
      <c r="A339" s="256"/>
      <c r="B339" s="265"/>
      <c r="C339" s="261"/>
      <c r="D339" s="261"/>
      <c r="E339" s="261"/>
      <c r="F339" s="263"/>
      <c r="G339" s="263"/>
      <c r="H339" s="263"/>
      <c r="I339" s="38"/>
      <c r="J339" s="38"/>
    </row>
    <row r="340" ht="15.0" customHeight="1">
      <c r="A340" s="256"/>
      <c r="B340" s="265"/>
      <c r="C340" s="265"/>
      <c r="D340" s="265"/>
      <c r="E340" s="265"/>
      <c r="F340" s="263"/>
      <c r="G340" s="136"/>
      <c r="H340" s="264"/>
      <c r="I340" s="38"/>
      <c r="J340" s="38"/>
    </row>
    <row r="341" ht="15.0" customHeight="1">
      <c r="A341" s="256"/>
      <c r="B341" s="265"/>
      <c r="C341" s="265"/>
      <c r="D341" s="265"/>
      <c r="E341" s="265"/>
      <c r="F341" s="263"/>
      <c r="G341" s="136"/>
      <c r="H341" s="264"/>
      <c r="I341" s="38"/>
      <c r="J341" s="38"/>
    </row>
    <row r="342" ht="15.0" customHeight="1">
      <c r="A342" s="256"/>
      <c r="B342" s="257"/>
      <c r="C342" s="261"/>
      <c r="D342" s="257"/>
      <c r="E342" s="261"/>
      <c r="F342" s="263"/>
      <c r="G342" s="136"/>
      <c r="H342" s="264"/>
      <c r="I342" s="38"/>
      <c r="J342" s="38"/>
    </row>
    <row r="343" ht="15.0" customHeight="1">
      <c r="A343" s="256"/>
      <c r="B343" s="265"/>
      <c r="C343" s="265"/>
      <c r="D343" s="265"/>
      <c r="E343" s="265"/>
      <c r="F343" s="263"/>
      <c r="G343" s="136"/>
      <c r="H343" s="264"/>
      <c r="I343" s="38"/>
      <c r="J343" s="38"/>
    </row>
    <row r="344" ht="15.0" customHeight="1">
      <c r="A344" s="256"/>
      <c r="B344" s="257"/>
      <c r="C344" s="261"/>
      <c r="D344" s="257"/>
      <c r="E344" s="261"/>
      <c r="F344" s="263"/>
      <c r="G344" s="136"/>
      <c r="H344" s="264"/>
      <c r="I344" s="38"/>
      <c r="J344" s="38"/>
    </row>
    <row r="345" ht="15.0" customHeight="1">
      <c r="A345" s="256"/>
      <c r="B345" s="257"/>
      <c r="C345" s="261"/>
      <c r="D345" s="257"/>
      <c r="E345" s="261"/>
      <c r="F345" s="263"/>
      <c r="G345" s="136"/>
      <c r="H345" s="264"/>
      <c r="I345" s="38"/>
      <c r="J345" s="38"/>
    </row>
    <row r="346" ht="15.0" customHeight="1">
      <c r="A346" s="256"/>
      <c r="B346" s="257"/>
      <c r="C346" s="261"/>
      <c r="D346" s="257"/>
      <c r="E346" s="261"/>
      <c r="F346" s="263"/>
      <c r="G346" s="136"/>
      <c r="H346" s="264"/>
      <c r="I346" s="38"/>
      <c r="J346" s="38"/>
    </row>
    <row r="347" ht="15.0" customHeight="1">
      <c r="A347" s="256"/>
      <c r="B347" s="265"/>
      <c r="C347" s="261"/>
      <c r="D347" s="265"/>
      <c r="E347" s="261"/>
      <c r="F347" s="263"/>
      <c r="G347" s="136"/>
      <c r="H347" s="264"/>
      <c r="I347" s="38"/>
      <c r="J347" s="38"/>
    </row>
    <row r="348" ht="15.0" customHeight="1">
      <c r="A348" s="256"/>
      <c r="B348" s="265"/>
      <c r="C348" s="261"/>
      <c r="D348" s="265"/>
      <c r="E348" s="261"/>
      <c r="F348" s="263"/>
      <c r="G348" s="136"/>
      <c r="H348" s="264"/>
      <c r="I348" s="38"/>
      <c r="J348" s="38"/>
    </row>
    <row r="349" ht="15.0" customHeight="1">
      <c r="A349" s="256"/>
      <c r="B349" s="257"/>
      <c r="C349" s="261"/>
      <c r="D349" s="257"/>
      <c r="E349" s="261"/>
      <c r="F349" s="263"/>
      <c r="G349" s="136"/>
      <c r="H349" s="264"/>
      <c r="I349" s="38"/>
      <c r="J349" s="38"/>
    </row>
    <row r="350" ht="15.0" customHeight="1">
      <c r="A350" s="256"/>
      <c r="B350" s="257"/>
      <c r="C350" s="261"/>
      <c r="D350" s="257"/>
      <c r="E350" s="261"/>
      <c r="F350" s="263"/>
      <c r="G350" s="136"/>
      <c r="H350" s="264"/>
      <c r="I350" s="38"/>
      <c r="J350" s="38"/>
    </row>
    <row r="351" ht="15.0" customHeight="1">
      <c r="A351" s="256"/>
      <c r="B351" s="265"/>
      <c r="C351" s="261"/>
      <c r="D351" s="265"/>
      <c r="E351" s="261"/>
      <c r="F351" s="263"/>
      <c r="G351" s="136"/>
      <c r="H351" s="264"/>
      <c r="I351" s="38"/>
      <c r="J351" s="38"/>
    </row>
    <row r="352" ht="15.0" customHeight="1">
      <c r="A352" s="256"/>
      <c r="B352" s="265"/>
      <c r="C352" s="261"/>
      <c r="D352" s="265"/>
      <c r="E352" s="261"/>
      <c r="F352" s="264"/>
      <c r="G352" s="263"/>
      <c r="H352" s="264"/>
      <c r="I352" s="38"/>
      <c r="J352" s="38"/>
    </row>
    <row r="353" ht="15.0" customHeight="1">
      <c r="A353" s="256"/>
      <c r="B353" s="265"/>
      <c r="C353" s="261"/>
      <c r="D353" s="261"/>
      <c r="E353" s="261"/>
      <c r="F353" s="264"/>
      <c r="G353" s="263"/>
      <c r="H353" s="264"/>
      <c r="I353" s="38"/>
      <c r="J353" s="38"/>
    </row>
    <row r="354" ht="13.5" customHeight="1">
      <c r="A354" s="256"/>
      <c r="B354" s="265"/>
      <c r="C354" s="261"/>
      <c r="D354" s="261"/>
      <c r="E354" s="261"/>
      <c r="F354" s="263"/>
      <c r="G354" s="263"/>
      <c r="H354" s="263"/>
      <c r="I354" s="38"/>
      <c r="J354" s="38"/>
    </row>
    <row r="355" ht="15.0" customHeight="1">
      <c r="A355" s="256"/>
      <c r="B355" s="265"/>
      <c r="C355" s="265"/>
      <c r="D355" s="265"/>
      <c r="E355" s="265"/>
      <c r="F355" s="263"/>
      <c r="G355" s="136"/>
      <c r="H355" s="264"/>
      <c r="I355" s="38"/>
      <c r="J355" s="38"/>
    </row>
    <row r="356" ht="15.0" customHeight="1">
      <c r="A356" s="256"/>
      <c r="B356" s="265"/>
      <c r="C356" s="265"/>
      <c r="D356" s="265"/>
      <c r="E356" s="265"/>
      <c r="F356" s="263"/>
      <c r="G356" s="136"/>
      <c r="H356" s="264"/>
      <c r="I356" s="38"/>
      <c r="J356" s="38"/>
    </row>
    <row r="357" ht="15.0" customHeight="1">
      <c r="A357" s="256"/>
      <c r="B357" s="257"/>
      <c r="C357" s="261"/>
      <c r="D357" s="257"/>
      <c r="E357" s="261"/>
      <c r="F357" s="263"/>
      <c r="G357" s="136"/>
      <c r="H357" s="264"/>
      <c r="I357" s="38"/>
      <c r="J357" s="38"/>
    </row>
    <row r="358" ht="15.0" customHeight="1">
      <c r="A358" s="256"/>
      <c r="B358" s="265"/>
      <c r="C358" s="265"/>
      <c r="D358" s="265"/>
      <c r="E358" s="265"/>
      <c r="F358" s="263"/>
      <c r="G358" s="136"/>
      <c r="H358" s="264"/>
      <c r="I358" s="38"/>
      <c r="J358" s="38"/>
    </row>
    <row r="359" ht="15.0" customHeight="1">
      <c r="A359" s="256"/>
      <c r="B359" s="257"/>
      <c r="C359" s="261"/>
      <c r="D359" s="257"/>
      <c r="E359" s="261"/>
      <c r="F359" s="263"/>
      <c r="G359" s="136"/>
      <c r="H359" s="264"/>
      <c r="I359" s="38"/>
      <c r="J359" s="38"/>
    </row>
    <row r="360" ht="15.0" customHeight="1">
      <c r="A360" s="256"/>
      <c r="B360" s="257"/>
      <c r="C360" s="261"/>
      <c r="D360" s="257"/>
      <c r="E360" s="261"/>
      <c r="F360" s="263"/>
      <c r="G360" s="136"/>
      <c r="H360" s="264"/>
      <c r="I360" s="38"/>
      <c r="J360" s="38"/>
    </row>
    <row r="361" ht="15.0" customHeight="1">
      <c r="A361" s="256"/>
      <c r="B361" s="257"/>
      <c r="C361" s="261"/>
      <c r="D361" s="257"/>
      <c r="E361" s="261"/>
      <c r="F361" s="263"/>
      <c r="G361" s="136"/>
      <c r="H361" s="264"/>
      <c r="I361" s="38"/>
      <c r="J361" s="38"/>
    </row>
    <row r="362" ht="15.0" customHeight="1">
      <c r="A362" s="256"/>
      <c r="B362" s="265"/>
      <c r="C362" s="261"/>
      <c r="D362" s="257"/>
      <c r="E362" s="261"/>
      <c r="F362" s="263"/>
      <c r="G362" s="136"/>
      <c r="H362" s="264"/>
      <c r="I362" s="38"/>
      <c r="J362" s="38"/>
    </row>
    <row r="363" ht="15.0" customHeight="1">
      <c r="A363" s="256"/>
      <c r="B363" s="265"/>
      <c r="C363" s="261"/>
      <c r="D363" s="257"/>
      <c r="E363" s="261"/>
      <c r="F363" s="263"/>
      <c r="G363" s="136"/>
      <c r="H363" s="264"/>
      <c r="I363" s="38"/>
      <c r="J363" s="38"/>
    </row>
    <row r="364" ht="15.0" customHeight="1">
      <c r="A364" s="256"/>
      <c r="B364" s="257"/>
      <c r="C364" s="261"/>
      <c r="D364" s="257"/>
      <c r="E364" s="261"/>
      <c r="F364" s="263"/>
      <c r="G364" s="136"/>
      <c r="H364" s="264"/>
      <c r="I364" s="38"/>
      <c r="J364" s="38"/>
    </row>
    <row r="365" ht="15.0" customHeight="1">
      <c r="A365" s="256"/>
      <c r="B365" s="257"/>
      <c r="C365" s="261"/>
      <c r="D365" s="257"/>
      <c r="E365" s="261"/>
      <c r="F365" s="263"/>
      <c r="G365" s="136"/>
      <c r="H365" s="264"/>
      <c r="I365" s="38"/>
      <c r="J365" s="38"/>
    </row>
    <row r="366" ht="15.0" customHeight="1">
      <c r="A366" s="256"/>
      <c r="B366" s="265"/>
      <c r="C366" s="261"/>
      <c r="D366" s="265"/>
      <c r="E366" s="261"/>
      <c r="F366" s="263"/>
      <c r="G366" s="136"/>
      <c r="H366" s="264"/>
      <c r="I366" s="38"/>
      <c r="J366" s="38"/>
    </row>
    <row r="367" ht="15.0" customHeight="1">
      <c r="A367" s="256"/>
      <c r="B367" s="265"/>
      <c r="C367" s="261"/>
      <c r="D367" s="265"/>
      <c r="E367" s="261"/>
      <c r="F367" s="264"/>
      <c r="G367" s="263"/>
      <c r="H367" s="264"/>
      <c r="I367" s="38"/>
      <c r="J367" s="38"/>
    </row>
    <row r="368" ht="15.0" customHeight="1">
      <c r="A368" s="256"/>
      <c r="B368" s="265"/>
      <c r="C368" s="261"/>
      <c r="D368" s="261"/>
      <c r="E368" s="261"/>
      <c r="F368" s="264"/>
      <c r="G368" s="263"/>
      <c r="H368" s="264"/>
      <c r="I368" s="38"/>
      <c r="J368" s="38"/>
    </row>
    <row r="369" ht="13.5" customHeight="1">
      <c r="A369" s="256"/>
      <c r="B369" s="265"/>
      <c r="C369" s="261"/>
      <c r="D369" s="261"/>
      <c r="E369" s="261"/>
      <c r="F369" s="263"/>
      <c r="G369" s="263"/>
      <c r="H369" s="263"/>
      <c r="I369" s="38"/>
      <c r="J369" s="38"/>
    </row>
    <row r="370" ht="15.0" customHeight="1">
      <c r="A370" s="256"/>
      <c r="B370" s="265"/>
      <c r="C370" s="265"/>
      <c r="D370" s="265"/>
      <c r="E370" s="265"/>
      <c r="F370" s="263"/>
      <c r="G370" s="136"/>
      <c r="H370" s="264"/>
      <c r="I370" s="38"/>
      <c r="J370" s="38"/>
    </row>
    <row r="371" ht="15.0" customHeight="1">
      <c r="A371" s="256"/>
      <c r="B371" s="265"/>
      <c r="C371" s="265"/>
      <c r="D371" s="265"/>
      <c r="E371" s="265"/>
      <c r="F371" s="263"/>
      <c r="G371" s="136"/>
      <c r="H371" s="264"/>
      <c r="I371" s="38"/>
      <c r="J371" s="38"/>
    </row>
    <row r="372" ht="15.0" customHeight="1">
      <c r="A372" s="256"/>
      <c r="B372" s="257"/>
      <c r="C372" s="261"/>
      <c r="D372" s="257"/>
      <c r="E372" s="261"/>
      <c r="F372" s="263"/>
      <c r="G372" s="136"/>
      <c r="H372" s="264"/>
      <c r="I372" s="38"/>
      <c r="J372" s="38"/>
    </row>
    <row r="373" ht="15.0" customHeight="1">
      <c r="A373" s="256"/>
      <c r="B373" s="265"/>
      <c r="C373" s="265"/>
      <c r="D373" s="265"/>
      <c r="E373" s="265"/>
      <c r="F373" s="263"/>
      <c r="G373" s="136"/>
      <c r="H373" s="264"/>
      <c r="I373" s="38"/>
      <c r="J373" s="38"/>
    </row>
    <row r="374" ht="15.0" customHeight="1">
      <c r="A374" s="256"/>
      <c r="B374" s="257"/>
      <c r="C374" s="261"/>
      <c r="D374" s="257"/>
      <c r="E374" s="261"/>
      <c r="F374" s="263"/>
      <c r="G374" s="136"/>
      <c r="H374" s="264"/>
      <c r="I374" s="38"/>
      <c r="J374" s="38"/>
    </row>
    <row r="375" ht="15.0" customHeight="1">
      <c r="A375" s="256"/>
      <c r="B375" s="257"/>
      <c r="C375" s="261"/>
      <c r="D375" s="257"/>
      <c r="E375" s="261"/>
      <c r="F375" s="263"/>
      <c r="G375" s="136"/>
      <c r="H375" s="264"/>
      <c r="I375" s="38"/>
      <c r="J375" s="38"/>
    </row>
    <row r="376" ht="15.0" customHeight="1">
      <c r="A376" s="256"/>
      <c r="B376" s="257"/>
      <c r="C376" s="261"/>
      <c r="D376" s="257"/>
      <c r="E376" s="261"/>
      <c r="F376" s="263"/>
      <c r="G376" s="136"/>
      <c r="H376" s="264"/>
      <c r="I376" s="38"/>
      <c r="J376" s="38"/>
    </row>
    <row r="377" ht="15.0" customHeight="1">
      <c r="A377" s="256"/>
      <c r="B377" s="265"/>
      <c r="C377" s="261"/>
      <c r="D377" s="257"/>
      <c r="E377" s="261"/>
      <c r="F377" s="263"/>
      <c r="G377" s="136"/>
      <c r="H377" s="264"/>
      <c r="I377" s="38"/>
      <c r="J377" s="38"/>
    </row>
    <row r="378" ht="15.0" customHeight="1">
      <c r="A378" s="256"/>
      <c r="B378" s="265"/>
      <c r="C378" s="261"/>
      <c r="D378" s="257"/>
      <c r="E378" s="261"/>
      <c r="F378" s="263"/>
      <c r="G378" s="136"/>
      <c r="H378" s="264"/>
      <c r="I378" s="38"/>
      <c r="J378" s="38"/>
    </row>
    <row r="379" ht="15.0" customHeight="1">
      <c r="A379" s="256"/>
      <c r="B379" s="257"/>
      <c r="C379" s="261"/>
      <c r="D379" s="257"/>
      <c r="E379" s="261"/>
      <c r="F379" s="263"/>
      <c r="G379" s="136"/>
      <c r="H379" s="264"/>
      <c r="I379" s="38"/>
      <c r="J379" s="38"/>
    </row>
    <row r="380" ht="15.0" customHeight="1">
      <c r="A380" s="256"/>
      <c r="B380" s="257"/>
      <c r="C380" s="261"/>
      <c r="D380" s="257"/>
      <c r="E380" s="261"/>
      <c r="F380" s="263"/>
      <c r="G380" s="136"/>
      <c r="H380" s="264"/>
      <c r="I380" s="38"/>
      <c r="J380" s="38"/>
    </row>
    <row r="381" ht="15.0" customHeight="1">
      <c r="A381" s="256"/>
      <c r="B381" s="265"/>
      <c r="C381" s="261"/>
      <c r="D381" s="265"/>
      <c r="E381" s="261"/>
      <c r="F381" s="263"/>
      <c r="G381" s="136"/>
      <c r="H381" s="264"/>
      <c r="I381" s="38"/>
      <c r="J381" s="38"/>
    </row>
    <row r="382" ht="15.0" customHeight="1">
      <c r="A382" s="256"/>
      <c r="B382" s="265"/>
      <c r="C382" s="261"/>
      <c r="D382" s="265"/>
      <c r="E382" s="261"/>
      <c r="F382" s="264"/>
      <c r="G382" s="263"/>
      <c r="H382" s="264"/>
      <c r="I382" s="38"/>
      <c r="J382" s="38"/>
    </row>
    <row r="383" ht="15.0" customHeight="1">
      <c r="A383" s="256"/>
      <c r="B383" s="265"/>
      <c r="C383" s="261"/>
      <c r="D383" s="261"/>
      <c r="E383" s="261"/>
      <c r="F383" s="264"/>
      <c r="G383" s="263"/>
      <c r="H383" s="264"/>
      <c r="I383" s="38"/>
      <c r="J383" s="38"/>
    </row>
    <row r="384" ht="13.5" customHeight="1">
      <c r="A384" s="256"/>
      <c r="B384" s="265"/>
      <c r="C384" s="261"/>
      <c r="D384" s="261"/>
      <c r="E384" s="261"/>
      <c r="F384" s="263"/>
      <c r="G384" s="263"/>
      <c r="H384" s="263"/>
      <c r="I384" s="38"/>
      <c r="J384" s="38"/>
    </row>
    <row r="385" ht="15.0" customHeight="1">
      <c r="A385" s="256"/>
      <c r="B385" s="265"/>
      <c r="C385" s="265"/>
      <c r="D385" s="265"/>
      <c r="E385" s="265"/>
      <c r="F385" s="263"/>
      <c r="G385" s="136"/>
      <c r="H385" s="264"/>
      <c r="I385" s="38"/>
      <c r="J385" s="38"/>
    </row>
    <row r="386" ht="15.0" customHeight="1">
      <c r="A386" s="256"/>
      <c r="B386" s="265"/>
      <c r="C386" s="265"/>
      <c r="D386" s="265"/>
      <c r="E386" s="265"/>
      <c r="F386" s="263"/>
      <c r="G386" s="136"/>
      <c r="H386" s="264"/>
      <c r="I386" s="38"/>
      <c r="J386" s="38"/>
    </row>
    <row r="387" ht="15.0" customHeight="1">
      <c r="A387" s="256"/>
      <c r="B387" s="257"/>
      <c r="C387" s="261"/>
      <c r="D387" s="257"/>
      <c r="E387" s="261"/>
      <c r="F387" s="263"/>
      <c r="G387" s="136"/>
      <c r="H387" s="264"/>
      <c r="I387" s="38"/>
      <c r="J387" s="38"/>
    </row>
    <row r="388" ht="15.0" customHeight="1">
      <c r="A388" s="256"/>
      <c r="B388" s="265"/>
      <c r="C388" s="265"/>
      <c r="D388" s="265"/>
      <c r="E388" s="265"/>
      <c r="F388" s="263"/>
      <c r="G388" s="136"/>
      <c r="H388" s="264"/>
      <c r="I388" s="38"/>
      <c r="J388" s="38"/>
    </row>
    <row r="389" ht="15.0" customHeight="1">
      <c r="A389" s="256"/>
      <c r="B389" s="257"/>
      <c r="C389" s="261"/>
      <c r="D389" s="257"/>
      <c r="E389" s="261"/>
      <c r="F389" s="263"/>
      <c r="G389" s="136"/>
      <c r="H389" s="264"/>
      <c r="I389" s="38"/>
      <c r="J389" s="38"/>
    </row>
    <row r="390" ht="15.0" customHeight="1">
      <c r="A390" s="256"/>
      <c r="B390" s="257"/>
      <c r="C390" s="261"/>
      <c r="D390" s="257"/>
      <c r="E390" s="261"/>
      <c r="F390" s="263"/>
      <c r="G390" s="136"/>
      <c r="H390" s="264"/>
      <c r="I390" s="38"/>
      <c r="J390" s="38"/>
    </row>
    <row r="391" ht="15.0" customHeight="1">
      <c r="A391" s="256"/>
      <c r="B391" s="257"/>
      <c r="C391" s="261"/>
      <c r="D391" s="257"/>
      <c r="E391" s="261"/>
      <c r="F391" s="263"/>
      <c r="G391" s="136"/>
      <c r="H391" s="264"/>
      <c r="I391" s="38"/>
      <c r="J391" s="38"/>
    </row>
    <row r="392" ht="15.0" customHeight="1">
      <c r="A392" s="256"/>
      <c r="B392" s="265"/>
      <c r="C392" s="261"/>
      <c r="D392" s="265"/>
      <c r="E392" s="261"/>
      <c r="F392" s="263"/>
      <c r="G392" s="136"/>
      <c r="H392" s="264"/>
      <c r="I392" s="38"/>
      <c r="J392" s="38"/>
    </row>
    <row r="393" ht="15.0" customHeight="1">
      <c r="A393" s="256"/>
      <c r="B393" s="265"/>
      <c r="C393" s="261"/>
      <c r="D393" s="265"/>
      <c r="E393" s="261"/>
      <c r="F393" s="263"/>
      <c r="G393" s="136"/>
      <c r="H393" s="264"/>
      <c r="I393" s="38"/>
      <c r="J393" s="38"/>
    </row>
    <row r="394" ht="15.0" customHeight="1">
      <c r="A394" s="256"/>
      <c r="B394" s="257"/>
      <c r="C394" s="261"/>
      <c r="D394" s="257"/>
      <c r="E394" s="261"/>
      <c r="F394" s="263"/>
      <c r="G394" s="136"/>
      <c r="H394" s="264"/>
      <c r="I394" s="38"/>
      <c r="J394" s="38"/>
    </row>
    <row r="395" ht="15.0" customHeight="1">
      <c r="A395" s="256"/>
      <c r="B395" s="257"/>
      <c r="C395" s="261"/>
      <c r="D395" s="257"/>
      <c r="E395" s="261"/>
      <c r="F395" s="263"/>
      <c r="G395" s="136"/>
      <c r="H395" s="264"/>
      <c r="I395" s="38"/>
      <c r="J395" s="38"/>
    </row>
    <row r="396" ht="15.0" customHeight="1">
      <c r="A396" s="256"/>
      <c r="B396" s="265"/>
      <c r="C396" s="261"/>
      <c r="D396" s="265"/>
      <c r="E396" s="261"/>
      <c r="F396" s="263"/>
      <c r="G396" s="136"/>
      <c r="H396" s="264"/>
      <c r="I396" s="38"/>
      <c r="J396" s="38"/>
    </row>
    <row r="397" ht="15.0" customHeight="1">
      <c r="A397" s="256"/>
      <c r="B397" s="265"/>
      <c r="C397" s="261"/>
      <c r="D397" s="265"/>
      <c r="E397" s="261"/>
      <c r="F397" s="264"/>
      <c r="G397" s="263"/>
      <c r="H397" s="264"/>
      <c r="I397" s="38"/>
      <c r="J397" s="38"/>
    </row>
    <row r="398" ht="15.0" customHeight="1">
      <c r="A398" s="256"/>
      <c r="B398" s="265"/>
      <c r="C398" s="261"/>
      <c r="D398" s="261"/>
      <c r="E398" s="261"/>
      <c r="F398" s="264"/>
      <c r="G398" s="263"/>
      <c r="H398" s="264"/>
      <c r="I398" s="38"/>
      <c r="J398" s="38"/>
    </row>
    <row r="399" ht="13.5" customHeight="1">
      <c r="A399" s="256"/>
      <c r="B399" s="265"/>
      <c r="C399" s="261"/>
      <c r="D399" s="261"/>
      <c r="E399" s="261"/>
      <c r="F399" s="263"/>
      <c r="G399" s="263"/>
      <c r="H399" s="263"/>
      <c r="I399" s="38"/>
      <c r="J399" s="38"/>
    </row>
    <row r="400" ht="15.0" customHeight="1">
      <c r="A400" s="256"/>
      <c r="B400" s="265"/>
      <c r="C400" s="265"/>
      <c r="D400" s="265"/>
      <c r="E400" s="265"/>
      <c r="F400" s="263"/>
      <c r="G400" s="136"/>
      <c r="H400" s="264"/>
      <c r="I400" s="38"/>
      <c r="J400" s="38"/>
    </row>
    <row r="401" ht="15.0" customHeight="1">
      <c r="A401" s="256"/>
      <c r="B401" s="265"/>
      <c r="C401" s="265"/>
      <c r="D401" s="265"/>
      <c r="E401" s="265"/>
      <c r="F401" s="263"/>
      <c r="G401" s="136"/>
      <c r="H401" s="264"/>
      <c r="I401" s="38"/>
      <c r="J401" s="38"/>
    </row>
    <row r="402" ht="15.0" customHeight="1">
      <c r="A402" s="256"/>
      <c r="B402" s="257"/>
      <c r="C402" s="261"/>
      <c r="D402" s="257"/>
      <c r="E402" s="261"/>
      <c r="F402" s="263"/>
      <c r="G402" s="136"/>
      <c r="H402" s="264"/>
      <c r="I402" s="38"/>
      <c r="J402" s="38"/>
    </row>
    <row r="403" ht="15.0" customHeight="1">
      <c r="A403" s="256"/>
      <c r="B403" s="265"/>
      <c r="C403" s="265"/>
      <c r="D403" s="265"/>
      <c r="E403" s="265"/>
      <c r="F403" s="263"/>
      <c r="G403" s="136"/>
      <c r="H403" s="264"/>
      <c r="I403" s="38"/>
      <c r="J403" s="38"/>
    </row>
    <row r="404" ht="15.0" customHeight="1">
      <c r="A404" s="256"/>
      <c r="B404" s="257"/>
      <c r="C404" s="261"/>
      <c r="D404" s="257"/>
      <c r="E404" s="261"/>
      <c r="F404" s="263"/>
      <c r="G404" s="136"/>
      <c r="H404" s="264"/>
      <c r="I404" s="38"/>
      <c r="J404" s="38"/>
    </row>
    <row r="405" ht="15.0" customHeight="1">
      <c r="A405" s="256"/>
      <c r="B405" s="257"/>
      <c r="C405" s="261"/>
      <c r="D405" s="257"/>
      <c r="E405" s="261"/>
      <c r="F405" s="263"/>
      <c r="G405" s="136"/>
      <c r="H405" s="264"/>
      <c r="I405" s="38"/>
      <c r="J405" s="38"/>
    </row>
    <row r="406" ht="15.0" customHeight="1">
      <c r="A406" s="256"/>
      <c r="B406" s="257"/>
      <c r="C406" s="261"/>
      <c r="D406" s="257"/>
      <c r="E406" s="261"/>
      <c r="F406" s="263"/>
      <c r="G406" s="136"/>
      <c r="H406" s="264"/>
      <c r="I406" s="38"/>
      <c r="J406" s="38"/>
    </row>
    <row r="407" ht="15.0" customHeight="1">
      <c r="A407" s="256"/>
      <c r="B407" s="265"/>
      <c r="C407" s="261"/>
      <c r="D407" s="257"/>
      <c r="E407" s="261"/>
      <c r="F407" s="263"/>
      <c r="G407" s="136"/>
      <c r="H407" s="264"/>
      <c r="I407" s="38"/>
      <c r="J407" s="38"/>
    </row>
    <row r="408" ht="15.0" customHeight="1">
      <c r="A408" s="256"/>
      <c r="B408" s="265"/>
      <c r="C408" s="261"/>
      <c r="D408" s="257"/>
      <c r="E408" s="261"/>
      <c r="F408" s="263"/>
      <c r="G408" s="136"/>
      <c r="H408" s="264"/>
      <c r="I408" s="38"/>
      <c r="J408" s="38"/>
    </row>
    <row r="409" ht="15.0" customHeight="1">
      <c r="A409" s="256"/>
      <c r="B409" s="257"/>
      <c r="C409" s="261"/>
      <c r="D409" s="257"/>
      <c r="E409" s="261"/>
      <c r="F409" s="263"/>
      <c r="G409" s="136"/>
      <c r="H409" s="264"/>
      <c r="I409" s="38"/>
      <c r="J409" s="38"/>
    </row>
    <row r="410" ht="15.0" customHeight="1">
      <c r="A410" s="256"/>
      <c r="B410" s="257"/>
      <c r="C410" s="261"/>
      <c r="D410" s="257"/>
      <c r="E410" s="261"/>
      <c r="F410" s="263"/>
      <c r="G410" s="136"/>
      <c r="H410" s="264"/>
      <c r="I410" s="38"/>
      <c r="J410" s="38"/>
    </row>
    <row r="411" ht="15.0" customHeight="1">
      <c r="A411" s="256"/>
      <c r="B411" s="265"/>
      <c r="C411" s="261"/>
      <c r="D411" s="265"/>
      <c r="E411" s="261"/>
      <c r="F411" s="263"/>
      <c r="G411" s="136"/>
      <c r="H411" s="264"/>
      <c r="I411" s="38"/>
      <c r="J411" s="38"/>
    </row>
    <row r="412" ht="15.0" customHeight="1">
      <c r="A412" s="256"/>
      <c r="B412" s="265"/>
      <c r="C412" s="261"/>
      <c r="D412" s="265"/>
      <c r="E412" s="261"/>
      <c r="F412" s="264"/>
      <c r="G412" s="263"/>
      <c r="H412" s="264"/>
      <c r="I412" s="38"/>
      <c r="J412" s="38"/>
    </row>
    <row r="413" ht="15.0" customHeight="1">
      <c r="A413" s="256"/>
      <c r="B413" s="265"/>
      <c r="C413" s="261"/>
      <c r="D413" s="261"/>
      <c r="E413" s="261"/>
      <c r="F413" s="264"/>
      <c r="G413" s="263"/>
      <c r="H413" s="264"/>
      <c r="I413" s="38"/>
      <c r="J413" s="38"/>
    </row>
    <row r="414" ht="13.5" customHeight="1">
      <c r="A414" s="256"/>
      <c r="B414" s="265"/>
      <c r="C414" s="261"/>
      <c r="D414" s="261"/>
      <c r="E414" s="261"/>
      <c r="F414" s="263"/>
      <c r="G414" s="263"/>
      <c r="H414" s="263"/>
      <c r="I414" s="38"/>
      <c r="J414" s="38"/>
    </row>
    <row r="415" ht="15.0" customHeight="1">
      <c r="A415" s="256"/>
      <c r="B415" s="265"/>
      <c r="C415" s="265"/>
      <c r="D415" s="265"/>
      <c r="E415" s="265"/>
      <c r="F415" s="263"/>
      <c r="G415" s="136"/>
      <c r="H415" s="264"/>
      <c r="I415" s="38"/>
      <c r="J415" s="38"/>
    </row>
    <row r="416" ht="15.0" customHeight="1">
      <c r="A416" s="256"/>
      <c r="B416" s="265"/>
      <c r="C416" s="265"/>
      <c r="D416" s="265"/>
      <c r="E416" s="265"/>
      <c r="F416" s="263"/>
      <c r="G416" s="136"/>
      <c r="H416" s="264"/>
      <c r="I416" s="38"/>
      <c r="J416" s="38"/>
    </row>
    <row r="417" ht="15.0" customHeight="1">
      <c r="A417" s="256"/>
      <c r="B417" s="257"/>
      <c r="C417" s="261"/>
      <c r="D417" s="257"/>
      <c r="E417" s="261"/>
      <c r="F417" s="263"/>
      <c r="G417" s="136"/>
      <c r="H417" s="264"/>
      <c r="I417" s="132"/>
      <c r="J417" s="38"/>
    </row>
    <row r="418" ht="15.0" customHeight="1">
      <c r="A418" s="256"/>
      <c r="B418" s="265"/>
      <c r="C418" s="265"/>
      <c r="D418" s="265"/>
      <c r="E418" s="265"/>
      <c r="F418" s="263"/>
      <c r="G418" s="136"/>
      <c r="H418" s="264"/>
      <c r="I418" s="132"/>
      <c r="J418" s="38"/>
    </row>
    <row r="419" ht="15.0" customHeight="1">
      <c r="A419" s="256"/>
      <c r="B419" s="257"/>
      <c r="C419" s="261"/>
      <c r="D419" s="257"/>
      <c r="E419" s="261"/>
      <c r="F419" s="263"/>
      <c r="G419" s="136"/>
      <c r="H419" s="264"/>
      <c r="I419" s="38"/>
      <c r="J419" s="38"/>
    </row>
    <row r="420" ht="15.0" customHeight="1">
      <c r="A420" s="256"/>
      <c r="B420" s="257"/>
      <c r="C420" s="261"/>
      <c r="D420" s="257"/>
      <c r="E420" s="261"/>
      <c r="F420" s="263"/>
      <c r="G420" s="136"/>
      <c r="H420" s="264"/>
      <c r="I420" s="38"/>
      <c r="J420" s="38"/>
    </row>
    <row r="421" ht="15.0" customHeight="1">
      <c r="A421" s="256"/>
      <c r="B421" s="257"/>
      <c r="C421" s="261"/>
      <c r="D421" s="257"/>
      <c r="E421" s="261"/>
      <c r="F421" s="263"/>
      <c r="G421" s="136"/>
      <c r="H421" s="264"/>
      <c r="I421" s="38"/>
      <c r="J421" s="38"/>
    </row>
    <row r="422" ht="15.0" customHeight="1">
      <c r="A422" s="256"/>
      <c r="B422" s="265"/>
      <c r="C422" s="261"/>
      <c r="D422" s="265"/>
      <c r="E422" s="261"/>
      <c r="F422" s="263"/>
      <c r="G422" s="136"/>
      <c r="H422" s="264"/>
      <c r="I422" s="38"/>
      <c r="J422" s="38"/>
    </row>
    <row r="423" ht="15.0" customHeight="1">
      <c r="A423" s="256"/>
      <c r="B423" s="265"/>
      <c r="C423" s="261"/>
      <c r="D423" s="265"/>
      <c r="E423" s="261"/>
      <c r="F423" s="263"/>
      <c r="G423" s="136"/>
      <c r="H423" s="264"/>
      <c r="I423" s="38"/>
      <c r="J423" s="38"/>
    </row>
    <row r="424" ht="15.0" customHeight="1">
      <c r="A424" s="256"/>
      <c r="B424" s="257"/>
      <c r="C424" s="261"/>
      <c r="D424" s="257"/>
      <c r="E424" s="261"/>
      <c r="F424" s="263"/>
      <c r="G424" s="136"/>
      <c r="H424" s="264"/>
      <c r="I424" s="38"/>
      <c r="J424" s="38"/>
    </row>
    <row r="425" ht="15.0" customHeight="1">
      <c r="A425" s="256"/>
      <c r="B425" s="257"/>
      <c r="C425" s="261"/>
      <c r="D425" s="257"/>
      <c r="E425" s="261"/>
      <c r="F425" s="263"/>
      <c r="G425" s="136"/>
      <c r="H425" s="264"/>
      <c r="I425" s="38"/>
      <c r="J425" s="38"/>
    </row>
    <row r="426" ht="15.0" customHeight="1">
      <c r="A426" s="256"/>
      <c r="B426" s="265"/>
      <c r="C426" s="261"/>
      <c r="D426" s="265"/>
      <c r="E426" s="261"/>
      <c r="F426" s="263"/>
      <c r="G426" s="136"/>
      <c r="H426" s="264"/>
      <c r="I426" s="38"/>
      <c r="J426" s="38"/>
    </row>
    <row r="427" ht="15.0" customHeight="1">
      <c r="A427" s="256"/>
      <c r="B427" s="265"/>
      <c r="C427" s="261"/>
      <c r="D427" s="265"/>
      <c r="E427" s="261"/>
      <c r="F427" s="264"/>
      <c r="G427" s="263"/>
      <c r="H427" s="264"/>
      <c r="I427" s="38"/>
      <c r="J427" s="38"/>
    </row>
    <row r="428" ht="15.0" customHeight="1">
      <c r="A428" s="256"/>
      <c r="B428" s="265"/>
      <c r="C428" s="261"/>
      <c r="D428" s="261"/>
      <c r="E428" s="261"/>
      <c r="F428" s="264"/>
      <c r="G428" s="263"/>
      <c r="H428" s="264"/>
      <c r="I428" s="38"/>
      <c r="J428" s="38"/>
    </row>
    <row r="429" ht="13.5" customHeight="1">
      <c r="A429" s="256"/>
      <c r="B429" s="265"/>
      <c r="C429" s="261"/>
      <c r="D429" s="261"/>
      <c r="E429" s="261"/>
      <c r="F429" s="263"/>
      <c r="G429" s="263"/>
      <c r="H429" s="263"/>
      <c r="I429" s="38"/>
      <c r="J429" s="38"/>
    </row>
    <row r="430" ht="15.0" customHeight="1">
      <c r="A430" s="256"/>
      <c r="B430" s="265"/>
      <c r="C430" s="265"/>
      <c r="D430" s="265"/>
      <c r="E430" s="265"/>
      <c r="F430" s="263"/>
      <c r="G430" s="136"/>
      <c r="H430" s="264"/>
      <c r="I430" s="38"/>
      <c r="J430" s="38"/>
    </row>
    <row r="431" ht="15.0" customHeight="1">
      <c r="A431" s="256"/>
      <c r="B431" s="265"/>
      <c r="C431" s="265"/>
      <c r="D431" s="265"/>
      <c r="E431" s="265"/>
      <c r="F431" s="263"/>
      <c r="G431" s="136"/>
      <c r="H431" s="264"/>
      <c r="I431" s="38"/>
      <c r="J431" s="38"/>
    </row>
    <row r="432" ht="15.0" customHeight="1">
      <c r="A432" s="256"/>
      <c r="B432" s="265"/>
      <c r="C432" s="261"/>
      <c r="D432" s="265"/>
      <c r="E432" s="261"/>
      <c r="F432" s="263"/>
      <c r="G432" s="136"/>
      <c r="H432" s="264"/>
      <c r="I432" s="38"/>
      <c r="J432" s="38"/>
    </row>
    <row r="433" ht="15.0" customHeight="1">
      <c r="A433" s="256"/>
      <c r="B433" s="265"/>
      <c r="C433" s="265"/>
      <c r="D433" s="265"/>
      <c r="E433" s="265"/>
      <c r="F433" s="263"/>
      <c r="G433" s="136"/>
      <c r="H433" s="264"/>
      <c r="I433" s="38"/>
      <c r="J433" s="38"/>
    </row>
    <row r="434" ht="15.0" customHeight="1">
      <c r="A434" s="256"/>
      <c r="B434" s="265"/>
      <c r="C434" s="261"/>
      <c r="D434" s="265"/>
      <c r="E434" s="261"/>
      <c r="F434" s="263"/>
      <c r="G434" s="136"/>
      <c r="H434" s="264"/>
      <c r="I434" s="38"/>
      <c r="J434" s="38"/>
    </row>
    <row r="435" ht="15.0" customHeight="1">
      <c r="A435" s="256"/>
      <c r="B435" s="265"/>
      <c r="C435" s="261"/>
      <c r="D435" s="265"/>
      <c r="E435" s="261"/>
      <c r="F435" s="263"/>
      <c r="G435" s="136"/>
      <c r="H435" s="264"/>
      <c r="I435" s="38"/>
      <c r="J435" s="38"/>
    </row>
    <row r="436" ht="15.0" customHeight="1">
      <c r="A436" s="256"/>
      <c r="B436" s="265"/>
      <c r="C436" s="261"/>
      <c r="D436" s="265"/>
      <c r="E436" s="261"/>
      <c r="F436" s="263"/>
      <c r="G436" s="136"/>
      <c r="H436" s="264"/>
      <c r="I436" s="38"/>
      <c r="J436" s="38"/>
    </row>
    <row r="437" ht="15.0" customHeight="1">
      <c r="A437" s="256"/>
      <c r="B437" s="265"/>
      <c r="C437" s="261"/>
      <c r="D437" s="265"/>
      <c r="E437" s="261"/>
      <c r="F437" s="263"/>
      <c r="G437" s="136"/>
      <c r="H437" s="264"/>
      <c r="I437" s="38"/>
      <c r="J437" s="38"/>
    </row>
    <row r="438" ht="15.0" customHeight="1">
      <c r="A438" s="256"/>
      <c r="B438" s="265"/>
      <c r="C438" s="261"/>
      <c r="D438" s="265"/>
      <c r="E438" s="261"/>
      <c r="F438" s="263"/>
      <c r="G438" s="136"/>
      <c r="H438" s="264"/>
      <c r="I438" s="38"/>
      <c r="J438" s="38"/>
    </row>
    <row r="439" ht="15.0" customHeight="1">
      <c r="A439" s="256"/>
      <c r="B439" s="265"/>
      <c r="C439" s="261"/>
      <c r="D439" s="265"/>
      <c r="E439" s="261"/>
      <c r="F439" s="263"/>
      <c r="G439" s="136"/>
      <c r="H439" s="264"/>
      <c r="I439" s="38"/>
      <c r="J439" s="38"/>
    </row>
    <row r="440" ht="15.0" customHeight="1">
      <c r="A440" s="256"/>
      <c r="B440" s="265"/>
      <c r="C440" s="261"/>
      <c r="D440" s="265"/>
      <c r="E440" s="261"/>
      <c r="F440" s="263"/>
      <c r="G440" s="136"/>
      <c r="H440" s="264"/>
      <c r="I440" s="38"/>
      <c r="J440" s="38"/>
    </row>
    <row r="441" ht="15.0" customHeight="1">
      <c r="A441" s="256"/>
      <c r="B441" s="265"/>
      <c r="C441" s="261"/>
      <c r="D441" s="265"/>
      <c r="E441" s="261"/>
      <c r="F441" s="263"/>
      <c r="G441" s="136"/>
      <c r="H441" s="264"/>
      <c r="I441" s="38"/>
      <c r="J441" s="38"/>
    </row>
    <row r="442" ht="15.0" customHeight="1">
      <c r="A442" s="256"/>
      <c r="B442" s="265"/>
      <c r="C442" s="261"/>
      <c r="D442" s="265"/>
      <c r="E442" s="261"/>
      <c r="F442" s="264"/>
      <c r="G442" s="263"/>
      <c r="H442" s="264"/>
      <c r="I442" s="38"/>
      <c r="J442" s="38"/>
    </row>
    <row r="443" ht="15.0" customHeight="1">
      <c r="A443" s="256"/>
      <c r="B443" s="265"/>
      <c r="C443" s="261"/>
      <c r="D443" s="261"/>
      <c r="E443" s="261"/>
      <c r="F443" s="264"/>
      <c r="G443" s="263"/>
      <c r="H443" s="264"/>
      <c r="I443" s="38"/>
      <c r="J443" s="38"/>
    </row>
    <row r="444" ht="13.5" customHeight="1">
      <c r="A444" s="256"/>
      <c r="B444" s="265"/>
      <c r="C444" s="261"/>
      <c r="D444" s="261"/>
      <c r="E444" s="261"/>
      <c r="F444" s="263"/>
      <c r="G444" s="263"/>
      <c r="H444" s="263"/>
      <c r="I444" s="38"/>
      <c r="J444" s="38"/>
    </row>
    <row r="445" ht="15.0" customHeight="1">
      <c r="A445" s="256"/>
      <c r="B445" s="265"/>
      <c r="C445" s="265"/>
      <c r="D445" s="265"/>
      <c r="E445" s="265"/>
      <c r="F445" s="263"/>
      <c r="G445" s="136"/>
      <c r="H445" s="264"/>
      <c r="I445" s="38"/>
      <c r="J445" s="38"/>
    </row>
    <row r="446" ht="15.0" customHeight="1">
      <c r="A446" s="256"/>
      <c r="B446" s="265"/>
      <c r="C446" s="265"/>
      <c r="D446" s="265"/>
      <c r="E446" s="265"/>
      <c r="F446" s="263"/>
      <c r="G446" s="136"/>
      <c r="H446" s="264"/>
      <c r="I446" s="38"/>
      <c r="J446" s="38"/>
    </row>
    <row r="447" ht="15.0" customHeight="1">
      <c r="A447" s="256"/>
      <c r="B447" s="265"/>
      <c r="C447" s="261"/>
      <c r="D447" s="265"/>
      <c r="E447" s="261"/>
      <c r="F447" s="263"/>
      <c r="G447" s="136"/>
      <c r="H447" s="264"/>
      <c r="I447" s="132"/>
      <c r="J447" s="38"/>
    </row>
    <row r="448" ht="15.0" customHeight="1">
      <c r="A448" s="256"/>
      <c r="B448" s="265"/>
      <c r="C448" s="265"/>
      <c r="D448" s="265"/>
      <c r="E448" s="265"/>
      <c r="F448" s="263"/>
      <c r="G448" s="136"/>
      <c r="H448" s="264"/>
      <c r="I448" s="132"/>
      <c r="J448" s="38"/>
    </row>
    <row r="449" ht="15.0" customHeight="1">
      <c r="A449" s="256"/>
      <c r="B449" s="265"/>
      <c r="C449" s="261"/>
      <c r="D449" s="265"/>
      <c r="E449" s="261"/>
      <c r="F449" s="263"/>
      <c r="G449" s="136"/>
      <c r="H449" s="264"/>
      <c r="I449" s="38"/>
      <c r="J449" s="38"/>
    </row>
    <row r="450" ht="15.0" customHeight="1">
      <c r="A450" s="256"/>
      <c r="B450" s="265"/>
      <c r="C450" s="261"/>
      <c r="D450" s="265"/>
      <c r="E450" s="261"/>
      <c r="F450" s="263"/>
      <c r="G450" s="136"/>
      <c r="H450" s="264"/>
      <c r="I450" s="38"/>
      <c r="J450" s="38"/>
    </row>
    <row r="451" ht="15.0" customHeight="1">
      <c r="A451" s="256"/>
      <c r="B451" s="265"/>
      <c r="C451" s="261"/>
      <c r="D451" s="265"/>
      <c r="E451" s="261"/>
      <c r="F451" s="263"/>
      <c r="G451" s="136"/>
      <c r="H451" s="264"/>
      <c r="I451" s="38"/>
      <c r="J451" s="38"/>
    </row>
    <row r="452" ht="15.0" customHeight="1">
      <c r="A452" s="256"/>
      <c r="B452" s="265"/>
      <c r="C452" s="261"/>
      <c r="D452" s="265"/>
      <c r="E452" s="261"/>
      <c r="F452" s="263"/>
      <c r="G452" s="136"/>
      <c r="H452" s="264"/>
      <c r="I452" s="38"/>
      <c r="J452" s="38"/>
    </row>
    <row r="453" ht="15.0" customHeight="1">
      <c r="A453" s="256"/>
      <c r="B453" s="265"/>
      <c r="C453" s="261"/>
      <c r="D453" s="265"/>
      <c r="E453" s="261"/>
      <c r="F453" s="263"/>
      <c r="G453" s="136"/>
      <c r="H453" s="264"/>
      <c r="I453" s="38"/>
      <c r="J453" s="38"/>
    </row>
    <row r="454" ht="15.0" customHeight="1">
      <c r="A454" s="256"/>
      <c r="B454" s="265"/>
      <c r="C454" s="261"/>
      <c r="D454" s="265"/>
      <c r="E454" s="261"/>
      <c r="F454" s="263"/>
      <c r="G454" s="136"/>
      <c r="H454" s="264"/>
      <c r="I454" s="38"/>
      <c r="J454" s="38"/>
    </row>
    <row r="455" ht="15.0" customHeight="1">
      <c r="A455" s="256"/>
      <c r="B455" s="265"/>
      <c r="C455" s="261"/>
      <c r="D455" s="265"/>
      <c r="E455" s="261"/>
      <c r="F455" s="263"/>
      <c r="G455" s="136"/>
      <c r="H455" s="264"/>
      <c r="I455" s="38"/>
      <c r="J455" s="38"/>
    </row>
    <row r="456" ht="15.0" customHeight="1">
      <c r="A456" s="256"/>
      <c r="B456" s="265"/>
      <c r="C456" s="261"/>
      <c r="D456" s="265"/>
      <c r="E456" s="261"/>
      <c r="F456" s="263"/>
      <c r="G456" s="136"/>
      <c r="H456" s="264"/>
      <c r="I456" s="38"/>
      <c r="J456" s="38"/>
    </row>
    <row r="457" ht="15.0" customHeight="1">
      <c r="A457" s="256"/>
      <c r="B457" s="265"/>
      <c r="C457" s="261"/>
      <c r="D457" s="265"/>
      <c r="E457" s="261"/>
      <c r="F457" s="264"/>
      <c r="G457" s="263"/>
      <c r="H457" s="264"/>
      <c r="I457" s="38"/>
      <c r="J457" s="38"/>
    </row>
    <row r="458" ht="15.0" customHeight="1">
      <c r="A458" s="256"/>
      <c r="B458" s="265"/>
      <c r="C458" s="261"/>
      <c r="D458" s="261"/>
      <c r="E458" s="261"/>
      <c r="F458" s="264"/>
      <c r="G458" s="263"/>
      <c r="H458" s="264"/>
      <c r="I458" s="38"/>
      <c r="J458" s="38"/>
    </row>
    <row r="459" ht="13.5" customHeight="1">
      <c r="A459" s="256"/>
      <c r="B459" s="265"/>
      <c r="C459" s="261"/>
      <c r="D459" s="261"/>
      <c r="E459" s="261"/>
      <c r="F459" s="263"/>
      <c r="G459" s="263"/>
      <c r="H459" s="263"/>
      <c r="I459" s="38"/>
      <c r="J459" s="38"/>
    </row>
    <row r="460" ht="15.0" customHeight="1">
      <c r="A460" s="256"/>
      <c r="B460" s="265"/>
      <c r="C460" s="265"/>
      <c r="D460" s="265"/>
      <c r="E460" s="265"/>
      <c r="F460" s="263"/>
      <c r="G460" s="136"/>
      <c r="H460" s="264"/>
      <c r="I460" s="38"/>
      <c r="J460" s="38"/>
    </row>
    <row r="461" ht="15.0" customHeight="1">
      <c r="A461" s="256"/>
      <c r="B461" s="265"/>
      <c r="C461" s="265"/>
      <c r="D461" s="265"/>
      <c r="E461" s="265"/>
      <c r="F461" s="263"/>
      <c r="G461" s="136"/>
      <c r="H461" s="264"/>
      <c r="I461" s="38"/>
      <c r="J461" s="38"/>
    </row>
    <row r="462" ht="15.0" customHeight="1">
      <c r="A462" s="256"/>
      <c r="B462" s="265"/>
      <c r="C462" s="261"/>
      <c r="D462" s="265"/>
      <c r="E462" s="261"/>
      <c r="F462" s="263"/>
      <c r="G462" s="136"/>
      <c r="H462" s="264"/>
      <c r="I462" s="38"/>
      <c r="J462" s="38"/>
    </row>
    <row r="463" ht="15.0" customHeight="1">
      <c r="A463" s="256"/>
      <c r="B463" s="265"/>
      <c r="C463" s="265"/>
      <c r="D463" s="265"/>
      <c r="E463" s="265"/>
      <c r="F463" s="263"/>
      <c r="G463" s="136"/>
      <c r="H463" s="264"/>
      <c r="I463" s="38"/>
      <c r="J463" s="38"/>
    </row>
    <row r="464" ht="15.0" customHeight="1">
      <c r="A464" s="256"/>
      <c r="B464" s="265"/>
      <c r="C464" s="261"/>
      <c r="D464" s="265"/>
      <c r="E464" s="261"/>
      <c r="F464" s="263"/>
      <c r="G464" s="136"/>
      <c r="H464" s="264"/>
      <c r="I464" s="38"/>
      <c r="J464" s="38"/>
    </row>
    <row r="465" ht="15.0" customHeight="1">
      <c r="A465" s="256"/>
      <c r="B465" s="265"/>
      <c r="C465" s="261"/>
      <c r="D465" s="265"/>
      <c r="E465" s="261"/>
      <c r="F465" s="263"/>
      <c r="G465" s="136"/>
      <c r="H465" s="264"/>
      <c r="I465" s="38"/>
      <c r="J465" s="38"/>
    </row>
    <row r="466" ht="15.0" customHeight="1">
      <c r="A466" s="256"/>
      <c r="B466" s="265"/>
      <c r="C466" s="261"/>
      <c r="D466" s="265"/>
      <c r="E466" s="261"/>
      <c r="F466" s="263"/>
      <c r="G466" s="136"/>
      <c r="H466" s="264"/>
      <c r="I466" s="38"/>
      <c r="J466" s="38"/>
    </row>
    <row r="467" ht="15.0" customHeight="1">
      <c r="A467" s="256"/>
      <c r="B467" s="265"/>
      <c r="C467" s="261"/>
      <c r="D467" s="265"/>
      <c r="E467" s="261"/>
      <c r="F467" s="263"/>
      <c r="G467" s="136"/>
      <c r="H467" s="264"/>
      <c r="I467" s="38"/>
      <c r="J467" s="38"/>
    </row>
    <row r="468" ht="15.0" customHeight="1">
      <c r="A468" s="256"/>
      <c r="B468" s="265"/>
      <c r="C468" s="261"/>
      <c r="D468" s="265"/>
      <c r="E468" s="261"/>
      <c r="F468" s="263"/>
      <c r="G468" s="136"/>
      <c r="H468" s="264"/>
      <c r="I468" s="38"/>
      <c r="J468" s="38"/>
    </row>
    <row r="469" ht="15.0" customHeight="1">
      <c r="A469" s="256"/>
      <c r="B469" s="265"/>
      <c r="C469" s="261"/>
      <c r="D469" s="265"/>
      <c r="E469" s="261"/>
      <c r="F469" s="263"/>
      <c r="G469" s="136"/>
      <c r="H469" s="264"/>
      <c r="I469" s="38"/>
      <c r="J469" s="38"/>
    </row>
    <row r="470" ht="15.0" customHeight="1">
      <c r="A470" s="256"/>
      <c r="B470" s="265"/>
      <c r="C470" s="261"/>
      <c r="D470" s="265"/>
      <c r="E470" s="261"/>
      <c r="F470" s="263"/>
      <c r="G470" s="136"/>
      <c r="H470" s="264"/>
      <c r="I470" s="38"/>
      <c r="J470" s="38"/>
    </row>
    <row r="471" ht="15.0" customHeight="1">
      <c r="A471" s="256"/>
      <c r="B471" s="265"/>
      <c r="C471" s="261"/>
      <c r="D471" s="265"/>
      <c r="E471" s="261"/>
      <c r="F471" s="263"/>
      <c r="G471" s="136"/>
      <c r="H471" s="264"/>
      <c r="I471" s="38"/>
      <c r="J471" s="38"/>
    </row>
    <row r="472" ht="15.0" customHeight="1">
      <c r="A472" s="256"/>
      <c r="B472" s="265"/>
      <c r="C472" s="261"/>
      <c r="D472" s="265"/>
      <c r="E472" s="261"/>
      <c r="F472" s="264"/>
      <c r="G472" s="263"/>
      <c r="H472" s="264"/>
      <c r="I472" s="38"/>
      <c r="J472" s="38"/>
    </row>
    <row r="473" ht="15.0" customHeight="1">
      <c r="A473" s="256"/>
      <c r="B473" s="265"/>
      <c r="C473" s="261"/>
      <c r="D473" s="261"/>
      <c r="E473" s="261"/>
      <c r="F473" s="264"/>
      <c r="G473" s="263"/>
      <c r="H473" s="264"/>
      <c r="I473" s="38"/>
      <c r="J473" s="38"/>
    </row>
    <row r="474" ht="27.0" customHeight="1">
      <c r="A474" s="263"/>
      <c r="B474" s="265"/>
      <c r="C474" s="261"/>
      <c r="D474" s="261"/>
      <c r="E474" s="265"/>
      <c r="F474" s="263"/>
      <c r="G474" s="264"/>
      <c r="H474" s="264"/>
      <c r="I474" s="38"/>
      <c r="J474" s="38"/>
    </row>
    <row r="475" ht="19.5" customHeight="1">
      <c r="A475" s="71"/>
      <c r="B475" s="307"/>
      <c r="C475" s="307"/>
      <c r="D475" s="307"/>
      <c r="E475" s="307"/>
      <c r="F475" s="308"/>
      <c r="G475" s="307"/>
      <c r="H475" s="38"/>
      <c r="I475" s="38"/>
      <c r="J475" s="38"/>
    </row>
  </sheetData>
  <mergeCells count="92">
    <mergeCell ref="A21:F21"/>
    <mergeCell ref="A19:E19"/>
    <mergeCell ref="F2:G2"/>
    <mergeCell ref="A1:F1"/>
    <mergeCell ref="G1:I1"/>
    <mergeCell ref="B2:D3"/>
    <mergeCell ref="A2:A3"/>
    <mergeCell ref="H2:I2"/>
    <mergeCell ref="D22:E22"/>
    <mergeCell ref="F22:G22"/>
    <mergeCell ref="F24:G24"/>
    <mergeCell ref="D24:E24"/>
    <mergeCell ref="D23:E23"/>
    <mergeCell ref="F23:G23"/>
    <mergeCell ref="H24:I24"/>
    <mergeCell ref="H25:I25"/>
    <mergeCell ref="H23:I23"/>
    <mergeCell ref="H29:I29"/>
    <mergeCell ref="H28:I28"/>
    <mergeCell ref="H26:I26"/>
    <mergeCell ref="H27:I27"/>
    <mergeCell ref="F29:G29"/>
    <mergeCell ref="F27:G27"/>
    <mergeCell ref="F28:G28"/>
    <mergeCell ref="D25:E25"/>
    <mergeCell ref="D26:E26"/>
    <mergeCell ref="F26:G26"/>
    <mergeCell ref="F25:G25"/>
    <mergeCell ref="F59:G59"/>
    <mergeCell ref="F60:G60"/>
    <mergeCell ref="F58:G58"/>
    <mergeCell ref="F57:G57"/>
    <mergeCell ref="G56:I56"/>
    <mergeCell ref="H57:I57"/>
    <mergeCell ref="H58:I58"/>
    <mergeCell ref="H60:I60"/>
    <mergeCell ref="H59:I59"/>
    <mergeCell ref="H62:I62"/>
    <mergeCell ref="F62:G62"/>
    <mergeCell ref="D62:E62"/>
    <mergeCell ref="D63:E63"/>
    <mergeCell ref="A56:F56"/>
    <mergeCell ref="A54:E54"/>
    <mergeCell ref="H63:I63"/>
    <mergeCell ref="F63:G63"/>
    <mergeCell ref="H61:I61"/>
    <mergeCell ref="F61:G61"/>
    <mergeCell ref="F66:G66"/>
    <mergeCell ref="F67:G67"/>
    <mergeCell ref="D65:E65"/>
    <mergeCell ref="D64:E64"/>
    <mergeCell ref="A68:C68"/>
    <mergeCell ref="H67:I67"/>
    <mergeCell ref="H66:I66"/>
    <mergeCell ref="H68:I68"/>
    <mergeCell ref="F68:G68"/>
    <mergeCell ref="A33:C33"/>
    <mergeCell ref="A36:F36"/>
    <mergeCell ref="B37:D38"/>
    <mergeCell ref="A37:A38"/>
    <mergeCell ref="G36:I36"/>
    <mergeCell ref="H33:I33"/>
    <mergeCell ref="F37:G37"/>
    <mergeCell ref="H37:I37"/>
    <mergeCell ref="D32:E32"/>
    <mergeCell ref="D31:E31"/>
    <mergeCell ref="D60:E60"/>
    <mergeCell ref="D61:E61"/>
    <mergeCell ref="D58:E58"/>
    <mergeCell ref="D59:E59"/>
    <mergeCell ref="D68:E68"/>
    <mergeCell ref="D67:E67"/>
    <mergeCell ref="D66:E66"/>
    <mergeCell ref="D57:E57"/>
    <mergeCell ref="G21:I21"/>
    <mergeCell ref="H22:I22"/>
    <mergeCell ref="H64:I64"/>
    <mergeCell ref="H65:I65"/>
    <mergeCell ref="F65:G65"/>
    <mergeCell ref="F64:G64"/>
    <mergeCell ref="F30:G30"/>
    <mergeCell ref="H30:I30"/>
    <mergeCell ref="H31:I31"/>
    <mergeCell ref="F31:G31"/>
    <mergeCell ref="H32:I32"/>
    <mergeCell ref="F32:G32"/>
    <mergeCell ref="F33:G33"/>
    <mergeCell ref="D33:E33"/>
    <mergeCell ref="D27:E27"/>
    <mergeCell ref="D28:E28"/>
    <mergeCell ref="D29:E29"/>
    <mergeCell ref="D30:E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" width="10.88"/>
    <col customWidth="1" min="2" max="4" width="11.63"/>
    <col customWidth="1" min="5" max="5" width="12.5"/>
    <col customWidth="1" min="6" max="6" width="12.25"/>
    <col customWidth="1" min="7" max="7" width="9.88"/>
    <col customWidth="1" min="8" max="8" width="10.13"/>
    <col customWidth="1" min="9" max="9" width="12.63"/>
    <col customWidth="1" min="10" max="10" width="11.38"/>
    <col customWidth="1" min="11" max="11" width="11.25"/>
    <col customWidth="1" min="12" max="12" width="10.13"/>
    <col customWidth="1" min="13" max="13" width="10.75"/>
    <col customWidth="1" min="14" max="14" width="11.5"/>
    <col customWidth="1" min="15" max="24" width="10.13"/>
  </cols>
  <sheetData>
    <row r="1" ht="15.0" customHeight="1">
      <c r="A1" s="1" t="s">
        <v>2</v>
      </c>
      <c r="B1" s="3"/>
      <c r="C1" s="3"/>
      <c r="D1" s="3"/>
      <c r="E1" s="3"/>
      <c r="F1" s="3"/>
      <c r="G1" s="6" t="str">
        <f>'Havi forgalmi jelentés '!F1</f>
        <v>Június Kaposvár</v>
      </c>
      <c r="H1" s="3"/>
      <c r="I1" s="3"/>
      <c r="J1" s="3"/>
      <c r="K1" s="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5"/>
    </row>
    <row r="2" ht="15.0" customHeight="1">
      <c r="A2" s="27" t="s">
        <v>8</v>
      </c>
      <c r="B2" s="35"/>
      <c r="C2" s="3"/>
      <c r="D2" s="3"/>
      <c r="E2" s="14"/>
      <c r="F2" s="35" t="s">
        <v>30</v>
      </c>
      <c r="G2" s="14"/>
      <c r="H2" s="35" t="s">
        <v>31</v>
      </c>
      <c r="I2" s="14"/>
      <c r="J2" s="44" t="s">
        <v>33</v>
      </c>
      <c r="K2" s="1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5"/>
    </row>
    <row r="3" ht="15.0" customHeight="1">
      <c r="A3" s="27"/>
      <c r="B3" s="46" t="s">
        <v>36</v>
      </c>
      <c r="C3" s="14"/>
      <c r="D3" s="46" t="s">
        <v>37</v>
      </c>
      <c r="E3" s="14"/>
      <c r="F3" s="46" t="s">
        <v>37</v>
      </c>
      <c r="G3" s="14"/>
      <c r="H3" s="46" t="s">
        <v>38</v>
      </c>
      <c r="I3" s="14"/>
      <c r="J3" s="48" t="s">
        <v>39</v>
      </c>
      <c r="K3" s="14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5"/>
    </row>
    <row r="4" ht="15.0" customHeight="1">
      <c r="A4" s="68"/>
      <c r="B4" s="69" t="s">
        <v>42</v>
      </c>
      <c r="C4" s="69" t="s">
        <v>43</v>
      </c>
      <c r="D4" s="69" t="s">
        <v>42</v>
      </c>
      <c r="E4" s="69" t="s">
        <v>43</v>
      </c>
      <c r="F4" s="69" t="s">
        <v>42</v>
      </c>
      <c r="G4" s="69" t="s">
        <v>43</v>
      </c>
      <c r="H4" s="85" t="s">
        <v>44</v>
      </c>
      <c r="I4" s="69" t="s">
        <v>43</v>
      </c>
      <c r="J4" s="85" t="s">
        <v>44</v>
      </c>
      <c r="K4" s="69" t="s">
        <v>43</v>
      </c>
      <c r="L4" s="23"/>
      <c r="M4" s="23"/>
      <c r="N4" s="87"/>
      <c r="O4" s="87"/>
      <c r="P4" s="87"/>
      <c r="Q4" s="87"/>
      <c r="R4" s="87"/>
      <c r="S4" s="87"/>
      <c r="T4" s="87"/>
      <c r="U4" s="87"/>
      <c r="V4" s="87"/>
      <c r="W4" s="87"/>
      <c r="X4" s="89"/>
    </row>
    <row r="5" ht="15.0" customHeight="1">
      <c r="A5" s="91">
        <v>1.0</v>
      </c>
      <c r="B5" s="92">
        <v>0.0</v>
      </c>
      <c r="C5" s="92">
        <v>0.0</v>
      </c>
      <c r="D5" s="92">
        <v>0.0</v>
      </c>
      <c r="E5" s="92">
        <v>0.0</v>
      </c>
      <c r="F5" s="92">
        <v>0.0</v>
      </c>
      <c r="G5" s="92">
        <v>0.0</v>
      </c>
      <c r="H5" s="92">
        <v>15508.0</v>
      </c>
      <c r="I5" s="92">
        <v>28500.0</v>
      </c>
      <c r="J5" s="92">
        <v>0.0</v>
      </c>
      <c r="K5" s="92">
        <v>0.0</v>
      </c>
      <c r="L5" s="94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5"/>
    </row>
    <row r="6" ht="15.0" customHeight="1">
      <c r="A6" s="91">
        <v>2.0</v>
      </c>
      <c r="B6" s="92">
        <v>89140.0</v>
      </c>
      <c r="C6" s="92">
        <v>124000.0</v>
      </c>
      <c r="D6" s="92">
        <v>0.0</v>
      </c>
      <c r="E6" s="92">
        <v>0.0</v>
      </c>
      <c r="F6" s="92">
        <v>0.0</v>
      </c>
      <c r="G6" s="92">
        <v>0.0</v>
      </c>
      <c r="H6" s="92">
        <v>194295.0</v>
      </c>
      <c r="I6" s="92">
        <v>326300.0</v>
      </c>
      <c r="J6" s="92">
        <v>0.0</v>
      </c>
      <c r="K6" s="92">
        <v>0.0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5"/>
    </row>
    <row r="7" ht="15.0" customHeight="1">
      <c r="A7" s="91">
        <v>3.0</v>
      </c>
      <c r="B7" s="92">
        <v>39500.0</v>
      </c>
      <c r="C7" s="92">
        <v>58500.0</v>
      </c>
      <c r="D7" s="92">
        <v>0.0</v>
      </c>
      <c r="E7" s="92">
        <v>0.0</v>
      </c>
      <c r="F7" s="92">
        <v>0.0</v>
      </c>
      <c r="G7" s="92">
        <v>0.0</v>
      </c>
      <c r="H7" s="92">
        <v>31020.0</v>
      </c>
      <c r="I7" s="92">
        <v>52000.0</v>
      </c>
      <c r="J7" s="92">
        <v>0.0</v>
      </c>
      <c r="K7" s="92">
        <v>0.0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5"/>
    </row>
    <row r="8" ht="15.0" customHeight="1">
      <c r="A8" s="96">
        <v>4.0</v>
      </c>
      <c r="B8" s="92">
        <v>0.0</v>
      </c>
      <c r="C8" s="92">
        <v>0.0</v>
      </c>
      <c r="D8" s="92">
        <v>0.0</v>
      </c>
      <c r="E8" s="92">
        <v>0.0</v>
      </c>
      <c r="F8" s="92">
        <v>0.0</v>
      </c>
      <c r="G8" s="92">
        <v>0.0</v>
      </c>
      <c r="H8" s="92">
        <v>118589.0</v>
      </c>
      <c r="I8" s="92">
        <v>196600.0</v>
      </c>
      <c r="J8" s="92">
        <v>0.0</v>
      </c>
      <c r="K8" s="92">
        <v>0.0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5"/>
    </row>
    <row r="9" ht="15.0" customHeight="1">
      <c r="A9" s="91">
        <v>5.0</v>
      </c>
      <c r="B9" s="92">
        <v>24400.0</v>
      </c>
      <c r="C9" s="92">
        <v>35000.0</v>
      </c>
      <c r="D9" s="92">
        <v>0.0</v>
      </c>
      <c r="E9" s="92">
        <v>0.0</v>
      </c>
      <c r="F9" s="92">
        <v>0.0</v>
      </c>
      <c r="G9" s="92">
        <v>0.0</v>
      </c>
      <c r="H9" s="92">
        <v>6805.0</v>
      </c>
      <c r="I9" s="92">
        <v>17200.0</v>
      </c>
      <c r="J9" s="92">
        <v>0.0</v>
      </c>
      <c r="K9" s="92">
        <v>0.0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5"/>
    </row>
    <row r="10" ht="15.0" customHeight="1">
      <c r="A10" s="91">
        <v>6.0</v>
      </c>
      <c r="B10" s="92">
        <v>0.0</v>
      </c>
      <c r="C10" s="92">
        <v>0.0</v>
      </c>
      <c r="D10" s="92">
        <v>0.0</v>
      </c>
      <c r="E10" s="92">
        <v>0.0</v>
      </c>
      <c r="F10" s="92">
        <v>0.0</v>
      </c>
      <c r="G10" s="92">
        <v>0.0</v>
      </c>
      <c r="H10" s="92">
        <v>0.0</v>
      </c>
      <c r="I10" s="92">
        <v>0.0</v>
      </c>
      <c r="J10" s="92">
        <v>0.0</v>
      </c>
      <c r="K10" s="92">
        <v>0.0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5"/>
    </row>
    <row r="11" ht="15.0" customHeight="1">
      <c r="A11" s="96">
        <v>7.0</v>
      </c>
      <c r="B11" s="92" t="s">
        <v>49</v>
      </c>
      <c r="C11" s="98" t="s">
        <v>49</v>
      </c>
      <c r="D11" s="98" t="s">
        <v>49</v>
      </c>
      <c r="E11" s="98" t="s">
        <v>49</v>
      </c>
      <c r="F11" s="98" t="s">
        <v>49</v>
      </c>
      <c r="G11" s="98" t="s">
        <v>49</v>
      </c>
      <c r="H11" s="98" t="s">
        <v>49</v>
      </c>
      <c r="I11" s="98" t="s">
        <v>49</v>
      </c>
      <c r="J11" s="98" t="s">
        <v>49</v>
      </c>
      <c r="K11" s="98" t="s">
        <v>49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5"/>
    </row>
    <row r="12" ht="15.0" customHeight="1">
      <c r="A12" s="91">
        <v>8.0</v>
      </c>
      <c r="B12" s="92">
        <v>150000.0</v>
      </c>
      <c r="C12" s="92">
        <v>177200.0</v>
      </c>
      <c r="D12" s="92">
        <v>0.0</v>
      </c>
      <c r="E12" s="92">
        <v>0.0</v>
      </c>
      <c r="F12" s="92">
        <v>0.0</v>
      </c>
      <c r="G12" s="92">
        <v>0.0</v>
      </c>
      <c r="H12" s="92">
        <v>200989.0</v>
      </c>
      <c r="I12" s="92">
        <v>333900.0</v>
      </c>
      <c r="J12" s="92">
        <v>0.0</v>
      </c>
      <c r="K12" s="92">
        <v>0.0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5"/>
    </row>
    <row r="13" ht="15.0" customHeight="1">
      <c r="A13" s="91">
        <v>9.0</v>
      </c>
      <c r="B13" s="92">
        <v>2000.0</v>
      </c>
      <c r="C13" s="92">
        <v>5800.0</v>
      </c>
      <c r="D13" s="92">
        <v>0.0</v>
      </c>
      <c r="E13" s="92">
        <v>0.0</v>
      </c>
      <c r="F13" s="92">
        <v>0.0</v>
      </c>
      <c r="G13" s="92">
        <v>0.0</v>
      </c>
      <c r="H13" s="92">
        <v>22483.0</v>
      </c>
      <c r="I13" s="92">
        <v>45500.0</v>
      </c>
      <c r="J13" s="92">
        <v>0.0</v>
      </c>
      <c r="K13" s="92">
        <v>0.0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5"/>
    </row>
    <row r="14" ht="15.0" customHeight="1">
      <c r="A14" s="96">
        <v>10.0</v>
      </c>
      <c r="B14" s="92">
        <v>23500.0</v>
      </c>
      <c r="C14" s="92">
        <v>34000.0</v>
      </c>
      <c r="D14" s="92">
        <v>0.0</v>
      </c>
      <c r="E14" s="92">
        <v>0.0</v>
      </c>
      <c r="F14" s="92">
        <v>0.0</v>
      </c>
      <c r="G14" s="92">
        <v>0.0</v>
      </c>
      <c r="H14" s="92">
        <v>30718.0</v>
      </c>
      <c r="I14" s="92">
        <v>54700.0</v>
      </c>
      <c r="J14" s="92">
        <v>0.0</v>
      </c>
      <c r="K14" s="92">
        <v>0.0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5"/>
    </row>
    <row r="15" ht="15.0" customHeight="1">
      <c r="A15" s="91">
        <v>11.0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5"/>
    </row>
    <row r="16" ht="15.0" customHeight="1">
      <c r="A16" s="91">
        <v>12.0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5"/>
    </row>
    <row r="17" ht="15.0" customHeight="1">
      <c r="A17" s="96">
        <v>13.0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5"/>
    </row>
    <row r="18" ht="15.0" customHeight="1">
      <c r="A18" s="91">
        <v>14.0</v>
      </c>
      <c r="B18" s="101" t="s">
        <v>49</v>
      </c>
      <c r="C18" s="103" t="s">
        <v>49</v>
      </c>
      <c r="D18" s="103" t="s">
        <v>49</v>
      </c>
      <c r="E18" s="103" t="s">
        <v>49</v>
      </c>
      <c r="F18" s="103" t="s">
        <v>49</v>
      </c>
      <c r="G18" s="103" t="s">
        <v>49</v>
      </c>
      <c r="H18" s="103" t="s">
        <v>49</v>
      </c>
      <c r="I18" s="103" t="s">
        <v>49</v>
      </c>
      <c r="J18" s="103" t="s">
        <v>49</v>
      </c>
      <c r="K18" s="103" t="s">
        <v>49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5"/>
    </row>
    <row r="19" ht="15.0" customHeight="1">
      <c r="A19" s="91">
        <v>15.0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5"/>
    </row>
    <row r="20" ht="15.0" customHeight="1">
      <c r="A20" s="96">
        <v>16.0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5"/>
    </row>
    <row r="21" ht="15.0" customHeight="1">
      <c r="A21" s="91">
        <v>17.0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5"/>
    </row>
    <row r="22" ht="15.0" customHeight="1">
      <c r="A22" s="91">
        <v>18.0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5"/>
    </row>
    <row r="23" ht="15.0" customHeight="1">
      <c r="A23" s="96">
        <v>19.0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5"/>
    </row>
    <row r="24" ht="15.0" customHeight="1">
      <c r="A24" s="91">
        <v>20.0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5"/>
    </row>
    <row r="25" ht="15.0" customHeight="1">
      <c r="A25" s="91">
        <v>21.0</v>
      </c>
      <c r="B25" s="101" t="s">
        <v>49</v>
      </c>
      <c r="C25" s="103" t="s">
        <v>49</v>
      </c>
      <c r="D25" s="103" t="s">
        <v>49</v>
      </c>
      <c r="E25" s="103" t="s">
        <v>49</v>
      </c>
      <c r="F25" s="103" t="s">
        <v>49</v>
      </c>
      <c r="G25" s="103" t="s">
        <v>49</v>
      </c>
      <c r="H25" s="103" t="s">
        <v>49</v>
      </c>
      <c r="I25" s="103" t="s">
        <v>49</v>
      </c>
      <c r="J25" s="103" t="s">
        <v>49</v>
      </c>
      <c r="K25" s="103" t="s">
        <v>49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5"/>
    </row>
    <row r="26" ht="15.0" customHeight="1">
      <c r="A26" s="96">
        <v>22.0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5"/>
    </row>
    <row r="27" ht="15.0" customHeight="1">
      <c r="A27" s="91">
        <v>23.0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5"/>
    </row>
    <row r="28" ht="15.0" customHeight="1">
      <c r="A28" s="91">
        <v>24.0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/>
    </row>
    <row r="29" ht="15.0" customHeight="1">
      <c r="A29" s="96">
        <v>25.0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5"/>
    </row>
    <row r="30" ht="15.0" customHeight="1">
      <c r="A30" s="91">
        <v>26.0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5"/>
    </row>
    <row r="31" ht="15.0" customHeight="1">
      <c r="A31" s="91">
        <v>27.0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5"/>
    </row>
    <row r="32" ht="15.0" customHeight="1">
      <c r="A32" s="96">
        <v>28.0</v>
      </c>
      <c r="B32" s="101" t="s">
        <v>49</v>
      </c>
      <c r="C32" s="103" t="s">
        <v>49</v>
      </c>
      <c r="D32" s="103" t="s">
        <v>49</v>
      </c>
      <c r="E32" s="103" t="s">
        <v>49</v>
      </c>
      <c r="F32" s="103" t="s">
        <v>49</v>
      </c>
      <c r="G32" s="103" t="s">
        <v>49</v>
      </c>
      <c r="H32" s="103" t="s">
        <v>49</v>
      </c>
      <c r="I32" s="103" t="s">
        <v>49</v>
      </c>
      <c r="J32" s="103" t="s">
        <v>49</v>
      </c>
      <c r="K32" s="103" t="s">
        <v>49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5"/>
    </row>
    <row r="33" ht="15.0" customHeight="1">
      <c r="A33" s="91">
        <v>29.0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5"/>
    </row>
    <row r="34" ht="15.0" customHeight="1">
      <c r="A34" s="91">
        <v>30.0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5"/>
    </row>
    <row r="35" ht="15.0" customHeight="1">
      <c r="A35" s="107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5"/>
    </row>
    <row r="36" ht="15.0" customHeight="1">
      <c r="A36" s="27" t="s">
        <v>54</v>
      </c>
      <c r="B36" s="112" t="str">
        <f t="shared" ref="B36:K36" si="1">SUM(B5:B35)</f>
        <v>328,540 Ft</v>
      </c>
      <c r="C36" s="112" t="str">
        <f t="shared" si="1"/>
        <v>434,500 Ft</v>
      </c>
      <c r="D36" s="112" t="str">
        <f t="shared" si="1"/>
        <v>0 Ft</v>
      </c>
      <c r="E36" s="112" t="str">
        <f t="shared" si="1"/>
        <v>0 Ft</v>
      </c>
      <c r="F36" s="112" t="str">
        <f t="shared" si="1"/>
        <v>0 Ft</v>
      </c>
      <c r="G36" s="112" t="str">
        <f t="shared" si="1"/>
        <v>0 Ft</v>
      </c>
      <c r="H36" s="112" t="str">
        <f t="shared" si="1"/>
        <v>620,407 Ft</v>
      </c>
      <c r="I36" s="112" t="str">
        <f t="shared" si="1"/>
        <v>1,054,700 Ft</v>
      </c>
      <c r="J36" s="112" t="str">
        <f t="shared" si="1"/>
        <v>0 Ft</v>
      </c>
      <c r="K36" s="112" t="str">
        <f t="shared" si="1"/>
        <v>0 Ft</v>
      </c>
      <c r="L36" s="121" t="str">
        <f t="shared" ref="L36:M36" si="2">B36+D36+F36+H36+J36</f>
        <v>948,947Ft</v>
      </c>
      <c r="M36" s="121" t="str">
        <f t="shared" si="2"/>
        <v>1,489,200Ft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5"/>
    </row>
    <row r="37" ht="15.0" customHeight="1">
      <c r="A37" s="27" t="s">
        <v>57</v>
      </c>
      <c r="B37" s="35" t="str">
        <f>SUM(C36-B36)</f>
        <v>105,960 Ft</v>
      </c>
      <c r="C37" s="14"/>
      <c r="D37" s="35" t="str">
        <f>SUM(E36-D36)</f>
        <v>0 Ft</v>
      </c>
      <c r="E37" s="14"/>
      <c r="F37" s="35" t="str">
        <f>SUM(G36-F36)</f>
        <v>0 Ft</v>
      </c>
      <c r="G37" s="14"/>
      <c r="H37" s="35" t="str">
        <f>SUM(I36-H36)</f>
        <v>434,293 Ft</v>
      </c>
      <c r="I37" s="14"/>
      <c r="J37" s="35" t="str">
        <f>SUM(K36-J36)</f>
        <v>0 Ft</v>
      </c>
      <c r="K37" s="14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5"/>
    </row>
    <row r="38" ht="15.0" customHeight="1">
      <c r="A38" s="125" t="s">
        <v>59</v>
      </c>
      <c r="B38" s="128" t="str">
        <f>B37+D37+F37+H37+J37</f>
        <v>540,253 Ft</v>
      </c>
      <c r="C38" s="3"/>
      <c r="D38" s="3"/>
      <c r="E38" s="3"/>
      <c r="F38" s="3"/>
      <c r="G38" s="3"/>
      <c r="H38" s="3"/>
      <c r="I38" s="3"/>
      <c r="J38" s="3"/>
      <c r="K38" s="14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5"/>
    </row>
    <row r="39" ht="15.75" customHeight="1">
      <c r="A39" s="125" t="s">
        <v>60</v>
      </c>
      <c r="B39" s="128" t="str">
        <f>C36+E36+G36</f>
        <v>434,500 Ft</v>
      </c>
      <c r="C39" s="3"/>
      <c r="D39" s="3"/>
      <c r="E39" s="3"/>
      <c r="F39" s="3"/>
      <c r="G39" s="3"/>
      <c r="H39" s="3"/>
      <c r="I39" s="3"/>
      <c r="J39" s="3"/>
      <c r="K39" s="14"/>
      <c r="L39" s="133"/>
      <c r="M39" s="13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5"/>
    </row>
    <row r="40" ht="11.25" customHeight="1">
      <c r="A40" s="125" t="s">
        <v>61</v>
      </c>
      <c r="B40" s="128" t="str">
        <f>B36+D36+F36</f>
        <v>328,540 Ft</v>
      </c>
      <c r="C40" s="3"/>
      <c r="D40" s="3"/>
      <c r="E40" s="3"/>
      <c r="F40" s="3"/>
      <c r="G40" s="3"/>
      <c r="H40" s="3"/>
      <c r="I40" s="3"/>
      <c r="J40" s="3"/>
      <c r="K40" s="14"/>
      <c r="L40" s="133"/>
      <c r="M40" s="13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5"/>
    </row>
    <row r="41" ht="13.5" customHeight="1">
      <c r="A41" s="125" t="s">
        <v>62</v>
      </c>
      <c r="B41" s="143" t="str">
        <f>(B39-B40)*21.26%</f>
        <v>22,527 Ft</v>
      </c>
      <c r="C41" s="3"/>
      <c r="D41" s="3"/>
      <c r="E41" s="3"/>
      <c r="F41" s="3"/>
      <c r="G41" s="3"/>
      <c r="H41" s="3"/>
      <c r="I41" s="3"/>
      <c r="J41" s="3"/>
      <c r="K41" s="14"/>
      <c r="L41" s="133"/>
      <c r="M41" s="13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5"/>
    </row>
    <row r="42" ht="14.25" customHeight="1">
      <c r="A42" s="125" t="s">
        <v>64</v>
      </c>
      <c r="B42" s="143" t="str">
        <f>H37/1.27</f>
        <v>341,963 Ft</v>
      </c>
      <c r="C42" s="3"/>
      <c r="D42" s="3"/>
      <c r="E42" s="3"/>
      <c r="F42" s="3"/>
      <c r="G42" s="3"/>
      <c r="H42" s="3"/>
      <c r="I42" s="3"/>
      <c r="J42" s="3"/>
      <c r="K42" s="14"/>
      <c r="L42" s="133"/>
      <c r="M42" s="13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5"/>
    </row>
    <row r="43" ht="15.75" customHeight="1">
      <c r="A43" s="125" t="s">
        <v>65</v>
      </c>
      <c r="B43" s="143" t="str">
        <f>B37+D37+F37+J37+B42</f>
        <v>447,923 Ft</v>
      </c>
      <c r="C43" s="3"/>
      <c r="D43" s="3"/>
      <c r="E43" s="3"/>
      <c r="F43" s="3"/>
      <c r="G43" s="3"/>
      <c r="H43" s="3"/>
      <c r="I43" s="3"/>
      <c r="J43" s="3"/>
      <c r="K43" s="14"/>
      <c r="L43" s="133"/>
      <c r="M43" s="159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5"/>
    </row>
    <row r="44" ht="20.25" customHeight="1">
      <c r="A44" s="160"/>
      <c r="B44" s="162"/>
      <c r="C44" s="165"/>
      <c r="D44" s="165"/>
      <c r="E44" s="165"/>
      <c r="F44" s="165"/>
      <c r="G44" s="165"/>
      <c r="H44" s="165"/>
      <c r="I44" s="165"/>
      <c r="J44" s="165"/>
      <c r="K44" s="162"/>
      <c r="L44" s="133"/>
      <c r="M44" s="159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5"/>
    </row>
    <row r="45" ht="16.5" customHeight="1">
      <c r="A45" s="68"/>
      <c r="B45" s="85" t="s">
        <v>69</v>
      </c>
      <c r="C45" s="169" t="s">
        <v>70</v>
      </c>
      <c r="D45" s="3"/>
      <c r="E45" s="14"/>
      <c r="F45" s="173" t="s">
        <v>71</v>
      </c>
      <c r="G45" s="174"/>
      <c r="H45" s="176" t="s">
        <v>72</v>
      </c>
      <c r="I45" s="178"/>
      <c r="J45" s="186" t="str">
        <f>G56+H56</f>
        <v>260,345 Ft</v>
      </c>
      <c r="K45" s="188"/>
      <c r="L45" s="188"/>
      <c r="M45" s="190"/>
      <c r="N45" s="190"/>
      <c r="O45" s="23"/>
      <c r="P45" s="23"/>
      <c r="Q45" s="23"/>
      <c r="R45" s="23"/>
      <c r="S45" s="23"/>
      <c r="T45" s="23"/>
      <c r="U45" s="23"/>
      <c r="V45" s="23"/>
      <c r="W45" s="23"/>
      <c r="X45" s="25"/>
    </row>
    <row r="46" ht="16.5" customHeight="1">
      <c r="A46" s="192" t="s">
        <v>79</v>
      </c>
      <c r="B46" s="199">
        <v>3518970.0</v>
      </c>
      <c r="C46" s="201" t="s">
        <v>85</v>
      </c>
      <c r="D46" s="14"/>
      <c r="E46" s="208" t="str">
        <f>'Havi forgalmi jelentés '!F36</f>
        <v>1,489,200 Ft</v>
      </c>
      <c r="F46" s="232" t="str">
        <f>B46+E46+E47-E48-E49-E50-E51</f>
        <v>1,855,185 Ft</v>
      </c>
      <c r="G46" s="234"/>
      <c r="H46" s="236" t="s">
        <v>101</v>
      </c>
      <c r="I46" s="238"/>
      <c r="J46" s="245" t="str">
        <f>'Havi forgalmi jelentés '!H36</f>
        <v>302,400 Ft</v>
      </c>
      <c r="K46" s="190"/>
      <c r="L46" s="190"/>
      <c r="M46" s="165"/>
      <c r="N46" s="190"/>
      <c r="O46" s="23"/>
      <c r="P46" s="23"/>
      <c r="Q46" s="23"/>
      <c r="R46" s="23"/>
      <c r="S46" s="23"/>
      <c r="T46" s="23"/>
      <c r="U46" s="23"/>
      <c r="V46" s="23"/>
      <c r="W46" s="23"/>
      <c r="X46" s="25"/>
    </row>
    <row r="47" ht="16.5" customHeight="1">
      <c r="A47" s="247"/>
      <c r="B47" s="247"/>
      <c r="C47" s="201" t="s">
        <v>104</v>
      </c>
      <c r="D47" s="14"/>
      <c r="E47" s="251"/>
      <c r="F47" s="247"/>
      <c r="G47" s="188"/>
      <c r="H47" s="236" t="s">
        <v>105</v>
      </c>
      <c r="I47" s="238"/>
      <c r="J47" s="245" t="str">
        <f>ABS('Pénztár Ell.'!J468)</f>
        <v>0 Ft</v>
      </c>
      <c r="K47" s="38"/>
      <c r="L47" s="188"/>
      <c r="M47" s="190"/>
      <c r="N47" s="190"/>
      <c r="O47" s="23"/>
      <c r="P47" s="23"/>
      <c r="Q47" s="23"/>
      <c r="R47" s="23"/>
      <c r="S47" s="23"/>
      <c r="T47" s="23"/>
      <c r="U47" s="23"/>
      <c r="V47" s="23"/>
      <c r="W47" s="23"/>
      <c r="X47" s="25"/>
    </row>
    <row r="48" ht="16.5" customHeight="1">
      <c r="A48" s="247"/>
      <c r="B48" s="247"/>
      <c r="C48" s="253" t="s">
        <v>106</v>
      </c>
      <c r="D48" s="14"/>
      <c r="E48" s="255" t="str">
        <f>'Havi forgalmi jelentés '!G35</f>
        <v>0 Ft</v>
      </c>
      <c r="F48" s="247"/>
      <c r="G48" s="188"/>
      <c r="H48" s="259" t="s">
        <v>108</v>
      </c>
      <c r="I48" s="262"/>
      <c r="J48" s="266" t="str">
        <f>F46-J47</f>
        <v>1,855,185 Ft</v>
      </c>
      <c r="K48" s="190"/>
      <c r="L48" s="190"/>
      <c r="M48" s="190"/>
      <c r="N48" s="190"/>
      <c r="O48" s="23"/>
      <c r="P48" s="23"/>
      <c r="Q48" s="23"/>
      <c r="R48" s="23"/>
      <c r="S48" s="23"/>
      <c r="T48" s="23"/>
      <c r="U48" s="23"/>
      <c r="V48" s="23"/>
      <c r="W48" s="23"/>
      <c r="X48" s="25"/>
    </row>
    <row r="49" ht="16.5" customHeight="1">
      <c r="A49" s="247"/>
      <c r="B49" s="247"/>
      <c r="C49" s="253" t="s">
        <v>111</v>
      </c>
      <c r="D49" s="14"/>
      <c r="E49" s="271" t="str">
        <f>'Havi forgalmi jelentés '!H36</f>
        <v>302,400 Ft</v>
      </c>
      <c r="F49" s="247"/>
      <c r="G49" s="188"/>
      <c r="H49" s="264"/>
      <c r="I49" s="264"/>
      <c r="J49" s="264"/>
      <c r="K49" s="38"/>
      <c r="L49" s="188"/>
      <c r="M49" s="190"/>
      <c r="N49" s="190"/>
      <c r="O49" s="159"/>
      <c r="P49" s="159"/>
      <c r="Q49" s="23"/>
      <c r="R49" s="23"/>
      <c r="S49" s="23"/>
      <c r="T49" s="23"/>
      <c r="U49" s="23"/>
      <c r="V49" s="23"/>
      <c r="W49" s="23"/>
      <c r="X49" s="25"/>
    </row>
    <row r="50" ht="16.5" customHeight="1">
      <c r="A50" s="247"/>
      <c r="B50" s="247"/>
      <c r="C50" s="274" t="s">
        <v>114</v>
      </c>
      <c r="D50" s="14"/>
      <c r="E50" s="276">
        <v>2530000.0</v>
      </c>
      <c r="F50" s="247"/>
      <c r="G50" s="188"/>
      <c r="H50" s="264"/>
      <c r="I50" s="264"/>
      <c r="J50" s="264"/>
      <c r="K50" s="190"/>
      <c r="L50" s="8"/>
      <c r="M50" s="8"/>
      <c r="N50" s="190"/>
      <c r="O50" s="159"/>
      <c r="P50" s="159"/>
      <c r="Q50" s="23"/>
      <c r="R50" s="23"/>
      <c r="S50" s="23"/>
      <c r="T50" s="23"/>
      <c r="U50" s="23"/>
      <c r="V50" s="23"/>
      <c r="W50" s="23"/>
      <c r="X50" s="25"/>
    </row>
    <row r="51" ht="16.5" customHeight="1">
      <c r="A51" s="18"/>
      <c r="B51" s="18"/>
      <c r="C51" s="253" t="s">
        <v>115</v>
      </c>
      <c r="D51" s="14"/>
      <c r="E51" s="255" t="str">
        <f>'Költségek'!A35</f>
        <v>320,585 Ft</v>
      </c>
      <c r="F51" s="18"/>
      <c r="G51" s="188"/>
      <c r="H51" s="188"/>
      <c r="I51" s="188"/>
      <c r="J51" s="188"/>
      <c r="K51" s="188"/>
      <c r="L51" s="8"/>
      <c r="M51" s="8"/>
      <c r="N51" s="190"/>
      <c r="O51" s="159"/>
      <c r="P51" s="159"/>
      <c r="Q51" s="23"/>
      <c r="R51" s="23"/>
      <c r="S51" s="23"/>
      <c r="T51" s="23"/>
      <c r="U51" s="23"/>
      <c r="V51" s="23"/>
      <c r="W51" s="23"/>
      <c r="X51" s="25"/>
    </row>
    <row r="52" ht="16.5" customHeight="1">
      <c r="A52" s="192" t="s">
        <v>116</v>
      </c>
      <c r="B52" s="282">
        <v>1.7552917E7</v>
      </c>
      <c r="C52" s="201" t="s">
        <v>117</v>
      </c>
      <c r="D52" s="14"/>
      <c r="E52" s="276"/>
      <c r="F52" s="285" t="str">
        <f>B52+E52-E53-E54</f>
        <v>16,932,510 Ft</v>
      </c>
      <c r="G52" s="286" t="s">
        <v>120</v>
      </c>
      <c r="H52" s="286" t="s">
        <v>121</v>
      </c>
      <c r="I52" s="286" t="s">
        <v>122</v>
      </c>
      <c r="J52" s="286" t="s">
        <v>123</v>
      </c>
      <c r="K52" s="286" t="s">
        <v>124</v>
      </c>
      <c r="L52" s="286" t="s">
        <v>125</v>
      </c>
      <c r="M52" s="286" t="s">
        <v>126</v>
      </c>
      <c r="N52" s="289" t="str">
        <f>M53+L53+K53+J53+I53+H53+G53-F52</f>
        <v>53,201 Ft</v>
      </c>
      <c r="O52" s="23"/>
      <c r="P52" s="23"/>
      <c r="Q52" s="23"/>
      <c r="R52" s="23"/>
      <c r="S52" s="23"/>
      <c r="T52" s="23"/>
      <c r="U52" s="23"/>
      <c r="V52" s="23"/>
      <c r="W52" s="23"/>
      <c r="X52" s="25"/>
    </row>
    <row r="53" ht="16.5" customHeight="1">
      <c r="A53" s="247"/>
      <c r="B53" s="247"/>
      <c r="C53" s="253" t="s">
        <v>127</v>
      </c>
      <c r="D53" s="14"/>
      <c r="E53" s="255" t="str">
        <f>H36</f>
        <v>620,407 Ft</v>
      </c>
      <c r="F53" s="247"/>
      <c r="G53" s="293">
        <v>1007090.0</v>
      </c>
      <c r="H53" s="293">
        <v>0.0</v>
      </c>
      <c r="I53" s="293">
        <v>5087850.0</v>
      </c>
      <c r="J53" s="293">
        <v>93067.0</v>
      </c>
      <c r="K53" s="293">
        <v>1475279.0</v>
      </c>
      <c r="L53" s="293">
        <v>9300462.0</v>
      </c>
      <c r="M53" s="293">
        <v>21963.0</v>
      </c>
      <c r="N53" s="247"/>
      <c r="O53" s="23"/>
      <c r="P53" s="23"/>
      <c r="Q53" s="23"/>
      <c r="R53" s="23"/>
      <c r="S53" s="23"/>
      <c r="T53" s="23"/>
      <c r="U53" s="23"/>
      <c r="V53" s="23"/>
      <c r="W53" s="23"/>
      <c r="X53" s="25"/>
    </row>
    <row r="54" ht="16.5" customHeight="1">
      <c r="A54" s="18"/>
      <c r="B54" s="18"/>
      <c r="C54" s="253" t="s">
        <v>128</v>
      </c>
      <c r="D54" s="14"/>
      <c r="E54" s="276"/>
      <c r="F54" s="18"/>
      <c r="G54" s="18"/>
      <c r="H54" s="18"/>
      <c r="I54" s="18"/>
      <c r="J54" s="18"/>
      <c r="K54" s="18"/>
      <c r="L54" s="18"/>
      <c r="M54" s="18"/>
      <c r="N54" s="18"/>
      <c r="O54" s="23"/>
      <c r="P54" s="23"/>
      <c r="Q54" s="23"/>
      <c r="R54" s="23"/>
      <c r="S54" s="23"/>
      <c r="T54" s="23"/>
      <c r="U54" s="23"/>
      <c r="V54" s="23"/>
      <c r="W54" s="23"/>
      <c r="X54" s="25"/>
    </row>
    <row r="55" ht="16.5" customHeight="1">
      <c r="A55" s="192" t="s">
        <v>36</v>
      </c>
      <c r="B55" s="282">
        <v>9489790.0</v>
      </c>
      <c r="C55" s="201" t="s">
        <v>129</v>
      </c>
      <c r="D55" s="14"/>
      <c r="E55" s="271" t="str">
        <f>'Havi forgalmi jelentés '!I35</f>
        <v>302,400 Ft</v>
      </c>
      <c r="F55" s="285" t="str">
        <f>B55+E55+E56-E57-E58</f>
        <v>9,388,650 Ft</v>
      </c>
      <c r="G55" s="297" t="s">
        <v>130</v>
      </c>
      <c r="H55" s="297" t="s">
        <v>131</v>
      </c>
      <c r="I55" s="297" t="s">
        <v>132</v>
      </c>
      <c r="J55" s="298" t="s">
        <v>133</v>
      </c>
      <c r="K55" s="297" t="s">
        <v>134</v>
      </c>
      <c r="L55" s="297" t="s">
        <v>135</v>
      </c>
      <c r="M55" s="297" t="s">
        <v>136</v>
      </c>
      <c r="N55" s="299" t="str">
        <f>M56+L56+K56+J56+I56+H56+G56-F55</f>
        <v>-3,100 Ft</v>
      </c>
      <c r="O55" s="23"/>
      <c r="P55" s="23"/>
      <c r="Q55" s="23"/>
      <c r="R55" s="23"/>
      <c r="S55" s="23"/>
      <c r="T55" s="23"/>
      <c r="U55" s="23"/>
      <c r="V55" s="23"/>
      <c r="W55" s="23"/>
      <c r="X55" s="25"/>
    </row>
    <row r="56" ht="16.5" customHeight="1">
      <c r="A56" s="18"/>
      <c r="B56" s="247"/>
      <c r="C56" s="201" t="s">
        <v>137</v>
      </c>
      <c r="D56" s="14"/>
      <c r="E56" s="276"/>
      <c r="F56" s="247"/>
      <c r="G56" s="293">
        <v>254845.0</v>
      </c>
      <c r="H56" s="293">
        <v>5500.0</v>
      </c>
      <c r="I56" s="293">
        <v>7582102.0</v>
      </c>
      <c r="J56" s="293">
        <v>343403.0</v>
      </c>
      <c r="K56" s="293">
        <v>1199700.0</v>
      </c>
      <c r="L56" s="293">
        <v>0.0</v>
      </c>
      <c r="M56" s="293">
        <v>0.0</v>
      </c>
      <c r="N56" s="247"/>
      <c r="O56" s="23"/>
      <c r="P56" s="23"/>
      <c r="Q56" s="23"/>
      <c r="R56" s="23"/>
      <c r="S56" s="23"/>
      <c r="T56" s="23"/>
      <c r="U56" s="23"/>
      <c r="V56" s="23"/>
      <c r="W56" s="23"/>
      <c r="X56" s="25"/>
    </row>
    <row r="57" ht="15.0" customHeight="1">
      <c r="A57" s="192" t="s">
        <v>139</v>
      </c>
      <c r="B57" s="247"/>
      <c r="C57" s="253" t="s">
        <v>127</v>
      </c>
      <c r="D57" s="14"/>
      <c r="E57" s="255" t="str">
        <f>B36</f>
        <v>328,540 Ft</v>
      </c>
      <c r="F57" s="247"/>
      <c r="G57" s="247"/>
      <c r="H57" s="247"/>
      <c r="I57" s="247"/>
      <c r="J57" s="247"/>
      <c r="K57" s="247"/>
      <c r="L57" s="247"/>
      <c r="M57" s="247"/>
      <c r="N57" s="247"/>
      <c r="O57" s="23"/>
      <c r="P57" s="25"/>
      <c r="Q57" s="25"/>
      <c r="R57" s="23"/>
      <c r="S57" s="23"/>
      <c r="T57" s="23"/>
      <c r="U57" s="23"/>
      <c r="V57" s="23"/>
      <c r="W57" s="23"/>
      <c r="X57" s="25"/>
    </row>
    <row r="58" ht="15.0" customHeight="1">
      <c r="A58" s="18"/>
      <c r="B58" s="18"/>
      <c r="C58" s="253" t="s">
        <v>128</v>
      </c>
      <c r="D58" s="14"/>
      <c r="E58" s="276">
        <v>75000.0</v>
      </c>
      <c r="F58" s="18"/>
      <c r="G58" s="18"/>
      <c r="H58" s="18"/>
      <c r="I58" s="18"/>
      <c r="J58" s="18"/>
      <c r="K58" s="18"/>
      <c r="L58" s="18"/>
      <c r="M58" s="18"/>
      <c r="N58" s="18"/>
      <c r="O58" s="23"/>
      <c r="P58" s="23"/>
      <c r="Q58" s="23"/>
      <c r="R58" s="23"/>
      <c r="S58" s="23"/>
      <c r="T58" s="23"/>
      <c r="U58" s="23"/>
      <c r="V58" s="23"/>
      <c r="W58" s="23"/>
      <c r="X58" s="25"/>
    </row>
    <row r="59" ht="15.0" customHeight="1">
      <c r="A59" s="192" t="s">
        <v>140</v>
      </c>
      <c r="B59" s="282">
        <v>410480.0</v>
      </c>
      <c r="C59" s="300" t="s">
        <v>141</v>
      </c>
      <c r="D59" s="14"/>
      <c r="E59" s="119"/>
      <c r="F59" s="285" t="str">
        <f>B59+E59+E60-E61-E62</f>
        <v>410,480 Ft</v>
      </c>
      <c r="G59" s="297" t="s">
        <v>142</v>
      </c>
      <c r="H59" s="297" t="s">
        <v>143</v>
      </c>
      <c r="I59" s="299" t="str">
        <f>H60+G60-F59</f>
        <v>0 Ft</v>
      </c>
      <c r="J59" s="190"/>
      <c r="K59" s="190"/>
      <c r="L59" s="190"/>
      <c r="M59" s="190"/>
      <c r="N59" s="190"/>
      <c r="O59" s="23"/>
      <c r="P59" s="23"/>
      <c r="Q59" s="23"/>
      <c r="R59" s="23"/>
      <c r="S59" s="23"/>
      <c r="T59" s="23"/>
      <c r="U59" s="23"/>
      <c r="V59" s="23"/>
      <c r="W59" s="23"/>
      <c r="X59" s="25"/>
    </row>
    <row r="60" ht="15.0" customHeight="1">
      <c r="A60" s="18"/>
      <c r="B60" s="247"/>
      <c r="C60" s="300" t="s">
        <v>144</v>
      </c>
      <c r="D60" s="14"/>
      <c r="E60" s="119"/>
      <c r="F60" s="247"/>
      <c r="G60" s="293">
        <v>0.0</v>
      </c>
      <c r="H60" s="293">
        <v>410480.0</v>
      </c>
      <c r="I60" s="247"/>
      <c r="J60" s="190"/>
      <c r="K60" s="190"/>
      <c r="L60" s="38"/>
      <c r="M60" s="190"/>
      <c r="N60" s="190"/>
      <c r="O60" s="23"/>
      <c r="P60" s="23"/>
      <c r="Q60" s="23"/>
      <c r="R60" s="23"/>
      <c r="S60" s="23"/>
      <c r="T60" s="23"/>
      <c r="U60" s="23"/>
      <c r="V60" s="23"/>
      <c r="W60" s="23"/>
      <c r="X60" s="25"/>
    </row>
    <row r="61" ht="15.0" customHeight="1">
      <c r="A61" s="192" t="s">
        <v>139</v>
      </c>
      <c r="B61" s="247"/>
      <c r="C61" s="274" t="s">
        <v>145</v>
      </c>
      <c r="D61" s="14"/>
      <c r="E61" s="208" t="str">
        <f>D36</f>
        <v>0 Ft</v>
      </c>
      <c r="F61" s="247"/>
      <c r="G61" s="247"/>
      <c r="H61" s="247"/>
      <c r="I61" s="247"/>
      <c r="J61" s="38"/>
      <c r="K61" s="190"/>
      <c r="L61" s="190"/>
      <c r="M61" s="190"/>
      <c r="N61" s="190"/>
      <c r="O61" s="23"/>
      <c r="P61" s="23"/>
      <c r="Q61" s="23"/>
      <c r="R61" s="23"/>
      <c r="S61" s="23"/>
      <c r="T61" s="23"/>
      <c r="U61" s="23"/>
      <c r="V61" s="23"/>
      <c r="W61" s="23"/>
      <c r="X61" s="25"/>
    </row>
    <row r="62" ht="15.0" customHeight="1">
      <c r="A62" s="18"/>
      <c r="B62" s="18"/>
      <c r="C62" s="274" t="s">
        <v>146</v>
      </c>
      <c r="D62" s="14"/>
      <c r="E62" s="119"/>
      <c r="F62" s="18"/>
      <c r="G62" s="18"/>
      <c r="H62" s="18"/>
      <c r="I62" s="18"/>
      <c r="J62" s="38"/>
      <c r="K62" s="190"/>
      <c r="L62" s="190"/>
      <c r="M62" s="190"/>
      <c r="N62" s="190"/>
      <c r="O62" s="23"/>
      <c r="P62" s="23"/>
      <c r="Q62" s="23"/>
      <c r="R62" s="23"/>
      <c r="S62" s="23"/>
      <c r="T62" s="23"/>
      <c r="U62" s="23"/>
      <c r="V62" s="23"/>
      <c r="W62" s="23"/>
      <c r="X62" s="25"/>
    </row>
    <row r="63" ht="15.0" customHeight="1">
      <c r="A63" s="303" t="s">
        <v>147</v>
      </c>
      <c r="B63" s="282">
        <v>0.0</v>
      </c>
      <c r="C63" s="300" t="s">
        <v>141</v>
      </c>
      <c r="D63" s="14"/>
      <c r="E63" s="304"/>
      <c r="F63" s="285" t="str">
        <f>B63+E63+E64-E65-E66</f>
        <v>0 Ft</v>
      </c>
      <c r="G63" s="297" t="s">
        <v>148</v>
      </c>
      <c r="H63" s="297" t="s">
        <v>149</v>
      </c>
      <c r="I63" s="297" t="s">
        <v>150</v>
      </c>
      <c r="J63" s="305" t="s">
        <v>151</v>
      </c>
      <c r="K63" s="299" t="str">
        <f>J64+I64+H64+G64-F63</f>
        <v>0 Ft</v>
      </c>
      <c r="L63" s="190"/>
      <c r="M63" s="190"/>
      <c r="N63" s="38"/>
      <c r="O63" s="23"/>
      <c r="P63" s="23"/>
      <c r="Q63" s="23"/>
      <c r="R63" s="23"/>
      <c r="S63" s="23"/>
      <c r="T63" s="23"/>
      <c r="U63" s="23"/>
      <c r="V63" s="23"/>
      <c r="W63" s="23"/>
      <c r="X63" s="25"/>
    </row>
    <row r="64" ht="15.0" customHeight="1">
      <c r="A64" s="303" t="s">
        <v>140</v>
      </c>
      <c r="B64" s="247"/>
      <c r="C64" s="300" t="s">
        <v>144</v>
      </c>
      <c r="D64" s="14"/>
      <c r="E64" s="271" t="str">
        <f>'Havi forgalmi jelentés '!H35</f>
        <v>0 Ft</v>
      </c>
      <c r="F64" s="247"/>
      <c r="G64" s="293">
        <v>0.0</v>
      </c>
      <c r="H64" s="306">
        <v>0.0</v>
      </c>
      <c r="I64" s="306">
        <v>0.0</v>
      </c>
      <c r="J64" s="293">
        <v>0.0</v>
      </c>
      <c r="K64" s="247"/>
      <c r="L64" s="190"/>
      <c r="M64" s="190"/>
      <c r="N64" s="38"/>
      <c r="O64" s="23"/>
      <c r="P64" s="23"/>
      <c r="Q64" s="23"/>
      <c r="R64" s="23"/>
      <c r="S64" s="23"/>
      <c r="T64" s="23"/>
      <c r="U64" s="23"/>
      <c r="V64" s="23"/>
      <c r="W64" s="23"/>
      <c r="X64" s="25"/>
    </row>
    <row r="65" ht="13.5" customHeight="1">
      <c r="A65" s="192" t="s">
        <v>139</v>
      </c>
      <c r="B65" s="247"/>
      <c r="C65" s="274" t="s">
        <v>145</v>
      </c>
      <c r="D65" s="14"/>
      <c r="E65" s="208" t="str">
        <f>F36</f>
        <v>0 Ft</v>
      </c>
      <c r="F65" s="247"/>
      <c r="G65" s="247"/>
      <c r="H65" s="247"/>
      <c r="I65" s="247"/>
      <c r="J65" s="247"/>
      <c r="K65" s="247"/>
      <c r="L65" s="38"/>
      <c r="M65" s="38"/>
      <c r="N65" s="38"/>
      <c r="O65" s="23"/>
      <c r="P65" s="23"/>
      <c r="Q65" s="23"/>
      <c r="R65" s="23"/>
      <c r="S65" s="23"/>
      <c r="T65" s="23"/>
      <c r="U65" s="23"/>
      <c r="V65" s="23"/>
      <c r="W65" s="23"/>
      <c r="X65" s="25"/>
    </row>
    <row r="66" ht="13.5" customHeight="1">
      <c r="A66" s="18"/>
      <c r="B66" s="18"/>
      <c r="C66" s="274" t="s">
        <v>146</v>
      </c>
      <c r="D66" s="14"/>
      <c r="E66" s="304"/>
      <c r="F66" s="18"/>
      <c r="G66" s="18"/>
      <c r="H66" s="18"/>
      <c r="I66" s="18"/>
      <c r="J66" s="18"/>
      <c r="K66" s="18"/>
      <c r="L66" s="38"/>
      <c r="M66" s="38"/>
      <c r="N66" s="190"/>
      <c r="O66" s="23"/>
      <c r="P66" s="23"/>
      <c r="Q66" s="23"/>
      <c r="R66" s="23"/>
      <c r="S66" s="23"/>
      <c r="T66" s="23"/>
      <c r="U66" s="23"/>
      <c r="V66" s="23"/>
      <c r="W66" s="23"/>
      <c r="X66" s="25"/>
    </row>
    <row r="67" ht="13.5" customHeight="1">
      <c r="A67" s="25"/>
      <c r="B67" s="309" t="str">
        <f>SUM(B52:B66)</f>
        <v>27,453,187 Ft</v>
      </c>
      <c r="C67" s="314"/>
      <c r="D67" s="314"/>
      <c r="E67" s="314"/>
      <c r="F67" s="309" t="str">
        <f>SUM(F52:F66)</f>
        <v>26,731,640 Ft</v>
      </c>
      <c r="G67" s="25"/>
      <c r="H67" s="25"/>
      <c r="I67" s="25"/>
      <c r="J67" s="25"/>
      <c r="K67" s="25"/>
      <c r="L67" s="25"/>
      <c r="M67" s="25"/>
      <c r="N67" s="25"/>
      <c r="O67" s="25"/>
      <c r="P67" s="23"/>
      <c r="Q67" s="23"/>
      <c r="R67" s="23"/>
      <c r="S67" s="23"/>
      <c r="T67" s="23"/>
      <c r="U67" s="23"/>
      <c r="V67" s="23"/>
      <c r="W67" s="23"/>
      <c r="X67" s="25"/>
    </row>
    <row r="68" ht="13.5" customHeight="1">
      <c r="A68" s="317"/>
      <c r="B68" s="318"/>
      <c r="C68" s="318"/>
      <c r="D68" s="318"/>
      <c r="E68" s="318"/>
      <c r="F68" s="318"/>
      <c r="G68" s="25"/>
      <c r="H68" s="25"/>
      <c r="I68" s="25"/>
      <c r="J68" s="25"/>
      <c r="K68" s="25"/>
      <c r="L68" s="25"/>
      <c r="M68" s="25"/>
      <c r="N68" s="25"/>
      <c r="O68" s="25"/>
      <c r="P68" s="23"/>
      <c r="Q68" s="23"/>
      <c r="R68" s="23"/>
      <c r="S68" s="23"/>
      <c r="T68" s="23"/>
      <c r="U68" s="23"/>
      <c r="V68" s="23"/>
      <c r="W68" s="23"/>
      <c r="X68" s="25"/>
    </row>
    <row r="69" ht="13.5" customHeight="1">
      <c r="A69" s="317"/>
      <c r="B69" s="318"/>
      <c r="C69" s="318"/>
      <c r="D69" s="318"/>
      <c r="E69" s="318"/>
      <c r="F69" s="318"/>
      <c r="G69" s="25"/>
      <c r="H69" s="25"/>
      <c r="I69" s="25"/>
      <c r="J69" s="25"/>
      <c r="K69" s="25"/>
      <c r="L69" s="25"/>
      <c r="M69" s="25"/>
      <c r="N69" s="25"/>
      <c r="O69" s="23"/>
      <c r="P69" s="23"/>
      <c r="Q69" s="23"/>
      <c r="R69" s="23"/>
      <c r="S69" s="23"/>
      <c r="T69" s="23"/>
      <c r="U69" s="23"/>
      <c r="V69" s="23"/>
      <c r="W69" s="23"/>
      <c r="X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3"/>
      <c r="P70" s="23"/>
      <c r="Q70" s="23"/>
      <c r="R70" s="23"/>
      <c r="S70" s="23"/>
      <c r="T70" s="23"/>
      <c r="U70" s="23"/>
      <c r="V70" s="23"/>
      <c r="W70" s="23"/>
      <c r="X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3"/>
      <c r="P71" s="23"/>
      <c r="Q71" s="23"/>
      <c r="R71" s="23"/>
      <c r="S71" s="23"/>
      <c r="T71" s="23"/>
      <c r="U71" s="23"/>
      <c r="V71" s="23"/>
      <c r="W71" s="23"/>
      <c r="X71" s="25"/>
    </row>
  </sheetData>
  <mergeCells count="89">
    <mergeCell ref="J53:J54"/>
    <mergeCell ref="H53:H54"/>
    <mergeCell ref="C50:D50"/>
    <mergeCell ref="C51:D51"/>
    <mergeCell ref="A46:A51"/>
    <mergeCell ref="A52:A54"/>
    <mergeCell ref="B52:B54"/>
    <mergeCell ref="C54:D54"/>
    <mergeCell ref="C52:D52"/>
    <mergeCell ref="C53:D53"/>
    <mergeCell ref="C49:D49"/>
    <mergeCell ref="C48:D48"/>
    <mergeCell ref="B42:K42"/>
    <mergeCell ref="B43:K43"/>
    <mergeCell ref="B46:B51"/>
    <mergeCell ref="C47:D47"/>
    <mergeCell ref="F46:F51"/>
    <mergeCell ref="G53:G54"/>
    <mergeCell ref="B41:K41"/>
    <mergeCell ref="F2:G2"/>
    <mergeCell ref="H2:I2"/>
    <mergeCell ref="G1:K1"/>
    <mergeCell ref="J3:K3"/>
    <mergeCell ref="J2:K2"/>
    <mergeCell ref="H3:I3"/>
    <mergeCell ref="H45:I45"/>
    <mergeCell ref="H46:I46"/>
    <mergeCell ref="F3:G3"/>
    <mergeCell ref="D3:E3"/>
    <mergeCell ref="B3:C3"/>
    <mergeCell ref="A1:F1"/>
    <mergeCell ref="B2:E2"/>
    <mergeCell ref="F52:F54"/>
    <mergeCell ref="F55:F58"/>
    <mergeCell ref="G56:G58"/>
    <mergeCell ref="J64:J66"/>
    <mergeCell ref="H64:H66"/>
    <mergeCell ref="I64:I66"/>
    <mergeCell ref="I59:I62"/>
    <mergeCell ref="K63:K66"/>
    <mergeCell ref="C55:D55"/>
    <mergeCell ref="C56:D56"/>
    <mergeCell ref="C57:D57"/>
    <mergeCell ref="C60:D60"/>
    <mergeCell ref="C61:D61"/>
    <mergeCell ref="C64:D64"/>
    <mergeCell ref="C65:D65"/>
    <mergeCell ref="G60:G62"/>
    <mergeCell ref="H60:H62"/>
    <mergeCell ref="C59:D59"/>
    <mergeCell ref="C58:D58"/>
    <mergeCell ref="C66:D66"/>
    <mergeCell ref="G64:G66"/>
    <mergeCell ref="C62:D62"/>
    <mergeCell ref="C63:D63"/>
    <mergeCell ref="B40:K40"/>
    <mergeCell ref="B39:K39"/>
    <mergeCell ref="B38:K38"/>
    <mergeCell ref="J37:K37"/>
    <mergeCell ref="H37:I37"/>
    <mergeCell ref="F37:G37"/>
    <mergeCell ref="D37:E37"/>
    <mergeCell ref="B37:C37"/>
    <mergeCell ref="C46:D46"/>
    <mergeCell ref="C45:E45"/>
    <mergeCell ref="L53:L54"/>
    <mergeCell ref="M53:M54"/>
    <mergeCell ref="N52:N54"/>
    <mergeCell ref="H56:H58"/>
    <mergeCell ref="J56:J58"/>
    <mergeCell ref="I56:I58"/>
    <mergeCell ref="L56:L58"/>
    <mergeCell ref="M56:M58"/>
    <mergeCell ref="N55:N58"/>
    <mergeCell ref="K56:K58"/>
    <mergeCell ref="K53:K54"/>
    <mergeCell ref="I53:I54"/>
    <mergeCell ref="H47:I47"/>
    <mergeCell ref="H48:I48"/>
    <mergeCell ref="A59:A60"/>
    <mergeCell ref="A57:A58"/>
    <mergeCell ref="F63:F66"/>
    <mergeCell ref="F59:F62"/>
    <mergeCell ref="B59:B62"/>
    <mergeCell ref="B55:B58"/>
    <mergeCell ref="B63:B66"/>
    <mergeCell ref="A65:A66"/>
    <mergeCell ref="A61:A62"/>
    <mergeCell ref="A55:A56"/>
  </mergeCells>
  <conditionalFormatting sqref="N52:N58 I59:I62 K63:K66">
    <cfRule type="containsBlanks" dxfId="0" priority="1">
      <formula>LEN(TRIM(N52))=0</formula>
    </cfRule>
  </conditionalFormatting>
  <conditionalFormatting sqref="N52:N58 I59:I62 K63:K66">
    <cfRule type="cellIs" dxfId="1" priority="2" operator="greaterThan">
      <formula>0</formula>
    </cfRule>
  </conditionalFormatting>
  <conditionalFormatting sqref="N52:N58 I59:I62 K63:K66">
    <cfRule type="cellIs" dxfId="2" priority="3" operator="lessThan">
      <formula>0</formula>
    </cfRule>
  </conditionalFormatting>
  <conditionalFormatting sqref="N52:N58 I59:I62 K63:K66">
    <cfRule type="cellIs" dxfId="0" priority="4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" width="5.63"/>
    <col customWidth="1" min="2" max="2" width="10.13"/>
    <col customWidth="1" min="3" max="3" width="17.88"/>
    <col customWidth="1" min="4" max="4" width="10.88"/>
    <col customWidth="1" min="5" max="6" width="10.13"/>
    <col customWidth="1" min="7" max="7" width="13.13"/>
    <col customWidth="1" min="8" max="8" width="11.5"/>
    <col customWidth="1" min="9" max="11" width="10.13"/>
  </cols>
  <sheetData>
    <row r="1" ht="13.5" customHeight="1">
      <c r="A1" s="13" t="s">
        <v>5</v>
      </c>
      <c r="B1" s="15" t="s">
        <v>9</v>
      </c>
      <c r="C1" s="16"/>
      <c r="D1" s="24" t="str">
        <f>D18+D33+D48+D63+D78+D93+D108+D123+D153+D138++D168+D183+D198+D213+D228+D243+D258+D273+D288+D303+D318+D333+D348+D363+D378+D393+D408+D423+D438+D453+D468</f>
        <v>1,400,500 Ft</v>
      </c>
      <c r="E1" s="16"/>
      <c r="F1" s="26" t="s">
        <v>27</v>
      </c>
      <c r="G1" s="36"/>
      <c r="H1" s="39" t="str">
        <f>H18+H33+H48+H63+H78+H93+H108+H123+H153+H138++H168+H183+H198+H213+H228+H243+H258+H273+H288+H303+H318+H333+H348+H363+H378+H393+H408+H423+H438+H453+H468</f>
        <v>3,124,385 Ft</v>
      </c>
      <c r="I1" s="41" t="s">
        <v>34</v>
      </c>
      <c r="J1" s="57"/>
      <c r="K1" s="59"/>
    </row>
    <row r="2" ht="13.5" customHeight="1">
      <c r="A2" s="60"/>
      <c r="B2" s="62" t="s">
        <v>40</v>
      </c>
      <c r="C2" s="76"/>
      <c r="D2" s="95" t="str">
        <f>E18+E33+E48+E63+E78+E93+E108+E123+E153+E138++E168+E183+E198+E213+E228+E243+E258+E273+E288+E303+E318+E333+E348+E363+E378+E393+E408+E423+E438+E453+E468</f>
        <v>0 Ft</v>
      </c>
      <c r="E2" s="76"/>
      <c r="F2" s="99"/>
      <c r="G2" s="116"/>
      <c r="H2" s="124"/>
      <c r="I2" s="126"/>
      <c r="J2" s="135"/>
      <c r="K2" s="137"/>
    </row>
    <row r="3" ht="12.75" customHeight="1">
      <c r="A3" s="60"/>
      <c r="B3" s="150" t="s">
        <v>63</v>
      </c>
      <c r="C3" s="57"/>
      <c r="D3" s="57"/>
      <c r="E3" s="57"/>
      <c r="F3" s="153" t="str">
        <f>'Havi forgalmi jelentés '!F1</f>
        <v>Június Kaposvár</v>
      </c>
      <c r="G3" s="57"/>
      <c r="H3" s="57"/>
      <c r="I3" s="155" t="s">
        <v>67</v>
      </c>
      <c r="J3" s="57"/>
      <c r="K3" s="59"/>
    </row>
    <row r="4" ht="13.5" customHeight="1">
      <c r="A4" s="157"/>
      <c r="B4" s="161"/>
      <c r="F4" s="168"/>
      <c r="I4" s="135"/>
      <c r="J4" s="135"/>
      <c r="K4" s="137"/>
    </row>
    <row r="5" ht="13.5" customHeight="1">
      <c r="A5" s="175">
        <v>1.0</v>
      </c>
      <c r="B5" s="177"/>
      <c r="C5" s="179" t="s">
        <v>73</v>
      </c>
      <c r="D5" s="184">
        <v>3518970.0</v>
      </c>
      <c r="E5" s="185"/>
      <c r="F5" s="185"/>
      <c r="G5" s="185"/>
      <c r="H5" s="187"/>
      <c r="I5" s="177" t="s">
        <v>76</v>
      </c>
      <c r="J5" s="189" t="s">
        <v>77</v>
      </c>
      <c r="K5" s="191" t="s">
        <v>78</v>
      </c>
    </row>
    <row r="6" ht="12.75" customHeight="1">
      <c r="A6" s="200"/>
      <c r="B6" s="202" t="s">
        <v>86</v>
      </c>
      <c r="C6" s="203" t="s">
        <v>87</v>
      </c>
      <c r="D6" s="203" t="s">
        <v>88</v>
      </c>
      <c r="E6" s="203" t="s">
        <v>89</v>
      </c>
      <c r="F6" s="203" t="s">
        <v>90</v>
      </c>
      <c r="G6" s="203" t="s">
        <v>87</v>
      </c>
      <c r="H6" s="209" t="s">
        <v>91</v>
      </c>
      <c r="I6" s="210">
        <v>20000.0</v>
      </c>
      <c r="J6" s="218">
        <v>149.0</v>
      </c>
      <c r="K6" s="220" t="str">
        <f t="shared" ref="K6:K17" si="1">I6*J6</f>
        <v>2,980,000 Ft</v>
      </c>
    </row>
    <row r="7" ht="12.75" customHeight="1">
      <c r="A7" s="200"/>
      <c r="B7" s="222"/>
      <c r="C7" s="223"/>
      <c r="D7" s="225">
        <v>28500.0</v>
      </c>
      <c r="E7" s="226"/>
      <c r="F7" s="227" t="s">
        <v>90</v>
      </c>
      <c r="G7" s="229" t="s">
        <v>84</v>
      </c>
      <c r="H7" s="225">
        <v>15310.0</v>
      </c>
      <c r="I7" s="210">
        <v>10000.0</v>
      </c>
      <c r="J7" s="231">
        <v>26.0</v>
      </c>
      <c r="K7" s="220" t="str">
        <f t="shared" si="1"/>
        <v>260,000 Ft</v>
      </c>
    </row>
    <row r="8" ht="12.75" customHeight="1">
      <c r="A8" s="200"/>
      <c r="B8" s="223"/>
      <c r="C8" s="223"/>
      <c r="D8" s="226"/>
      <c r="E8" s="226"/>
      <c r="F8" s="227" t="s">
        <v>98</v>
      </c>
      <c r="G8" s="229"/>
      <c r="H8" s="225">
        <v>200.0</v>
      </c>
      <c r="I8" s="210">
        <v>5000.0</v>
      </c>
      <c r="J8" s="233">
        <v>23.0</v>
      </c>
      <c r="K8" s="220" t="str">
        <f t="shared" si="1"/>
        <v>115,000 Ft</v>
      </c>
    </row>
    <row r="9" ht="12.75" customHeight="1">
      <c r="A9" s="200"/>
      <c r="B9" s="223"/>
      <c r="C9" s="223"/>
      <c r="D9" s="226"/>
      <c r="E9" s="226"/>
      <c r="F9" s="227" t="s">
        <v>99</v>
      </c>
      <c r="G9" s="229" t="s">
        <v>100</v>
      </c>
      <c r="H9" s="225">
        <v>1215.0</v>
      </c>
      <c r="I9" s="210">
        <v>2000.0</v>
      </c>
      <c r="J9" s="231">
        <v>31.0</v>
      </c>
      <c r="K9" s="220" t="str">
        <f t="shared" si="1"/>
        <v>62,000 Ft</v>
      </c>
    </row>
    <row r="10" ht="12.75" customHeight="1">
      <c r="A10" s="200"/>
      <c r="B10" s="223"/>
      <c r="C10" s="223"/>
      <c r="D10" s="226"/>
      <c r="E10" s="226"/>
      <c r="F10" s="227" t="s">
        <v>98</v>
      </c>
      <c r="G10" s="229"/>
      <c r="H10" s="225">
        <v>70000.0</v>
      </c>
      <c r="I10" s="210">
        <v>1000.0</v>
      </c>
      <c r="J10" s="233">
        <v>22.0</v>
      </c>
      <c r="K10" s="220" t="str">
        <f t="shared" si="1"/>
        <v>22,000 Ft</v>
      </c>
    </row>
    <row r="11" ht="12.75" customHeight="1">
      <c r="A11" s="200"/>
      <c r="B11" s="223"/>
      <c r="C11" s="223"/>
      <c r="D11" s="226"/>
      <c r="E11" s="226"/>
      <c r="F11" s="227" t="s">
        <v>98</v>
      </c>
      <c r="G11" s="235"/>
      <c r="H11" s="225">
        <v>1800.0</v>
      </c>
      <c r="I11" s="210">
        <v>500.0</v>
      </c>
      <c r="J11" s="233">
        <v>23.0</v>
      </c>
      <c r="K11" s="220" t="str">
        <f t="shared" si="1"/>
        <v>11,500 Ft</v>
      </c>
    </row>
    <row r="12" ht="12.75" customHeight="1">
      <c r="A12" s="200"/>
      <c r="B12" s="223"/>
      <c r="C12" s="223"/>
      <c r="D12" s="226"/>
      <c r="E12" s="226"/>
      <c r="F12" s="237"/>
      <c r="G12" s="235"/>
      <c r="H12" s="226"/>
      <c r="I12" s="210">
        <v>200.0</v>
      </c>
      <c r="J12" s="233">
        <v>20.0</v>
      </c>
      <c r="K12" s="220" t="str">
        <f t="shared" si="1"/>
        <v>4,000 Ft</v>
      </c>
    </row>
    <row r="13" ht="12.75" customHeight="1">
      <c r="A13" s="200"/>
      <c r="B13" s="223"/>
      <c r="C13" s="223"/>
      <c r="D13" s="226"/>
      <c r="E13" s="226"/>
      <c r="F13" s="237"/>
      <c r="G13" s="235"/>
      <c r="H13" s="226"/>
      <c r="I13" s="210">
        <v>100.0</v>
      </c>
      <c r="J13" s="233">
        <v>27.0</v>
      </c>
      <c r="K13" s="220" t="str">
        <f t="shared" si="1"/>
        <v>2,700 Ft</v>
      </c>
    </row>
    <row r="14" ht="12.75" customHeight="1">
      <c r="A14" s="200"/>
      <c r="B14" s="223"/>
      <c r="C14" s="223"/>
      <c r="D14" s="226"/>
      <c r="E14" s="226"/>
      <c r="F14" s="237"/>
      <c r="G14" s="235"/>
      <c r="H14" s="226"/>
      <c r="I14" s="210">
        <v>50.0</v>
      </c>
      <c r="J14" s="231">
        <v>19.0</v>
      </c>
      <c r="K14" s="220" t="str">
        <f t="shared" si="1"/>
        <v>950 Ft</v>
      </c>
    </row>
    <row r="15" ht="12.75" customHeight="1">
      <c r="A15" s="200"/>
      <c r="B15" s="223"/>
      <c r="C15" s="223"/>
      <c r="D15" s="226"/>
      <c r="E15" s="226"/>
      <c r="F15" s="237"/>
      <c r="G15" s="235"/>
      <c r="H15" s="226"/>
      <c r="I15" s="210">
        <v>20.0</v>
      </c>
      <c r="J15" s="233">
        <v>24.0</v>
      </c>
      <c r="K15" s="220" t="str">
        <f t="shared" si="1"/>
        <v>480 Ft</v>
      </c>
    </row>
    <row r="16" ht="12.75" customHeight="1">
      <c r="A16" s="200"/>
      <c r="B16" s="223"/>
      <c r="C16" s="223"/>
      <c r="D16" s="226"/>
      <c r="E16" s="226"/>
      <c r="F16" s="237"/>
      <c r="G16" s="235"/>
      <c r="H16" s="226"/>
      <c r="I16" s="210">
        <v>10.0</v>
      </c>
      <c r="J16" s="231">
        <v>23.0</v>
      </c>
      <c r="K16" s="220" t="str">
        <f t="shared" si="1"/>
        <v>230 Ft</v>
      </c>
    </row>
    <row r="17" ht="12.75" customHeight="1">
      <c r="A17" s="200"/>
      <c r="B17" s="223"/>
      <c r="C17" s="223"/>
      <c r="D17" s="226"/>
      <c r="E17" s="226"/>
      <c r="F17" s="237"/>
      <c r="G17" s="235"/>
      <c r="H17" s="226"/>
      <c r="I17" s="240">
        <v>5.0</v>
      </c>
      <c r="J17" s="233">
        <v>17.0</v>
      </c>
      <c r="K17" s="242" t="str">
        <f t="shared" si="1"/>
        <v>85 Ft</v>
      </c>
    </row>
    <row r="18" ht="13.5" customHeight="1">
      <c r="A18" s="200"/>
      <c r="B18" s="15" t="s">
        <v>102</v>
      </c>
      <c r="C18" s="16"/>
      <c r="D18" s="244" t="str">
        <f t="shared" ref="D18:E18" si="2">SUM(D7:D17)</f>
        <v>28,500 Ft</v>
      </c>
      <c r="E18" s="244" t="str">
        <f t="shared" si="2"/>
        <v>0 Ft</v>
      </c>
      <c r="F18" s="246" t="s">
        <v>103</v>
      </c>
      <c r="G18" s="16"/>
      <c r="H18" s="248" t="str">
        <f>SUM(H7:H17)</f>
        <v>88,525 Ft</v>
      </c>
      <c r="I18" s="177" t="s">
        <v>54</v>
      </c>
      <c r="J18" s="250" t="str">
        <f>SUM(K6:K17)</f>
        <v>3,458,945 Ft</v>
      </c>
      <c r="K18" s="187"/>
    </row>
    <row r="19" ht="13.5" customHeight="1">
      <c r="A19" s="258"/>
      <c r="B19" s="62" t="s">
        <v>109</v>
      </c>
      <c r="C19" s="76"/>
      <c r="D19" s="260" t="str">
        <f>D5+D18-H18</f>
        <v>3,458,945 Ft</v>
      </c>
      <c r="E19" s="268"/>
      <c r="F19" s="268"/>
      <c r="G19" s="268"/>
      <c r="H19" s="270"/>
      <c r="I19" s="202" t="s">
        <v>112</v>
      </c>
      <c r="J19" s="260" t="str">
        <f>J18-D19</f>
        <v>0 Ft</v>
      </c>
      <c r="K19" s="270"/>
    </row>
    <row r="20" ht="13.5" customHeight="1">
      <c r="A20" s="175">
        <v>2.0</v>
      </c>
      <c r="B20" s="177"/>
      <c r="C20" s="179" t="s">
        <v>73</v>
      </c>
      <c r="D20" s="250" t="str">
        <f>D19</f>
        <v>3,458,945 Ft</v>
      </c>
      <c r="E20" s="185"/>
      <c r="F20" s="185"/>
      <c r="G20" s="185"/>
      <c r="H20" s="187"/>
      <c r="I20" s="177" t="s">
        <v>76</v>
      </c>
      <c r="J20" s="189" t="s">
        <v>77</v>
      </c>
      <c r="K20" s="191" t="s">
        <v>78</v>
      </c>
    </row>
    <row r="21" ht="12.75" customHeight="1">
      <c r="A21" s="200"/>
      <c r="B21" s="202" t="s">
        <v>86</v>
      </c>
      <c r="C21" s="203" t="s">
        <v>87</v>
      </c>
      <c r="D21" s="203" t="s">
        <v>88</v>
      </c>
      <c r="E21" s="203" t="s">
        <v>89</v>
      </c>
      <c r="F21" s="203" t="s">
        <v>90</v>
      </c>
      <c r="G21" s="203" t="s">
        <v>87</v>
      </c>
      <c r="H21" s="209" t="s">
        <v>91</v>
      </c>
      <c r="I21" s="210">
        <v>20000.0</v>
      </c>
      <c r="J21" s="218">
        <v>171.0</v>
      </c>
      <c r="K21" s="220" t="str">
        <f t="shared" ref="K21:K32" si="3">I21*J21</f>
        <v>3,420,000 Ft</v>
      </c>
    </row>
    <row r="22" ht="12.75" customHeight="1">
      <c r="A22" s="200"/>
      <c r="B22" s="222"/>
      <c r="C22" s="223"/>
      <c r="D22" s="225">
        <v>450300.0</v>
      </c>
      <c r="E22" s="225"/>
      <c r="F22" s="227" t="s">
        <v>98</v>
      </c>
      <c r="G22" s="229"/>
      <c r="H22" s="225">
        <v>400.0</v>
      </c>
      <c r="I22" s="210">
        <v>10000.0</v>
      </c>
      <c r="J22" s="233">
        <v>27.0</v>
      </c>
      <c r="K22" s="220" t="str">
        <f t="shared" si="3"/>
        <v>270,000 Ft</v>
      </c>
    </row>
    <row r="23" ht="12.75" customHeight="1">
      <c r="A23" s="200"/>
      <c r="B23" s="223"/>
      <c r="C23" s="223"/>
      <c r="D23" s="226"/>
      <c r="E23" s="226"/>
      <c r="F23" s="227"/>
      <c r="G23" s="229"/>
      <c r="H23" s="225"/>
      <c r="I23" s="210">
        <v>5000.0</v>
      </c>
      <c r="J23" s="233">
        <v>23.0</v>
      </c>
      <c r="K23" s="220" t="str">
        <f t="shared" si="3"/>
        <v>115,000 Ft</v>
      </c>
    </row>
    <row r="24" ht="12.75" customHeight="1">
      <c r="A24" s="200"/>
      <c r="B24" s="223"/>
      <c r="C24" s="223"/>
      <c r="D24" s="226"/>
      <c r="E24" s="226"/>
      <c r="F24" s="227"/>
      <c r="G24" s="229"/>
      <c r="H24" s="225"/>
      <c r="I24" s="210">
        <v>2000.0</v>
      </c>
      <c r="J24" s="231">
        <v>31.0</v>
      </c>
      <c r="K24" s="220" t="str">
        <f t="shared" si="3"/>
        <v>62,000 Ft</v>
      </c>
    </row>
    <row r="25" ht="12.75" customHeight="1">
      <c r="A25" s="200"/>
      <c r="B25" s="223"/>
      <c r="C25" s="223"/>
      <c r="D25" s="226"/>
      <c r="E25" s="226"/>
      <c r="F25" s="227"/>
      <c r="G25" s="229"/>
      <c r="H25" s="225"/>
      <c r="I25" s="210">
        <v>1000.0</v>
      </c>
      <c r="J25" s="233">
        <v>22.0</v>
      </c>
      <c r="K25" s="220" t="str">
        <f t="shared" si="3"/>
        <v>22,000 Ft</v>
      </c>
    </row>
    <row r="26" ht="12.75" customHeight="1">
      <c r="A26" s="200"/>
      <c r="B26" s="223"/>
      <c r="C26" s="223"/>
      <c r="D26" s="226"/>
      <c r="E26" s="226"/>
      <c r="F26" s="227"/>
      <c r="G26" s="229"/>
      <c r="H26" s="225"/>
      <c r="I26" s="210">
        <v>500.0</v>
      </c>
      <c r="J26" s="233">
        <v>23.0</v>
      </c>
      <c r="K26" s="220" t="str">
        <f t="shared" si="3"/>
        <v>11,500 Ft</v>
      </c>
    </row>
    <row r="27" ht="12.75" customHeight="1">
      <c r="A27" s="200"/>
      <c r="B27" s="223"/>
      <c r="C27" s="223"/>
      <c r="D27" s="226"/>
      <c r="E27" s="226"/>
      <c r="F27" s="227"/>
      <c r="G27" s="229"/>
      <c r="H27" s="225"/>
      <c r="I27" s="210">
        <v>200.0</v>
      </c>
      <c r="J27" s="233">
        <v>20.0</v>
      </c>
      <c r="K27" s="220" t="str">
        <f t="shared" si="3"/>
        <v>4,000 Ft</v>
      </c>
    </row>
    <row r="28" ht="12.75" customHeight="1">
      <c r="A28" s="200"/>
      <c r="B28" s="223"/>
      <c r="C28" s="223"/>
      <c r="D28" s="226"/>
      <c r="E28" s="226"/>
      <c r="F28" s="227"/>
      <c r="G28" s="229"/>
      <c r="H28" s="225"/>
      <c r="I28" s="210">
        <v>100.0</v>
      </c>
      <c r="J28" s="233">
        <v>26.0</v>
      </c>
      <c r="K28" s="220" t="str">
        <f t="shared" si="3"/>
        <v>2,600 Ft</v>
      </c>
    </row>
    <row r="29" ht="12.75" customHeight="1">
      <c r="A29" s="200"/>
      <c r="B29" s="223"/>
      <c r="C29" s="223"/>
      <c r="D29" s="226"/>
      <c r="E29" s="226"/>
      <c r="F29" s="227"/>
      <c r="G29" s="229"/>
      <c r="H29" s="225"/>
      <c r="I29" s="210">
        <v>50.0</v>
      </c>
      <c r="J29" s="231">
        <v>19.0</v>
      </c>
      <c r="K29" s="220" t="str">
        <f t="shared" si="3"/>
        <v>950 Ft</v>
      </c>
    </row>
    <row r="30" ht="12.75" customHeight="1">
      <c r="A30" s="200"/>
      <c r="B30" s="223"/>
      <c r="C30" s="223"/>
      <c r="D30" s="226"/>
      <c r="E30" s="226"/>
      <c r="F30" s="227"/>
      <c r="G30" s="229"/>
      <c r="H30" s="225"/>
      <c r="I30" s="210">
        <v>20.0</v>
      </c>
      <c r="J30" s="233">
        <v>24.0</v>
      </c>
      <c r="K30" s="220" t="str">
        <f t="shared" si="3"/>
        <v>480 Ft</v>
      </c>
    </row>
    <row r="31" ht="12.75" customHeight="1">
      <c r="A31" s="200"/>
      <c r="B31" s="223"/>
      <c r="C31" s="223"/>
      <c r="D31" s="226"/>
      <c r="E31" s="226"/>
      <c r="F31" s="227"/>
      <c r="G31" s="229"/>
      <c r="H31" s="225"/>
      <c r="I31" s="210">
        <v>10.0</v>
      </c>
      <c r="J31" s="231">
        <v>23.0</v>
      </c>
      <c r="K31" s="220" t="str">
        <f t="shared" si="3"/>
        <v>230 Ft</v>
      </c>
    </row>
    <row r="32" ht="12.75" customHeight="1">
      <c r="A32" s="200"/>
      <c r="B32" s="223"/>
      <c r="C32" s="223"/>
      <c r="D32" s="226"/>
      <c r="E32" s="226"/>
      <c r="F32" s="227"/>
      <c r="G32" s="229"/>
      <c r="H32" s="225"/>
      <c r="I32" s="240">
        <v>5.0</v>
      </c>
      <c r="J32" s="233">
        <v>17.0</v>
      </c>
      <c r="K32" s="242" t="str">
        <f t="shared" si="3"/>
        <v>85 Ft</v>
      </c>
    </row>
    <row r="33" ht="13.5" customHeight="1">
      <c r="A33" s="200"/>
      <c r="B33" s="15" t="s">
        <v>102</v>
      </c>
      <c r="C33" s="16"/>
      <c r="D33" s="244" t="str">
        <f t="shared" ref="D33:E33" si="4">SUM(D22:D32)</f>
        <v>450,300 Ft</v>
      </c>
      <c r="E33" s="244" t="str">
        <f t="shared" si="4"/>
        <v>0 Ft</v>
      </c>
      <c r="F33" s="246" t="s">
        <v>103</v>
      </c>
      <c r="G33" s="16"/>
      <c r="H33" s="248" t="str">
        <f>SUM(H22:H32)</f>
        <v>400 Ft</v>
      </c>
      <c r="I33" s="177" t="s">
        <v>54</v>
      </c>
      <c r="J33" s="250" t="str">
        <f>SUM(K21:K32)</f>
        <v>3,908,845 Ft</v>
      </c>
      <c r="K33" s="187"/>
    </row>
    <row r="34" ht="13.5" customHeight="1">
      <c r="A34" s="258"/>
      <c r="B34" s="62" t="s">
        <v>109</v>
      </c>
      <c r="C34" s="76"/>
      <c r="D34" s="260" t="str">
        <f>D20+D33-H33</f>
        <v>3,908,845 Ft</v>
      </c>
      <c r="E34" s="268"/>
      <c r="F34" s="268"/>
      <c r="G34" s="268"/>
      <c r="H34" s="270"/>
      <c r="I34" s="202" t="s">
        <v>112</v>
      </c>
      <c r="J34" s="260" t="str">
        <f>J33-D34</f>
        <v>0 Ft</v>
      </c>
      <c r="K34" s="270"/>
    </row>
    <row r="35" ht="13.5" customHeight="1">
      <c r="A35" s="175">
        <v>3.0</v>
      </c>
      <c r="B35" s="177"/>
      <c r="C35" s="179" t="s">
        <v>73</v>
      </c>
      <c r="D35" s="250" t="str">
        <f>D34</f>
        <v>3,908,845 Ft</v>
      </c>
      <c r="E35" s="185"/>
      <c r="F35" s="185"/>
      <c r="G35" s="185"/>
      <c r="H35" s="187"/>
      <c r="I35" s="177" t="s">
        <v>76</v>
      </c>
      <c r="J35" s="189" t="s">
        <v>77</v>
      </c>
      <c r="K35" s="191" t="s">
        <v>78</v>
      </c>
    </row>
    <row r="36" ht="12.75" customHeight="1">
      <c r="A36" s="200"/>
      <c r="B36" s="291" t="s">
        <v>86</v>
      </c>
      <c r="C36" s="292" t="s">
        <v>87</v>
      </c>
      <c r="D36" s="292" t="s">
        <v>88</v>
      </c>
      <c r="E36" s="292" t="s">
        <v>89</v>
      </c>
      <c r="F36" s="292" t="s">
        <v>90</v>
      </c>
      <c r="G36" s="292" t="s">
        <v>87</v>
      </c>
      <c r="H36" s="294" t="s">
        <v>91</v>
      </c>
      <c r="I36" s="295">
        <v>20000.0</v>
      </c>
      <c r="J36" s="218">
        <v>164.0</v>
      </c>
      <c r="K36" s="220" t="str">
        <f t="shared" ref="K36:K47" si="5">I36*J36</f>
        <v>3,280,000 Ft</v>
      </c>
    </row>
    <row r="37" ht="12.75" customHeight="1">
      <c r="A37" s="200"/>
      <c r="B37" s="222"/>
      <c r="C37" s="223"/>
      <c r="D37" s="225">
        <v>110500.0</v>
      </c>
      <c r="E37" s="226"/>
      <c r="F37" s="227" t="s">
        <v>98</v>
      </c>
      <c r="G37" s="229"/>
      <c r="H37" s="225">
        <v>10000.0</v>
      </c>
      <c r="I37" s="295">
        <v>10000.0</v>
      </c>
      <c r="J37" s="233">
        <v>26.0</v>
      </c>
      <c r="K37" s="220" t="str">
        <f t="shared" si="5"/>
        <v>260,000 Ft</v>
      </c>
    </row>
    <row r="38" ht="12.75" customHeight="1">
      <c r="A38" s="200"/>
      <c r="B38" s="223"/>
      <c r="C38" s="223"/>
      <c r="D38" s="226"/>
      <c r="E38" s="226"/>
      <c r="F38" s="227" t="s">
        <v>99</v>
      </c>
      <c r="G38" s="229"/>
      <c r="H38" s="225">
        <v>252730.0</v>
      </c>
      <c r="I38" s="295">
        <v>5000.0</v>
      </c>
      <c r="J38" s="233">
        <v>23.0</v>
      </c>
      <c r="K38" s="220" t="str">
        <f t="shared" si="5"/>
        <v>115,000 Ft</v>
      </c>
    </row>
    <row r="39" ht="12.75" customHeight="1">
      <c r="A39" s="200"/>
      <c r="B39" s="223"/>
      <c r="C39" s="223"/>
      <c r="D39" s="226"/>
      <c r="E39" s="226"/>
      <c r="F39" s="227"/>
      <c r="G39" s="229"/>
      <c r="H39" s="225"/>
      <c r="I39" s="295">
        <v>2000.0</v>
      </c>
      <c r="J39" s="233">
        <v>30.0</v>
      </c>
      <c r="K39" s="220" t="str">
        <f t="shared" si="5"/>
        <v>60,000 Ft</v>
      </c>
    </row>
    <row r="40" ht="12.75" customHeight="1">
      <c r="A40" s="200"/>
      <c r="B40" s="223"/>
      <c r="C40" s="223"/>
      <c r="D40" s="226"/>
      <c r="E40" s="226"/>
      <c r="F40" s="227"/>
      <c r="G40" s="229"/>
      <c r="H40" s="225"/>
      <c r="I40" s="295">
        <v>1000.0</v>
      </c>
      <c r="J40" s="233">
        <v>22.0</v>
      </c>
      <c r="K40" s="220" t="str">
        <f t="shared" si="5"/>
        <v>22,000 Ft</v>
      </c>
    </row>
    <row r="41" ht="12.75" customHeight="1">
      <c r="A41" s="200"/>
      <c r="B41" s="223"/>
      <c r="C41" s="223"/>
      <c r="D41" s="226"/>
      <c r="E41" s="226"/>
      <c r="F41" s="237"/>
      <c r="G41" s="235"/>
      <c r="H41" s="226"/>
      <c r="I41" s="295">
        <v>500.0</v>
      </c>
      <c r="J41" s="233">
        <v>23.0</v>
      </c>
      <c r="K41" s="220" t="str">
        <f t="shared" si="5"/>
        <v>11,500 Ft</v>
      </c>
    </row>
    <row r="42" ht="12.75" customHeight="1">
      <c r="A42" s="200"/>
      <c r="B42" s="223"/>
      <c r="C42" s="223"/>
      <c r="D42" s="226"/>
      <c r="E42" s="226"/>
      <c r="F42" s="237"/>
      <c r="G42" s="235"/>
      <c r="H42" s="226"/>
      <c r="I42" s="295">
        <v>200.0</v>
      </c>
      <c r="J42" s="233">
        <v>19.0</v>
      </c>
      <c r="K42" s="220" t="str">
        <f t="shared" si="5"/>
        <v>3,800 Ft</v>
      </c>
    </row>
    <row r="43" ht="12.75" customHeight="1">
      <c r="A43" s="200"/>
      <c r="B43" s="223"/>
      <c r="C43" s="223"/>
      <c r="D43" s="226"/>
      <c r="E43" s="226"/>
      <c r="F43" s="237"/>
      <c r="G43" s="235"/>
      <c r="H43" s="226"/>
      <c r="I43" s="295">
        <v>100.0</v>
      </c>
      <c r="J43" s="233">
        <v>26.0</v>
      </c>
      <c r="K43" s="220" t="str">
        <f t="shared" si="5"/>
        <v>2,600 Ft</v>
      </c>
    </row>
    <row r="44" ht="12.75" customHeight="1">
      <c r="A44" s="200"/>
      <c r="B44" s="223"/>
      <c r="C44" s="223"/>
      <c r="D44" s="226"/>
      <c r="E44" s="226"/>
      <c r="F44" s="237"/>
      <c r="G44" s="235"/>
      <c r="H44" s="226"/>
      <c r="I44" s="295">
        <v>50.0</v>
      </c>
      <c r="J44" s="231">
        <v>19.0</v>
      </c>
      <c r="K44" s="220" t="str">
        <f t="shared" si="5"/>
        <v>950 Ft</v>
      </c>
    </row>
    <row r="45" ht="12.75" customHeight="1">
      <c r="A45" s="200"/>
      <c r="B45" s="223"/>
      <c r="C45" s="223"/>
      <c r="D45" s="226"/>
      <c r="E45" s="226"/>
      <c r="F45" s="237"/>
      <c r="G45" s="235"/>
      <c r="H45" s="226"/>
      <c r="I45" s="295">
        <v>20.0</v>
      </c>
      <c r="J45" s="233">
        <v>23.0</v>
      </c>
      <c r="K45" s="220" t="str">
        <f t="shared" si="5"/>
        <v>460 Ft</v>
      </c>
    </row>
    <row r="46" ht="12.75" customHeight="1">
      <c r="A46" s="200"/>
      <c r="B46" s="223"/>
      <c r="C46" s="223"/>
      <c r="D46" s="226"/>
      <c r="E46" s="226"/>
      <c r="F46" s="237"/>
      <c r="G46" s="235"/>
      <c r="H46" s="226"/>
      <c r="I46" s="295">
        <v>10.0</v>
      </c>
      <c r="J46" s="233">
        <v>22.0</v>
      </c>
      <c r="K46" s="220" t="str">
        <f t="shared" si="5"/>
        <v>220 Ft</v>
      </c>
    </row>
    <row r="47" ht="12.75" customHeight="1">
      <c r="A47" s="200"/>
      <c r="B47" s="223"/>
      <c r="C47" s="223"/>
      <c r="D47" s="226"/>
      <c r="E47" s="226"/>
      <c r="F47" s="237"/>
      <c r="G47" s="235"/>
      <c r="H47" s="226"/>
      <c r="I47" s="296">
        <v>5.0</v>
      </c>
      <c r="J47" s="233">
        <v>17.0</v>
      </c>
      <c r="K47" s="242" t="str">
        <f t="shared" si="5"/>
        <v>85 Ft</v>
      </c>
    </row>
    <row r="48" ht="13.5" customHeight="1">
      <c r="A48" s="200"/>
      <c r="B48" s="15" t="s">
        <v>102</v>
      </c>
      <c r="C48" s="16"/>
      <c r="D48" s="244" t="str">
        <f t="shared" ref="D48:E48" si="6">SUM(D37:D47)</f>
        <v>110,500 Ft</v>
      </c>
      <c r="E48" s="244" t="str">
        <f t="shared" si="6"/>
        <v>0 Ft</v>
      </c>
      <c r="F48" s="246" t="s">
        <v>103</v>
      </c>
      <c r="G48" s="16"/>
      <c r="H48" s="248" t="str">
        <f>SUM(H37:H47)</f>
        <v>262,730 Ft</v>
      </c>
      <c r="I48" s="177" t="s">
        <v>54</v>
      </c>
      <c r="J48" s="250" t="str">
        <f>SUM(K36:K47)</f>
        <v>3,756,615 Ft</v>
      </c>
      <c r="K48" s="187"/>
    </row>
    <row r="49" ht="13.5" customHeight="1">
      <c r="A49" s="258"/>
      <c r="B49" s="62" t="s">
        <v>109</v>
      </c>
      <c r="C49" s="76"/>
      <c r="D49" s="260" t="str">
        <f>D35+D48-H48</f>
        <v>3,756,615 Ft</v>
      </c>
      <c r="E49" s="268"/>
      <c r="F49" s="268"/>
      <c r="G49" s="268"/>
      <c r="H49" s="270"/>
      <c r="I49" s="202" t="s">
        <v>112</v>
      </c>
      <c r="J49" s="260" t="str">
        <f>J48-D49</f>
        <v>0 Ft</v>
      </c>
      <c r="K49" s="270"/>
    </row>
    <row r="50" ht="13.5" customHeight="1">
      <c r="A50" s="175">
        <v>4.0</v>
      </c>
      <c r="B50" s="177"/>
      <c r="C50" s="179" t="s">
        <v>73</v>
      </c>
      <c r="D50" s="250" t="str">
        <f>D49</f>
        <v>3,756,615 Ft</v>
      </c>
      <c r="E50" s="185"/>
      <c r="F50" s="185"/>
      <c r="G50" s="185"/>
      <c r="H50" s="187"/>
      <c r="I50" s="177" t="s">
        <v>76</v>
      </c>
      <c r="J50" s="189" t="s">
        <v>77</v>
      </c>
      <c r="K50" s="191" t="s">
        <v>78</v>
      </c>
    </row>
    <row r="51" ht="12.75" customHeight="1">
      <c r="A51" s="200"/>
      <c r="B51" s="202" t="s">
        <v>86</v>
      </c>
      <c r="C51" s="203" t="s">
        <v>87</v>
      </c>
      <c r="D51" s="203" t="s">
        <v>88</v>
      </c>
      <c r="E51" s="203" t="s">
        <v>89</v>
      </c>
      <c r="F51" s="203" t="s">
        <v>90</v>
      </c>
      <c r="G51" s="203" t="s">
        <v>87</v>
      </c>
      <c r="H51" s="209" t="s">
        <v>91</v>
      </c>
      <c r="I51" s="210">
        <v>20000.0</v>
      </c>
      <c r="J51" s="218">
        <v>42.0</v>
      </c>
      <c r="K51" s="220" t="str">
        <f t="shared" ref="K51:K62" si="7">I51*J51</f>
        <v>840,000 Ft</v>
      </c>
    </row>
    <row r="52" ht="12.75" customHeight="1">
      <c r="A52" s="200"/>
      <c r="B52" s="222"/>
      <c r="C52" s="223"/>
      <c r="D52" s="225">
        <v>196600.0</v>
      </c>
      <c r="E52" s="226"/>
      <c r="F52" s="227" t="s">
        <v>98</v>
      </c>
      <c r="G52" s="229"/>
      <c r="H52" s="225">
        <v>1700.0</v>
      </c>
      <c r="I52" s="210">
        <v>10000.0</v>
      </c>
      <c r="J52" s="233">
        <v>26.0</v>
      </c>
      <c r="K52" s="220" t="str">
        <f t="shared" si="7"/>
        <v>260,000 Ft</v>
      </c>
    </row>
    <row r="53" ht="12.75" customHeight="1">
      <c r="A53" s="200"/>
      <c r="B53" s="223"/>
      <c r="C53" s="223"/>
      <c r="D53" s="226"/>
      <c r="E53" s="226"/>
      <c r="F53" s="227" t="s">
        <v>98</v>
      </c>
      <c r="G53" s="229"/>
      <c r="H53" s="225">
        <v>43000.0</v>
      </c>
      <c r="I53" s="210">
        <v>5000.0</v>
      </c>
      <c r="J53" s="233">
        <v>23.0</v>
      </c>
      <c r="K53" s="220" t="str">
        <f t="shared" si="7"/>
        <v>115,000 Ft</v>
      </c>
    </row>
    <row r="54" ht="12.75" customHeight="1">
      <c r="A54" s="200"/>
      <c r="B54" s="223"/>
      <c r="C54" s="223"/>
      <c r="D54" s="226"/>
      <c r="E54" s="226"/>
      <c r="F54" s="227" t="s">
        <v>98</v>
      </c>
      <c r="G54" s="229"/>
      <c r="H54" s="225">
        <v>36700.0</v>
      </c>
      <c r="I54" s="210">
        <v>2000.0</v>
      </c>
      <c r="J54" s="233">
        <v>30.0</v>
      </c>
      <c r="K54" s="220" t="str">
        <f t="shared" si="7"/>
        <v>60,000 Ft</v>
      </c>
    </row>
    <row r="55" ht="12.75" customHeight="1">
      <c r="A55" s="200"/>
      <c r="B55" s="223"/>
      <c r="C55" s="223"/>
      <c r="D55" s="226"/>
      <c r="E55" s="226"/>
      <c r="F55" s="227" t="s">
        <v>98</v>
      </c>
      <c r="G55" s="229"/>
      <c r="H55" s="225">
        <v>55000.0</v>
      </c>
      <c r="I55" s="210">
        <v>1000.0</v>
      </c>
      <c r="J55" s="233">
        <v>22.0</v>
      </c>
      <c r="K55" s="220" t="str">
        <f t="shared" si="7"/>
        <v>22,000 Ft</v>
      </c>
    </row>
    <row r="56" ht="12.75" customHeight="1">
      <c r="A56" s="200"/>
      <c r="B56" s="223"/>
      <c r="C56" s="223"/>
      <c r="D56" s="226"/>
      <c r="E56" s="226"/>
      <c r="F56" s="227" t="s">
        <v>138</v>
      </c>
      <c r="G56" s="235"/>
      <c r="H56" s="225">
        <v>2500000.0</v>
      </c>
      <c r="I56" s="210">
        <v>500.0</v>
      </c>
      <c r="J56" s="233">
        <v>23.0</v>
      </c>
      <c r="K56" s="220" t="str">
        <f t="shared" si="7"/>
        <v>11,500 Ft</v>
      </c>
    </row>
    <row r="57" ht="12.75" customHeight="1">
      <c r="A57" s="200"/>
      <c r="B57" s="223"/>
      <c r="C57" s="223"/>
      <c r="D57" s="226"/>
      <c r="E57" s="226"/>
      <c r="F57" s="237"/>
      <c r="G57" s="235"/>
      <c r="H57" s="226"/>
      <c r="I57" s="210">
        <v>200.0</v>
      </c>
      <c r="J57" s="233">
        <v>20.0</v>
      </c>
      <c r="K57" s="220" t="str">
        <f t="shared" si="7"/>
        <v>4,000 Ft</v>
      </c>
    </row>
    <row r="58" ht="12.75" customHeight="1">
      <c r="A58" s="200"/>
      <c r="B58" s="223"/>
      <c r="C58" s="223"/>
      <c r="D58" s="226"/>
      <c r="E58" s="226"/>
      <c r="F58" s="237"/>
      <c r="G58" s="235"/>
      <c r="H58" s="226"/>
      <c r="I58" s="210">
        <v>100.0</v>
      </c>
      <c r="J58" s="233">
        <v>26.0</v>
      </c>
      <c r="K58" s="220" t="str">
        <f t="shared" si="7"/>
        <v>2,600 Ft</v>
      </c>
    </row>
    <row r="59" ht="12.75" customHeight="1">
      <c r="A59" s="200"/>
      <c r="B59" s="223"/>
      <c r="C59" s="223"/>
      <c r="D59" s="226"/>
      <c r="E59" s="226"/>
      <c r="F59" s="237"/>
      <c r="G59" s="235"/>
      <c r="H59" s="226"/>
      <c r="I59" s="210">
        <v>50.0</v>
      </c>
      <c r="J59" s="231">
        <v>19.0</v>
      </c>
      <c r="K59" s="220" t="str">
        <f t="shared" si="7"/>
        <v>950 Ft</v>
      </c>
    </row>
    <row r="60" ht="12.75" customHeight="1">
      <c r="A60" s="200"/>
      <c r="B60" s="223"/>
      <c r="C60" s="223"/>
      <c r="D60" s="226"/>
      <c r="E60" s="226"/>
      <c r="F60" s="237"/>
      <c r="G60" s="235"/>
      <c r="H60" s="226"/>
      <c r="I60" s="210">
        <v>20.0</v>
      </c>
      <c r="J60" s="233">
        <v>23.0</v>
      </c>
      <c r="K60" s="220" t="str">
        <f t="shared" si="7"/>
        <v>460 Ft</v>
      </c>
    </row>
    <row r="61" ht="12.75" customHeight="1">
      <c r="A61" s="200"/>
      <c r="B61" s="223"/>
      <c r="C61" s="223"/>
      <c r="D61" s="226"/>
      <c r="E61" s="226"/>
      <c r="F61" s="237"/>
      <c r="G61" s="235"/>
      <c r="H61" s="226"/>
      <c r="I61" s="210">
        <v>10.0</v>
      </c>
      <c r="J61" s="233">
        <v>22.0</v>
      </c>
      <c r="K61" s="220" t="str">
        <f t="shared" si="7"/>
        <v>220 Ft</v>
      </c>
    </row>
    <row r="62" ht="12.75" customHeight="1">
      <c r="A62" s="200"/>
      <c r="B62" s="223"/>
      <c r="C62" s="223"/>
      <c r="D62" s="226"/>
      <c r="E62" s="226"/>
      <c r="F62" s="237"/>
      <c r="G62" s="235"/>
      <c r="H62" s="226"/>
      <c r="I62" s="240">
        <v>5.0</v>
      </c>
      <c r="J62" s="233">
        <v>17.0</v>
      </c>
      <c r="K62" s="242" t="str">
        <f t="shared" si="7"/>
        <v>85 Ft</v>
      </c>
    </row>
    <row r="63" ht="13.5" customHeight="1">
      <c r="A63" s="200"/>
      <c r="B63" s="15" t="s">
        <v>102</v>
      </c>
      <c r="C63" s="16"/>
      <c r="D63" s="244" t="str">
        <f t="shared" ref="D63:E63" si="8">SUM(D52:D62)</f>
        <v>196,600 Ft</v>
      </c>
      <c r="E63" s="244" t="str">
        <f t="shared" si="8"/>
        <v>0 Ft</v>
      </c>
      <c r="F63" s="246" t="s">
        <v>103</v>
      </c>
      <c r="G63" s="16"/>
      <c r="H63" s="248" t="str">
        <f>SUM(H52:H62)</f>
        <v>2,636,400 Ft</v>
      </c>
      <c r="I63" s="177" t="s">
        <v>54</v>
      </c>
      <c r="J63" s="250" t="str">
        <f>SUM(K51:K62)</f>
        <v>1,316,815 Ft</v>
      </c>
      <c r="K63" s="187"/>
    </row>
    <row r="64" ht="13.5" customHeight="1">
      <c r="A64" s="258"/>
      <c r="B64" s="62" t="s">
        <v>109</v>
      </c>
      <c r="C64" s="76"/>
      <c r="D64" s="260" t="str">
        <f>D50+D63-H63</f>
        <v>1,316,815 Ft</v>
      </c>
      <c r="E64" s="268"/>
      <c r="F64" s="268"/>
      <c r="G64" s="268"/>
      <c r="H64" s="270"/>
      <c r="I64" s="202" t="s">
        <v>112</v>
      </c>
      <c r="J64" s="260" t="str">
        <f>J63-D64</f>
        <v>0 Ft</v>
      </c>
      <c r="K64" s="270"/>
    </row>
    <row r="65" ht="13.5" customHeight="1">
      <c r="A65" s="175">
        <v>5.0</v>
      </c>
      <c r="B65" s="177"/>
      <c r="C65" s="179" t="s">
        <v>73</v>
      </c>
      <c r="D65" s="250" t="str">
        <f>D64</f>
        <v>1,316,815 Ft</v>
      </c>
      <c r="E65" s="185"/>
      <c r="F65" s="185"/>
      <c r="G65" s="185"/>
      <c r="H65" s="187"/>
      <c r="I65" s="177" t="s">
        <v>76</v>
      </c>
      <c r="J65" s="189" t="s">
        <v>77</v>
      </c>
      <c r="K65" s="191" t="s">
        <v>78</v>
      </c>
    </row>
    <row r="66" ht="12.75" customHeight="1">
      <c r="A66" s="200"/>
      <c r="B66" s="202" t="s">
        <v>86</v>
      </c>
      <c r="C66" s="203" t="s">
        <v>87</v>
      </c>
      <c r="D66" s="203" t="s">
        <v>88</v>
      </c>
      <c r="E66" s="203" t="s">
        <v>89</v>
      </c>
      <c r="F66" s="203" t="s">
        <v>90</v>
      </c>
      <c r="G66" s="203" t="s">
        <v>87</v>
      </c>
      <c r="H66" s="209" t="s">
        <v>91</v>
      </c>
      <c r="I66" s="210">
        <v>20000.0</v>
      </c>
      <c r="J66" s="218">
        <v>41.0</v>
      </c>
      <c r="K66" s="220" t="str">
        <f t="shared" ref="K66:K77" si="9">I66*J66</f>
        <v>820,000 Ft</v>
      </c>
    </row>
    <row r="67" ht="12.75" customHeight="1">
      <c r="A67" s="200"/>
      <c r="B67" s="222"/>
      <c r="C67" s="223"/>
      <c r="D67" s="225">
        <v>52200.0</v>
      </c>
      <c r="E67" s="226"/>
      <c r="F67" s="227" t="s">
        <v>99</v>
      </c>
      <c r="G67" s="229"/>
      <c r="H67" s="225">
        <v>145.0</v>
      </c>
      <c r="I67" s="210">
        <v>10000.0</v>
      </c>
      <c r="J67" s="233">
        <v>25.0</v>
      </c>
      <c r="K67" s="220" t="str">
        <f t="shared" si="9"/>
        <v>250,000 Ft</v>
      </c>
    </row>
    <row r="68" ht="12.75" customHeight="1">
      <c r="A68" s="200"/>
      <c r="B68" s="223"/>
      <c r="C68" s="223"/>
      <c r="D68" s="226"/>
      <c r="E68" s="226"/>
      <c r="F68" s="227" t="s">
        <v>99</v>
      </c>
      <c r="G68" s="229"/>
      <c r="H68" s="225">
        <v>5630.0</v>
      </c>
      <c r="I68" s="210">
        <v>5000.0</v>
      </c>
      <c r="J68" s="233">
        <v>23.0</v>
      </c>
      <c r="K68" s="220" t="str">
        <f t="shared" si="9"/>
        <v>115,000 Ft</v>
      </c>
    </row>
    <row r="69" ht="12.75" customHeight="1">
      <c r="A69" s="200"/>
      <c r="B69" s="223"/>
      <c r="C69" s="223"/>
      <c r="D69" s="226"/>
      <c r="E69" s="226"/>
      <c r="F69" s="227" t="s">
        <v>99</v>
      </c>
      <c r="G69" s="229"/>
      <c r="H69" s="225">
        <v>5400.0</v>
      </c>
      <c r="I69" s="210">
        <v>2000.0</v>
      </c>
      <c r="J69" s="233">
        <v>30.0</v>
      </c>
      <c r="K69" s="220" t="str">
        <f t="shared" si="9"/>
        <v>60,000 Ft</v>
      </c>
    </row>
    <row r="70" ht="12.75" customHeight="1">
      <c r="A70" s="200"/>
      <c r="B70" s="223"/>
      <c r="C70" s="223"/>
      <c r="D70" s="226"/>
      <c r="E70" s="226"/>
      <c r="F70" s="227" t="s">
        <v>99</v>
      </c>
      <c r="G70" s="229"/>
      <c r="H70" s="225">
        <v>8330.0</v>
      </c>
      <c r="I70" s="210">
        <v>1000.0</v>
      </c>
      <c r="J70" s="233">
        <v>22.0</v>
      </c>
      <c r="K70" s="220" t="str">
        <f t="shared" si="9"/>
        <v>22,000 Ft</v>
      </c>
    </row>
    <row r="71" ht="12.75" customHeight="1">
      <c r="A71" s="200"/>
      <c r="B71" s="223"/>
      <c r="C71" s="223"/>
      <c r="D71" s="226"/>
      <c r="E71" s="226"/>
      <c r="F71" s="227" t="s">
        <v>99</v>
      </c>
      <c r="G71" s="235"/>
      <c r="H71" s="225">
        <v>4320.0</v>
      </c>
      <c r="I71" s="210">
        <v>500.0</v>
      </c>
      <c r="J71" s="233">
        <v>24.0</v>
      </c>
      <c r="K71" s="220" t="str">
        <f t="shared" si="9"/>
        <v>12,000 Ft</v>
      </c>
    </row>
    <row r="72" ht="12.75" customHeight="1">
      <c r="A72" s="200"/>
      <c r="B72" s="223"/>
      <c r="C72" s="223"/>
      <c r="D72" s="226"/>
      <c r="E72" s="226"/>
      <c r="F72" s="227" t="s">
        <v>99</v>
      </c>
      <c r="G72" s="235"/>
      <c r="H72" s="225">
        <v>3355.0</v>
      </c>
      <c r="I72" s="210">
        <v>200.0</v>
      </c>
      <c r="J72" s="233">
        <v>21.0</v>
      </c>
      <c r="K72" s="220" t="str">
        <f t="shared" si="9"/>
        <v>4,200 Ft</v>
      </c>
    </row>
    <row r="73" ht="12.75" customHeight="1">
      <c r="A73" s="200"/>
      <c r="B73" s="223"/>
      <c r="C73" s="223"/>
      <c r="D73" s="226"/>
      <c r="E73" s="226"/>
      <c r="F73" s="227" t="s">
        <v>99</v>
      </c>
      <c r="G73" s="235"/>
      <c r="H73" s="225">
        <v>24150.0</v>
      </c>
      <c r="I73" s="210">
        <v>100.0</v>
      </c>
      <c r="J73" s="233">
        <v>27.0</v>
      </c>
      <c r="K73" s="220" t="str">
        <f t="shared" si="9"/>
        <v>2,700 Ft</v>
      </c>
    </row>
    <row r="74" ht="12.75" customHeight="1">
      <c r="A74" s="200"/>
      <c r="B74" s="223"/>
      <c r="C74" s="223"/>
      <c r="D74" s="226"/>
      <c r="E74" s="226"/>
      <c r="F74" s="227" t="s">
        <v>138</v>
      </c>
      <c r="G74" s="235"/>
      <c r="H74" s="225">
        <v>30000.0</v>
      </c>
      <c r="I74" s="210">
        <v>50.0</v>
      </c>
      <c r="J74" s="233">
        <v>20.0</v>
      </c>
      <c r="K74" s="220" t="str">
        <f t="shared" si="9"/>
        <v>1,000 Ft</v>
      </c>
    </row>
    <row r="75" ht="12.75" customHeight="1">
      <c r="A75" s="200"/>
      <c r="B75" s="223"/>
      <c r="C75" s="223"/>
      <c r="D75" s="226"/>
      <c r="E75" s="226"/>
      <c r="F75" s="237"/>
      <c r="G75" s="235"/>
      <c r="H75" s="226"/>
      <c r="I75" s="210">
        <v>20.0</v>
      </c>
      <c r="J75" s="233">
        <v>24.0</v>
      </c>
      <c r="K75" s="220" t="str">
        <f t="shared" si="9"/>
        <v>480 Ft</v>
      </c>
    </row>
    <row r="76" ht="12.75" customHeight="1">
      <c r="A76" s="200"/>
      <c r="B76" s="223"/>
      <c r="C76" s="223"/>
      <c r="D76" s="226"/>
      <c r="E76" s="226"/>
      <c r="F76" s="237"/>
      <c r="G76" s="235"/>
      <c r="H76" s="226"/>
      <c r="I76" s="210">
        <v>10.0</v>
      </c>
      <c r="J76" s="233">
        <v>22.0</v>
      </c>
      <c r="K76" s="302" t="str">
        <f t="shared" si="9"/>
        <v>220 Ft</v>
      </c>
    </row>
    <row r="77" ht="12.75" customHeight="1">
      <c r="A77" s="200"/>
      <c r="B77" s="223"/>
      <c r="C77" s="223"/>
      <c r="D77" s="226"/>
      <c r="E77" s="226"/>
      <c r="F77" s="237"/>
      <c r="G77" s="235"/>
      <c r="H77" s="226"/>
      <c r="I77" s="240">
        <v>5.0</v>
      </c>
      <c r="J77" s="233">
        <v>17.0</v>
      </c>
      <c r="K77" s="242" t="str">
        <f t="shared" si="9"/>
        <v>85 Ft</v>
      </c>
    </row>
    <row r="78" ht="13.5" customHeight="1">
      <c r="A78" s="200"/>
      <c r="B78" s="15" t="s">
        <v>102</v>
      </c>
      <c r="C78" s="16"/>
      <c r="D78" s="244" t="str">
        <f t="shared" ref="D78:E78" si="10">SUM(D67:D77)</f>
        <v>52,200 Ft</v>
      </c>
      <c r="E78" s="244" t="str">
        <f t="shared" si="10"/>
        <v>0 Ft</v>
      </c>
      <c r="F78" s="246" t="s">
        <v>103</v>
      </c>
      <c r="G78" s="16"/>
      <c r="H78" s="248" t="str">
        <f>SUM(H67:H77)</f>
        <v>81,330 Ft</v>
      </c>
      <c r="I78" s="177" t="s">
        <v>54</v>
      </c>
      <c r="J78" s="250" t="str">
        <f>SUM(K66:K77)</f>
        <v>1,287,685 Ft</v>
      </c>
      <c r="K78" s="187"/>
    </row>
    <row r="79" ht="13.5" customHeight="1">
      <c r="A79" s="258"/>
      <c r="B79" s="62" t="s">
        <v>109</v>
      </c>
      <c r="C79" s="76"/>
      <c r="D79" s="260" t="str">
        <f>D65+D78-H78</f>
        <v>1,287,685 Ft</v>
      </c>
      <c r="E79" s="268"/>
      <c r="F79" s="268"/>
      <c r="G79" s="268"/>
      <c r="H79" s="270"/>
      <c r="I79" s="202" t="s">
        <v>112</v>
      </c>
      <c r="J79" s="260" t="str">
        <f>J78-D79</f>
        <v>0 Ft</v>
      </c>
      <c r="K79" s="270"/>
    </row>
    <row r="80" ht="13.5" customHeight="1">
      <c r="A80" s="175">
        <v>6.0</v>
      </c>
      <c r="B80" s="177"/>
      <c r="C80" s="179" t="s">
        <v>73</v>
      </c>
      <c r="D80" s="250" t="str">
        <f>D79</f>
        <v>1,287,685 Ft</v>
      </c>
      <c r="E80" s="185"/>
      <c r="F80" s="185"/>
      <c r="G80" s="185"/>
      <c r="H80" s="187"/>
      <c r="I80" s="177" t="s">
        <v>76</v>
      </c>
      <c r="J80" s="189" t="s">
        <v>77</v>
      </c>
      <c r="K80" s="191" t="s">
        <v>78</v>
      </c>
    </row>
    <row r="81" ht="12.75" customHeight="1">
      <c r="A81" s="200"/>
      <c r="B81" s="202" t="s">
        <v>86</v>
      </c>
      <c r="C81" s="203" t="s">
        <v>87</v>
      </c>
      <c r="D81" s="203" t="s">
        <v>88</v>
      </c>
      <c r="E81" s="203" t="s">
        <v>89</v>
      </c>
      <c r="F81" s="203" t="s">
        <v>90</v>
      </c>
      <c r="G81" s="203" t="s">
        <v>87</v>
      </c>
      <c r="H81" s="209" t="s">
        <v>91</v>
      </c>
      <c r="I81" s="210">
        <v>20000.0</v>
      </c>
      <c r="J81" s="218">
        <v>41.0</v>
      </c>
      <c r="K81" s="220" t="str">
        <f t="shared" ref="K81:K92" si="11">I81*J81</f>
        <v>820,000 Ft</v>
      </c>
    </row>
    <row r="82" ht="12.75" customHeight="1">
      <c r="A82" s="200"/>
      <c r="B82" s="222"/>
      <c r="C82" s="223"/>
      <c r="D82" s="225"/>
      <c r="E82" s="226"/>
      <c r="F82" s="227"/>
      <c r="G82" s="229"/>
      <c r="H82" s="225"/>
      <c r="I82" s="210">
        <v>10000.0</v>
      </c>
      <c r="J82" s="233">
        <v>25.0</v>
      </c>
      <c r="K82" s="220" t="str">
        <f t="shared" si="11"/>
        <v>250,000 Ft</v>
      </c>
    </row>
    <row r="83" ht="12.75" customHeight="1">
      <c r="A83" s="200"/>
      <c r="B83" s="223"/>
      <c r="C83" s="223"/>
      <c r="D83" s="226"/>
      <c r="E83" s="226"/>
      <c r="F83" s="227"/>
      <c r="G83" s="229"/>
      <c r="H83" s="225"/>
      <c r="I83" s="210">
        <v>5000.0</v>
      </c>
      <c r="J83" s="233">
        <v>23.0</v>
      </c>
      <c r="K83" s="220" t="str">
        <f t="shared" si="11"/>
        <v>115,000 Ft</v>
      </c>
    </row>
    <row r="84" ht="12.75" customHeight="1">
      <c r="A84" s="200"/>
      <c r="B84" s="223"/>
      <c r="C84" s="223"/>
      <c r="D84" s="226"/>
      <c r="E84" s="226"/>
      <c r="F84" s="227"/>
      <c r="G84" s="229"/>
      <c r="H84" s="225"/>
      <c r="I84" s="210">
        <v>2000.0</v>
      </c>
      <c r="J84" s="233">
        <v>30.0</v>
      </c>
      <c r="K84" s="220" t="str">
        <f t="shared" si="11"/>
        <v>60,000 Ft</v>
      </c>
    </row>
    <row r="85" ht="12.75" customHeight="1">
      <c r="A85" s="200"/>
      <c r="B85" s="223"/>
      <c r="C85" s="223"/>
      <c r="D85" s="226"/>
      <c r="E85" s="226"/>
      <c r="F85" s="227"/>
      <c r="G85" s="229"/>
      <c r="H85" s="225"/>
      <c r="I85" s="210">
        <v>1000.0</v>
      </c>
      <c r="J85" s="233">
        <v>22.0</v>
      </c>
      <c r="K85" s="220" t="str">
        <f t="shared" si="11"/>
        <v>22,000 Ft</v>
      </c>
    </row>
    <row r="86" ht="12.75" customHeight="1">
      <c r="A86" s="200"/>
      <c r="B86" s="223"/>
      <c r="C86" s="223"/>
      <c r="D86" s="226"/>
      <c r="E86" s="226"/>
      <c r="F86" s="237"/>
      <c r="G86" s="235"/>
      <c r="H86" s="226"/>
      <c r="I86" s="210">
        <v>500.0</v>
      </c>
      <c r="J86" s="233">
        <v>24.0</v>
      </c>
      <c r="K86" s="220" t="str">
        <f t="shared" si="11"/>
        <v>12,000 Ft</v>
      </c>
    </row>
    <row r="87" ht="12.75" customHeight="1">
      <c r="A87" s="200"/>
      <c r="B87" s="223"/>
      <c r="C87" s="223"/>
      <c r="D87" s="226"/>
      <c r="E87" s="226"/>
      <c r="F87" s="237"/>
      <c r="G87" s="235"/>
      <c r="H87" s="226"/>
      <c r="I87" s="210">
        <v>200.0</v>
      </c>
      <c r="J87" s="233">
        <v>21.0</v>
      </c>
      <c r="K87" s="220" t="str">
        <f t="shared" si="11"/>
        <v>4,200 Ft</v>
      </c>
    </row>
    <row r="88" ht="12.75" customHeight="1">
      <c r="A88" s="200"/>
      <c r="B88" s="223"/>
      <c r="C88" s="223"/>
      <c r="D88" s="226"/>
      <c r="E88" s="226"/>
      <c r="F88" s="237"/>
      <c r="G88" s="235"/>
      <c r="H88" s="226"/>
      <c r="I88" s="210">
        <v>100.0</v>
      </c>
      <c r="J88" s="233">
        <v>27.0</v>
      </c>
      <c r="K88" s="220" t="str">
        <f t="shared" si="11"/>
        <v>2,700 Ft</v>
      </c>
    </row>
    <row r="89" ht="12.75" customHeight="1">
      <c r="A89" s="200"/>
      <c r="B89" s="223"/>
      <c r="C89" s="223"/>
      <c r="D89" s="226"/>
      <c r="E89" s="226"/>
      <c r="F89" s="237"/>
      <c r="G89" s="235"/>
      <c r="H89" s="226"/>
      <c r="I89" s="210">
        <v>50.0</v>
      </c>
      <c r="J89" s="233">
        <v>20.0</v>
      </c>
      <c r="K89" s="220" t="str">
        <f t="shared" si="11"/>
        <v>1,000 Ft</v>
      </c>
    </row>
    <row r="90" ht="12.75" customHeight="1">
      <c r="A90" s="200"/>
      <c r="B90" s="223"/>
      <c r="C90" s="223"/>
      <c r="D90" s="226"/>
      <c r="E90" s="226"/>
      <c r="F90" s="237"/>
      <c r="G90" s="235"/>
      <c r="H90" s="226"/>
      <c r="I90" s="210">
        <v>20.0</v>
      </c>
      <c r="J90" s="233">
        <v>24.0</v>
      </c>
      <c r="K90" s="220" t="str">
        <f t="shared" si="11"/>
        <v>480 Ft</v>
      </c>
    </row>
    <row r="91" ht="12.75" customHeight="1">
      <c r="A91" s="200"/>
      <c r="B91" s="223"/>
      <c r="C91" s="223"/>
      <c r="D91" s="226"/>
      <c r="E91" s="226"/>
      <c r="F91" s="237"/>
      <c r="G91" s="235"/>
      <c r="H91" s="226"/>
      <c r="I91" s="210">
        <v>10.0</v>
      </c>
      <c r="J91" s="233">
        <v>22.0</v>
      </c>
      <c r="K91" s="220" t="str">
        <f t="shared" si="11"/>
        <v>220 Ft</v>
      </c>
    </row>
    <row r="92" ht="12.75" customHeight="1">
      <c r="A92" s="200"/>
      <c r="B92" s="223"/>
      <c r="C92" s="223"/>
      <c r="D92" s="226"/>
      <c r="E92" s="226"/>
      <c r="F92" s="237"/>
      <c r="G92" s="235"/>
      <c r="H92" s="226"/>
      <c r="I92" s="240">
        <v>5.0</v>
      </c>
      <c r="J92" s="233">
        <v>17.0</v>
      </c>
      <c r="K92" s="242" t="str">
        <f t="shared" si="11"/>
        <v>85 Ft</v>
      </c>
    </row>
    <row r="93" ht="13.5" customHeight="1">
      <c r="A93" s="200"/>
      <c r="B93" s="15" t="s">
        <v>102</v>
      </c>
      <c r="C93" s="16"/>
      <c r="D93" s="244" t="str">
        <f t="shared" ref="D93:E93" si="12">SUM(D82:D92)</f>
        <v>0 Ft</v>
      </c>
      <c r="E93" s="244" t="str">
        <f t="shared" si="12"/>
        <v>0 Ft</v>
      </c>
      <c r="F93" s="246" t="s">
        <v>103</v>
      </c>
      <c r="G93" s="16"/>
      <c r="H93" s="248" t="str">
        <f>SUM(H82:H92)</f>
        <v>0 Ft</v>
      </c>
      <c r="I93" s="177" t="s">
        <v>54</v>
      </c>
      <c r="J93" s="250" t="str">
        <f>SUM(K81:K92)</f>
        <v>1,287,685 Ft</v>
      </c>
      <c r="K93" s="187"/>
    </row>
    <row r="94" ht="13.5" customHeight="1">
      <c r="A94" s="258"/>
      <c r="B94" s="62" t="s">
        <v>109</v>
      </c>
      <c r="C94" s="76"/>
      <c r="D94" s="260" t="str">
        <f>D80+D93-H93</f>
        <v>1,287,685 Ft</v>
      </c>
      <c r="E94" s="268"/>
      <c r="F94" s="268"/>
      <c r="G94" s="268"/>
      <c r="H94" s="270"/>
      <c r="I94" s="202" t="s">
        <v>112</v>
      </c>
      <c r="J94" s="260" t="str">
        <f>J93-D94</f>
        <v>0 Ft</v>
      </c>
      <c r="K94" s="270"/>
    </row>
    <row r="95" ht="13.5" customHeight="1">
      <c r="A95" s="175">
        <v>7.0</v>
      </c>
      <c r="B95" s="177"/>
      <c r="C95" s="179" t="s">
        <v>73</v>
      </c>
      <c r="D95" s="250" t="str">
        <f>D94</f>
        <v>1,287,685 Ft</v>
      </c>
      <c r="E95" s="185"/>
      <c r="F95" s="185"/>
      <c r="G95" s="185"/>
      <c r="H95" s="187"/>
      <c r="I95" s="177" t="s">
        <v>76</v>
      </c>
      <c r="J95" s="189" t="s">
        <v>77</v>
      </c>
      <c r="K95" s="191" t="s">
        <v>78</v>
      </c>
    </row>
    <row r="96" ht="13.5" customHeight="1">
      <c r="A96" s="200"/>
      <c r="B96" s="202" t="s">
        <v>86</v>
      </c>
      <c r="C96" s="203" t="s">
        <v>87</v>
      </c>
      <c r="D96" s="203" t="s">
        <v>88</v>
      </c>
      <c r="E96" s="203" t="s">
        <v>89</v>
      </c>
      <c r="F96" s="203" t="s">
        <v>90</v>
      </c>
      <c r="G96" s="203" t="s">
        <v>87</v>
      </c>
      <c r="H96" s="209" t="s">
        <v>91</v>
      </c>
      <c r="I96" s="210">
        <v>20000.0</v>
      </c>
      <c r="J96" s="218">
        <v>41.0</v>
      </c>
      <c r="K96" s="220" t="str">
        <f t="shared" ref="K96:K107" si="13">I96*J96</f>
        <v>820,000 Ft</v>
      </c>
    </row>
    <row r="97" ht="13.5" customHeight="1">
      <c r="A97" s="200"/>
      <c r="B97" s="310"/>
      <c r="C97" s="311"/>
      <c r="D97" s="312"/>
      <c r="E97" s="313"/>
      <c r="F97" s="315"/>
      <c r="G97" s="316"/>
      <c r="H97" s="312"/>
      <c r="I97" s="210">
        <v>10000.0</v>
      </c>
      <c r="J97" s="233">
        <v>25.0</v>
      </c>
      <c r="K97" s="220" t="str">
        <f t="shared" si="13"/>
        <v>250,000 Ft</v>
      </c>
    </row>
    <row r="98" ht="13.5" customHeight="1">
      <c r="A98" s="200"/>
      <c r="B98" s="311"/>
      <c r="C98" s="311"/>
      <c r="D98" s="313"/>
      <c r="E98" s="313"/>
      <c r="F98" s="315"/>
      <c r="G98" s="316"/>
      <c r="H98" s="312"/>
      <c r="I98" s="210">
        <v>5000.0</v>
      </c>
      <c r="J98" s="233">
        <v>23.0</v>
      </c>
      <c r="K98" s="220" t="str">
        <f t="shared" si="13"/>
        <v>115,000 Ft</v>
      </c>
    </row>
    <row r="99" ht="13.5" customHeight="1">
      <c r="A99" s="200"/>
      <c r="B99" s="311"/>
      <c r="C99" s="311"/>
      <c r="D99" s="313"/>
      <c r="E99" s="313"/>
      <c r="F99" s="315"/>
      <c r="G99" s="316"/>
      <c r="H99" s="312"/>
      <c r="I99" s="210">
        <v>2000.0</v>
      </c>
      <c r="J99" s="233">
        <v>30.0</v>
      </c>
      <c r="K99" s="220" t="str">
        <f t="shared" si="13"/>
        <v>60,000 Ft</v>
      </c>
    </row>
    <row r="100" ht="13.5" customHeight="1">
      <c r="A100" s="200"/>
      <c r="B100" s="311"/>
      <c r="C100" s="311"/>
      <c r="D100" s="313"/>
      <c r="E100" s="313"/>
      <c r="F100" s="315"/>
      <c r="G100" s="316"/>
      <c r="H100" s="312"/>
      <c r="I100" s="210">
        <v>1000.0</v>
      </c>
      <c r="J100" s="233">
        <v>22.0</v>
      </c>
      <c r="K100" s="220" t="str">
        <f t="shared" si="13"/>
        <v>22,000 Ft</v>
      </c>
    </row>
    <row r="101" ht="13.5" customHeight="1">
      <c r="A101" s="200"/>
      <c r="B101" s="311"/>
      <c r="C101" s="311"/>
      <c r="D101" s="313"/>
      <c r="E101" s="313"/>
      <c r="F101" s="295"/>
      <c r="G101" s="319"/>
      <c r="H101" s="313"/>
      <c r="I101" s="210">
        <v>500.0</v>
      </c>
      <c r="J101" s="233">
        <v>24.0</v>
      </c>
      <c r="K101" s="220" t="str">
        <f t="shared" si="13"/>
        <v>12,000 Ft</v>
      </c>
    </row>
    <row r="102" ht="13.5" customHeight="1">
      <c r="A102" s="200"/>
      <c r="B102" s="311"/>
      <c r="C102" s="311"/>
      <c r="D102" s="313"/>
      <c r="E102" s="313"/>
      <c r="F102" s="295"/>
      <c r="G102" s="319"/>
      <c r="H102" s="313"/>
      <c r="I102" s="210">
        <v>200.0</v>
      </c>
      <c r="J102" s="233">
        <v>21.0</v>
      </c>
      <c r="K102" s="220" t="str">
        <f t="shared" si="13"/>
        <v>4,200 Ft</v>
      </c>
    </row>
    <row r="103" ht="13.5" customHeight="1">
      <c r="A103" s="200"/>
      <c r="B103" s="311"/>
      <c r="C103" s="311"/>
      <c r="D103" s="313"/>
      <c r="E103" s="313"/>
      <c r="F103" s="295"/>
      <c r="G103" s="319"/>
      <c r="H103" s="313"/>
      <c r="I103" s="210">
        <v>100.0</v>
      </c>
      <c r="J103" s="233">
        <v>27.0</v>
      </c>
      <c r="K103" s="220" t="str">
        <f t="shared" si="13"/>
        <v>2,700 Ft</v>
      </c>
    </row>
    <row r="104" ht="13.5" customHeight="1">
      <c r="A104" s="200"/>
      <c r="B104" s="311"/>
      <c r="C104" s="311"/>
      <c r="D104" s="313"/>
      <c r="E104" s="313"/>
      <c r="F104" s="295"/>
      <c r="G104" s="319"/>
      <c r="H104" s="313"/>
      <c r="I104" s="210">
        <v>50.0</v>
      </c>
      <c r="J104" s="233">
        <v>20.0</v>
      </c>
      <c r="K104" s="220" t="str">
        <f t="shared" si="13"/>
        <v>1,000 Ft</v>
      </c>
    </row>
    <row r="105" ht="13.5" customHeight="1">
      <c r="A105" s="200"/>
      <c r="B105" s="311"/>
      <c r="C105" s="311"/>
      <c r="D105" s="313"/>
      <c r="E105" s="313"/>
      <c r="F105" s="295"/>
      <c r="G105" s="319"/>
      <c r="H105" s="313"/>
      <c r="I105" s="210">
        <v>20.0</v>
      </c>
      <c r="J105" s="233">
        <v>24.0</v>
      </c>
      <c r="K105" s="220" t="str">
        <f t="shared" si="13"/>
        <v>480 Ft</v>
      </c>
    </row>
    <row r="106" ht="13.5" customHeight="1">
      <c r="A106" s="200"/>
      <c r="B106" s="311"/>
      <c r="C106" s="311"/>
      <c r="D106" s="313"/>
      <c r="E106" s="313"/>
      <c r="F106" s="295"/>
      <c r="G106" s="319"/>
      <c r="H106" s="313"/>
      <c r="I106" s="210">
        <v>10.0</v>
      </c>
      <c r="J106" s="233">
        <v>22.0</v>
      </c>
      <c r="K106" s="220" t="str">
        <f t="shared" si="13"/>
        <v>220 Ft</v>
      </c>
    </row>
    <row r="107" ht="13.5" customHeight="1">
      <c r="A107" s="200"/>
      <c r="B107" s="311"/>
      <c r="C107" s="311"/>
      <c r="D107" s="313"/>
      <c r="E107" s="313"/>
      <c r="F107" s="295"/>
      <c r="G107" s="319"/>
      <c r="H107" s="313"/>
      <c r="I107" s="240">
        <v>5.0</v>
      </c>
      <c r="J107" s="233">
        <v>17.0</v>
      </c>
      <c r="K107" s="242" t="str">
        <f t="shared" si="13"/>
        <v>85 Ft</v>
      </c>
    </row>
    <row r="108" ht="13.5" customHeight="1">
      <c r="A108" s="200"/>
      <c r="B108" s="15" t="s">
        <v>102</v>
      </c>
      <c r="C108" s="16"/>
      <c r="D108" s="244" t="str">
        <f t="shared" ref="D108:E108" si="14">SUM(D97:D107)</f>
        <v>0 Ft</v>
      </c>
      <c r="E108" s="244" t="str">
        <f t="shared" si="14"/>
        <v>0 Ft</v>
      </c>
      <c r="F108" s="246" t="s">
        <v>103</v>
      </c>
      <c r="G108" s="16"/>
      <c r="H108" s="248" t="str">
        <f>SUM(H97:H107)</f>
        <v>0 Ft</v>
      </c>
      <c r="I108" s="177" t="s">
        <v>54</v>
      </c>
      <c r="J108" s="250" t="str">
        <f>SUM(K96:K107)</f>
        <v>1,287,685 Ft</v>
      </c>
      <c r="K108" s="187"/>
    </row>
    <row r="109" ht="13.5" customHeight="1">
      <c r="A109" s="258"/>
      <c r="B109" s="62" t="s">
        <v>109</v>
      </c>
      <c r="C109" s="76"/>
      <c r="D109" s="260" t="str">
        <f>D95+D108-H108</f>
        <v>1,287,685 Ft</v>
      </c>
      <c r="E109" s="268"/>
      <c r="F109" s="268"/>
      <c r="G109" s="268"/>
      <c r="H109" s="270"/>
      <c r="I109" s="202" t="s">
        <v>112</v>
      </c>
      <c r="J109" s="260" t="str">
        <f>J108-D109</f>
        <v>0 Ft</v>
      </c>
      <c r="K109" s="270"/>
    </row>
    <row r="110" ht="13.5" customHeight="1">
      <c r="A110" s="175">
        <v>8.0</v>
      </c>
      <c r="B110" s="177"/>
      <c r="C110" s="179" t="s">
        <v>73</v>
      </c>
      <c r="D110" s="250" t="str">
        <f>D109</f>
        <v>1,287,685 Ft</v>
      </c>
      <c r="E110" s="185"/>
      <c r="F110" s="185"/>
      <c r="G110" s="185"/>
      <c r="H110" s="187"/>
      <c r="I110" s="177" t="s">
        <v>76</v>
      </c>
      <c r="J110" s="189" t="s">
        <v>77</v>
      </c>
      <c r="K110" s="191" t="s">
        <v>78</v>
      </c>
    </row>
    <row r="111" ht="12.75" customHeight="1">
      <c r="A111" s="200"/>
      <c r="B111" s="202" t="s">
        <v>86</v>
      </c>
      <c r="C111" s="203" t="s">
        <v>87</v>
      </c>
      <c r="D111" s="203" t="s">
        <v>88</v>
      </c>
      <c r="E111" s="203" t="s">
        <v>89</v>
      </c>
      <c r="F111" s="203" t="s">
        <v>90</v>
      </c>
      <c r="G111" s="203" t="s">
        <v>87</v>
      </c>
      <c r="H111" s="209" t="s">
        <v>91</v>
      </c>
      <c r="I111" s="210">
        <v>20000.0</v>
      </c>
      <c r="J111" s="218">
        <v>63.0</v>
      </c>
      <c r="K111" s="220" t="str">
        <f t="shared" ref="K111:K122" si="15">I111*J111</f>
        <v>1,260,000 Ft</v>
      </c>
    </row>
    <row r="112" ht="12.75" customHeight="1">
      <c r="A112" s="200"/>
      <c r="B112" s="222"/>
      <c r="C112" s="223"/>
      <c r="D112" s="225">
        <v>511100.0</v>
      </c>
      <c r="E112" s="226"/>
      <c r="F112" s="227" t="s">
        <v>98</v>
      </c>
      <c r="G112" s="229"/>
      <c r="H112" s="225">
        <v>22000.0</v>
      </c>
      <c r="I112" s="210">
        <v>10000.0</v>
      </c>
      <c r="J112" s="233">
        <v>26.0</v>
      </c>
      <c r="K112" s="220" t="str">
        <f t="shared" si="15"/>
        <v>260,000 Ft</v>
      </c>
    </row>
    <row r="113" ht="12.75" customHeight="1">
      <c r="A113" s="200"/>
      <c r="B113" s="223"/>
      <c r="C113" s="223"/>
      <c r="D113" s="226"/>
      <c r="E113" s="226"/>
      <c r="F113" s="227" t="s">
        <v>98</v>
      </c>
      <c r="G113" s="229"/>
      <c r="H113" s="225">
        <v>27000.0</v>
      </c>
      <c r="I113" s="210">
        <v>5000.0</v>
      </c>
      <c r="J113" s="233">
        <v>24.0</v>
      </c>
      <c r="K113" s="220" t="str">
        <f t="shared" si="15"/>
        <v>120,000 Ft</v>
      </c>
    </row>
    <row r="114" ht="12.75" customHeight="1">
      <c r="A114" s="200"/>
      <c r="B114" s="223"/>
      <c r="C114" s="223"/>
      <c r="D114" s="226"/>
      <c r="E114" s="226"/>
      <c r="F114" s="227" t="s">
        <v>98</v>
      </c>
      <c r="G114" s="229"/>
      <c r="H114" s="225">
        <v>6000.0</v>
      </c>
      <c r="I114" s="210">
        <v>2000.0</v>
      </c>
      <c r="J114" s="233">
        <v>30.0</v>
      </c>
      <c r="K114" s="220" t="str">
        <f t="shared" si="15"/>
        <v>60,000 Ft</v>
      </c>
    </row>
    <row r="115" ht="12.75" customHeight="1">
      <c r="A115" s="200"/>
      <c r="B115" s="223"/>
      <c r="C115" s="223"/>
      <c r="D115" s="226"/>
      <c r="E115" s="226"/>
      <c r="F115" s="227"/>
      <c r="G115" s="229"/>
      <c r="H115" s="225"/>
      <c r="I115" s="210">
        <v>1000.0</v>
      </c>
      <c r="J115" s="233">
        <v>23.0</v>
      </c>
      <c r="K115" s="220" t="str">
        <f t="shared" si="15"/>
        <v>23,000 Ft</v>
      </c>
    </row>
    <row r="116" ht="12.75" customHeight="1">
      <c r="A116" s="200"/>
      <c r="B116" s="223"/>
      <c r="C116" s="223"/>
      <c r="D116" s="226"/>
      <c r="E116" s="226"/>
      <c r="F116" s="237"/>
      <c r="G116" s="235"/>
      <c r="H116" s="226"/>
      <c r="I116" s="210">
        <v>500.0</v>
      </c>
      <c r="J116" s="233">
        <v>24.0</v>
      </c>
      <c r="K116" s="220" t="str">
        <f t="shared" si="15"/>
        <v>12,000 Ft</v>
      </c>
    </row>
    <row r="117" ht="12.75" customHeight="1">
      <c r="A117" s="200"/>
      <c r="B117" s="223"/>
      <c r="C117" s="223"/>
      <c r="D117" s="226"/>
      <c r="E117" s="226"/>
      <c r="F117" s="237"/>
      <c r="G117" s="235"/>
      <c r="H117" s="226"/>
      <c r="I117" s="210">
        <v>200.0</v>
      </c>
      <c r="J117" s="233">
        <v>21.0</v>
      </c>
      <c r="K117" s="220" t="str">
        <f t="shared" si="15"/>
        <v>4,200 Ft</v>
      </c>
    </row>
    <row r="118" ht="12.75" customHeight="1">
      <c r="A118" s="200"/>
      <c r="B118" s="223"/>
      <c r="C118" s="223"/>
      <c r="D118" s="226"/>
      <c r="E118" s="226"/>
      <c r="F118" s="237"/>
      <c r="G118" s="235"/>
      <c r="H118" s="226"/>
      <c r="I118" s="210">
        <v>100.0</v>
      </c>
      <c r="J118" s="233">
        <v>28.0</v>
      </c>
      <c r="K118" s="220" t="str">
        <f t="shared" si="15"/>
        <v>2,800 Ft</v>
      </c>
    </row>
    <row r="119" ht="12.75" customHeight="1">
      <c r="A119" s="200"/>
      <c r="B119" s="223"/>
      <c r="C119" s="223"/>
      <c r="D119" s="226"/>
      <c r="E119" s="226"/>
      <c r="F119" s="237"/>
      <c r="G119" s="235"/>
      <c r="H119" s="226"/>
      <c r="I119" s="210">
        <v>50.0</v>
      </c>
      <c r="J119" s="233">
        <v>20.0</v>
      </c>
      <c r="K119" s="220" t="str">
        <f t="shared" si="15"/>
        <v>1,000 Ft</v>
      </c>
    </row>
    <row r="120" ht="12.75" customHeight="1">
      <c r="A120" s="200"/>
      <c r="B120" s="223"/>
      <c r="C120" s="223"/>
      <c r="D120" s="226"/>
      <c r="E120" s="226"/>
      <c r="F120" s="237"/>
      <c r="G120" s="235"/>
      <c r="H120" s="226"/>
      <c r="I120" s="210">
        <v>20.0</v>
      </c>
      <c r="J120" s="233">
        <v>24.0</v>
      </c>
      <c r="K120" s="220" t="str">
        <f t="shared" si="15"/>
        <v>480 Ft</v>
      </c>
    </row>
    <row r="121" ht="12.75" customHeight="1">
      <c r="A121" s="200"/>
      <c r="B121" s="223"/>
      <c r="C121" s="223"/>
      <c r="D121" s="226"/>
      <c r="E121" s="226"/>
      <c r="F121" s="237"/>
      <c r="G121" s="235"/>
      <c r="H121" s="226"/>
      <c r="I121" s="210">
        <v>10.0</v>
      </c>
      <c r="J121" s="233">
        <v>22.0</v>
      </c>
      <c r="K121" s="220" t="str">
        <f t="shared" si="15"/>
        <v>220 Ft</v>
      </c>
    </row>
    <row r="122" ht="12.75" customHeight="1">
      <c r="A122" s="200"/>
      <c r="B122" s="223"/>
      <c r="C122" s="223"/>
      <c r="D122" s="226"/>
      <c r="E122" s="226"/>
      <c r="F122" s="237"/>
      <c r="G122" s="235"/>
      <c r="H122" s="226"/>
      <c r="I122" s="240">
        <v>5.0</v>
      </c>
      <c r="J122" s="233">
        <v>17.0</v>
      </c>
      <c r="K122" s="242" t="str">
        <f t="shared" si="15"/>
        <v>85 Ft</v>
      </c>
    </row>
    <row r="123" ht="13.5" customHeight="1">
      <c r="A123" s="200"/>
      <c r="B123" s="15" t="s">
        <v>102</v>
      </c>
      <c r="C123" s="16"/>
      <c r="D123" s="244" t="str">
        <f t="shared" ref="D123:E123" si="16">SUM(D112:D122)</f>
        <v>511,100 Ft</v>
      </c>
      <c r="E123" s="244" t="str">
        <f t="shared" si="16"/>
        <v>0 Ft</v>
      </c>
      <c r="F123" s="246" t="s">
        <v>103</v>
      </c>
      <c r="G123" s="16"/>
      <c r="H123" s="248" t="str">
        <f>SUM(H112:H122)</f>
        <v>55,000 Ft</v>
      </c>
      <c r="I123" s="177" t="s">
        <v>54</v>
      </c>
      <c r="J123" s="250" t="str">
        <f>SUM(K111:K122)</f>
        <v>1,743,785 Ft</v>
      </c>
      <c r="K123" s="187"/>
    </row>
    <row r="124" ht="13.5" customHeight="1">
      <c r="A124" s="258"/>
      <c r="B124" s="62" t="s">
        <v>109</v>
      </c>
      <c r="C124" s="76"/>
      <c r="D124" s="260" t="str">
        <f>D110+D123-H123</f>
        <v>1,743,785 Ft</v>
      </c>
      <c r="E124" s="268"/>
      <c r="F124" s="268"/>
      <c r="G124" s="268"/>
      <c r="H124" s="270"/>
      <c r="I124" s="202" t="s">
        <v>112</v>
      </c>
      <c r="J124" s="260" t="str">
        <f>J123-D124</f>
        <v>0 Ft</v>
      </c>
      <c r="K124" s="270"/>
    </row>
    <row r="125" ht="13.5" customHeight="1">
      <c r="A125" s="175">
        <v>9.0</v>
      </c>
      <c r="B125" s="177"/>
      <c r="C125" s="179" t="s">
        <v>73</v>
      </c>
      <c r="D125" s="250" t="str">
        <f>D124</f>
        <v>1,743,785 Ft</v>
      </c>
      <c r="E125" s="185"/>
      <c r="F125" s="185"/>
      <c r="G125" s="185"/>
      <c r="H125" s="187"/>
      <c r="I125" s="177" t="s">
        <v>76</v>
      </c>
      <c r="J125" s="189" t="s">
        <v>77</v>
      </c>
      <c r="K125" s="191" t="s">
        <v>78</v>
      </c>
    </row>
    <row r="126" ht="12.75" customHeight="1">
      <c r="A126" s="200"/>
      <c r="B126" s="202" t="s">
        <v>86</v>
      </c>
      <c r="C126" s="203" t="s">
        <v>87</v>
      </c>
      <c r="D126" s="203" t="s">
        <v>88</v>
      </c>
      <c r="E126" s="203" t="s">
        <v>89</v>
      </c>
      <c r="F126" s="203" t="s">
        <v>90</v>
      </c>
      <c r="G126" s="203" t="s">
        <v>87</v>
      </c>
      <c r="H126" s="209" t="s">
        <v>91</v>
      </c>
      <c r="I126" s="210">
        <v>20000.0</v>
      </c>
      <c r="J126" s="218">
        <v>65.0</v>
      </c>
      <c r="K126" s="220" t="str">
        <f t="shared" ref="K126:K137" si="17">I126*J126</f>
        <v>1,300,000 Ft</v>
      </c>
    </row>
    <row r="127" ht="12.75" customHeight="1">
      <c r="A127" s="200"/>
      <c r="B127" s="222"/>
      <c r="C127" s="223"/>
      <c r="D127" s="225">
        <v>51300.0</v>
      </c>
      <c r="E127" s="226"/>
      <c r="F127" s="227"/>
      <c r="G127" s="229"/>
      <c r="H127" s="225"/>
      <c r="I127" s="210">
        <v>10000.0</v>
      </c>
      <c r="J127" s="233">
        <v>27.0</v>
      </c>
      <c r="K127" s="220" t="str">
        <f t="shared" si="17"/>
        <v>270,000 Ft</v>
      </c>
    </row>
    <row r="128" ht="12.75" customHeight="1">
      <c r="A128" s="200"/>
      <c r="B128" s="223"/>
      <c r="C128" s="223"/>
      <c r="D128" s="226"/>
      <c r="E128" s="226"/>
      <c r="F128" s="227"/>
      <c r="G128" s="229"/>
      <c r="H128" s="225"/>
      <c r="I128" s="210">
        <v>5000.0</v>
      </c>
      <c r="J128" s="233">
        <v>24.0</v>
      </c>
      <c r="K128" s="220" t="str">
        <f t="shared" si="17"/>
        <v>120,000 Ft</v>
      </c>
    </row>
    <row r="129" ht="12.75" customHeight="1">
      <c r="A129" s="200"/>
      <c r="B129" s="223"/>
      <c r="C129" s="223"/>
      <c r="D129" s="226"/>
      <c r="E129" s="226"/>
      <c r="F129" s="227"/>
      <c r="G129" s="229"/>
      <c r="H129" s="225"/>
      <c r="I129" s="210">
        <v>2000.0</v>
      </c>
      <c r="J129" s="233">
        <v>30.0</v>
      </c>
      <c r="K129" s="220" t="str">
        <f t="shared" si="17"/>
        <v>60,000 Ft</v>
      </c>
    </row>
    <row r="130" ht="12.75" customHeight="1">
      <c r="A130" s="200"/>
      <c r="B130" s="223"/>
      <c r="C130" s="223"/>
      <c r="D130" s="226"/>
      <c r="E130" s="226"/>
      <c r="F130" s="227"/>
      <c r="G130" s="229"/>
      <c r="H130" s="225"/>
      <c r="I130" s="210">
        <v>1000.0</v>
      </c>
      <c r="J130" s="233">
        <v>24.0</v>
      </c>
      <c r="K130" s="220" t="str">
        <f t="shared" si="17"/>
        <v>24,000 Ft</v>
      </c>
    </row>
    <row r="131" ht="12.75" customHeight="1">
      <c r="A131" s="200"/>
      <c r="B131" s="223"/>
      <c r="C131" s="223"/>
      <c r="D131" s="226"/>
      <c r="E131" s="226"/>
      <c r="F131" s="237"/>
      <c r="G131" s="235"/>
      <c r="H131" s="226"/>
      <c r="I131" s="210">
        <v>500.0</v>
      </c>
      <c r="J131" s="233">
        <v>24.0</v>
      </c>
      <c r="K131" s="220" t="str">
        <f t="shared" si="17"/>
        <v>12,000 Ft</v>
      </c>
    </row>
    <row r="132" ht="12.75" customHeight="1">
      <c r="A132" s="200"/>
      <c r="B132" s="223"/>
      <c r="C132" s="223"/>
      <c r="D132" s="226"/>
      <c r="E132" s="226"/>
      <c r="F132" s="237"/>
      <c r="G132" s="235"/>
      <c r="H132" s="226"/>
      <c r="I132" s="210">
        <v>200.0</v>
      </c>
      <c r="J132" s="233">
        <v>22.0</v>
      </c>
      <c r="K132" s="220" t="str">
        <f t="shared" si="17"/>
        <v>4,400 Ft</v>
      </c>
    </row>
    <row r="133" ht="12.75" customHeight="1">
      <c r="A133" s="200"/>
      <c r="B133" s="223"/>
      <c r="C133" s="223"/>
      <c r="D133" s="226"/>
      <c r="E133" s="226"/>
      <c r="F133" s="237"/>
      <c r="G133" s="235"/>
      <c r="H133" s="226"/>
      <c r="I133" s="210">
        <v>100.0</v>
      </c>
      <c r="J133" s="233">
        <v>29.0</v>
      </c>
      <c r="K133" s="220" t="str">
        <f t="shared" si="17"/>
        <v>2,900 Ft</v>
      </c>
    </row>
    <row r="134" ht="12.75" customHeight="1">
      <c r="A134" s="200"/>
      <c r="B134" s="223"/>
      <c r="C134" s="223"/>
      <c r="D134" s="226"/>
      <c r="E134" s="226"/>
      <c r="F134" s="237"/>
      <c r="G134" s="235"/>
      <c r="H134" s="226"/>
      <c r="I134" s="210">
        <v>50.0</v>
      </c>
      <c r="J134" s="233">
        <v>20.0</v>
      </c>
      <c r="K134" s="220" t="str">
        <f t="shared" si="17"/>
        <v>1,000 Ft</v>
      </c>
    </row>
    <row r="135" ht="12.75" customHeight="1">
      <c r="A135" s="200"/>
      <c r="B135" s="223"/>
      <c r="C135" s="223"/>
      <c r="D135" s="226"/>
      <c r="E135" s="226"/>
      <c r="F135" s="237"/>
      <c r="G135" s="235"/>
      <c r="H135" s="226"/>
      <c r="I135" s="210">
        <v>20.0</v>
      </c>
      <c r="J135" s="233">
        <v>24.0</v>
      </c>
      <c r="K135" s="220" t="str">
        <f t="shared" si="17"/>
        <v>480 Ft</v>
      </c>
    </row>
    <row r="136" ht="12.75" customHeight="1">
      <c r="A136" s="200"/>
      <c r="B136" s="223"/>
      <c r="C136" s="223"/>
      <c r="D136" s="226"/>
      <c r="E136" s="226"/>
      <c r="F136" s="237"/>
      <c r="G136" s="235"/>
      <c r="H136" s="226"/>
      <c r="I136" s="210">
        <v>10.0</v>
      </c>
      <c r="J136" s="233">
        <v>22.0</v>
      </c>
      <c r="K136" s="220" t="str">
        <f t="shared" si="17"/>
        <v>220 Ft</v>
      </c>
    </row>
    <row r="137" ht="12.75" customHeight="1">
      <c r="A137" s="200"/>
      <c r="B137" s="223"/>
      <c r="C137" s="223"/>
      <c r="D137" s="226"/>
      <c r="E137" s="226"/>
      <c r="F137" s="237"/>
      <c r="G137" s="235"/>
      <c r="H137" s="226"/>
      <c r="I137" s="240">
        <v>5.0</v>
      </c>
      <c r="J137" s="233">
        <v>17.0</v>
      </c>
      <c r="K137" s="242" t="str">
        <f t="shared" si="17"/>
        <v>85 Ft</v>
      </c>
    </row>
    <row r="138" ht="13.5" customHeight="1">
      <c r="A138" s="200"/>
      <c r="B138" s="15" t="s">
        <v>102</v>
      </c>
      <c r="C138" s="16"/>
      <c r="D138" s="244" t="str">
        <f t="shared" ref="D138:E138" si="18">SUM(D127:D137)</f>
        <v>51,300 Ft</v>
      </c>
      <c r="E138" s="244" t="str">
        <f t="shared" si="18"/>
        <v>0 Ft</v>
      </c>
      <c r="F138" s="246" t="s">
        <v>103</v>
      </c>
      <c r="G138" s="16"/>
      <c r="H138" s="248" t="str">
        <f>SUM(H127:H137)</f>
        <v>0 Ft</v>
      </c>
      <c r="I138" s="177" t="s">
        <v>54</v>
      </c>
      <c r="J138" s="250" t="str">
        <f>SUM(K126:K137)</f>
        <v>1,795,085 Ft</v>
      </c>
      <c r="K138" s="187"/>
    </row>
    <row r="139" ht="13.5" customHeight="1">
      <c r="A139" s="258"/>
      <c r="B139" s="62" t="s">
        <v>109</v>
      </c>
      <c r="C139" s="76"/>
      <c r="D139" s="260" t="str">
        <f>D125+D138-H138</f>
        <v>1,795,085 Ft</v>
      </c>
      <c r="E139" s="268"/>
      <c r="F139" s="268"/>
      <c r="G139" s="268"/>
      <c r="H139" s="270"/>
      <c r="I139" s="202" t="s">
        <v>112</v>
      </c>
      <c r="J139" s="260" t="str">
        <f>J138-D139</f>
        <v>0 Ft</v>
      </c>
      <c r="K139" s="270"/>
    </row>
    <row r="140" ht="13.5" customHeight="1">
      <c r="A140" s="175">
        <v>10.0</v>
      </c>
      <c r="B140" s="320"/>
      <c r="C140" s="321" t="s">
        <v>73</v>
      </c>
      <c r="D140" s="322" t="str">
        <f>D139</f>
        <v>1,795,085 Ft</v>
      </c>
      <c r="E140" s="185"/>
      <c r="F140" s="185"/>
      <c r="G140" s="185"/>
      <c r="H140" s="187"/>
      <c r="I140" s="320" t="s">
        <v>76</v>
      </c>
      <c r="J140" s="323" t="s">
        <v>77</v>
      </c>
      <c r="K140" s="191" t="s">
        <v>78</v>
      </c>
    </row>
    <row r="141" ht="12.75" customHeight="1">
      <c r="A141" s="200"/>
      <c r="B141" s="291" t="s">
        <v>86</v>
      </c>
      <c r="C141" s="292" t="s">
        <v>87</v>
      </c>
      <c r="D141" s="292" t="s">
        <v>88</v>
      </c>
      <c r="E141" s="292" t="s">
        <v>89</v>
      </c>
      <c r="F141" s="292" t="s">
        <v>90</v>
      </c>
      <c r="G141" s="292" t="s">
        <v>87</v>
      </c>
      <c r="H141" s="294" t="s">
        <v>91</v>
      </c>
      <c r="I141" s="295">
        <v>20000.0</v>
      </c>
      <c r="J141" s="218">
        <v>65.0</v>
      </c>
      <c r="K141" s="220" t="str">
        <f t="shared" ref="K141:K152" si="19">I141*J141</f>
        <v>1,300,000 Ft</v>
      </c>
    </row>
    <row r="142" ht="12.75" customHeight="1">
      <c r="A142" s="200"/>
      <c r="B142" s="222"/>
      <c r="C142" s="223"/>
      <c r="D142" s="225"/>
      <c r="E142" s="226"/>
      <c r="F142" s="227"/>
      <c r="G142" s="229"/>
      <c r="H142" s="225"/>
      <c r="I142" s="295">
        <v>10000.0</v>
      </c>
      <c r="J142" s="233">
        <v>27.0</v>
      </c>
      <c r="K142" s="220" t="str">
        <f t="shared" si="19"/>
        <v>270,000 Ft</v>
      </c>
    </row>
    <row r="143" ht="12.75" customHeight="1">
      <c r="A143" s="200"/>
      <c r="B143" s="223"/>
      <c r="C143" s="223"/>
      <c r="D143" s="226"/>
      <c r="E143" s="226"/>
      <c r="F143" s="227"/>
      <c r="G143" s="229"/>
      <c r="H143" s="225"/>
      <c r="I143" s="295">
        <v>5000.0</v>
      </c>
      <c r="J143" s="233">
        <v>24.0</v>
      </c>
      <c r="K143" s="220" t="str">
        <f t="shared" si="19"/>
        <v>120,000 Ft</v>
      </c>
    </row>
    <row r="144" ht="12.75" customHeight="1">
      <c r="A144" s="200"/>
      <c r="B144" s="223"/>
      <c r="C144" s="223"/>
      <c r="D144" s="226"/>
      <c r="E144" s="226"/>
      <c r="F144" s="227"/>
      <c r="G144" s="229"/>
      <c r="H144" s="225"/>
      <c r="I144" s="295">
        <v>2000.0</v>
      </c>
      <c r="J144" s="233">
        <v>30.0</v>
      </c>
      <c r="K144" s="220" t="str">
        <f t="shared" si="19"/>
        <v>60,000 Ft</v>
      </c>
    </row>
    <row r="145" ht="12.75" customHeight="1">
      <c r="A145" s="200"/>
      <c r="B145" s="223"/>
      <c r="C145" s="223"/>
      <c r="D145" s="226"/>
      <c r="E145" s="226"/>
      <c r="F145" s="227"/>
      <c r="G145" s="229"/>
      <c r="H145" s="225"/>
      <c r="I145" s="295">
        <v>1000.0</v>
      </c>
      <c r="J145" s="233">
        <v>24.0</v>
      </c>
      <c r="K145" s="220" t="str">
        <f t="shared" si="19"/>
        <v>24,000 Ft</v>
      </c>
    </row>
    <row r="146" ht="12.75" customHeight="1">
      <c r="A146" s="200"/>
      <c r="B146" s="223"/>
      <c r="C146" s="223"/>
      <c r="D146" s="226"/>
      <c r="E146" s="226"/>
      <c r="F146" s="237"/>
      <c r="G146" s="235"/>
      <c r="H146" s="226"/>
      <c r="I146" s="295">
        <v>500.0</v>
      </c>
      <c r="J146" s="233">
        <v>24.0</v>
      </c>
      <c r="K146" s="220" t="str">
        <f t="shared" si="19"/>
        <v>12,000 Ft</v>
      </c>
    </row>
    <row r="147" ht="12.75" customHeight="1">
      <c r="A147" s="200"/>
      <c r="B147" s="223"/>
      <c r="C147" s="223"/>
      <c r="D147" s="226"/>
      <c r="E147" s="226"/>
      <c r="F147" s="237"/>
      <c r="G147" s="235"/>
      <c r="H147" s="226"/>
      <c r="I147" s="295">
        <v>200.0</v>
      </c>
      <c r="J147" s="233">
        <v>22.0</v>
      </c>
      <c r="K147" s="220" t="str">
        <f t="shared" si="19"/>
        <v>4,400 Ft</v>
      </c>
    </row>
    <row r="148" ht="12.75" customHeight="1">
      <c r="A148" s="200"/>
      <c r="B148" s="223"/>
      <c r="C148" s="223"/>
      <c r="D148" s="226"/>
      <c r="E148" s="226"/>
      <c r="F148" s="237"/>
      <c r="G148" s="235"/>
      <c r="H148" s="226"/>
      <c r="I148" s="295">
        <v>100.0</v>
      </c>
      <c r="J148" s="233">
        <v>29.0</v>
      </c>
      <c r="K148" s="220" t="str">
        <f t="shared" si="19"/>
        <v>2,900 Ft</v>
      </c>
    </row>
    <row r="149" ht="12.75" customHeight="1">
      <c r="A149" s="200"/>
      <c r="B149" s="223"/>
      <c r="C149" s="223"/>
      <c r="D149" s="226"/>
      <c r="E149" s="226"/>
      <c r="F149" s="237"/>
      <c r="G149" s="235"/>
      <c r="H149" s="226"/>
      <c r="I149" s="295">
        <v>50.0</v>
      </c>
      <c r="J149" s="233">
        <v>20.0</v>
      </c>
      <c r="K149" s="220" t="str">
        <f t="shared" si="19"/>
        <v>1,000 Ft</v>
      </c>
    </row>
    <row r="150" ht="12.75" customHeight="1">
      <c r="A150" s="200"/>
      <c r="B150" s="223"/>
      <c r="C150" s="223"/>
      <c r="D150" s="226"/>
      <c r="E150" s="226"/>
      <c r="F150" s="237"/>
      <c r="G150" s="235"/>
      <c r="H150" s="226"/>
      <c r="I150" s="295">
        <v>20.0</v>
      </c>
      <c r="J150" s="233">
        <v>24.0</v>
      </c>
      <c r="K150" s="220" t="str">
        <f t="shared" si="19"/>
        <v>480 Ft</v>
      </c>
    </row>
    <row r="151" ht="12.75" customHeight="1">
      <c r="A151" s="200"/>
      <c r="B151" s="223"/>
      <c r="C151" s="223"/>
      <c r="D151" s="226"/>
      <c r="E151" s="226"/>
      <c r="F151" s="237"/>
      <c r="G151" s="235"/>
      <c r="H151" s="226"/>
      <c r="I151" s="295">
        <v>10.0</v>
      </c>
      <c r="J151" s="233">
        <v>22.0</v>
      </c>
      <c r="K151" s="220" t="str">
        <f t="shared" si="19"/>
        <v>220 Ft</v>
      </c>
    </row>
    <row r="152" ht="12.75" customHeight="1">
      <c r="A152" s="200"/>
      <c r="B152" s="223"/>
      <c r="C152" s="223"/>
      <c r="D152" s="226"/>
      <c r="E152" s="226"/>
      <c r="F152" s="237"/>
      <c r="G152" s="235"/>
      <c r="H152" s="226"/>
      <c r="I152" s="296">
        <v>5.0</v>
      </c>
      <c r="J152" s="233">
        <v>17.0</v>
      </c>
      <c r="K152" s="242" t="str">
        <f t="shared" si="19"/>
        <v>85 Ft</v>
      </c>
    </row>
    <row r="153" ht="13.5" customHeight="1">
      <c r="A153" s="200"/>
      <c r="B153" s="15" t="s">
        <v>102</v>
      </c>
      <c r="C153" s="16"/>
      <c r="D153" s="244" t="str">
        <f t="shared" ref="D153:E153" si="20">SUM(D142:D152)</f>
        <v>0 Ft</v>
      </c>
      <c r="E153" s="244" t="str">
        <f t="shared" si="20"/>
        <v>0 Ft</v>
      </c>
      <c r="F153" s="246" t="s">
        <v>103</v>
      </c>
      <c r="G153" s="16"/>
      <c r="H153" s="248" t="str">
        <f>SUM(H142:H152)</f>
        <v>0 Ft</v>
      </c>
      <c r="I153" s="177" t="s">
        <v>54</v>
      </c>
      <c r="J153" s="250" t="str">
        <f>SUM(K141:K152)</f>
        <v>1,795,085 Ft</v>
      </c>
      <c r="K153" s="187"/>
    </row>
    <row r="154" ht="13.5" customHeight="1">
      <c r="A154" s="258"/>
      <c r="B154" s="62" t="s">
        <v>109</v>
      </c>
      <c r="C154" s="76"/>
      <c r="D154" s="260" t="str">
        <f>D140+D153-H153</f>
        <v>1,795,085 Ft</v>
      </c>
      <c r="E154" s="268"/>
      <c r="F154" s="268"/>
      <c r="G154" s="268"/>
      <c r="H154" s="270"/>
      <c r="I154" s="202" t="s">
        <v>112</v>
      </c>
      <c r="J154" s="260" t="str">
        <f>J153-D154</f>
        <v>0 Ft</v>
      </c>
      <c r="K154" s="270"/>
    </row>
    <row r="155" ht="13.5" customHeight="1">
      <c r="A155" s="175">
        <v>11.0</v>
      </c>
      <c r="B155" s="177"/>
      <c r="C155" s="179" t="s">
        <v>73</v>
      </c>
      <c r="D155" s="250" t="str">
        <f>D154</f>
        <v>1,795,085 Ft</v>
      </c>
      <c r="E155" s="185"/>
      <c r="F155" s="185"/>
      <c r="G155" s="185"/>
      <c r="H155" s="187"/>
      <c r="I155" s="177" t="s">
        <v>76</v>
      </c>
      <c r="J155" s="189" t="s">
        <v>77</v>
      </c>
      <c r="K155" s="191" t="s">
        <v>78</v>
      </c>
    </row>
    <row r="156" ht="12.75" customHeight="1">
      <c r="A156" s="200"/>
      <c r="B156" s="202" t="s">
        <v>86</v>
      </c>
      <c r="C156" s="203" t="s">
        <v>87</v>
      </c>
      <c r="D156" s="203" t="s">
        <v>88</v>
      </c>
      <c r="E156" s="203" t="s">
        <v>89</v>
      </c>
      <c r="F156" s="203" t="s">
        <v>90</v>
      </c>
      <c r="G156" s="203" t="s">
        <v>87</v>
      </c>
      <c r="H156" s="209" t="s">
        <v>91</v>
      </c>
      <c r="I156" s="210">
        <v>20000.0</v>
      </c>
      <c r="J156" s="324"/>
      <c r="K156" s="220" t="str">
        <f t="shared" ref="K156:K167" si="21">I156*J156</f>
        <v>0 Ft</v>
      </c>
    </row>
    <row r="157" ht="12.75" customHeight="1">
      <c r="A157" s="200"/>
      <c r="B157" s="222"/>
      <c r="C157" s="223"/>
      <c r="D157" s="225"/>
      <c r="E157" s="226"/>
      <c r="F157" s="227"/>
      <c r="G157" s="229"/>
      <c r="H157" s="225"/>
      <c r="I157" s="210">
        <v>10000.0</v>
      </c>
      <c r="J157" s="325"/>
      <c r="K157" s="220" t="str">
        <f t="shared" si="21"/>
        <v>0 Ft</v>
      </c>
    </row>
    <row r="158" ht="12.75" customHeight="1">
      <c r="A158" s="200"/>
      <c r="B158" s="223"/>
      <c r="C158" s="223"/>
      <c r="D158" s="226"/>
      <c r="E158" s="226"/>
      <c r="F158" s="227"/>
      <c r="G158" s="229"/>
      <c r="H158" s="225"/>
      <c r="I158" s="210">
        <v>5000.0</v>
      </c>
      <c r="J158" s="325"/>
      <c r="K158" s="220" t="str">
        <f t="shared" si="21"/>
        <v>0 Ft</v>
      </c>
    </row>
    <row r="159" ht="12.75" customHeight="1">
      <c r="A159" s="200"/>
      <c r="B159" s="223"/>
      <c r="C159" s="223"/>
      <c r="D159" s="226"/>
      <c r="E159" s="226"/>
      <c r="F159" s="227"/>
      <c r="G159" s="229"/>
      <c r="H159" s="225"/>
      <c r="I159" s="210">
        <v>2000.0</v>
      </c>
      <c r="J159" s="326"/>
      <c r="K159" s="220" t="str">
        <f t="shared" si="21"/>
        <v>0 Ft</v>
      </c>
    </row>
    <row r="160" ht="12.75" customHeight="1">
      <c r="A160" s="200"/>
      <c r="B160" s="223"/>
      <c r="C160" s="223"/>
      <c r="D160" s="226"/>
      <c r="E160" s="226"/>
      <c r="F160" s="227"/>
      <c r="G160" s="229"/>
      <c r="H160" s="225"/>
      <c r="I160" s="210">
        <v>1000.0</v>
      </c>
      <c r="J160" s="326"/>
      <c r="K160" s="220" t="str">
        <f t="shared" si="21"/>
        <v>0 Ft</v>
      </c>
    </row>
    <row r="161" ht="12.75" customHeight="1">
      <c r="A161" s="200"/>
      <c r="B161" s="223"/>
      <c r="C161" s="223"/>
      <c r="D161" s="226"/>
      <c r="E161" s="226"/>
      <c r="F161" s="237"/>
      <c r="G161" s="235"/>
      <c r="H161" s="226"/>
      <c r="I161" s="210">
        <v>500.0</v>
      </c>
      <c r="J161" s="326"/>
      <c r="K161" s="220" t="str">
        <f t="shared" si="21"/>
        <v>0 Ft</v>
      </c>
    </row>
    <row r="162" ht="12.75" customHeight="1">
      <c r="A162" s="200"/>
      <c r="B162" s="223"/>
      <c r="C162" s="223"/>
      <c r="D162" s="226"/>
      <c r="E162" s="226"/>
      <c r="F162" s="237"/>
      <c r="G162" s="235"/>
      <c r="H162" s="226"/>
      <c r="I162" s="210">
        <v>200.0</v>
      </c>
      <c r="J162" s="325"/>
      <c r="K162" s="220" t="str">
        <f t="shared" si="21"/>
        <v>0 Ft</v>
      </c>
    </row>
    <row r="163" ht="12.75" customHeight="1">
      <c r="A163" s="200"/>
      <c r="B163" s="223"/>
      <c r="C163" s="223"/>
      <c r="D163" s="226"/>
      <c r="E163" s="226"/>
      <c r="F163" s="237"/>
      <c r="G163" s="235"/>
      <c r="H163" s="226"/>
      <c r="I163" s="210">
        <v>100.0</v>
      </c>
      <c r="J163" s="325"/>
      <c r="K163" s="220" t="str">
        <f t="shared" si="21"/>
        <v>0 Ft</v>
      </c>
    </row>
    <row r="164" ht="12.75" customHeight="1">
      <c r="A164" s="200"/>
      <c r="B164" s="223"/>
      <c r="C164" s="223"/>
      <c r="D164" s="226"/>
      <c r="E164" s="226"/>
      <c r="F164" s="237"/>
      <c r="G164" s="235"/>
      <c r="H164" s="226"/>
      <c r="I164" s="210">
        <v>50.0</v>
      </c>
      <c r="J164" s="326"/>
      <c r="K164" s="220" t="str">
        <f t="shared" si="21"/>
        <v>0 Ft</v>
      </c>
    </row>
    <row r="165" ht="12.75" customHeight="1">
      <c r="A165" s="200"/>
      <c r="B165" s="223"/>
      <c r="C165" s="223"/>
      <c r="D165" s="226"/>
      <c r="E165" s="226"/>
      <c r="F165" s="237"/>
      <c r="G165" s="235"/>
      <c r="H165" s="226"/>
      <c r="I165" s="210">
        <v>20.0</v>
      </c>
      <c r="J165" s="326"/>
      <c r="K165" s="220" t="str">
        <f t="shared" si="21"/>
        <v>0 Ft</v>
      </c>
    </row>
    <row r="166" ht="12.75" customHeight="1">
      <c r="A166" s="200"/>
      <c r="B166" s="223"/>
      <c r="C166" s="223"/>
      <c r="D166" s="226"/>
      <c r="E166" s="226"/>
      <c r="F166" s="237"/>
      <c r="G166" s="235"/>
      <c r="H166" s="226"/>
      <c r="I166" s="210">
        <v>10.0</v>
      </c>
      <c r="J166" s="326"/>
      <c r="K166" s="220" t="str">
        <f t="shared" si="21"/>
        <v>0 Ft</v>
      </c>
    </row>
    <row r="167" ht="12.75" customHeight="1">
      <c r="A167" s="200"/>
      <c r="B167" s="223"/>
      <c r="C167" s="223"/>
      <c r="D167" s="226"/>
      <c r="E167" s="226"/>
      <c r="F167" s="237"/>
      <c r="G167" s="235"/>
      <c r="H167" s="226"/>
      <c r="I167" s="240">
        <v>5.0</v>
      </c>
      <c r="J167" s="326"/>
      <c r="K167" s="242" t="str">
        <f t="shared" si="21"/>
        <v>0 Ft</v>
      </c>
    </row>
    <row r="168" ht="13.5" customHeight="1">
      <c r="A168" s="200"/>
      <c r="B168" s="15" t="s">
        <v>102</v>
      </c>
      <c r="C168" s="16"/>
      <c r="D168" s="244" t="str">
        <f t="shared" ref="D168:E168" si="22">SUM(D157:D167)</f>
        <v>0 Ft</v>
      </c>
      <c r="E168" s="244" t="str">
        <f t="shared" si="22"/>
        <v>0 Ft</v>
      </c>
      <c r="F168" s="246" t="s">
        <v>103</v>
      </c>
      <c r="G168" s="16"/>
      <c r="H168" s="248" t="str">
        <f>SUM(H157:H167)</f>
        <v>0 Ft</v>
      </c>
      <c r="I168" s="177" t="s">
        <v>54</v>
      </c>
      <c r="J168" s="250" t="str">
        <f>SUM(K156:K167)</f>
        <v>0 Ft</v>
      </c>
      <c r="K168" s="187"/>
    </row>
    <row r="169" ht="13.5" customHeight="1">
      <c r="A169" s="258"/>
      <c r="B169" s="62" t="s">
        <v>109</v>
      </c>
      <c r="C169" s="76"/>
      <c r="D169" s="260" t="str">
        <f>D155+D168-H168</f>
        <v>1,795,085 Ft</v>
      </c>
      <c r="E169" s="268"/>
      <c r="F169" s="268"/>
      <c r="G169" s="268"/>
      <c r="H169" s="270"/>
      <c r="I169" s="202" t="s">
        <v>112</v>
      </c>
      <c r="J169" s="260" t="str">
        <f>J168-D169</f>
        <v>-1,795,085 Ft</v>
      </c>
      <c r="K169" s="270"/>
    </row>
    <row r="170" ht="13.5" customHeight="1">
      <c r="A170" s="175">
        <v>12.0</v>
      </c>
      <c r="B170" s="177"/>
      <c r="C170" s="179" t="s">
        <v>73</v>
      </c>
      <c r="D170" s="250" t="str">
        <f>D169</f>
        <v>1,795,085 Ft</v>
      </c>
      <c r="E170" s="185"/>
      <c r="F170" s="185"/>
      <c r="G170" s="185"/>
      <c r="H170" s="187"/>
      <c r="I170" s="177" t="s">
        <v>76</v>
      </c>
      <c r="J170" s="189" t="s">
        <v>77</v>
      </c>
      <c r="K170" s="191" t="s">
        <v>78</v>
      </c>
    </row>
    <row r="171" ht="12.75" customHeight="1">
      <c r="A171" s="200"/>
      <c r="B171" s="202" t="s">
        <v>86</v>
      </c>
      <c r="C171" s="203" t="s">
        <v>87</v>
      </c>
      <c r="D171" s="203" t="s">
        <v>88</v>
      </c>
      <c r="E171" s="203" t="s">
        <v>89</v>
      </c>
      <c r="F171" s="203" t="s">
        <v>90</v>
      </c>
      <c r="G171" s="203" t="s">
        <v>87</v>
      </c>
      <c r="H171" s="209" t="s">
        <v>91</v>
      </c>
      <c r="I171" s="210">
        <v>20000.0</v>
      </c>
      <c r="J171" s="324"/>
      <c r="K171" s="220" t="str">
        <f t="shared" ref="K171:K182" si="23">I171*J171</f>
        <v>0 Ft</v>
      </c>
    </row>
    <row r="172" ht="12.75" customHeight="1">
      <c r="A172" s="200"/>
      <c r="B172" s="222"/>
      <c r="C172" s="223"/>
      <c r="D172" s="225"/>
      <c r="E172" s="226"/>
      <c r="F172" s="227"/>
      <c r="G172" s="229"/>
      <c r="H172" s="225"/>
      <c r="I172" s="210">
        <v>10000.0</v>
      </c>
      <c r="J172" s="325"/>
      <c r="K172" s="220" t="str">
        <f t="shared" si="23"/>
        <v>0 Ft</v>
      </c>
    </row>
    <row r="173" ht="12.75" customHeight="1">
      <c r="A173" s="200"/>
      <c r="B173" s="223"/>
      <c r="C173" s="223"/>
      <c r="D173" s="226"/>
      <c r="E173" s="226"/>
      <c r="F173" s="227"/>
      <c r="G173" s="229"/>
      <c r="H173" s="225"/>
      <c r="I173" s="210">
        <v>5000.0</v>
      </c>
      <c r="J173" s="325"/>
      <c r="K173" s="220" t="str">
        <f t="shared" si="23"/>
        <v>0 Ft</v>
      </c>
    </row>
    <row r="174" ht="12.75" customHeight="1">
      <c r="A174" s="200"/>
      <c r="B174" s="223"/>
      <c r="C174" s="223"/>
      <c r="D174" s="226"/>
      <c r="E174" s="226"/>
      <c r="F174" s="227"/>
      <c r="G174" s="229"/>
      <c r="H174" s="225"/>
      <c r="I174" s="210">
        <v>2000.0</v>
      </c>
      <c r="J174" s="326"/>
      <c r="K174" s="220" t="str">
        <f t="shared" si="23"/>
        <v>0 Ft</v>
      </c>
    </row>
    <row r="175" ht="12.75" customHeight="1">
      <c r="A175" s="200"/>
      <c r="B175" s="223"/>
      <c r="C175" s="223"/>
      <c r="D175" s="226"/>
      <c r="E175" s="226"/>
      <c r="F175" s="227"/>
      <c r="G175" s="229"/>
      <c r="H175" s="225"/>
      <c r="I175" s="210">
        <v>1000.0</v>
      </c>
      <c r="J175" s="326"/>
      <c r="K175" s="220" t="str">
        <f t="shared" si="23"/>
        <v>0 Ft</v>
      </c>
    </row>
    <row r="176" ht="12.75" customHeight="1">
      <c r="A176" s="200"/>
      <c r="B176" s="223"/>
      <c r="C176" s="223"/>
      <c r="D176" s="226"/>
      <c r="E176" s="226"/>
      <c r="F176" s="237"/>
      <c r="G176" s="235"/>
      <c r="H176" s="226"/>
      <c r="I176" s="210">
        <v>500.0</v>
      </c>
      <c r="J176" s="326"/>
      <c r="K176" s="220" t="str">
        <f t="shared" si="23"/>
        <v>0 Ft</v>
      </c>
    </row>
    <row r="177" ht="12.75" customHeight="1">
      <c r="A177" s="200"/>
      <c r="B177" s="223"/>
      <c r="C177" s="223"/>
      <c r="D177" s="226"/>
      <c r="E177" s="226"/>
      <c r="F177" s="237"/>
      <c r="G177" s="235"/>
      <c r="H177" s="226"/>
      <c r="I177" s="210">
        <v>200.0</v>
      </c>
      <c r="J177" s="325"/>
      <c r="K177" s="220" t="str">
        <f t="shared" si="23"/>
        <v>0 Ft</v>
      </c>
    </row>
    <row r="178" ht="12.75" customHeight="1">
      <c r="A178" s="200"/>
      <c r="B178" s="223"/>
      <c r="C178" s="223"/>
      <c r="D178" s="226"/>
      <c r="E178" s="226"/>
      <c r="F178" s="237"/>
      <c r="G178" s="235"/>
      <c r="H178" s="226"/>
      <c r="I178" s="210">
        <v>100.0</v>
      </c>
      <c r="J178" s="325"/>
      <c r="K178" s="220" t="str">
        <f t="shared" si="23"/>
        <v>0 Ft</v>
      </c>
    </row>
    <row r="179" ht="12.75" customHeight="1">
      <c r="A179" s="200"/>
      <c r="B179" s="223"/>
      <c r="C179" s="223"/>
      <c r="D179" s="226"/>
      <c r="E179" s="226"/>
      <c r="F179" s="237"/>
      <c r="G179" s="235"/>
      <c r="H179" s="226"/>
      <c r="I179" s="210">
        <v>50.0</v>
      </c>
      <c r="J179" s="326"/>
      <c r="K179" s="220" t="str">
        <f t="shared" si="23"/>
        <v>0 Ft</v>
      </c>
    </row>
    <row r="180" ht="12.75" customHeight="1">
      <c r="A180" s="200"/>
      <c r="B180" s="223"/>
      <c r="C180" s="223"/>
      <c r="D180" s="226"/>
      <c r="E180" s="226"/>
      <c r="F180" s="237"/>
      <c r="G180" s="235"/>
      <c r="H180" s="226"/>
      <c r="I180" s="210">
        <v>20.0</v>
      </c>
      <c r="J180" s="326"/>
      <c r="K180" s="220" t="str">
        <f t="shared" si="23"/>
        <v>0 Ft</v>
      </c>
    </row>
    <row r="181" ht="12.75" customHeight="1">
      <c r="A181" s="200"/>
      <c r="B181" s="223"/>
      <c r="C181" s="223"/>
      <c r="D181" s="226"/>
      <c r="E181" s="226"/>
      <c r="F181" s="237"/>
      <c r="G181" s="235"/>
      <c r="H181" s="226"/>
      <c r="I181" s="210">
        <v>10.0</v>
      </c>
      <c r="J181" s="326"/>
      <c r="K181" s="220" t="str">
        <f t="shared" si="23"/>
        <v>0 Ft</v>
      </c>
    </row>
    <row r="182" ht="12.75" customHeight="1">
      <c r="A182" s="200"/>
      <c r="B182" s="223"/>
      <c r="C182" s="223"/>
      <c r="D182" s="226"/>
      <c r="E182" s="226"/>
      <c r="F182" s="237"/>
      <c r="G182" s="235"/>
      <c r="H182" s="226"/>
      <c r="I182" s="240">
        <v>5.0</v>
      </c>
      <c r="J182" s="326"/>
      <c r="K182" s="242" t="str">
        <f t="shared" si="23"/>
        <v>0 Ft</v>
      </c>
    </row>
    <row r="183" ht="13.5" customHeight="1">
      <c r="A183" s="200"/>
      <c r="B183" s="15" t="s">
        <v>102</v>
      </c>
      <c r="C183" s="16"/>
      <c r="D183" s="244" t="str">
        <f t="shared" ref="D183:E183" si="24">SUM(D172:D182)</f>
        <v>0 Ft</v>
      </c>
      <c r="E183" s="244" t="str">
        <f t="shared" si="24"/>
        <v>0 Ft</v>
      </c>
      <c r="F183" s="246" t="s">
        <v>103</v>
      </c>
      <c r="G183" s="16"/>
      <c r="H183" s="248" t="str">
        <f>SUM(H172:H182)</f>
        <v>0 Ft</v>
      </c>
      <c r="I183" s="177" t="s">
        <v>54</v>
      </c>
      <c r="J183" s="250" t="str">
        <f>SUM(K171:K182)</f>
        <v>0 Ft</v>
      </c>
      <c r="K183" s="187"/>
    </row>
    <row r="184" ht="13.5" customHeight="1">
      <c r="A184" s="258"/>
      <c r="B184" s="62" t="s">
        <v>109</v>
      </c>
      <c r="C184" s="76"/>
      <c r="D184" s="260" t="str">
        <f>D170+D183-H183</f>
        <v>1,795,085 Ft</v>
      </c>
      <c r="E184" s="268"/>
      <c r="F184" s="268"/>
      <c r="G184" s="268"/>
      <c r="H184" s="270"/>
      <c r="I184" s="202" t="s">
        <v>112</v>
      </c>
      <c r="J184" s="260" t="str">
        <f>J183-D184</f>
        <v>-1,795,085 Ft</v>
      </c>
      <c r="K184" s="270"/>
    </row>
    <row r="185" ht="13.5" customHeight="1">
      <c r="A185" s="175">
        <v>13.0</v>
      </c>
      <c r="B185" s="177"/>
      <c r="C185" s="179" t="s">
        <v>73</v>
      </c>
      <c r="D185" s="250" t="str">
        <f>D184</f>
        <v>1,795,085 Ft</v>
      </c>
      <c r="E185" s="185"/>
      <c r="F185" s="185"/>
      <c r="G185" s="185"/>
      <c r="H185" s="187"/>
      <c r="I185" s="177" t="s">
        <v>76</v>
      </c>
      <c r="J185" s="189" t="s">
        <v>77</v>
      </c>
      <c r="K185" s="191" t="s">
        <v>78</v>
      </c>
    </row>
    <row r="186" ht="12.75" customHeight="1">
      <c r="A186" s="200"/>
      <c r="B186" s="202" t="s">
        <v>86</v>
      </c>
      <c r="C186" s="203" t="s">
        <v>87</v>
      </c>
      <c r="D186" s="203" t="s">
        <v>88</v>
      </c>
      <c r="E186" s="203" t="s">
        <v>89</v>
      </c>
      <c r="F186" s="203" t="s">
        <v>90</v>
      </c>
      <c r="G186" s="203" t="s">
        <v>87</v>
      </c>
      <c r="H186" s="209" t="s">
        <v>91</v>
      </c>
      <c r="I186" s="210">
        <v>20000.0</v>
      </c>
      <c r="J186" s="324"/>
      <c r="K186" s="220" t="str">
        <f t="shared" ref="K186:K197" si="25">I186*J186</f>
        <v>0 Ft</v>
      </c>
    </row>
    <row r="187" ht="12.75" customHeight="1">
      <c r="A187" s="200"/>
      <c r="B187" s="222"/>
      <c r="C187" s="223"/>
      <c r="D187" s="225"/>
      <c r="E187" s="226"/>
      <c r="F187" s="227"/>
      <c r="G187" s="229"/>
      <c r="H187" s="225"/>
      <c r="I187" s="210">
        <v>10000.0</v>
      </c>
      <c r="J187" s="325"/>
      <c r="K187" s="220" t="str">
        <f t="shared" si="25"/>
        <v>0 Ft</v>
      </c>
    </row>
    <row r="188" ht="12.75" customHeight="1">
      <c r="A188" s="200"/>
      <c r="B188" s="223"/>
      <c r="C188" s="223"/>
      <c r="D188" s="226"/>
      <c r="E188" s="226"/>
      <c r="F188" s="227"/>
      <c r="G188" s="229"/>
      <c r="H188" s="225"/>
      <c r="I188" s="210">
        <v>5000.0</v>
      </c>
      <c r="J188" s="325"/>
      <c r="K188" s="220" t="str">
        <f t="shared" si="25"/>
        <v>0 Ft</v>
      </c>
    </row>
    <row r="189" ht="12.75" customHeight="1">
      <c r="A189" s="200"/>
      <c r="B189" s="223"/>
      <c r="C189" s="223"/>
      <c r="D189" s="226"/>
      <c r="E189" s="226"/>
      <c r="F189" s="227"/>
      <c r="G189" s="229"/>
      <c r="H189" s="225"/>
      <c r="I189" s="210">
        <v>2000.0</v>
      </c>
      <c r="J189" s="326"/>
      <c r="K189" s="220" t="str">
        <f t="shared" si="25"/>
        <v>0 Ft</v>
      </c>
    </row>
    <row r="190" ht="12.75" customHeight="1">
      <c r="A190" s="200"/>
      <c r="B190" s="223"/>
      <c r="C190" s="223"/>
      <c r="D190" s="226"/>
      <c r="E190" s="226"/>
      <c r="F190" s="227"/>
      <c r="G190" s="229"/>
      <c r="H190" s="225"/>
      <c r="I190" s="210">
        <v>1000.0</v>
      </c>
      <c r="J190" s="326"/>
      <c r="K190" s="220" t="str">
        <f t="shared" si="25"/>
        <v>0 Ft</v>
      </c>
    </row>
    <row r="191" ht="12.75" customHeight="1">
      <c r="A191" s="200"/>
      <c r="B191" s="223"/>
      <c r="C191" s="223"/>
      <c r="D191" s="226"/>
      <c r="E191" s="226"/>
      <c r="F191" s="237"/>
      <c r="G191" s="235"/>
      <c r="H191" s="226"/>
      <c r="I191" s="210">
        <v>500.0</v>
      </c>
      <c r="J191" s="326"/>
      <c r="K191" s="220" t="str">
        <f t="shared" si="25"/>
        <v>0 Ft</v>
      </c>
    </row>
    <row r="192" ht="12.75" customHeight="1">
      <c r="A192" s="200"/>
      <c r="B192" s="223"/>
      <c r="C192" s="223"/>
      <c r="D192" s="226"/>
      <c r="E192" s="226"/>
      <c r="F192" s="237"/>
      <c r="G192" s="235"/>
      <c r="H192" s="226"/>
      <c r="I192" s="210">
        <v>200.0</v>
      </c>
      <c r="J192" s="325"/>
      <c r="K192" s="220" t="str">
        <f t="shared" si="25"/>
        <v>0 Ft</v>
      </c>
    </row>
    <row r="193" ht="12.75" customHeight="1">
      <c r="A193" s="200"/>
      <c r="B193" s="223"/>
      <c r="C193" s="223"/>
      <c r="D193" s="226"/>
      <c r="E193" s="226"/>
      <c r="F193" s="237"/>
      <c r="G193" s="235"/>
      <c r="H193" s="226"/>
      <c r="I193" s="210">
        <v>100.0</v>
      </c>
      <c r="J193" s="325"/>
      <c r="K193" s="220" t="str">
        <f t="shared" si="25"/>
        <v>0 Ft</v>
      </c>
    </row>
    <row r="194" ht="12.75" customHeight="1">
      <c r="A194" s="200"/>
      <c r="B194" s="223"/>
      <c r="C194" s="223"/>
      <c r="D194" s="226"/>
      <c r="E194" s="226"/>
      <c r="F194" s="237"/>
      <c r="G194" s="235"/>
      <c r="H194" s="226"/>
      <c r="I194" s="210">
        <v>50.0</v>
      </c>
      <c r="J194" s="326"/>
      <c r="K194" s="220" t="str">
        <f t="shared" si="25"/>
        <v>0 Ft</v>
      </c>
    </row>
    <row r="195" ht="12.75" customHeight="1">
      <c r="A195" s="200"/>
      <c r="B195" s="223"/>
      <c r="C195" s="223"/>
      <c r="D195" s="226"/>
      <c r="E195" s="226"/>
      <c r="F195" s="237"/>
      <c r="G195" s="235"/>
      <c r="H195" s="226"/>
      <c r="I195" s="210">
        <v>20.0</v>
      </c>
      <c r="J195" s="326"/>
      <c r="K195" s="220" t="str">
        <f t="shared" si="25"/>
        <v>0 Ft</v>
      </c>
    </row>
    <row r="196" ht="12.75" customHeight="1">
      <c r="A196" s="200"/>
      <c r="B196" s="223"/>
      <c r="C196" s="223"/>
      <c r="D196" s="226"/>
      <c r="E196" s="226"/>
      <c r="F196" s="237"/>
      <c r="G196" s="235"/>
      <c r="H196" s="226"/>
      <c r="I196" s="210">
        <v>10.0</v>
      </c>
      <c r="J196" s="326"/>
      <c r="K196" s="220" t="str">
        <f t="shared" si="25"/>
        <v>0 Ft</v>
      </c>
    </row>
    <row r="197" ht="12.75" customHeight="1">
      <c r="A197" s="200"/>
      <c r="B197" s="223"/>
      <c r="C197" s="223"/>
      <c r="D197" s="226"/>
      <c r="E197" s="226"/>
      <c r="F197" s="237"/>
      <c r="G197" s="235"/>
      <c r="H197" s="226"/>
      <c r="I197" s="240">
        <v>5.0</v>
      </c>
      <c r="J197" s="326"/>
      <c r="K197" s="242" t="str">
        <f t="shared" si="25"/>
        <v>0 Ft</v>
      </c>
    </row>
    <row r="198" ht="13.5" customHeight="1">
      <c r="A198" s="200"/>
      <c r="B198" s="15" t="s">
        <v>102</v>
      </c>
      <c r="C198" s="16"/>
      <c r="D198" s="244" t="str">
        <f t="shared" ref="D198:E198" si="26">SUM(D187:D197)</f>
        <v>0 Ft</v>
      </c>
      <c r="E198" s="244" t="str">
        <f t="shared" si="26"/>
        <v>0 Ft</v>
      </c>
      <c r="F198" s="246" t="s">
        <v>103</v>
      </c>
      <c r="G198" s="16"/>
      <c r="H198" s="248" t="str">
        <f>SUM(H187:H197)</f>
        <v>0 Ft</v>
      </c>
      <c r="I198" s="177" t="s">
        <v>54</v>
      </c>
      <c r="J198" s="250" t="str">
        <f>SUM(K186:K197)</f>
        <v>0 Ft</v>
      </c>
      <c r="K198" s="187"/>
    </row>
    <row r="199" ht="13.5" customHeight="1">
      <c r="A199" s="258"/>
      <c r="B199" s="62" t="s">
        <v>109</v>
      </c>
      <c r="C199" s="76"/>
      <c r="D199" s="260" t="str">
        <f>D185+D198-H198</f>
        <v>1,795,085 Ft</v>
      </c>
      <c r="E199" s="268"/>
      <c r="F199" s="268"/>
      <c r="G199" s="268"/>
      <c r="H199" s="270"/>
      <c r="I199" s="202" t="s">
        <v>112</v>
      </c>
      <c r="J199" s="260" t="str">
        <f>J198-D199</f>
        <v>-1,795,085 Ft</v>
      </c>
      <c r="K199" s="270"/>
    </row>
    <row r="200" ht="13.5" customHeight="1">
      <c r="A200" s="175">
        <v>14.0</v>
      </c>
      <c r="B200" s="177"/>
      <c r="C200" s="179" t="s">
        <v>73</v>
      </c>
      <c r="D200" s="250" t="str">
        <f>D199</f>
        <v>1,795,085 Ft</v>
      </c>
      <c r="E200" s="185"/>
      <c r="F200" s="185"/>
      <c r="G200" s="185"/>
      <c r="H200" s="187"/>
      <c r="I200" s="177" t="s">
        <v>76</v>
      </c>
      <c r="J200" s="189" t="s">
        <v>77</v>
      </c>
      <c r="K200" s="191" t="s">
        <v>78</v>
      </c>
    </row>
    <row r="201" ht="13.5" customHeight="1">
      <c r="A201" s="200"/>
      <c r="B201" s="202" t="s">
        <v>86</v>
      </c>
      <c r="C201" s="203" t="s">
        <v>87</v>
      </c>
      <c r="D201" s="203" t="s">
        <v>88</v>
      </c>
      <c r="E201" s="203" t="s">
        <v>89</v>
      </c>
      <c r="F201" s="203" t="s">
        <v>90</v>
      </c>
      <c r="G201" s="203" t="s">
        <v>87</v>
      </c>
      <c r="H201" s="209" t="s">
        <v>91</v>
      </c>
      <c r="I201" s="210">
        <v>20000.0</v>
      </c>
      <c r="J201" s="324"/>
      <c r="K201" s="220" t="str">
        <f t="shared" ref="K201:K212" si="27">I201*J201</f>
        <v>0 Ft</v>
      </c>
    </row>
    <row r="202" ht="13.5" customHeight="1">
      <c r="A202" s="200"/>
      <c r="B202" s="310"/>
      <c r="C202" s="311"/>
      <c r="D202" s="312"/>
      <c r="E202" s="313"/>
      <c r="F202" s="315"/>
      <c r="G202" s="316"/>
      <c r="H202" s="312"/>
      <c r="I202" s="210">
        <v>10000.0</v>
      </c>
      <c r="J202" s="325"/>
      <c r="K202" s="220" t="str">
        <f t="shared" si="27"/>
        <v>0 Ft</v>
      </c>
    </row>
    <row r="203" ht="13.5" customHeight="1">
      <c r="A203" s="200"/>
      <c r="B203" s="311"/>
      <c r="C203" s="311"/>
      <c r="D203" s="313"/>
      <c r="E203" s="313"/>
      <c r="F203" s="315"/>
      <c r="G203" s="316"/>
      <c r="H203" s="312"/>
      <c r="I203" s="210">
        <v>5000.0</v>
      </c>
      <c r="J203" s="325"/>
      <c r="K203" s="220" t="str">
        <f t="shared" si="27"/>
        <v>0 Ft</v>
      </c>
    </row>
    <row r="204" ht="13.5" customHeight="1">
      <c r="A204" s="200"/>
      <c r="B204" s="311"/>
      <c r="C204" s="311"/>
      <c r="D204" s="313"/>
      <c r="E204" s="313"/>
      <c r="F204" s="315"/>
      <c r="G204" s="316"/>
      <c r="H204" s="312"/>
      <c r="I204" s="210">
        <v>2000.0</v>
      </c>
      <c r="J204" s="326"/>
      <c r="K204" s="220" t="str">
        <f t="shared" si="27"/>
        <v>0 Ft</v>
      </c>
    </row>
    <row r="205" ht="13.5" customHeight="1">
      <c r="A205" s="200"/>
      <c r="B205" s="311"/>
      <c r="C205" s="311"/>
      <c r="D205" s="313"/>
      <c r="E205" s="313"/>
      <c r="F205" s="315"/>
      <c r="G205" s="316"/>
      <c r="H205" s="312"/>
      <c r="I205" s="210">
        <v>1000.0</v>
      </c>
      <c r="J205" s="326"/>
      <c r="K205" s="220" t="str">
        <f t="shared" si="27"/>
        <v>0 Ft</v>
      </c>
    </row>
    <row r="206" ht="13.5" customHeight="1">
      <c r="A206" s="200"/>
      <c r="B206" s="311"/>
      <c r="C206" s="311"/>
      <c r="D206" s="313"/>
      <c r="E206" s="313"/>
      <c r="F206" s="295"/>
      <c r="G206" s="319"/>
      <c r="H206" s="313"/>
      <c r="I206" s="210">
        <v>500.0</v>
      </c>
      <c r="J206" s="326"/>
      <c r="K206" s="220" t="str">
        <f t="shared" si="27"/>
        <v>0 Ft</v>
      </c>
    </row>
    <row r="207" ht="13.5" customHeight="1">
      <c r="A207" s="200"/>
      <c r="B207" s="311"/>
      <c r="C207" s="311"/>
      <c r="D207" s="313"/>
      <c r="E207" s="313"/>
      <c r="F207" s="295"/>
      <c r="G207" s="319"/>
      <c r="H207" s="313"/>
      <c r="I207" s="210">
        <v>200.0</v>
      </c>
      <c r="J207" s="325"/>
      <c r="K207" s="220" t="str">
        <f t="shared" si="27"/>
        <v>0 Ft</v>
      </c>
    </row>
    <row r="208" ht="13.5" customHeight="1">
      <c r="A208" s="200"/>
      <c r="B208" s="311"/>
      <c r="C208" s="311"/>
      <c r="D208" s="313"/>
      <c r="E208" s="313"/>
      <c r="F208" s="295"/>
      <c r="G208" s="319"/>
      <c r="H208" s="313"/>
      <c r="I208" s="210">
        <v>100.0</v>
      </c>
      <c r="J208" s="325"/>
      <c r="K208" s="220" t="str">
        <f t="shared" si="27"/>
        <v>0 Ft</v>
      </c>
    </row>
    <row r="209" ht="13.5" customHeight="1">
      <c r="A209" s="200"/>
      <c r="B209" s="311"/>
      <c r="C209" s="311"/>
      <c r="D209" s="313"/>
      <c r="E209" s="313"/>
      <c r="F209" s="295"/>
      <c r="G209" s="319"/>
      <c r="H209" s="313"/>
      <c r="I209" s="210">
        <v>50.0</v>
      </c>
      <c r="J209" s="326"/>
      <c r="K209" s="220" t="str">
        <f t="shared" si="27"/>
        <v>0 Ft</v>
      </c>
    </row>
    <row r="210" ht="13.5" customHeight="1">
      <c r="A210" s="200"/>
      <c r="B210" s="311"/>
      <c r="C210" s="311"/>
      <c r="D210" s="313"/>
      <c r="E210" s="313"/>
      <c r="F210" s="295"/>
      <c r="G210" s="319"/>
      <c r="H210" s="313"/>
      <c r="I210" s="210">
        <v>20.0</v>
      </c>
      <c r="J210" s="326"/>
      <c r="K210" s="220" t="str">
        <f t="shared" si="27"/>
        <v>0 Ft</v>
      </c>
    </row>
    <row r="211" ht="13.5" customHeight="1">
      <c r="A211" s="200"/>
      <c r="B211" s="311"/>
      <c r="C211" s="311"/>
      <c r="D211" s="313"/>
      <c r="E211" s="313"/>
      <c r="F211" s="295"/>
      <c r="G211" s="319"/>
      <c r="H211" s="313"/>
      <c r="I211" s="210">
        <v>10.0</v>
      </c>
      <c r="J211" s="326"/>
      <c r="K211" s="220" t="str">
        <f t="shared" si="27"/>
        <v>0 Ft</v>
      </c>
    </row>
    <row r="212" ht="13.5" customHeight="1">
      <c r="A212" s="200"/>
      <c r="B212" s="311"/>
      <c r="C212" s="311"/>
      <c r="D212" s="313"/>
      <c r="E212" s="313"/>
      <c r="F212" s="295"/>
      <c r="G212" s="319"/>
      <c r="H212" s="313"/>
      <c r="I212" s="240">
        <v>5.0</v>
      </c>
      <c r="J212" s="326"/>
      <c r="K212" s="242" t="str">
        <f t="shared" si="27"/>
        <v>0 Ft</v>
      </c>
    </row>
    <row r="213" ht="13.5" customHeight="1">
      <c r="A213" s="200"/>
      <c r="B213" s="15" t="s">
        <v>102</v>
      </c>
      <c r="C213" s="16"/>
      <c r="D213" s="244" t="str">
        <f t="shared" ref="D213:E213" si="28">SUM(D202:D212)</f>
        <v>0 Ft</v>
      </c>
      <c r="E213" s="244" t="str">
        <f t="shared" si="28"/>
        <v>0 Ft</v>
      </c>
      <c r="F213" s="246" t="s">
        <v>103</v>
      </c>
      <c r="G213" s="16"/>
      <c r="H213" s="248" t="str">
        <f>SUM(H202:H212)</f>
        <v>0 Ft</v>
      </c>
      <c r="I213" s="177" t="s">
        <v>54</v>
      </c>
      <c r="J213" s="250" t="str">
        <f>SUM(K201:K212)</f>
        <v>0 Ft</v>
      </c>
      <c r="K213" s="187"/>
    </row>
    <row r="214" ht="13.5" customHeight="1">
      <c r="A214" s="258"/>
      <c r="B214" s="62" t="s">
        <v>109</v>
      </c>
      <c r="C214" s="76"/>
      <c r="D214" s="260" t="str">
        <f>D200+D213-H213</f>
        <v>1,795,085 Ft</v>
      </c>
      <c r="E214" s="268"/>
      <c r="F214" s="268"/>
      <c r="G214" s="268"/>
      <c r="H214" s="270"/>
      <c r="I214" s="202" t="s">
        <v>112</v>
      </c>
      <c r="J214" s="260" t="str">
        <f>J213-D214</f>
        <v>-1,795,085 Ft</v>
      </c>
      <c r="K214" s="270"/>
    </row>
    <row r="215" ht="12.75" customHeight="1">
      <c r="A215" s="175">
        <v>15.0</v>
      </c>
      <c r="B215" s="177"/>
      <c r="C215" s="179" t="s">
        <v>73</v>
      </c>
      <c r="D215" s="250" t="str">
        <f>D214</f>
        <v>1,795,085 Ft</v>
      </c>
      <c r="E215" s="185"/>
      <c r="F215" s="185"/>
      <c r="G215" s="185"/>
      <c r="H215" s="187"/>
      <c r="I215" s="177" t="s">
        <v>76</v>
      </c>
      <c r="J215" s="189" t="s">
        <v>77</v>
      </c>
      <c r="K215" s="191" t="s">
        <v>78</v>
      </c>
    </row>
    <row r="216" ht="12.75" customHeight="1">
      <c r="A216" s="200"/>
      <c r="B216" s="202" t="s">
        <v>86</v>
      </c>
      <c r="C216" s="203" t="s">
        <v>87</v>
      </c>
      <c r="D216" s="203" t="s">
        <v>88</v>
      </c>
      <c r="E216" s="203" t="s">
        <v>89</v>
      </c>
      <c r="F216" s="203" t="s">
        <v>90</v>
      </c>
      <c r="G216" s="203" t="s">
        <v>87</v>
      </c>
      <c r="H216" s="209" t="s">
        <v>91</v>
      </c>
      <c r="I216" s="210">
        <v>20000.0</v>
      </c>
      <c r="J216" s="324"/>
      <c r="K216" s="220" t="str">
        <f t="shared" ref="K216:K227" si="29">I216*J216</f>
        <v>0 Ft</v>
      </c>
    </row>
    <row r="217" ht="12.75" customHeight="1">
      <c r="A217" s="200"/>
      <c r="B217" s="222"/>
      <c r="C217" s="223"/>
      <c r="D217" s="225"/>
      <c r="E217" s="226"/>
      <c r="F217" s="227"/>
      <c r="G217" s="229"/>
      <c r="H217" s="225"/>
      <c r="I217" s="210">
        <v>10000.0</v>
      </c>
      <c r="J217" s="325"/>
      <c r="K217" s="220" t="str">
        <f t="shared" si="29"/>
        <v>0 Ft</v>
      </c>
    </row>
    <row r="218" ht="12.75" customHeight="1">
      <c r="A218" s="200"/>
      <c r="B218" s="223"/>
      <c r="C218" s="223"/>
      <c r="D218" s="226"/>
      <c r="E218" s="226"/>
      <c r="F218" s="227"/>
      <c r="G218" s="229"/>
      <c r="H218" s="225"/>
      <c r="I218" s="210">
        <v>5000.0</v>
      </c>
      <c r="J218" s="325"/>
      <c r="K218" s="220" t="str">
        <f t="shared" si="29"/>
        <v>0 Ft</v>
      </c>
    </row>
    <row r="219" ht="12.75" customHeight="1">
      <c r="A219" s="200"/>
      <c r="B219" s="223"/>
      <c r="C219" s="223"/>
      <c r="D219" s="226"/>
      <c r="E219" s="226"/>
      <c r="F219" s="227"/>
      <c r="G219" s="229"/>
      <c r="H219" s="225"/>
      <c r="I219" s="210">
        <v>2000.0</v>
      </c>
      <c r="J219" s="326"/>
      <c r="K219" s="220" t="str">
        <f t="shared" si="29"/>
        <v>0 Ft</v>
      </c>
    </row>
    <row r="220" ht="12.75" customHeight="1">
      <c r="A220" s="200"/>
      <c r="B220" s="223"/>
      <c r="C220" s="223"/>
      <c r="D220" s="226"/>
      <c r="E220" s="226"/>
      <c r="F220" s="227"/>
      <c r="G220" s="229"/>
      <c r="H220" s="225"/>
      <c r="I220" s="210">
        <v>1000.0</v>
      </c>
      <c r="J220" s="326"/>
      <c r="K220" s="220" t="str">
        <f t="shared" si="29"/>
        <v>0 Ft</v>
      </c>
    </row>
    <row r="221" ht="12.75" customHeight="1">
      <c r="A221" s="200"/>
      <c r="B221" s="223"/>
      <c r="C221" s="223"/>
      <c r="D221" s="226"/>
      <c r="E221" s="226"/>
      <c r="F221" s="237"/>
      <c r="G221" s="235"/>
      <c r="H221" s="226"/>
      <c r="I221" s="210">
        <v>500.0</v>
      </c>
      <c r="J221" s="326"/>
      <c r="K221" s="220" t="str">
        <f t="shared" si="29"/>
        <v>0 Ft</v>
      </c>
    </row>
    <row r="222" ht="12.75" customHeight="1">
      <c r="A222" s="200"/>
      <c r="B222" s="223"/>
      <c r="C222" s="223"/>
      <c r="D222" s="226"/>
      <c r="E222" s="226"/>
      <c r="F222" s="237"/>
      <c r="G222" s="235"/>
      <c r="H222" s="226"/>
      <c r="I222" s="210">
        <v>200.0</v>
      </c>
      <c r="J222" s="325"/>
      <c r="K222" s="220" t="str">
        <f t="shared" si="29"/>
        <v>0 Ft</v>
      </c>
    </row>
    <row r="223" ht="12.75" customHeight="1">
      <c r="A223" s="200"/>
      <c r="B223" s="223"/>
      <c r="C223" s="223"/>
      <c r="D223" s="226"/>
      <c r="E223" s="226"/>
      <c r="F223" s="237"/>
      <c r="G223" s="235"/>
      <c r="H223" s="226"/>
      <c r="I223" s="210">
        <v>100.0</v>
      </c>
      <c r="J223" s="325"/>
      <c r="K223" s="220" t="str">
        <f t="shared" si="29"/>
        <v>0 Ft</v>
      </c>
    </row>
    <row r="224" ht="12.75" customHeight="1">
      <c r="A224" s="200"/>
      <c r="B224" s="223"/>
      <c r="C224" s="223"/>
      <c r="D224" s="226"/>
      <c r="E224" s="226"/>
      <c r="F224" s="237"/>
      <c r="G224" s="235"/>
      <c r="H224" s="226"/>
      <c r="I224" s="210">
        <v>50.0</v>
      </c>
      <c r="J224" s="326"/>
      <c r="K224" s="220" t="str">
        <f t="shared" si="29"/>
        <v>0 Ft</v>
      </c>
    </row>
    <row r="225" ht="12.75" customHeight="1">
      <c r="A225" s="200"/>
      <c r="B225" s="223"/>
      <c r="C225" s="223"/>
      <c r="D225" s="226"/>
      <c r="E225" s="226"/>
      <c r="F225" s="237"/>
      <c r="G225" s="235"/>
      <c r="H225" s="226"/>
      <c r="I225" s="210">
        <v>20.0</v>
      </c>
      <c r="J225" s="326"/>
      <c r="K225" s="220" t="str">
        <f t="shared" si="29"/>
        <v>0 Ft</v>
      </c>
    </row>
    <row r="226" ht="12.75" customHeight="1">
      <c r="A226" s="200"/>
      <c r="B226" s="223"/>
      <c r="C226" s="223"/>
      <c r="D226" s="226"/>
      <c r="E226" s="226"/>
      <c r="F226" s="237"/>
      <c r="G226" s="235"/>
      <c r="H226" s="226"/>
      <c r="I226" s="210">
        <v>10.0</v>
      </c>
      <c r="J226" s="326"/>
      <c r="K226" s="220" t="str">
        <f t="shared" si="29"/>
        <v>0 Ft</v>
      </c>
    </row>
    <row r="227" ht="12.75" customHeight="1">
      <c r="A227" s="200"/>
      <c r="B227" s="223"/>
      <c r="C227" s="223"/>
      <c r="D227" s="226"/>
      <c r="E227" s="226"/>
      <c r="F227" s="237"/>
      <c r="G227" s="235"/>
      <c r="H227" s="226"/>
      <c r="I227" s="240">
        <v>5.0</v>
      </c>
      <c r="J227" s="326"/>
      <c r="K227" s="242" t="str">
        <f t="shared" si="29"/>
        <v>0 Ft</v>
      </c>
    </row>
    <row r="228" ht="12.75" customHeight="1">
      <c r="A228" s="200"/>
      <c r="B228" s="15" t="s">
        <v>102</v>
      </c>
      <c r="C228" s="16"/>
      <c r="D228" s="244" t="str">
        <f t="shared" ref="D228:E228" si="30">SUM(D217:D227)</f>
        <v>0 Ft</v>
      </c>
      <c r="E228" s="244" t="str">
        <f t="shared" si="30"/>
        <v>0 Ft</v>
      </c>
      <c r="F228" s="246" t="s">
        <v>103</v>
      </c>
      <c r="G228" s="16"/>
      <c r="H228" s="248" t="str">
        <f>SUM(H217:H227)</f>
        <v>0 Ft</v>
      </c>
      <c r="I228" s="177" t="s">
        <v>54</v>
      </c>
      <c r="J228" s="250" t="str">
        <f>SUM(K216:K227)</f>
        <v>0 Ft</v>
      </c>
      <c r="K228" s="187"/>
    </row>
    <row r="229" ht="12.75" customHeight="1">
      <c r="A229" s="258"/>
      <c r="B229" s="62" t="s">
        <v>109</v>
      </c>
      <c r="C229" s="76"/>
      <c r="D229" s="260" t="str">
        <f>D215+D228-H228</f>
        <v>1,795,085 Ft</v>
      </c>
      <c r="E229" s="268"/>
      <c r="F229" s="268"/>
      <c r="G229" s="268"/>
      <c r="H229" s="270"/>
      <c r="I229" s="202" t="s">
        <v>112</v>
      </c>
      <c r="J229" s="260" t="str">
        <f>J228-D229</f>
        <v>-1,795,085 Ft</v>
      </c>
      <c r="K229" s="270"/>
    </row>
    <row r="230" ht="13.5" customHeight="1">
      <c r="A230" s="175">
        <v>16.0</v>
      </c>
      <c r="B230" s="177"/>
      <c r="C230" s="179" t="s">
        <v>73</v>
      </c>
      <c r="D230" s="250" t="str">
        <f>D229</f>
        <v>1,795,085 Ft</v>
      </c>
      <c r="E230" s="185"/>
      <c r="F230" s="185"/>
      <c r="G230" s="185"/>
      <c r="H230" s="187"/>
      <c r="I230" s="177" t="s">
        <v>76</v>
      </c>
      <c r="J230" s="189" t="s">
        <v>77</v>
      </c>
      <c r="K230" s="191" t="s">
        <v>78</v>
      </c>
    </row>
    <row r="231" ht="12.75" customHeight="1">
      <c r="A231" s="200"/>
      <c r="B231" s="202" t="s">
        <v>86</v>
      </c>
      <c r="C231" s="203" t="s">
        <v>87</v>
      </c>
      <c r="D231" s="203" t="s">
        <v>88</v>
      </c>
      <c r="E231" s="203" t="s">
        <v>89</v>
      </c>
      <c r="F231" s="203" t="s">
        <v>90</v>
      </c>
      <c r="G231" s="203" t="s">
        <v>87</v>
      </c>
      <c r="H231" s="209" t="s">
        <v>91</v>
      </c>
      <c r="I231" s="210">
        <v>20000.0</v>
      </c>
      <c r="J231" s="324"/>
      <c r="K231" s="220" t="str">
        <f t="shared" ref="K231:K242" si="31">I231*J231</f>
        <v>0 Ft</v>
      </c>
    </row>
    <row r="232" ht="12.75" customHeight="1">
      <c r="A232" s="200"/>
      <c r="B232" s="222"/>
      <c r="C232" s="223"/>
      <c r="D232" s="225"/>
      <c r="E232" s="226"/>
      <c r="F232" s="227"/>
      <c r="G232" s="229"/>
      <c r="H232" s="225"/>
      <c r="I232" s="210">
        <v>10000.0</v>
      </c>
      <c r="J232" s="325"/>
      <c r="K232" s="220" t="str">
        <f t="shared" si="31"/>
        <v>0 Ft</v>
      </c>
    </row>
    <row r="233" ht="12.75" customHeight="1">
      <c r="A233" s="200"/>
      <c r="B233" s="223"/>
      <c r="C233" s="223"/>
      <c r="D233" s="226"/>
      <c r="E233" s="226"/>
      <c r="F233" s="227"/>
      <c r="G233" s="229"/>
      <c r="H233" s="225"/>
      <c r="I233" s="210">
        <v>5000.0</v>
      </c>
      <c r="J233" s="325"/>
      <c r="K233" s="220" t="str">
        <f t="shared" si="31"/>
        <v>0 Ft</v>
      </c>
    </row>
    <row r="234" ht="12.75" customHeight="1">
      <c r="A234" s="200"/>
      <c r="B234" s="223"/>
      <c r="C234" s="223"/>
      <c r="D234" s="226"/>
      <c r="E234" s="226"/>
      <c r="F234" s="227"/>
      <c r="G234" s="229"/>
      <c r="H234" s="225"/>
      <c r="I234" s="210">
        <v>2000.0</v>
      </c>
      <c r="J234" s="326"/>
      <c r="K234" s="220" t="str">
        <f t="shared" si="31"/>
        <v>0 Ft</v>
      </c>
    </row>
    <row r="235" ht="12.75" customHeight="1">
      <c r="A235" s="200"/>
      <c r="B235" s="223"/>
      <c r="C235" s="223"/>
      <c r="D235" s="226"/>
      <c r="E235" s="226"/>
      <c r="F235" s="227"/>
      <c r="G235" s="229"/>
      <c r="H235" s="225"/>
      <c r="I235" s="210">
        <v>1000.0</v>
      </c>
      <c r="J235" s="326"/>
      <c r="K235" s="220" t="str">
        <f t="shared" si="31"/>
        <v>0 Ft</v>
      </c>
    </row>
    <row r="236" ht="12.75" customHeight="1">
      <c r="A236" s="200"/>
      <c r="B236" s="223"/>
      <c r="C236" s="223"/>
      <c r="D236" s="226"/>
      <c r="E236" s="226"/>
      <c r="F236" s="237"/>
      <c r="G236" s="235"/>
      <c r="H236" s="226"/>
      <c r="I236" s="210">
        <v>500.0</v>
      </c>
      <c r="J236" s="326"/>
      <c r="K236" s="220" t="str">
        <f t="shared" si="31"/>
        <v>0 Ft</v>
      </c>
    </row>
    <row r="237" ht="12.75" customHeight="1">
      <c r="A237" s="200"/>
      <c r="B237" s="223"/>
      <c r="C237" s="223"/>
      <c r="D237" s="226"/>
      <c r="E237" s="226"/>
      <c r="F237" s="237"/>
      <c r="G237" s="235"/>
      <c r="H237" s="226"/>
      <c r="I237" s="210">
        <v>200.0</v>
      </c>
      <c r="J237" s="325"/>
      <c r="K237" s="220" t="str">
        <f t="shared" si="31"/>
        <v>0 Ft</v>
      </c>
    </row>
    <row r="238" ht="12.75" customHeight="1">
      <c r="A238" s="200"/>
      <c r="B238" s="223"/>
      <c r="C238" s="223"/>
      <c r="D238" s="226"/>
      <c r="E238" s="226"/>
      <c r="F238" s="237"/>
      <c r="G238" s="235"/>
      <c r="H238" s="226"/>
      <c r="I238" s="210">
        <v>100.0</v>
      </c>
      <c r="J238" s="325"/>
      <c r="K238" s="220" t="str">
        <f t="shared" si="31"/>
        <v>0 Ft</v>
      </c>
    </row>
    <row r="239" ht="12.75" customHeight="1">
      <c r="A239" s="200"/>
      <c r="B239" s="223"/>
      <c r="C239" s="223"/>
      <c r="D239" s="226"/>
      <c r="E239" s="226"/>
      <c r="F239" s="237"/>
      <c r="G239" s="235"/>
      <c r="H239" s="226"/>
      <c r="I239" s="210">
        <v>50.0</v>
      </c>
      <c r="J239" s="326"/>
      <c r="K239" s="220" t="str">
        <f t="shared" si="31"/>
        <v>0 Ft</v>
      </c>
    </row>
    <row r="240" ht="12.75" customHeight="1">
      <c r="A240" s="200"/>
      <c r="B240" s="223"/>
      <c r="C240" s="223"/>
      <c r="D240" s="226"/>
      <c r="E240" s="226"/>
      <c r="F240" s="237"/>
      <c r="G240" s="235"/>
      <c r="H240" s="226"/>
      <c r="I240" s="210">
        <v>20.0</v>
      </c>
      <c r="J240" s="326"/>
      <c r="K240" s="220" t="str">
        <f t="shared" si="31"/>
        <v>0 Ft</v>
      </c>
    </row>
    <row r="241" ht="12.75" customHeight="1">
      <c r="A241" s="200"/>
      <c r="B241" s="223"/>
      <c r="C241" s="223"/>
      <c r="D241" s="226"/>
      <c r="E241" s="226"/>
      <c r="F241" s="237"/>
      <c r="G241" s="235"/>
      <c r="H241" s="226"/>
      <c r="I241" s="210">
        <v>10.0</v>
      </c>
      <c r="J241" s="326"/>
      <c r="K241" s="220" t="str">
        <f t="shared" si="31"/>
        <v>0 Ft</v>
      </c>
    </row>
    <row r="242" ht="12.75" customHeight="1">
      <c r="A242" s="200"/>
      <c r="B242" s="223"/>
      <c r="C242" s="223"/>
      <c r="D242" s="226"/>
      <c r="E242" s="226"/>
      <c r="F242" s="237"/>
      <c r="G242" s="235"/>
      <c r="H242" s="226"/>
      <c r="I242" s="240">
        <v>5.0</v>
      </c>
      <c r="J242" s="326"/>
      <c r="K242" s="242" t="str">
        <f t="shared" si="31"/>
        <v>0 Ft</v>
      </c>
    </row>
    <row r="243" ht="13.5" customHeight="1">
      <c r="A243" s="200"/>
      <c r="B243" s="15" t="s">
        <v>102</v>
      </c>
      <c r="C243" s="16"/>
      <c r="D243" s="244" t="str">
        <f t="shared" ref="D243:E243" si="32">SUM(D232:D242)</f>
        <v>0 Ft</v>
      </c>
      <c r="E243" s="244" t="str">
        <f t="shared" si="32"/>
        <v>0 Ft</v>
      </c>
      <c r="F243" s="246" t="s">
        <v>103</v>
      </c>
      <c r="G243" s="16"/>
      <c r="H243" s="248" t="str">
        <f>SUM(H232:H242)</f>
        <v>0 Ft</v>
      </c>
      <c r="I243" s="177" t="s">
        <v>54</v>
      </c>
      <c r="J243" s="250" t="str">
        <f>SUM(K231:K242)</f>
        <v>0 Ft</v>
      </c>
      <c r="K243" s="187"/>
    </row>
    <row r="244" ht="13.5" customHeight="1">
      <c r="A244" s="258"/>
      <c r="B244" s="62" t="s">
        <v>109</v>
      </c>
      <c r="C244" s="76"/>
      <c r="D244" s="260" t="str">
        <f>D230+D243-H243</f>
        <v>1,795,085 Ft</v>
      </c>
      <c r="E244" s="268"/>
      <c r="F244" s="268"/>
      <c r="G244" s="268"/>
      <c r="H244" s="270"/>
      <c r="I244" s="202" t="s">
        <v>112</v>
      </c>
      <c r="J244" s="260" t="str">
        <f>J243-D244</f>
        <v>-1,795,085 Ft</v>
      </c>
      <c r="K244" s="270"/>
    </row>
    <row r="245" ht="13.5" customHeight="1">
      <c r="A245" s="175">
        <v>17.0</v>
      </c>
      <c r="B245" s="177"/>
      <c r="C245" s="179" t="s">
        <v>73</v>
      </c>
      <c r="D245" s="250" t="str">
        <f>D244</f>
        <v>1,795,085 Ft</v>
      </c>
      <c r="E245" s="185"/>
      <c r="F245" s="185"/>
      <c r="G245" s="185"/>
      <c r="H245" s="187"/>
      <c r="I245" s="177" t="s">
        <v>76</v>
      </c>
      <c r="J245" s="189" t="s">
        <v>77</v>
      </c>
      <c r="K245" s="191" t="s">
        <v>78</v>
      </c>
    </row>
    <row r="246" ht="12.75" customHeight="1">
      <c r="A246" s="200"/>
      <c r="B246" s="291" t="s">
        <v>86</v>
      </c>
      <c r="C246" s="292" t="s">
        <v>87</v>
      </c>
      <c r="D246" s="292" t="s">
        <v>88</v>
      </c>
      <c r="E246" s="292" t="s">
        <v>89</v>
      </c>
      <c r="F246" s="292" t="s">
        <v>90</v>
      </c>
      <c r="G246" s="292" t="s">
        <v>87</v>
      </c>
      <c r="H246" s="294" t="s">
        <v>91</v>
      </c>
      <c r="I246" s="295">
        <v>20000.0</v>
      </c>
      <c r="J246" s="324"/>
      <c r="K246" s="220" t="str">
        <f t="shared" ref="K246:K257" si="33">I246*J246</f>
        <v>0 Ft</v>
      </c>
    </row>
    <row r="247" ht="12.75" customHeight="1">
      <c r="A247" s="200"/>
      <c r="B247" s="222"/>
      <c r="C247" s="223"/>
      <c r="D247" s="225"/>
      <c r="E247" s="226"/>
      <c r="F247" s="227"/>
      <c r="G247" s="229"/>
      <c r="H247" s="225"/>
      <c r="I247" s="295">
        <v>10000.0</v>
      </c>
      <c r="J247" s="325"/>
      <c r="K247" s="220" t="str">
        <f t="shared" si="33"/>
        <v>0 Ft</v>
      </c>
    </row>
    <row r="248" ht="12.75" customHeight="1">
      <c r="A248" s="200"/>
      <c r="B248" s="223"/>
      <c r="C248" s="223"/>
      <c r="D248" s="226"/>
      <c r="E248" s="226"/>
      <c r="F248" s="227"/>
      <c r="G248" s="229"/>
      <c r="H248" s="225"/>
      <c r="I248" s="295">
        <v>5000.0</v>
      </c>
      <c r="J248" s="325"/>
      <c r="K248" s="220" t="str">
        <f t="shared" si="33"/>
        <v>0 Ft</v>
      </c>
    </row>
    <row r="249" ht="12.75" customHeight="1">
      <c r="A249" s="200"/>
      <c r="B249" s="223"/>
      <c r="C249" s="223"/>
      <c r="D249" s="226"/>
      <c r="E249" s="226"/>
      <c r="F249" s="227"/>
      <c r="G249" s="229"/>
      <c r="H249" s="225"/>
      <c r="I249" s="295">
        <v>2000.0</v>
      </c>
      <c r="J249" s="326"/>
      <c r="K249" s="220" t="str">
        <f t="shared" si="33"/>
        <v>0 Ft</v>
      </c>
    </row>
    <row r="250" ht="12.75" customHeight="1">
      <c r="A250" s="200"/>
      <c r="B250" s="223"/>
      <c r="C250" s="223"/>
      <c r="D250" s="226"/>
      <c r="E250" s="226"/>
      <c r="F250" s="227"/>
      <c r="G250" s="229"/>
      <c r="H250" s="225"/>
      <c r="I250" s="295">
        <v>1000.0</v>
      </c>
      <c r="J250" s="326"/>
      <c r="K250" s="220" t="str">
        <f t="shared" si="33"/>
        <v>0 Ft</v>
      </c>
    </row>
    <row r="251" ht="12.75" customHeight="1">
      <c r="A251" s="200"/>
      <c r="B251" s="223"/>
      <c r="C251" s="223"/>
      <c r="D251" s="226"/>
      <c r="E251" s="226"/>
      <c r="F251" s="237"/>
      <c r="G251" s="235"/>
      <c r="H251" s="226"/>
      <c r="I251" s="295">
        <v>500.0</v>
      </c>
      <c r="J251" s="326"/>
      <c r="K251" s="220" t="str">
        <f t="shared" si="33"/>
        <v>0 Ft</v>
      </c>
    </row>
    <row r="252" ht="12.75" customHeight="1">
      <c r="A252" s="200"/>
      <c r="B252" s="223"/>
      <c r="C252" s="223"/>
      <c r="D252" s="226"/>
      <c r="E252" s="226"/>
      <c r="F252" s="237"/>
      <c r="G252" s="235"/>
      <c r="H252" s="226"/>
      <c r="I252" s="295">
        <v>200.0</v>
      </c>
      <c r="J252" s="325"/>
      <c r="K252" s="220" t="str">
        <f t="shared" si="33"/>
        <v>0 Ft</v>
      </c>
    </row>
    <row r="253" ht="12.75" customHeight="1">
      <c r="A253" s="200"/>
      <c r="B253" s="223"/>
      <c r="C253" s="223"/>
      <c r="D253" s="226"/>
      <c r="E253" s="226"/>
      <c r="F253" s="237"/>
      <c r="G253" s="235"/>
      <c r="H253" s="226"/>
      <c r="I253" s="295">
        <v>100.0</v>
      </c>
      <c r="J253" s="325"/>
      <c r="K253" s="220" t="str">
        <f t="shared" si="33"/>
        <v>0 Ft</v>
      </c>
    </row>
    <row r="254" ht="12.75" customHeight="1">
      <c r="A254" s="200"/>
      <c r="B254" s="223"/>
      <c r="C254" s="223"/>
      <c r="D254" s="226"/>
      <c r="E254" s="226"/>
      <c r="F254" s="237"/>
      <c r="G254" s="235"/>
      <c r="H254" s="226"/>
      <c r="I254" s="295">
        <v>50.0</v>
      </c>
      <c r="J254" s="326"/>
      <c r="K254" s="220" t="str">
        <f t="shared" si="33"/>
        <v>0 Ft</v>
      </c>
    </row>
    <row r="255" ht="12.75" customHeight="1">
      <c r="A255" s="200"/>
      <c r="B255" s="223"/>
      <c r="C255" s="223"/>
      <c r="D255" s="226"/>
      <c r="E255" s="226"/>
      <c r="F255" s="237"/>
      <c r="G255" s="235"/>
      <c r="H255" s="226"/>
      <c r="I255" s="295">
        <v>20.0</v>
      </c>
      <c r="J255" s="326"/>
      <c r="K255" s="220" t="str">
        <f t="shared" si="33"/>
        <v>0 Ft</v>
      </c>
    </row>
    <row r="256" ht="12.75" customHeight="1">
      <c r="A256" s="200"/>
      <c r="B256" s="223"/>
      <c r="C256" s="223"/>
      <c r="D256" s="226"/>
      <c r="E256" s="226"/>
      <c r="F256" s="237"/>
      <c r="G256" s="235"/>
      <c r="H256" s="226"/>
      <c r="I256" s="295">
        <v>10.0</v>
      </c>
      <c r="J256" s="326"/>
      <c r="K256" s="220" t="str">
        <f t="shared" si="33"/>
        <v>0 Ft</v>
      </c>
    </row>
    <row r="257" ht="12.75" customHeight="1">
      <c r="A257" s="200"/>
      <c r="B257" s="223"/>
      <c r="C257" s="223"/>
      <c r="D257" s="226"/>
      <c r="E257" s="226"/>
      <c r="F257" s="237"/>
      <c r="G257" s="235"/>
      <c r="H257" s="226"/>
      <c r="I257" s="296">
        <v>5.0</v>
      </c>
      <c r="J257" s="326"/>
      <c r="K257" s="242" t="str">
        <f t="shared" si="33"/>
        <v>0 Ft</v>
      </c>
    </row>
    <row r="258" ht="13.5" customHeight="1">
      <c r="A258" s="200"/>
      <c r="B258" s="15" t="s">
        <v>102</v>
      </c>
      <c r="C258" s="16"/>
      <c r="D258" s="244" t="str">
        <f t="shared" ref="D258:E258" si="34">SUM(D247:D257)</f>
        <v>0 Ft</v>
      </c>
      <c r="E258" s="244" t="str">
        <f t="shared" si="34"/>
        <v>0 Ft</v>
      </c>
      <c r="F258" s="246" t="s">
        <v>103</v>
      </c>
      <c r="G258" s="16"/>
      <c r="H258" s="248" t="str">
        <f>SUM(H247:H257)</f>
        <v>0 Ft</v>
      </c>
      <c r="I258" s="177" t="s">
        <v>54</v>
      </c>
      <c r="J258" s="250" t="str">
        <f>SUM(K246:K257)</f>
        <v>0 Ft</v>
      </c>
      <c r="K258" s="187"/>
    </row>
    <row r="259" ht="13.5" customHeight="1">
      <c r="A259" s="258"/>
      <c r="B259" s="62" t="s">
        <v>109</v>
      </c>
      <c r="C259" s="76"/>
      <c r="D259" s="260" t="str">
        <f>D245+D258-H258</f>
        <v>1,795,085 Ft</v>
      </c>
      <c r="E259" s="268"/>
      <c r="F259" s="268"/>
      <c r="G259" s="268"/>
      <c r="H259" s="270"/>
      <c r="I259" s="202" t="s">
        <v>112</v>
      </c>
      <c r="J259" s="260" t="str">
        <f>J258-D259</f>
        <v>-1,795,085 Ft</v>
      </c>
      <c r="K259" s="270"/>
    </row>
    <row r="260" ht="13.5" customHeight="1">
      <c r="A260" s="175">
        <v>18.0</v>
      </c>
      <c r="B260" s="177"/>
      <c r="C260" s="179" t="s">
        <v>73</v>
      </c>
      <c r="D260" s="250" t="str">
        <f>D259</f>
        <v>1,795,085 Ft</v>
      </c>
      <c r="E260" s="185"/>
      <c r="F260" s="185"/>
      <c r="G260" s="185"/>
      <c r="H260" s="187"/>
      <c r="I260" s="177" t="s">
        <v>76</v>
      </c>
      <c r="J260" s="189" t="s">
        <v>77</v>
      </c>
      <c r="K260" s="191" t="s">
        <v>78</v>
      </c>
    </row>
    <row r="261" ht="13.5" customHeight="1">
      <c r="A261" s="200"/>
      <c r="B261" s="202" t="s">
        <v>86</v>
      </c>
      <c r="C261" s="203" t="s">
        <v>87</v>
      </c>
      <c r="D261" s="203" t="s">
        <v>88</v>
      </c>
      <c r="E261" s="203" t="s">
        <v>89</v>
      </c>
      <c r="F261" s="203" t="s">
        <v>90</v>
      </c>
      <c r="G261" s="203" t="s">
        <v>87</v>
      </c>
      <c r="H261" s="209" t="s">
        <v>91</v>
      </c>
      <c r="I261" s="210">
        <v>20000.0</v>
      </c>
      <c r="J261" s="324"/>
      <c r="K261" s="220" t="str">
        <f t="shared" ref="K261:K272" si="35">I261*J261</f>
        <v>0 Ft</v>
      </c>
    </row>
    <row r="262" ht="12.75" customHeight="1">
      <c r="A262" s="200"/>
      <c r="B262" s="222"/>
      <c r="C262" s="223"/>
      <c r="D262" s="225"/>
      <c r="E262" s="226"/>
      <c r="F262" s="227"/>
      <c r="G262" s="229"/>
      <c r="H262" s="225"/>
      <c r="I262" s="210">
        <v>10000.0</v>
      </c>
      <c r="J262" s="325"/>
      <c r="K262" s="220" t="str">
        <f t="shared" si="35"/>
        <v>0 Ft</v>
      </c>
    </row>
    <row r="263" ht="12.75" customHeight="1">
      <c r="A263" s="200"/>
      <c r="B263" s="223"/>
      <c r="C263" s="223"/>
      <c r="D263" s="226"/>
      <c r="E263" s="226"/>
      <c r="F263" s="227"/>
      <c r="G263" s="229"/>
      <c r="H263" s="225"/>
      <c r="I263" s="210">
        <v>5000.0</v>
      </c>
      <c r="J263" s="325"/>
      <c r="K263" s="220" t="str">
        <f t="shared" si="35"/>
        <v>0 Ft</v>
      </c>
    </row>
    <row r="264" ht="12.75" customHeight="1">
      <c r="A264" s="200"/>
      <c r="B264" s="223"/>
      <c r="C264" s="223"/>
      <c r="D264" s="226"/>
      <c r="E264" s="226"/>
      <c r="F264" s="227"/>
      <c r="G264" s="229"/>
      <c r="H264" s="225"/>
      <c r="I264" s="210">
        <v>2000.0</v>
      </c>
      <c r="J264" s="326"/>
      <c r="K264" s="220" t="str">
        <f t="shared" si="35"/>
        <v>0 Ft</v>
      </c>
    </row>
    <row r="265" ht="12.75" customHeight="1">
      <c r="A265" s="200"/>
      <c r="B265" s="223"/>
      <c r="C265" s="223"/>
      <c r="D265" s="226"/>
      <c r="E265" s="226"/>
      <c r="F265" s="227"/>
      <c r="G265" s="229"/>
      <c r="H265" s="225"/>
      <c r="I265" s="210">
        <v>1000.0</v>
      </c>
      <c r="J265" s="326"/>
      <c r="K265" s="220" t="str">
        <f t="shared" si="35"/>
        <v>0 Ft</v>
      </c>
    </row>
    <row r="266" ht="12.75" customHeight="1">
      <c r="A266" s="200"/>
      <c r="B266" s="223"/>
      <c r="C266" s="223"/>
      <c r="D266" s="226"/>
      <c r="E266" s="226"/>
      <c r="F266" s="237"/>
      <c r="G266" s="235"/>
      <c r="H266" s="226"/>
      <c r="I266" s="210">
        <v>500.0</v>
      </c>
      <c r="J266" s="326"/>
      <c r="K266" s="220" t="str">
        <f t="shared" si="35"/>
        <v>0 Ft</v>
      </c>
    </row>
    <row r="267" ht="12.75" customHeight="1">
      <c r="A267" s="200"/>
      <c r="B267" s="223"/>
      <c r="C267" s="223"/>
      <c r="D267" s="226"/>
      <c r="E267" s="226"/>
      <c r="F267" s="237"/>
      <c r="G267" s="235"/>
      <c r="H267" s="226"/>
      <c r="I267" s="210">
        <v>200.0</v>
      </c>
      <c r="J267" s="325"/>
      <c r="K267" s="220" t="str">
        <f t="shared" si="35"/>
        <v>0 Ft</v>
      </c>
    </row>
    <row r="268" ht="13.5" customHeight="1">
      <c r="A268" s="200"/>
      <c r="B268" s="223"/>
      <c r="C268" s="223"/>
      <c r="D268" s="226"/>
      <c r="E268" s="226"/>
      <c r="F268" s="237"/>
      <c r="G268" s="235"/>
      <c r="H268" s="226"/>
      <c r="I268" s="210">
        <v>100.0</v>
      </c>
      <c r="J268" s="325"/>
      <c r="K268" s="220" t="str">
        <f t="shared" si="35"/>
        <v>0 Ft</v>
      </c>
    </row>
    <row r="269" ht="13.5" customHeight="1">
      <c r="A269" s="200"/>
      <c r="B269" s="223"/>
      <c r="C269" s="223"/>
      <c r="D269" s="226"/>
      <c r="E269" s="226"/>
      <c r="F269" s="237"/>
      <c r="G269" s="235"/>
      <c r="H269" s="226"/>
      <c r="I269" s="210">
        <v>50.0</v>
      </c>
      <c r="J269" s="326"/>
      <c r="K269" s="220" t="str">
        <f t="shared" si="35"/>
        <v>0 Ft</v>
      </c>
    </row>
    <row r="270" ht="13.5" customHeight="1">
      <c r="A270" s="200"/>
      <c r="B270" s="223"/>
      <c r="C270" s="223"/>
      <c r="D270" s="226"/>
      <c r="E270" s="226"/>
      <c r="F270" s="237"/>
      <c r="G270" s="235"/>
      <c r="H270" s="226"/>
      <c r="I270" s="210">
        <v>20.0</v>
      </c>
      <c r="J270" s="326"/>
      <c r="K270" s="220" t="str">
        <f t="shared" si="35"/>
        <v>0 Ft</v>
      </c>
    </row>
    <row r="271" ht="13.5" customHeight="1">
      <c r="A271" s="200"/>
      <c r="B271" s="223"/>
      <c r="C271" s="223"/>
      <c r="D271" s="226"/>
      <c r="E271" s="226"/>
      <c r="F271" s="237"/>
      <c r="G271" s="235"/>
      <c r="H271" s="226"/>
      <c r="I271" s="210">
        <v>10.0</v>
      </c>
      <c r="J271" s="326"/>
      <c r="K271" s="220" t="str">
        <f t="shared" si="35"/>
        <v>0 Ft</v>
      </c>
    </row>
    <row r="272" ht="13.5" customHeight="1">
      <c r="A272" s="200"/>
      <c r="B272" s="223"/>
      <c r="C272" s="223"/>
      <c r="D272" s="226"/>
      <c r="E272" s="226"/>
      <c r="F272" s="237"/>
      <c r="G272" s="235"/>
      <c r="H272" s="226"/>
      <c r="I272" s="240">
        <v>5.0</v>
      </c>
      <c r="J272" s="326"/>
      <c r="K272" s="242" t="str">
        <f t="shared" si="35"/>
        <v>0 Ft</v>
      </c>
    </row>
    <row r="273" ht="13.5" customHeight="1">
      <c r="A273" s="200"/>
      <c r="B273" s="15" t="s">
        <v>102</v>
      </c>
      <c r="C273" s="16"/>
      <c r="D273" s="244" t="str">
        <f t="shared" ref="D273:E273" si="36">SUM(D262:D272)</f>
        <v>0 Ft</v>
      </c>
      <c r="E273" s="244" t="str">
        <f t="shared" si="36"/>
        <v>0 Ft</v>
      </c>
      <c r="F273" s="246" t="s">
        <v>103</v>
      </c>
      <c r="G273" s="16"/>
      <c r="H273" s="248" t="str">
        <f>SUM(H262:H272)</f>
        <v>0 Ft</v>
      </c>
      <c r="I273" s="177" t="s">
        <v>54</v>
      </c>
      <c r="J273" s="250" t="str">
        <f>SUM(K261:K272)</f>
        <v>0 Ft</v>
      </c>
      <c r="K273" s="187"/>
    </row>
    <row r="274" ht="13.5" customHeight="1">
      <c r="A274" s="258"/>
      <c r="B274" s="62" t="s">
        <v>109</v>
      </c>
      <c r="C274" s="76"/>
      <c r="D274" s="260" t="str">
        <f>D260+D273-H273</f>
        <v>1,795,085 Ft</v>
      </c>
      <c r="E274" s="268"/>
      <c r="F274" s="268"/>
      <c r="G274" s="268"/>
      <c r="H274" s="270"/>
      <c r="I274" s="202" t="s">
        <v>112</v>
      </c>
      <c r="J274" s="260" t="str">
        <f>J273-D274</f>
        <v>-1,795,085 Ft</v>
      </c>
      <c r="K274" s="270"/>
    </row>
    <row r="275" ht="13.5" customHeight="1">
      <c r="A275" s="175">
        <v>19.0</v>
      </c>
      <c r="B275" s="177"/>
      <c r="C275" s="179" t="s">
        <v>73</v>
      </c>
      <c r="D275" s="250" t="str">
        <f>D274</f>
        <v>1,795,085 Ft</v>
      </c>
      <c r="E275" s="185"/>
      <c r="F275" s="185"/>
      <c r="G275" s="185"/>
      <c r="H275" s="187"/>
      <c r="I275" s="177" t="s">
        <v>76</v>
      </c>
      <c r="J275" s="189" t="s">
        <v>77</v>
      </c>
      <c r="K275" s="191" t="s">
        <v>78</v>
      </c>
    </row>
    <row r="276" ht="13.5" customHeight="1">
      <c r="A276" s="200"/>
      <c r="B276" s="202" t="s">
        <v>86</v>
      </c>
      <c r="C276" s="203" t="s">
        <v>87</v>
      </c>
      <c r="D276" s="203" t="s">
        <v>88</v>
      </c>
      <c r="E276" s="203" t="s">
        <v>89</v>
      </c>
      <c r="F276" s="203" t="s">
        <v>90</v>
      </c>
      <c r="G276" s="203" t="s">
        <v>87</v>
      </c>
      <c r="H276" s="209" t="s">
        <v>91</v>
      </c>
      <c r="I276" s="210">
        <v>20000.0</v>
      </c>
      <c r="J276" s="324"/>
      <c r="K276" s="220" t="str">
        <f t="shared" ref="K276:K287" si="37">I276*J276</f>
        <v>0 Ft</v>
      </c>
    </row>
    <row r="277" ht="13.5" customHeight="1">
      <c r="A277" s="200"/>
      <c r="B277" s="222"/>
      <c r="C277" s="223"/>
      <c r="D277" s="225"/>
      <c r="E277" s="226"/>
      <c r="F277" s="227"/>
      <c r="G277" s="229"/>
      <c r="H277" s="225"/>
      <c r="I277" s="210">
        <v>10000.0</v>
      </c>
      <c r="J277" s="325"/>
      <c r="K277" s="220" t="str">
        <f t="shared" si="37"/>
        <v>0 Ft</v>
      </c>
    </row>
    <row r="278" ht="13.5" customHeight="1">
      <c r="A278" s="200"/>
      <c r="B278" s="223"/>
      <c r="C278" s="223"/>
      <c r="D278" s="226"/>
      <c r="E278" s="226"/>
      <c r="F278" s="227"/>
      <c r="G278" s="229"/>
      <c r="H278" s="225"/>
      <c r="I278" s="210">
        <v>5000.0</v>
      </c>
      <c r="J278" s="325"/>
      <c r="K278" s="220" t="str">
        <f t="shared" si="37"/>
        <v>0 Ft</v>
      </c>
    </row>
    <row r="279" ht="13.5" customHeight="1">
      <c r="A279" s="200"/>
      <c r="B279" s="223"/>
      <c r="C279" s="223"/>
      <c r="D279" s="226"/>
      <c r="E279" s="226"/>
      <c r="F279" s="227"/>
      <c r="G279" s="229"/>
      <c r="H279" s="225"/>
      <c r="I279" s="210">
        <v>2000.0</v>
      </c>
      <c r="J279" s="326"/>
      <c r="K279" s="220" t="str">
        <f t="shared" si="37"/>
        <v>0 Ft</v>
      </c>
    </row>
    <row r="280" ht="13.5" customHeight="1">
      <c r="A280" s="200"/>
      <c r="B280" s="223"/>
      <c r="C280" s="223"/>
      <c r="D280" s="226"/>
      <c r="E280" s="226"/>
      <c r="F280" s="227"/>
      <c r="G280" s="229"/>
      <c r="H280" s="225"/>
      <c r="I280" s="210">
        <v>1000.0</v>
      </c>
      <c r="J280" s="326"/>
      <c r="K280" s="220" t="str">
        <f t="shared" si="37"/>
        <v>0 Ft</v>
      </c>
    </row>
    <row r="281" ht="13.5" customHeight="1">
      <c r="A281" s="200"/>
      <c r="B281" s="223"/>
      <c r="C281" s="223"/>
      <c r="D281" s="226"/>
      <c r="E281" s="226"/>
      <c r="F281" s="237"/>
      <c r="G281" s="235"/>
      <c r="H281" s="226"/>
      <c r="I281" s="210">
        <v>500.0</v>
      </c>
      <c r="J281" s="326"/>
      <c r="K281" s="220" t="str">
        <f t="shared" si="37"/>
        <v>0 Ft</v>
      </c>
    </row>
    <row r="282" ht="13.5" customHeight="1">
      <c r="A282" s="200"/>
      <c r="B282" s="223"/>
      <c r="C282" s="223"/>
      <c r="D282" s="226"/>
      <c r="E282" s="226"/>
      <c r="F282" s="237"/>
      <c r="G282" s="235"/>
      <c r="H282" s="226"/>
      <c r="I282" s="210">
        <v>200.0</v>
      </c>
      <c r="J282" s="325"/>
      <c r="K282" s="220" t="str">
        <f t="shared" si="37"/>
        <v>0 Ft</v>
      </c>
    </row>
    <row r="283" ht="13.5" customHeight="1">
      <c r="A283" s="200"/>
      <c r="B283" s="223"/>
      <c r="C283" s="223"/>
      <c r="D283" s="226"/>
      <c r="E283" s="226"/>
      <c r="F283" s="237"/>
      <c r="G283" s="235"/>
      <c r="H283" s="226"/>
      <c r="I283" s="210">
        <v>100.0</v>
      </c>
      <c r="J283" s="325"/>
      <c r="K283" s="220" t="str">
        <f t="shared" si="37"/>
        <v>0 Ft</v>
      </c>
    </row>
    <row r="284" ht="13.5" customHeight="1">
      <c r="A284" s="200"/>
      <c r="B284" s="223"/>
      <c r="C284" s="223"/>
      <c r="D284" s="226"/>
      <c r="E284" s="226"/>
      <c r="F284" s="237"/>
      <c r="G284" s="235"/>
      <c r="H284" s="226"/>
      <c r="I284" s="210">
        <v>50.0</v>
      </c>
      <c r="J284" s="326"/>
      <c r="K284" s="220" t="str">
        <f t="shared" si="37"/>
        <v>0 Ft</v>
      </c>
    </row>
    <row r="285" ht="13.5" customHeight="1">
      <c r="A285" s="200"/>
      <c r="B285" s="223"/>
      <c r="C285" s="223"/>
      <c r="D285" s="226"/>
      <c r="E285" s="226"/>
      <c r="F285" s="237"/>
      <c r="G285" s="235"/>
      <c r="H285" s="226"/>
      <c r="I285" s="210">
        <v>20.0</v>
      </c>
      <c r="J285" s="326"/>
      <c r="K285" s="220" t="str">
        <f t="shared" si="37"/>
        <v>0 Ft</v>
      </c>
    </row>
    <row r="286" ht="13.5" customHeight="1">
      <c r="A286" s="200"/>
      <c r="B286" s="223"/>
      <c r="C286" s="223"/>
      <c r="D286" s="226"/>
      <c r="E286" s="226"/>
      <c r="F286" s="237"/>
      <c r="G286" s="235"/>
      <c r="H286" s="226"/>
      <c r="I286" s="210">
        <v>10.0</v>
      </c>
      <c r="J286" s="326"/>
      <c r="K286" s="220" t="str">
        <f t="shared" si="37"/>
        <v>0 Ft</v>
      </c>
    </row>
    <row r="287" ht="13.5" customHeight="1">
      <c r="A287" s="200"/>
      <c r="B287" s="223"/>
      <c r="C287" s="223"/>
      <c r="D287" s="226"/>
      <c r="E287" s="226"/>
      <c r="F287" s="237"/>
      <c r="G287" s="235"/>
      <c r="H287" s="226"/>
      <c r="I287" s="240">
        <v>5.0</v>
      </c>
      <c r="J287" s="326"/>
      <c r="K287" s="242" t="str">
        <f t="shared" si="37"/>
        <v>0 Ft</v>
      </c>
    </row>
    <row r="288" ht="13.5" customHeight="1">
      <c r="A288" s="200"/>
      <c r="B288" s="15" t="s">
        <v>102</v>
      </c>
      <c r="C288" s="16"/>
      <c r="D288" s="244" t="str">
        <f t="shared" ref="D288:E288" si="38">SUM(D277:D287)</f>
        <v>0 Ft</v>
      </c>
      <c r="E288" s="244" t="str">
        <f t="shared" si="38"/>
        <v>0 Ft</v>
      </c>
      <c r="F288" s="246" t="s">
        <v>103</v>
      </c>
      <c r="G288" s="16"/>
      <c r="H288" s="248" t="str">
        <f>SUM(H277:H287)</f>
        <v>0 Ft</v>
      </c>
      <c r="I288" s="177" t="s">
        <v>54</v>
      </c>
      <c r="J288" s="250" t="str">
        <f>SUM(K276:K287)</f>
        <v>0 Ft</v>
      </c>
      <c r="K288" s="187"/>
    </row>
    <row r="289" ht="13.5" customHeight="1">
      <c r="A289" s="258"/>
      <c r="B289" s="62" t="s">
        <v>109</v>
      </c>
      <c r="C289" s="76"/>
      <c r="D289" s="260" t="str">
        <f>D275+D288-H288</f>
        <v>1,795,085 Ft</v>
      </c>
      <c r="E289" s="268"/>
      <c r="F289" s="268"/>
      <c r="G289" s="268"/>
      <c r="H289" s="270"/>
      <c r="I289" s="202" t="s">
        <v>112</v>
      </c>
      <c r="J289" s="260" t="str">
        <f>J288-D289</f>
        <v>-1,795,085 Ft</v>
      </c>
      <c r="K289" s="270"/>
    </row>
    <row r="290" ht="13.5" customHeight="1">
      <c r="A290" s="175">
        <v>20.0</v>
      </c>
      <c r="B290" s="177"/>
      <c r="C290" s="179" t="s">
        <v>73</v>
      </c>
      <c r="D290" s="250" t="str">
        <f>D289</f>
        <v>1,795,085 Ft</v>
      </c>
      <c r="E290" s="185"/>
      <c r="F290" s="185"/>
      <c r="G290" s="185"/>
      <c r="H290" s="187"/>
      <c r="I290" s="177" t="s">
        <v>76</v>
      </c>
      <c r="J290" s="189" t="s">
        <v>77</v>
      </c>
      <c r="K290" s="191" t="s">
        <v>78</v>
      </c>
    </row>
    <row r="291" ht="13.5" customHeight="1">
      <c r="A291" s="200"/>
      <c r="B291" s="202" t="s">
        <v>86</v>
      </c>
      <c r="C291" s="203" t="s">
        <v>87</v>
      </c>
      <c r="D291" s="203" t="s">
        <v>88</v>
      </c>
      <c r="E291" s="203" t="s">
        <v>89</v>
      </c>
      <c r="F291" s="203" t="s">
        <v>90</v>
      </c>
      <c r="G291" s="203" t="s">
        <v>87</v>
      </c>
      <c r="H291" s="209" t="s">
        <v>91</v>
      </c>
      <c r="I291" s="210">
        <v>20000.0</v>
      </c>
      <c r="J291" s="324"/>
      <c r="K291" s="220" t="str">
        <f t="shared" ref="K291:K302" si="39">I291*J291</f>
        <v>0 Ft</v>
      </c>
    </row>
    <row r="292" ht="13.5" customHeight="1">
      <c r="A292" s="200"/>
      <c r="B292" s="222"/>
      <c r="C292" s="223"/>
      <c r="D292" s="225"/>
      <c r="E292" s="226"/>
      <c r="F292" s="227"/>
      <c r="G292" s="229"/>
      <c r="H292" s="225"/>
      <c r="I292" s="210">
        <v>10000.0</v>
      </c>
      <c r="J292" s="325"/>
      <c r="K292" s="220" t="str">
        <f t="shared" si="39"/>
        <v>0 Ft</v>
      </c>
    </row>
    <row r="293" ht="13.5" customHeight="1">
      <c r="A293" s="200"/>
      <c r="B293" s="223"/>
      <c r="C293" s="223"/>
      <c r="D293" s="226"/>
      <c r="E293" s="226"/>
      <c r="F293" s="227"/>
      <c r="G293" s="229"/>
      <c r="H293" s="225"/>
      <c r="I293" s="210">
        <v>5000.0</v>
      </c>
      <c r="J293" s="325"/>
      <c r="K293" s="220" t="str">
        <f t="shared" si="39"/>
        <v>0 Ft</v>
      </c>
    </row>
    <row r="294" ht="13.5" customHeight="1">
      <c r="A294" s="200"/>
      <c r="B294" s="223"/>
      <c r="C294" s="223"/>
      <c r="D294" s="226"/>
      <c r="E294" s="226"/>
      <c r="F294" s="227"/>
      <c r="G294" s="229"/>
      <c r="H294" s="225"/>
      <c r="I294" s="210">
        <v>2000.0</v>
      </c>
      <c r="J294" s="326"/>
      <c r="K294" s="220" t="str">
        <f t="shared" si="39"/>
        <v>0 Ft</v>
      </c>
    </row>
    <row r="295" ht="13.5" customHeight="1">
      <c r="A295" s="200"/>
      <c r="B295" s="223"/>
      <c r="C295" s="223"/>
      <c r="D295" s="226"/>
      <c r="E295" s="226"/>
      <c r="F295" s="227"/>
      <c r="G295" s="229"/>
      <c r="H295" s="225"/>
      <c r="I295" s="210">
        <v>1000.0</v>
      </c>
      <c r="J295" s="326"/>
      <c r="K295" s="220" t="str">
        <f t="shared" si="39"/>
        <v>0 Ft</v>
      </c>
    </row>
    <row r="296" ht="13.5" customHeight="1">
      <c r="A296" s="200"/>
      <c r="B296" s="223"/>
      <c r="C296" s="223"/>
      <c r="D296" s="226"/>
      <c r="E296" s="226"/>
      <c r="F296" s="237"/>
      <c r="G296" s="235"/>
      <c r="H296" s="226"/>
      <c r="I296" s="210">
        <v>500.0</v>
      </c>
      <c r="J296" s="326"/>
      <c r="K296" s="220" t="str">
        <f t="shared" si="39"/>
        <v>0 Ft</v>
      </c>
    </row>
    <row r="297" ht="13.5" customHeight="1">
      <c r="A297" s="200"/>
      <c r="B297" s="223"/>
      <c r="C297" s="223"/>
      <c r="D297" s="226"/>
      <c r="E297" s="226"/>
      <c r="F297" s="237"/>
      <c r="G297" s="235"/>
      <c r="H297" s="226"/>
      <c r="I297" s="210">
        <v>200.0</v>
      </c>
      <c r="J297" s="325"/>
      <c r="K297" s="220" t="str">
        <f t="shared" si="39"/>
        <v>0 Ft</v>
      </c>
    </row>
    <row r="298" ht="13.5" customHeight="1">
      <c r="A298" s="200"/>
      <c r="B298" s="223"/>
      <c r="C298" s="223"/>
      <c r="D298" s="226"/>
      <c r="E298" s="226"/>
      <c r="F298" s="237"/>
      <c r="G298" s="235"/>
      <c r="H298" s="226"/>
      <c r="I298" s="210">
        <v>100.0</v>
      </c>
      <c r="J298" s="325"/>
      <c r="K298" s="220" t="str">
        <f t="shared" si="39"/>
        <v>0 Ft</v>
      </c>
    </row>
    <row r="299" ht="13.5" customHeight="1">
      <c r="A299" s="200"/>
      <c r="B299" s="223"/>
      <c r="C299" s="223"/>
      <c r="D299" s="226"/>
      <c r="E299" s="226"/>
      <c r="F299" s="237"/>
      <c r="G299" s="235"/>
      <c r="H299" s="226"/>
      <c r="I299" s="210">
        <v>50.0</v>
      </c>
      <c r="J299" s="326"/>
      <c r="K299" s="220" t="str">
        <f t="shared" si="39"/>
        <v>0 Ft</v>
      </c>
    </row>
    <row r="300" ht="13.5" customHeight="1">
      <c r="A300" s="200"/>
      <c r="B300" s="223"/>
      <c r="C300" s="223"/>
      <c r="D300" s="226"/>
      <c r="E300" s="226"/>
      <c r="F300" s="237"/>
      <c r="G300" s="235"/>
      <c r="H300" s="226"/>
      <c r="I300" s="210">
        <v>20.0</v>
      </c>
      <c r="J300" s="326"/>
      <c r="K300" s="220" t="str">
        <f t="shared" si="39"/>
        <v>0 Ft</v>
      </c>
    </row>
    <row r="301" ht="13.5" customHeight="1">
      <c r="A301" s="200"/>
      <c r="B301" s="223"/>
      <c r="C301" s="223"/>
      <c r="D301" s="226"/>
      <c r="E301" s="226"/>
      <c r="F301" s="237"/>
      <c r="G301" s="235"/>
      <c r="H301" s="226"/>
      <c r="I301" s="210">
        <v>10.0</v>
      </c>
      <c r="J301" s="326"/>
      <c r="K301" s="220" t="str">
        <f t="shared" si="39"/>
        <v>0 Ft</v>
      </c>
    </row>
    <row r="302" ht="13.5" customHeight="1">
      <c r="A302" s="200"/>
      <c r="B302" s="223"/>
      <c r="C302" s="223"/>
      <c r="D302" s="226"/>
      <c r="E302" s="226"/>
      <c r="F302" s="237"/>
      <c r="G302" s="235"/>
      <c r="H302" s="226"/>
      <c r="I302" s="240">
        <v>5.0</v>
      </c>
      <c r="J302" s="326"/>
      <c r="K302" s="242" t="str">
        <f t="shared" si="39"/>
        <v>0 Ft</v>
      </c>
    </row>
    <row r="303" ht="13.5" customHeight="1">
      <c r="A303" s="200"/>
      <c r="B303" s="15" t="s">
        <v>102</v>
      </c>
      <c r="C303" s="16"/>
      <c r="D303" s="244" t="str">
        <f t="shared" ref="D303:E303" si="40">SUM(D292:D302)</f>
        <v>0 Ft</v>
      </c>
      <c r="E303" s="244" t="str">
        <f t="shared" si="40"/>
        <v>0 Ft</v>
      </c>
      <c r="F303" s="246" t="s">
        <v>103</v>
      </c>
      <c r="G303" s="16"/>
      <c r="H303" s="248" t="str">
        <f>SUM(H292:H302)</f>
        <v>0 Ft</v>
      </c>
      <c r="I303" s="177" t="s">
        <v>54</v>
      </c>
      <c r="J303" s="250" t="str">
        <f>SUM(K291:K302)</f>
        <v>0 Ft</v>
      </c>
      <c r="K303" s="187"/>
    </row>
    <row r="304" ht="13.5" customHeight="1">
      <c r="A304" s="258"/>
      <c r="B304" s="62" t="s">
        <v>109</v>
      </c>
      <c r="C304" s="76"/>
      <c r="D304" s="260" t="str">
        <f>D290+D303-H303</f>
        <v>1,795,085 Ft</v>
      </c>
      <c r="E304" s="268"/>
      <c r="F304" s="268"/>
      <c r="G304" s="268"/>
      <c r="H304" s="270"/>
      <c r="I304" s="202" t="s">
        <v>112</v>
      </c>
      <c r="J304" s="260" t="str">
        <f>J303-D304</f>
        <v>-1,795,085 Ft</v>
      </c>
      <c r="K304" s="270"/>
    </row>
    <row r="305" ht="13.5" customHeight="1">
      <c r="A305" s="175">
        <v>21.0</v>
      </c>
      <c r="B305" s="177"/>
      <c r="C305" s="179" t="s">
        <v>73</v>
      </c>
      <c r="D305" s="250" t="str">
        <f>D304</f>
        <v>1,795,085 Ft</v>
      </c>
      <c r="E305" s="185"/>
      <c r="F305" s="185"/>
      <c r="G305" s="185"/>
      <c r="H305" s="187"/>
      <c r="I305" s="177" t="s">
        <v>76</v>
      </c>
      <c r="J305" s="189" t="s">
        <v>77</v>
      </c>
      <c r="K305" s="191" t="s">
        <v>78</v>
      </c>
    </row>
    <row r="306" ht="13.5" customHeight="1">
      <c r="A306" s="200"/>
      <c r="B306" s="202" t="s">
        <v>86</v>
      </c>
      <c r="C306" s="203" t="s">
        <v>87</v>
      </c>
      <c r="D306" s="203" t="s">
        <v>88</v>
      </c>
      <c r="E306" s="203" t="s">
        <v>89</v>
      </c>
      <c r="F306" s="203" t="s">
        <v>90</v>
      </c>
      <c r="G306" s="203" t="s">
        <v>87</v>
      </c>
      <c r="H306" s="209" t="s">
        <v>91</v>
      </c>
      <c r="I306" s="210">
        <v>20000.0</v>
      </c>
      <c r="J306" s="324"/>
      <c r="K306" s="220" t="str">
        <f t="shared" ref="K306:K317" si="41">I306*J306</f>
        <v>0 Ft</v>
      </c>
    </row>
    <row r="307" ht="13.5" customHeight="1">
      <c r="A307" s="200"/>
      <c r="B307" s="310"/>
      <c r="C307" s="311"/>
      <c r="D307" s="312"/>
      <c r="E307" s="313"/>
      <c r="F307" s="315"/>
      <c r="G307" s="316"/>
      <c r="H307" s="312"/>
      <c r="I307" s="210">
        <v>10000.0</v>
      </c>
      <c r="J307" s="325"/>
      <c r="K307" s="220" t="str">
        <f t="shared" si="41"/>
        <v>0 Ft</v>
      </c>
    </row>
    <row r="308" ht="13.5" customHeight="1">
      <c r="A308" s="200"/>
      <c r="B308" s="311"/>
      <c r="C308" s="311"/>
      <c r="D308" s="313"/>
      <c r="E308" s="313"/>
      <c r="F308" s="315"/>
      <c r="G308" s="316"/>
      <c r="H308" s="312"/>
      <c r="I308" s="210">
        <v>5000.0</v>
      </c>
      <c r="J308" s="325"/>
      <c r="K308" s="220" t="str">
        <f t="shared" si="41"/>
        <v>0 Ft</v>
      </c>
    </row>
    <row r="309" ht="13.5" customHeight="1">
      <c r="A309" s="200"/>
      <c r="B309" s="311"/>
      <c r="C309" s="311"/>
      <c r="D309" s="313"/>
      <c r="E309" s="313"/>
      <c r="F309" s="315"/>
      <c r="G309" s="316"/>
      <c r="H309" s="312"/>
      <c r="I309" s="210">
        <v>2000.0</v>
      </c>
      <c r="J309" s="326"/>
      <c r="K309" s="220" t="str">
        <f t="shared" si="41"/>
        <v>0 Ft</v>
      </c>
    </row>
    <row r="310" ht="13.5" customHeight="1">
      <c r="A310" s="200"/>
      <c r="B310" s="311"/>
      <c r="C310" s="311"/>
      <c r="D310" s="313"/>
      <c r="E310" s="313"/>
      <c r="F310" s="315"/>
      <c r="G310" s="316"/>
      <c r="H310" s="312"/>
      <c r="I310" s="210">
        <v>1000.0</v>
      </c>
      <c r="J310" s="326"/>
      <c r="K310" s="220" t="str">
        <f t="shared" si="41"/>
        <v>0 Ft</v>
      </c>
    </row>
    <row r="311" ht="13.5" customHeight="1">
      <c r="A311" s="200"/>
      <c r="B311" s="311"/>
      <c r="C311" s="311"/>
      <c r="D311" s="313"/>
      <c r="E311" s="313"/>
      <c r="F311" s="295"/>
      <c r="G311" s="319"/>
      <c r="H311" s="313"/>
      <c r="I311" s="210">
        <v>500.0</v>
      </c>
      <c r="J311" s="326"/>
      <c r="K311" s="220" t="str">
        <f t="shared" si="41"/>
        <v>0 Ft</v>
      </c>
    </row>
    <row r="312" ht="13.5" customHeight="1">
      <c r="A312" s="200"/>
      <c r="B312" s="311"/>
      <c r="C312" s="311"/>
      <c r="D312" s="313"/>
      <c r="E312" s="313"/>
      <c r="F312" s="295"/>
      <c r="G312" s="319"/>
      <c r="H312" s="313"/>
      <c r="I312" s="210">
        <v>200.0</v>
      </c>
      <c r="J312" s="325"/>
      <c r="K312" s="220" t="str">
        <f t="shared" si="41"/>
        <v>0 Ft</v>
      </c>
    </row>
    <row r="313" ht="13.5" customHeight="1">
      <c r="A313" s="200"/>
      <c r="B313" s="311"/>
      <c r="C313" s="311"/>
      <c r="D313" s="313"/>
      <c r="E313" s="313"/>
      <c r="F313" s="295"/>
      <c r="G313" s="319"/>
      <c r="H313" s="313"/>
      <c r="I313" s="210">
        <v>100.0</v>
      </c>
      <c r="J313" s="325"/>
      <c r="K313" s="220" t="str">
        <f t="shared" si="41"/>
        <v>0 Ft</v>
      </c>
    </row>
    <row r="314" ht="13.5" customHeight="1">
      <c r="A314" s="200"/>
      <c r="B314" s="311"/>
      <c r="C314" s="311"/>
      <c r="D314" s="313"/>
      <c r="E314" s="313"/>
      <c r="F314" s="295"/>
      <c r="G314" s="319"/>
      <c r="H314" s="313"/>
      <c r="I314" s="210">
        <v>50.0</v>
      </c>
      <c r="J314" s="326"/>
      <c r="K314" s="220" t="str">
        <f t="shared" si="41"/>
        <v>0 Ft</v>
      </c>
    </row>
    <row r="315" ht="13.5" customHeight="1">
      <c r="A315" s="200"/>
      <c r="B315" s="311"/>
      <c r="C315" s="311"/>
      <c r="D315" s="313"/>
      <c r="E315" s="313"/>
      <c r="F315" s="295"/>
      <c r="G315" s="319"/>
      <c r="H315" s="313"/>
      <c r="I315" s="210">
        <v>20.0</v>
      </c>
      <c r="J315" s="326"/>
      <c r="K315" s="220" t="str">
        <f t="shared" si="41"/>
        <v>0 Ft</v>
      </c>
    </row>
    <row r="316" ht="13.5" customHeight="1">
      <c r="A316" s="200"/>
      <c r="B316" s="311"/>
      <c r="C316" s="311"/>
      <c r="D316" s="313"/>
      <c r="E316" s="313"/>
      <c r="F316" s="295"/>
      <c r="G316" s="319"/>
      <c r="H316" s="313"/>
      <c r="I316" s="210">
        <v>10.0</v>
      </c>
      <c r="J316" s="326"/>
      <c r="K316" s="220" t="str">
        <f t="shared" si="41"/>
        <v>0 Ft</v>
      </c>
    </row>
    <row r="317" ht="13.5" customHeight="1">
      <c r="A317" s="200"/>
      <c r="B317" s="311"/>
      <c r="C317" s="311"/>
      <c r="D317" s="313"/>
      <c r="E317" s="313"/>
      <c r="F317" s="295"/>
      <c r="G317" s="319"/>
      <c r="H317" s="313"/>
      <c r="I317" s="240">
        <v>5.0</v>
      </c>
      <c r="J317" s="326"/>
      <c r="K317" s="242" t="str">
        <f t="shared" si="41"/>
        <v>0 Ft</v>
      </c>
    </row>
    <row r="318" ht="13.5" customHeight="1">
      <c r="A318" s="200"/>
      <c r="B318" s="15" t="s">
        <v>102</v>
      </c>
      <c r="C318" s="16"/>
      <c r="D318" s="244" t="str">
        <f t="shared" ref="D318:E318" si="42">SUM(D307:D317)</f>
        <v>0 Ft</v>
      </c>
      <c r="E318" s="244" t="str">
        <f t="shared" si="42"/>
        <v>0 Ft</v>
      </c>
      <c r="F318" s="246" t="s">
        <v>103</v>
      </c>
      <c r="G318" s="16"/>
      <c r="H318" s="248" t="str">
        <f>SUM(H307:H317)</f>
        <v>0 Ft</v>
      </c>
      <c r="I318" s="177" t="s">
        <v>54</v>
      </c>
      <c r="J318" s="250" t="str">
        <f>SUM(K306:K317)</f>
        <v>0 Ft</v>
      </c>
      <c r="K318" s="187"/>
    </row>
    <row r="319" ht="13.5" customHeight="1">
      <c r="A319" s="258"/>
      <c r="B319" s="62" t="s">
        <v>109</v>
      </c>
      <c r="C319" s="76"/>
      <c r="D319" s="260" t="str">
        <f>D305+D318-H318</f>
        <v>1,795,085 Ft</v>
      </c>
      <c r="E319" s="268"/>
      <c r="F319" s="268"/>
      <c r="G319" s="268"/>
      <c r="H319" s="270"/>
      <c r="I319" s="202" t="s">
        <v>112</v>
      </c>
      <c r="J319" s="260" t="str">
        <f>J318-D319</f>
        <v>-1,795,085 Ft</v>
      </c>
      <c r="K319" s="270"/>
    </row>
    <row r="320" ht="13.5" customHeight="1">
      <c r="A320" s="175">
        <v>22.0</v>
      </c>
      <c r="B320" s="177"/>
      <c r="C320" s="179" t="s">
        <v>73</v>
      </c>
      <c r="D320" s="250" t="str">
        <f>D319</f>
        <v>1,795,085 Ft</v>
      </c>
      <c r="E320" s="185"/>
      <c r="F320" s="185"/>
      <c r="G320" s="185"/>
      <c r="H320" s="187"/>
      <c r="I320" s="177" t="s">
        <v>76</v>
      </c>
      <c r="J320" s="189" t="s">
        <v>77</v>
      </c>
      <c r="K320" s="191" t="s">
        <v>78</v>
      </c>
    </row>
    <row r="321" ht="13.5" customHeight="1">
      <c r="A321" s="200"/>
      <c r="B321" s="202" t="s">
        <v>86</v>
      </c>
      <c r="C321" s="203" t="s">
        <v>87</v>
      </c>
      <c r="D321" s="203" t="s">
        <v>88</v>
      </c>
      <c r="E321" s="203" t="s">
        <v>89</v>
      </c>
      <c r="F321" s="203" t="s">
        <v>90</v>
      </c>
      <c r="G321" s="203" t="s">
        <v>87</v>
      </c>
      <c r="H321" s="209" t="s">
        <v>91</v>
      </c>
      <c r="I321" s="210">
        <v>20000.0</v>
      </c>
      <c r="J321" s="324"/>
      <c r="K321" s="220" t="str">
        <f t="shared" ref="K321:K332" si="43">I321*J321</f>
        <v>0 Ft</v>
      </c>
    </row>
    <row r="322" ht="13.5" customHeight="1">
      <c r="A322" s="200"/>
      <c r="B322" s="222"/>
      <c r="C322" s="223"/>
      <c r="D322" s="225"/>
      <c r="E322" s="226"/>
      <c r="F322" s="227"/>
      <c r="G322" s="229"/>
      <c r="H322" s="225"/>
      <c r="I322" s="210">
        <v>10000.0</v>
      </c>
      <c r="J322" s="325"/>
      <c r="K322" s="220" t="str">
        <f t="shared" si="43"/>
        <v>0 Ft</v>
      </c>
    </row>
    <row r="323" ht="13.5" customHeight="1">
      <c r="A323" s="200"/>
      <c r="B323" s="223"/>
      <c r="C323" s="223"/>
      <c r="D323" s="226"/>
      <c r="E323" s="226"/>
      <c r="F323" s="227"/>
      <c r="G323" s="229"/>
      <c r="H323" s="225"/>
      <c r="I323" s="210">
        <v>5000.0</v>
      </c>
      <c r="J323" s="325"/>
      <c r="K323" s="220" t="str">
        <f t="shared" si="43"/>
        <v>0 Ft</v>
      </c>
    </row>
    <row r="324" ht="13.5" customHeight="1">
      <c r="A324" s="200"/>
      <c r="B324" s="223"/>
      <c r="C324" s="223"/>
      <c r="D324" s="226"/>
      <c r="E324" s="226"/>
      <c r="F324" s="227"/>
      <c r="G324" s="229"/>
      <c r="H324" s="225"/>
      <c r="I324" s="210">
        <v>2000.0</v>
      </c>
      <c r="J324" s="326"/>
      <c r="K324" s="220" t="str">
        <f t="shared" si="43"/>
        <v>0 Ft</v>
      </c>
    </row>
    <row r="325" ht="13.5" customHeight="1">
      <c r="A325" s="200"/>
      <c r="B325" s="223"/>
      <c r="C325" s="223"/>
      <c r="D325" s="226"/>
      <c r="E325" s="226"/>
      <c r="F325" s="227"/>
      <c r="G325" s="229"/>
      <c r="H325" s="225"/>
      <c r="I325" s="210">
        <v>1000.0</v>
      </c>
      <c r="J325" s="326"/>
      <c r="K325" s="220" t="str">
        <f t="shared" si="43"/>
        <v>0 Ft</v>
      </c>
    </row>
    <row r="326" ht="13.5" customHeight="1">
      <c r="A326" s="200"/>
      <c r="B326" s="223"/>
      <c r="C326" s="223"/>
      <c r="D326" s="226"/>
      <c r="E326" s="226"/>
      <c r="F326" s="237"/>
      <c r="G326" s="235"/>
      <c r="H326" s="226"/>
      <c r="I326" s="210">
        <v>500.0</v>
      </c>
      <c r="J326" s="326"/>
      <c r="K326" s="220" t="str">
        <f t="shared" si="43"/>
        <v>0 Ft</v>
      </c>
    </row>
    <row r="327" ht="13.5" customHeight="1">
      <c r="A327" s="200"/>
      <c r="B327" s="223"/>
      <c r="C327" s="223"/>
      <c r="D327" s="226"/>
      <c r="E327" s="226"/>
      <c r="F327" s="237"/>
      <c r="G327" s="235"/>
      <c r="H327" s="226"/>
      <c r="I327" s="210">
        <v>200.0</v>
      </c>
      <c r="J327" s="325"/>
      <c r="K327" s="220" t="str">
        <f t="shared" si="43"/>
        <v>0 Ft</v>
      </c>
    </row>
    <row r="328" ht="13.5" customHeight="1">
      <c r="A328" s="200"/>
      <c r="B328" s="223"/>
      <c r="C328" s="223"/>
      <c r="D328" s="226"/>
      <c r="E328" s="226"/>
      <c r="F328" s="237"/>
      <c r="G328" s="235"/>
      <c r="H328" s="226"/>
      <c r="I328" s="210">
        <v>100.0</v>
      </c>
      <c r="J328" s="325"/>
      <c r="K328" s="220" t="str">
        <f t="shared" si="43"/>
        <v>0 Ft</v>
      </c>
    </row>
    <row r="329" ht="13.5" customHeight="1">
      <c r="A329" s="200"/>
      <c r="B329" s="223"/>
      <c r="C329" s="223"/>
      <c r="D329" s="226"/>
      <c r="E329" s="226"/>
      <c r="F329" s="237"/>
      <c r="G329" s="235"/>
      <c r="H329" s="226"/>
      <c r="I329" s="210">
        <v>50.0</v>
      </c>
      <c r="J329" s="326"/>
      <c r="K329" s="220" t="str">
        <f t="shared" si="43"/>
        <v>0 Ft</v>
      </c>
    </row>
    <row r="330" ht="13.5" customHeight="1">
      <c r="A330" s="200"/>
      <c r="B330" s="223"/>
      <c r="C330" s="223"/>
      <c r="D330" s="226"/>
      <c r="E330" s="226"/>
      <c r="F330" s="237"/>
      <c r="G330" s="235"/>
      <c r="H330" s="226"/>
      <c r="I330" s="210">
        <v>20.0</v>
      </c>
      <c r="J330" s="326"/>
      <c r="K330" s="220" t="str">
        <f t="shared" si="43"/>
        <v>0 Ft</v>
      </c>
    </row>
    <row r="331" ht="13.5" customHeight="1">
      <c r="A331" s="200"/>
      <c r="B331" s="223"/>
      <c r="C331" s="223"/>
      <c r="D331" s="226"/>
      <c r="E331" s="226"/>
      <c r="F331" s="237"/>
      <c r="G331" s="235"/>
      <c r="H331" s="226"/>
      <c r="I331" s="210">
        <v>10.0</v>
      </c>
      <c r="J331" s="326"/>
      <c r="K331" s="220" t="str">
        <f t="shared" si="43"/>
        <v>0 Ft</v>
      </c>
    </row>
    <row r="332" ht="13.5" customHeight="1">
      <c r="A332" s="200"/>
      <c r="B332" s="223"/>
      <c r="C332" s="223"/>
      <c r="D332" s="226"/>
      <c r="E332" s="226"/>
      <c r="F332" s="237"/>
      <c r="G332" s="235"/>
      <c r="H332" s="226"/>
      <c r="I332" s="240">
        <v>5.0</v>
      </c>
      <c r="J332" s="326"/>
      <c r="K332" s="242" t="str">
        <f t="shared" si="43"/>
        <v>0 Ft</v>
      </c>
    </row>
    <row r="333" ht="13.5" customHeight="1">
      <c r="A333" s="200"/>
      <c r="B333" s="15" t="s">
        <v>102</v>
      </c>
      <c r="C333" s="16"/>
      <c r="D333" s="244" t="str">
        <f t="shared" ref="D333:E333" si="44">SUM(D322:D332)</f>
        <v>0 Ft</v>
      </c>
      <c r="E333" s="244" t="str">
        <f t="shared" si="44"/>
        <v>0 Ft</v>
      </c>
      <c r="F333" s="246" t="s">
        <v>103</v>
      </c>
      <c r="G333" s="16"/>
      <c r="H333" s="248" t="str">
        <f>SUM(H322:H332)</f>
        <v>0 Ft</v>
      </c>
      <c r="I333" s="177" t="s">
        <v>54</v>
      </c>
      <c r="J333" s="250" t="str">
        <f>SUM(K321:K332)</f>
        <v>0 Ft</v>
      </c>
      <c r="K333" s="187"/>
    </row>
    <row r="334" ht="13.5" customHeight="1">
      <c r="A334" s="258"/>
      <c r="B334" s="62" t="s">
        <v>109</v>
      </c>
      <c r="C334" s="76"/>
      <c r="D334" s="260" t="str">
        <f>D320+D333-H333</f>
        <v>1,795,085 Ft</v>
      </c>
      <c r="E334" s="268"/>
      <c r="F334" s="268"/>
      <c r="G334" s="268"/>
      <c r="H334" s="270"/>
      <c r="I334" s="202" t="s">
        <v>112</v>
      </c>
      <c r="J334" s="260" t="str">
        <f>J333-D334</f>
        <v>-1,795,085 Ft</v>
      </c>
      <c r="K334" s="270"/>
    </row>
    <row r="335" ht="13.5" customHeight="1">
      <c r="A335" s="327">
        <v>23.0</v>
      </c>
      <c r="B335" s="177"/>
      <c r="C335" s="179" t="s">
        <v>73</v>
      </c>
      <c r="D335" s="250" t="str">
        <f>D334</f>
        <v>1,795,085 Ft</v>
      </c>
      <c r="E335" s="185"/>
      <c r="F335" s="185"/>
      <c r="G335" s="185"/>
      <c r="H335" s="187"/>
      <c r="I335" s="177" t="s">
        <v>76</v>
      </c>
      <c r="J335" s="189" t="s">
        <v>77</v>
      </c>
      <c r="K335" s="191" t="s">
        <v>78</v>
      </c>
    </row>
    <row r="336" ht="13.5" customHeight="1">
      <c r="A336" s="200"/>
      <c r="B336" s="202" t="s">
        <v>86</v>
      </c>
      <c r="C336" s="203" t="s">
        <v>87</v>
      </c>
      <c r="D336" s="203" t="s">
        <v>88</v>
      </c>
      <c r="E336" s="203" t="s">
        <v>89</v>
      </c>
      <c r="F336" s="203" t="s">
        <v>90</v>
      </c>
      <c r="G336" s="203" t="s">
        <v>87</v>
      </c>
      <c r="H336" s="209" t="s">
        <v>91</v>
      </c>
      <c r="I336" s="210">
        <v>20000.0</v>
      </c>
      <c r="J336" s="324"/>
      <c r="K336" s="220" t="str">
        <f t="shared" ref="K336:K347" si="45">I336*J336</f>
        <v>0 Ft</v>
      </c>
    </row>
    <row r="337" ht="13.5" customHeight="1">
      <c r="A337" s="200"/>
      <c r="B337" s="222"/>
      <c r="C337" s="223"/>
      <c r="D337" s="225"/>
      <c r="E337" s="226"/>
      <c r="F337" s="227"/>
      <c r="G337" s="229"/>
      <c r="H337" s="225"/>
      <c r="I337" s="210">
        <v>10000.0</v>
      </c>
      <c r="J337" s="325"/>
      <c r="K337" s="220" t="str">
        <f t="shared" si="45"/>
        <v>0 Ft</v>
      </c>
    </row>
    <row r="338" ht="13.5" customHeight="1">
      <c r="A338" s="200"/>
      <c r="B338" s="223"/>
      <c r="C338" s="223"/>
      <c r="D338" s="226"/>
      <c r="E338" s="226"/>
      <c r="F338" s="227"/>
      <c r="G338" s="229"/>
      <c r="H338" s="225"/>
      <c r="I338" s="210">
        <v>5000.0</v>
      </c>
      <c r="J338" s="325"/>
      <c r="K338" s="220" t="str">
        <f t="shared" si="45"/>
        <v>0 Ft</v>
      </c>
    </row>
    <row r="339" ht="13.5" customHeight="1">
      <c r="A339" s="200"/>
      <c r="B339" s="223"/>
      <c r="C339" s="223"/>
      <c r="D339" s="226"/>
      <c r="E339" s="226"/>
      <c r="F339" s="227"/>
      <c r="G339" s="229"/>
      <c r="H339" s="225"/>
      <c r="I339" s="210">
        <v>2000.0</v>
      </c>
      <c r="J339" s="326"/>
      <c r="K339" s="220" t="str">
        <f t="shared" si="45"/>
        <v>0 Ft</v>
      </c>
    </row>
    <row r="340" ht="13.5" customHeight="1">
      <c r="A340" s="200"/>
      <c r="B340" s="223"/>
      <c r="C340" s="223"/>
      <c r="D340" s="226"/>
      <c r="E340" s="226"/>
      <c r="F340" s="227"/>
      <c r="G340" s="229"/>
      <c r="H340" s="225"/>
      <c r="I340" s="210">
        <v>1000.0</v>
      </c>
      <c r="J340" s="326"/>
      <c r="K340" s="220" t="str">
        <f t="shared" si="45"/>
        <v>0 Ft</v>
      </c>
    </row>
    <row r="341" ht="13.5" customHeight="1">
      <c r="A341" s="200"/>
      <c r="B341" s="223"/>
      <c r="C341" s="223"/>
      <c r="D341" s="226"/>
      <c r="E341" s="226"/>
      <c r="F341" s="237"/>
      <c r="G341" s="235"/>
      <c r="H341" s="226"/>
      <c r="I341" s="210">
        <v>500.0</v>
      </c>
      <c r="J341" s="326"/>
      <c r="K341" s="220" t="str">
        <f t="shared" si="45"/>
        <v>0 Ft</v>
      </c>
    </row>
    <row r="342" ht="13.5" customHeight="1">
      <c r="A342" s="200"/>
      <c r="B342" s="223"/>
      <c r="C342" s="223"/>
      <c r="D342" s="226"/>
      <c r="E342" s="226"/>
      <c r="F342" s="237"/>
      <c r="G342" s="235"/>
      <c r="H342" s="226"/>
      <c r="I342" s="210">
        <v>200.0</v>
      </c>
      <c r="J342" s="325"/>
      <c r="K342" s="220" t="str">
        <f t="shared" si="45"/>
        <v>0 Ft</v>
      </c>
    </row>
    <row r="343" ht="13.5" customHeight="1">
      <c r="A343" s="200"/>
      <c r="B343" s="223"/>
      <c r="C343" s="223"/>
      <c r="D343" s="226"/>
      <c r="E343" s="226"/>
      <c r="F343" s="237"/>
      <c r="G343" s="235"/>
      <c r="H343" s="226"/>
      <c r="I343" s="210">
        <v>100.0</v>
      </c>
      <c r="J343" s="325"/>
      <c r="K343" s="220" t="str">
        <f t="shared" si="45"/>
        <v>0 Ft</v>
      </c>
    </row>
    <row r="344" ht="13.5" customHeight="1">
      <c r="A344" s="200"/>
      <c r="B344" s="223"/>
      <c r="C344" s="223"/>
      <c r="D344" s="226"/>
      <c r="E344" s="226"/>
      <c r="F344" s="237"/>
      <c r="G344" s="235"/>
      <c r="H344" s="226"/>
      <c r="I344" s="210">
        <v>50.0</v>
      </c>
      <c r="J344" s="326"/>
      <c r="K344" s="220" t="str">
        <f t="shared" si="45"/>
        <v>0 Ft</v>
      </c>
    </row>
    <row r="345" ht="13.5" customHeight="1">
      <c r="A345" s="200"/>
      <c r="B345" s="223"/>
      <c r="C345" s="223"/>
      <c r="D345" s="226"/>
      <c r="E345" s="226"/>
      <c r="F345" s="237"/>
      <c r="G345" s="235"/>
      <c r="H345" s="226"/>
      <c r="I345" s="210">
        <v>20.0</v>
      </c>
      <c r="J345" s="326"/>
      <c r="K345" s="220" t="str">
        <f t="shared" si="45"/>
        <v>0 Ft</v>
      </c>
    </row>
    <row r="346" ht="13.5" customHeight="1">
      <c r="A346" s="200"/>
      <c r="B346" s="223"/>
      <c r="C346" s="223"/>
      <c r="D346" s="226"/>
      <c r="E346" s="226"/>
      <c r="F346" s="237"/>
      <c r="G346" s="235"/>
      <c r="H346" s="226"/>
      <c r="I346" s="210">
        <v>10.0</v>
      </c>
      <c r="J346" s="326"/>
      <c r="K346" s="220" t="str">
        <f t="shared" si="45"/>
        <v>0 Ft</v>
      </c>
    </row>
    <row r="347" ht="13.5" customHeight="1">
      <c r="A347" s="200"/>
      <c r="B347" s="223"/>
      <c r="C347" s="223"/>
      <c r="D347" s="226"/>
      <c r="E347" s="226"/>
      <c r="F347" s="237"/>
      <c r="G347" s="235"/>
      <c r="H347" s="226"/>
      <c r="I347" s="240">
        <v>5.0</v>
      </c>
      <c r="J347" s="326"/>
      <c r="K347" s="242" t="str">
        <f t="shared" si="45"/>
        <v>0 Ft</v>
      </c>
    </row>
    <row r="348" ht="13.5" customHeight="1">
      <c r="A348" s="200"/>
      <c r="B348" s="15" t="s">
        <v>102</v>
      </c>
      <c r="C348" s="16"/>
      <c r="D348" s="244" t="str">
        <f t="shared" ref="D348:E348" si="46">SUM(D337:D347)</f>
        <v>0 Ft</v>
      </c>
      <c r="E348" s="244" t="str">
        <f t="shared" si="46"/>
        <v>0 Ft</v>
      </c>
      <c r="F348" s="246" t="s">
        <v>103</v>
      </c>
      <c r="G348" s="16"/>
      <c r="H348" s="248" t="str">
        <f>SUM(H337:H347)</f>
        <v>0 Ft</v>
      </c>
      <c r="I348" s="177" t="s">
        <v>54</v>
      </c>
      <c r="J348" s="250" t="str">
        <f>SUM(K336:K347)</f>
        <v>0 Ft</v>
      </c>
      <c r="K348" s="187"/>
    </row>
    <row r="349" ht="13.5" customHeight="1">
      <c r="A349" s="258"/>
      <c r="B349" s="62" t="s">
        <v>109</v>
      </c>
      <c r="C349" s="76"/>
      <c r="D349" s="260" t="str">
        <f>D335+D348-H348</f>
        <v>1,795,085 Ft</v>
      </c>
      <c r="E349" s="268"/>
      <c r="F349" s="268"/>
      <c r="G349" s="268"/>
      <c r="H349" s="270"/>
      <c r="I349" s="202" t="s">
        <v>112</v>
      </c>
      <c r="J349" s="260" t="str">
        <f>J348-D349</f>
        <v>-1,795,085 Ft</v>
      </c>
      <c r="K349" s="270"/>
    </row>
    <row r="350" ht="13.5" customHeight="1">
      <c r="A350" s="175">
        <v>24.0</v>
      </c>
      <c r="B350" s="177"/>
      <c r="C350" s="179" t="s">
        <v>73</v>
      </c>
      <c r="D350" s="250" t="str">
        <f>D349</f>
        <v>1,795,085 Ft</v>
      </c>
      <c r="E350" s="185"/>
      <c r="F350" s="185"/>
      <c r="G350" s="185"/>
      <c r="H350" s="187"/>
      <c r="I350" s="177" t="s">
        <v>76</v>
      </c>
      <c r="J350" s="189" t="s">
        <v>77</v>
      </c>
      <c r="K350" s="191" t="s">
        <v>78</v>
      </c>
    </row>
    <row r="351" ht="13.5" customHeight="1">
      <c r="A351" s="200"/>
      <c r="B351" s="291" t="s">
        <v>86</v>
      </c>
      <c r="C351" s="292" t="s">
        <v>87</v>
      </c>
      <c r="D351" s="292" t="s">
        <v>88</v>
      </c>
      <c r="E351" s="292" t="s">
        <v>89</v>
      </c>
      <c r="F351" s="292" t="s">
        <v>90</v>
      </c>
      <c r="G351" s="292" t="s">
        <v>87</v>
      </c>
      <c r="H351" s="294" t="s">
        <v>91</v>
      </c>
      <c r="I351" s="295">
        <v>20000.0</v>
      </c>
      <c r="J351" s="324"/>
      <c r="K351" s="220" t="str">
        <f t="shared" ref="K351:K362" si="47">I351*J351</f>
        <v>0 Ft</v>
      </c>
    </row>
    <row r="352" ht="13.5" customHeight="1">
      <c r="A352" s="200"/>
      <c r="B352" s="222"/>
      <c r="C352" s="223"/>
      <c r="D352" s="225"/>
      <c r="E352" s="226"/>
      <c r="F352" s="227"/>
      <c r="G352" s="229"/>
      <c r="H352" s="225"/>
      <c r="I352" s="295">
        <v>10000.0</v>
      </c>
      <c r="J352" s="325"/>
      <c r="K352" s="220" t="str">
        <f t="shared" si="47"/>
        <v>0 Ft</v>
      </c>
    </row>
    <row r="353" ht="13.5" customHeight="1">
      <c r="A353" s="200"/>
      <c r="B353" s="223"/>
      <c r="C353" s="223"/>
      <c r="D353" s="226"/>
      <c r="E353" s="226"/>
      <c r="F353" s="227"/>
      <c r="G353" s="229"/>
      <c r="H353" s="225"/>
      <c r="I353" s="295">
        <v>5000.0</v>
      </c>
      <c r="J353" s="325"/>
      <c r="K353" s="220" t="str">
        <f t="shared" si="47"/>
        <v>0 Ft</v>
      </c>
    </row>
    <row r="354" ht="13.5" customHeight="1">
      <c r="A354" s="200"/>
      <c r="B354" s="223"/>
      <c r="C354" s="223"/>
      <c r="D354" s="226"/>
      <c r="E354" s="226"/>
      <c r="F354" s="227"/>
      <c r="G354" s="229"/>
      <c r="H354" s="225"/>
      <c r="I354" s="295">
        <v>2000.0</v>
      </c>
      <c r="J354" s="326"/>
      <c r="K354" s="220" t="str">
        <f t="shared" si="47"/>
        <v>0 Ft</v>
      </c>
    </row>
    <row r="355" ht="13.5" customHeight="1">
      <c r="A355" s="200"/>
      <c r="B355" s="223"/>
      <c r="C355" s="223"/>
      <c r="D355" s="226"/>
      <c r="E355" s="226"/>
      <c r="F355" s="227"/>
      <c r="G355" s="229"/>
      <c r="H355" s="225"/>
      <c r="I355" s="295">
        <v>1000.0</v>
      </c>
      <c r="J355" s="326"/>
      <c r="K355" s="220" t="str">
        <f t="shared" si="47"/>
        <v>0 Ft</v>
      </c>
    </row>
    <row r="356" ht="13.5" customHeight="1">
      <c r="A356" s="200"/>
      <c r="B356" s="223"/>
      <c r="C356" s="223"/>
      <c r="D356" s="226"/>
      <c r="E356" s="226"/>
      <c r="F356" s="237"/>
      <c r="G356" s="235"/>
      <c r="H356" s="226"/>
      <c r="I356" s="295">
        <v>500.0</v>
      </c>
      <c r="J356" s="326"/>
      <c r="K356" s="220" t="str">
        <f t="shared" si="47"/>
        <v>0 Ft</v>
      </c>
    </row>
    <row r="357" ht="13.5" customHeight="1">
      <c r="A357" s="200"/>
      <c r="B357" s="223"/>
      <c r="C357" s="223"/>
      <c r="D357" s="226"/>
      <c r="E357" s="226"/>
      <c r="F357" s="237"/>
      <c r="G357" s="235"/>
      <c r="H357" s="226"/>
      <c r="I357" s="295">
        <v>200.0</v>
      </c>
      <c r="J357" s="325"/>
      <c r="K357" s="220" t="str">
        <f t="shared" si="47"/>
        <v>0 Ft</v>
      </c>
    </row>
    <row r="358" ht="13.5" customHeight="1">
      <c r="A358" s="200"/>
      <c r="B358" s="223"/>
      <c r="C358" s="223"/>
      <c r="D358" s="226"/>
      <c r="E358" s="226"/>
      <c r="F358" s="237"/>
      <c r="G358" s="235"/>
      <c r="H358" s="226"/>
      <c r="I358" s="295">
        <v>100.0</v>
      </c>
      <c r="J358" s="325"/>
      <c r="K358" s="220" t="str">
        <f t="shared" si="47"/>
        <v>0 Ft</v>
      </c>
    </row>
    <row r="359" ht="13.5" customHeight="1">
      <c r="A359" s="200"/>
      <c r="B359" s="223"/>
      <c r="C359" s="223"/>
      <c r="D359" s="226"/>
      <c r="E359" s="226"/>
      <c r="F359" s="237"/>
      <c r="G359" s="235"/>
      <c r="H359" s="226"/>
      <c r="I359" s="295">
        <v>50.0</v>
      </c>
      <c r="J359" s="326"/>
      <c r="K359" s="220" t="str">
        <f t="shared" si="47"/>
        <v>0 Ft</v>
      </c>
    </row>
    <row r="360" ht="13.5" customHeight="1">
      <c r="A360" s="200"/>
      <c r="B360" s="223"/>
      <c r="C360" s="223"/>
      <c r="D360" s="226"/>
      <c r="E360" s="226"/>
      <c r="F360" s="237"/>
      <c r="G360" s="235"/>
      <c r="H360" s="226"/>
      <c r="I360" s="295">
        <v>20.0</v>
      </c>
      <c r="J360" s="326"/>
      <c r="K360" s="220" t="str">
        <f t="shared" si="47"/>
        <v>0 Ft</v>
      </c>
    </row>
    <row r="361" ht="13.5" customHeight="1">
      <c r="A361" s="200"/>
      <c r="B361" s="223"/>
      <c r="C361" s="223"/>
      <c r="D361" s="226"/>
      <c r="E361" s="226"/>
      <c r="F361" s="237"/>
      <c r="G361" s="235"/>
      <c r="H361" s="226"/>
      <c r="I361" s="295">
        <v>10.0</v>
      </c>
      <c r="J361" s="326"/>
      <c r="K361" s="220" t="str">
        <f t="shared" si="47"/>
        <v>0 Ft</v>
      </c>
    </row>
    <row r="362" ht="13.5" customHeight="1">
      <c r="A362" s="200"/>
      <c r="B362" s="223"/>
      <c r="C362" s="223"/>
      <c r="D362" s="226"/>
      <c r="E362" s="226"/>
      <c r="F362" s="237"/>
      <c r="G362" s="235"/>
      <c r="H362" s="226"/>
      <c r="I362" s="296">
        <v>5.0</v>
      </c>
      <c r="J362" s="326"/>
      <c r="K362" s="242" t="str">
        <f t="shared" si="47"/>
        <v>0 Ft</v>
      </c>
    </row>
    <row r="363" ht="13.5" customHeight="1">
      <c r="A363" s="200"/>
      <c r="B363" s="15" t="s">
        <v>102</v>
      </c>
      <c r="C363" s="16"/>
      <c r="D363" s="244" t="str">
        <f t="shared" ref="D363:E363" si="48">SUM(D352:D362)</f>
        <v>0 Ft</v>
      </c>
      <c r="E363" s="244" t="str">
        <f t="shared" si="48"/>
        <v>0 Ft</v>
      </c>
      <c r="F363" s="246" t="s">
        <v>103</v>
      </c>
      <c r="G363" s="16"/>
      <c r="H363" s="248" t="str">
        <f>SUM(H352:H362)</f>
        <v>0 Ft</v>
      </c>
      <c r="I363" s="177" t="s">
        <v>54</v>
      </c>
      <c r="J363" s="250" t="str">
        <f>SUM(K351:K362)</f>
        <v>0 Ft</v>
      </c>
      <c r="K363" s="187"/>
    </row>
    <row r="364" ht="13.5" customHeight="1">
      <c r="A364" s="258"/>
      <c r="B364" s="62" t="s">
        <v>109</v>
      </c>
      <c r="C364" s="76"/>
      <c r="D364" s="260" t="str">
        <f>D350+D363-H363</f>
        <v>1,795,085 Ft</v>
      </c>
      <c r="E364" s="268"/>
      <c r="F364" s="268"/>
      <c r="G364" s="268"/>
      <c r="H364" s="270"/>
      <c r="I364" s="202" t="s">
        <v>112</v>
      </c>
      <c r="J364" s="260" t="str">
        <f>J363-D364</f>
        <v>-1,795,085 Ft</v>
      </c>
      <c r="K364" s="270"/>
    </row>
    <row r="365" ht="13.5" customHeight="1">
      <c r="A365" s="175">
        <v>25.0</v>
      </c>
      <c r="B365" s="177"/>
      <c r="C365" s="179" t="s">
        <v>73</v>
      </c>
      <c r="D365" s="250" t="str">
        <f>D364</f>
        <v>1,795,085 Ft</v>
      </c>
      <c r="E365" s="185"/>
      <c r="F365" s="185"/>
      <c r="G365" s="185"/>
      <c r="H365" s="187"/>
      <c r="I365" s="177" t="s">
        <v>76</v>
      </c>
      <c r="J365" s="189" t="s">
        <v>77</v>
      </c>
      <c r="K365" s="191" t="s">
        <v>78</v>
      </c>
    </row>
    <row r="366" ht="13.5" customHeight="1">
      <c r="A366" s="200"/>
      <c r="B366" s="202" t="s">
        <v>86</v>
      </c>
      <c r="C366" s="203" t="s">
        <v>87</v>
      </c>
      <c r="D366" s="203" t="s">
        <v>88</v>
      </c>
      <c r="E366" s="203" t="s">
        <v>89</v>
      </c>
      <c r="F366" s="203" t="s">
        <v>90</v>
      </c>
      <c r="G366" s="203" t="s">
        <v>87</v>
      </c>
      <c r="H366" s="209" t="s">
        <v>91</v>
      </c>
      <c r="I366" s="210">
        <v>20000.0</v>
      </c>
      <c r="J366" s="324"/>
      <c r="K366" s="220" t="str">
        <f t="shared" ref="K366:K377" si="49">I366*J366</f>
        <v>0 Ft</v>
      </c>
    </row>
    <row r="367" ht="13.5" customHeight="1">
      <c r="A367" s="200"/>
      <c r="B367" s="222"/>
      <c r="C367" s="223"/>
      <c r="D367" s="225"/>
      <c r="E367" s="226"/>
      <c r="F367" s="227"/>
      <c r="G367" s="229"/>
      <c r="H367" s="225"/>
      <c r="I367" s="210">
        <v>10000.0</v>
      </c>
      <c r="J367" s="325"/>
      <c r="K367" s="220" t="str">
        <f t="shared" si="49"/>
        <v>0 Ft</v>
      </c>
    </row>
    <row r="368" ht="13.5" customHeight="1">
      <c r="A368" s="200"/>
      <c r="B368" s="223"/>
      <c r="C368" s="223"/>
      <c r="D368" s="226"/>
      <c r="E368" s="226"/>
      <c r="F368" s="227"/>
      <c r="G368" s="229"/>
      <c r="H368" s="225"/>
      <c r="I368" s="210">
        <v>5000.0</v>
      </c>
      <c r="J368" s="325"/>
      <c r="K368" s="220" t="str">
        <f t="shared" si="49"/>
        <v>0 Ft</v>
      </c>
    </row>
    <row r="369" ht="13.5" customHeight="1">
      <c r="A369" s="200"/>
      <c r="B369" s="223"/>
      <c r="C369" s="223"/>
      <c r="D369" s="226"/>
      <c r="E369" s="226"/>
      <c r="F369" s="227"/>
      <c r="G369" s="229"/>
      <c r="H369" s="225"/>
      <c r="I369" s="210">
        <v>2000.0</v>
      </c>
      <c r="J369" s="326"/>
      <c r="K369" s="220" t="str">
        <f t="shared" si="49"/>
        <v>0 Ft</v>
      </c>
    </row>
    <row r="370" ht="13.5" customHeight="1">
      <c r="A370" s="200"/>
      <c r="B370" s="223"/>
      <c r="C370" s="223"/>
      <c r="D370" s="226"/>
      <c r="E370" s="226"/>
      <c r="F370" s="227"/>
      <c r="G370" s="229"/>
      <c r="H370" s="225"/>
      <c r="I370" s="210">
        <v>1000.0</v>
      </c>
      <c r="J370" s="326"/>
      <c r="K370" s="220" t="str">
        <f t="shared" si="49"/>
        <v>0 Ft</v>
      </c>
    </row>
    <row r="371" ht="13.5" customHeight="1">
      <c r="A371" s="200"/>
      <c r="B371" s="223"/>
      <c r="C371" s="223"/>
      <c r="D371" s="226"/>
      <c r="E371" s="226"/>
      <c r="F371" s="237"/>
      <c r="G371" s="235"/>
      <c r="H371" s="226"/>
      <c r="I371" s="210">
        <v>500.0</v>
      </c>
      <c r="J371" s="326"/>
      <c r="K371" s="220" t="str">
        <f t="shared" si="49"/>
        <v>0 Ft</v>
      </c>
    </row>
    <row r="372" ht="13.5" customHeight="1">
      <c r="A372" s="200"/>
      <c r="B372" s="223"/>
      <c r="C372" s="223"/>
      <c r="D372" s="226"/>
      <c r="E372" s="226"/>
      <c r="F372" s="237"/>
      <c r="G372" s="235"/>
      <c r="H372" s="226"/>
      <c r="I372" s="210">
        <v>200.0</v>
      </c>
      <c r="J372" s="325"/>
      <c r="K372" s="220" t="str">
        <f t="shared" si="49"/>
        <v>0 Ft</v>
      </c>
    </row>
    <row r="373" ht="13.5" customHeight="1">
      <c r="A373" s="200"/>
      <c r="B373" s="223"/>
      <c r="C373" s="223"/>
      <c r="D373" s="226"/>
      <c r="E373" s="226"/>
      <c r="F373" s="237"/>
      <c r="G373" s="235"/>
      <c r="H373" s="226"/>
      <c r="I373" s="210">
        <v>100.0</v>
      </c>
      <c r="J373" s="325"/>
      <c r="K373" s="220" t="str">
        <f t="shared" si="49"/>
        <v>0 Ft</v>
      </c>
    </row>
    <row r="374" ht="13.5" customHeight="1">
      <c r="A374" s="200"/>
      <c r="B374" s="223"/>
      <c r="C374" s="223"/>
      <c r="D374" s="226"/>
      <c r="E374" s="226"/>
      <c r="F374" s="237"/>
      <c r="G374" s="235"/>
      <c r="H374" s="226"/>
      <c r="I374" s="210">
        <v>50.0</v>
      </c>
      <c r="J374" s="326"/>
      <c r="K374" s="220" t="str">
        <f t="shared" si="49"/>
        <v>0 Ft</v>
      </c>
    </row>
    <row r="375" ht="13.5" customHeight="1">
      <c r="A375" s="200"/>
      <c r="B375" s="223"/>
      <c r="C375" s="223"/>
      <c r="D375" s="226"/>
      <c r="E375" s="226"/>
      <c r="F375" s="237"/>
      <c r="G375" s="235"/>
      <c r="H375" s="226"/>
      <c r="I375" s="210">
        <v>20.0</v>
      </c>
      <c r="J375" s="326"/>
      <c r="K375" s="220" t="str">
        <f t="shared" si="49"/>
        <v>0 Ft</v>
      </c>
    </row>
    <row r="376" ht="13.5" customHeight="1">
      <c r="A376" s="200"/>
      <c r="B376" s="223"/>
      <c r="C376" s="223"/>
      <c r="D376" s="226"/>
      <c r="E376" s="226"/>
      <c r="F376" s="237"/>
      <c r="G376" s="235"/>
      <c r="H376" s="226"/>
      <c r="I376" s="210">
        <v>10.0</v>
      </c>
      <c r="J376" s="326"/>
      <c r="K376" s="220" t="str">
        <f t="shared" si="49"/>
        <v>0 Ft</v>
      </c>
    </row>
    <row r="377" ht="13.5" customHeight="1">
      <c r="A377" s="200"/>
      <c r="B377" s="223"/>
      <c r="C377" s="223"/>
      <c r="D377" s="226"/>
      <c r="E377" s="226"/>
      <c r="F377" s="237"/>
      <c r="G377" s="235"/>
      <c r="H377" s="226"/>
      <c r="I377" s="240">
        <v>5.0</v>
      </c>
      <c r="J377" s="326"/>
      <c r="K377" s="242" t="str">
        <f t="shared" si="49"/>
        <v>0 Ft</v>
      </c>
    </row>
    <row r="378" ht="13.5" customHeight="1">
      <c r="A378" s="200"/>
      <c r="B378" s="15" t="s">
        <v>102</v>
      </c>
      <c r="C378" s="16"/>
      <c r="D378" s="244" t="str">
        <f t="shared" ref="D378:E378" si="50">SUM(D367:D377)</f>
        <v>0 Ft</v>
      </c>
      <c r="E378" s="244" t="str">
        <f t="shared" si="50"/>
        <v>0 Ft</v>
      </c>
      <c r="F378" s="246" t="s">
        <v>103</v>
      </c>
      <c r="G378" s="16"/>
      <c r="H378" s="248" t="str">
        <f>SUM(H367:H377)</f>
        <v>0 Ft</v>
      </c>
      <c r="I378" s="177" t="s">
        <v>54</v>
      </c>
      <c r="J378" s="250" t="str">
        <f>SUM(K366:K377)</f>
        <v>0 Ft</v>
      </c>
      <c r="K378" s="187"/>
    </row>
    <row r="379" ht="13.5" customHeight="1">
      <c r="A379" s="258"/>
      <c r="B379" s="62" t="s">
        <v>109</v>
      </c>
      <c r="C379" s="76"/>
      <c r="D379" s="260" t="str">
        <f>D365+D378-H378</f>
        <v>1,795,085 Ft</v>
      </c>
      <c r="E379" s="268"/>
      <c r="F379" s="268"/>
      <c r="G379" s="268"/>
      <c r="H379" s="270"/>
      <c r="I379" s="202" t="s">
        <v>112</v>
      </c>
      <c r="J379" s="260" t="str">
        <f>J378-D379</f>
        <v>-1,795,085 Ft</v>
      </c>
      <c r="K379" s="270"/>
    </row>
    <row r="380" ht="13.5" customHeight="1">
      <c r="A380" s="175">
        <v>26.0</v>
      </c>
      <c r="B380" s="177"/>
      <c r="C380" s="179" t="s">
        <v>73</v>
      </c>
      <c r="D380" s="250" t="str">
        <f>D379</f>
        <v>1,795,085 Ft</v>
      </c>
      <c r="E380" s="185"/>
      <c r="F380" s="185"/>
      <c r="G380" s="185"/>
      <c r="H380" s="187"/>
      <c r="I380" s="177" t="s">
        <v>76</v>
      </c>
      <c r="J380" s="189" t="s">
        <v>77</v>
      </c>
      <c r="K380" s="191" t="s">
        <v>78</v>
      </c>
    </row>
    <row r="381" ht="13.5" customHeight="1">
      <c r="A381" s="200"/>
      <c r="B381" s="202" t="s">
        <v>86</v>
      </c>
      <c r="C381" s="203" t="s">
        <v>87</v>
      </c>
      <c r="D381" s="203" t="s">
        <v>88</v>
      </c>
      <c r="E381" s="203" t="s">
        <v>89</v>
      </c>
      <c r="F381" s="203" t="s">
        <v>90</v>
      </c>
      <c r="G381" s="203" t="s">
        <v>87</v>
      </c>
      <c r="H381" s="209" t="s">
        <v>91</v>
      </c>
      <c r="I381" s="210">
        <v>20000.0</v>
      </c>
      <c r="J381" s="324"/>
      <c r="K381" s="220" t="str">
        <f t="shared" ref="K381:K392" si="51">I381*J381</f>
        <v>0 Ft</v>
      </c>
    </row>
    <row r="382" ht="13.5" customHeight="1">
      <c r="A382" s="200"/>
      <c r="B382" s="222"/>
      <c r="C382" s="223"/>
      <c r="D382" s="225"/>
      <c r="E382" s="226"/>
      <c r="F382" s="227"/>
      <c r="G382" s="229"/>
      <c r="H382" s="225"/>
      <c r="I382" s="210">
        <v>10000.0</v>
      </c>
      <c r="J382" s="325"/>
      <c r="K382" s="220" t="str">
        <f t="shared" si="51"/>
        <v>0 Ft</v>
      </c>
    </row>
    <row r="383" ht="13.5" customHeight="1">
      <c r="A383" s="200"/>
      <c r="B383" s="223"/>
      <c r="C383" s="223"/>
      <c r="D383" s="226"/>
      <c r="E383" s="226"/>
      <c r="F383" s="227"/>
      <c r="G383" s="229"/>
      <c r="H383" s="225"/>
      <c r="I383" s="210">
        <v>5000.0</v>
      </c>
      <c r="J383" s="325"/>
      <c r="K383" s="220" t="str">
        <f t="shared" si="51"/>
        <v>0 Ft</v>
      </c>
    </row>
    <row r="384" ht="13.5" customHeight="1">
      <c r="A384" s="200"/>
      <c r="B384" s="223"/>
      <c r="C384" s="223"/>
      <c r="D384" s="226"/>
      <c r="E384" s="226"/>
      <c r="F384" s="227"/>
      <c r="G384" s="229"/>
      <c r="H384" s="225"/>
      <c r="I384" s="210">
        <v>2000.0</v>
      </c>
      <c r="J384" s="326"/>
      <c r="K384" s="220" t="str">
        <f t="shared" si="51"/>
        <v>0 Ft</v>
      </c>
    </row>
    <row r="385" ht="13.5" customHeight="1">
      <c r="A385" s="200"/>
      <c r="B385" s="223"/>
      <c r="C385" s="223"/>
      <c r="D385" s="226"/>
      <c r="E385" s="226"/>
      <c r="F385" s="227"/>
      <c r="G385" s="229"/>
      <c r="H385" s="225"/>
      <c r="I385" s="210">
        <v>1000.0</v>
      </c>
      <c r="J385" s="326"/>
      <c r="K385" s="220" t="str">
        <f t="shared" si="51"/>
        <v>0 Ft</v>
      </c>
    </row>
    <row r="386" ht="13.5" customHeight="1">
      <c r="A386" s="200"/>
      <c r="B386" s="223"/>
      <c r="C386" s="223"/>
      <c r="D386" s="226"/>
      <c r="E386" s="226"/>
      <c r="F386" s="237"/>
      <c r="G386" s="235"/>
      <c r="H386" s="226"/>
      <c r="I386" s="210">
        <v>500.0</v>
      </c>
      <c r="J386" s="326"/>
      <c r="K386" s="220" t="str">
        <f t="shared" si="51"/>
        <v>0 Ft</v>
      </c>
    </row>
    <row r="387" ht="13.5" customHeight="1">
      <c r="A387" s="200"/>
      <c r="B387" s="223"/>
      <c r="C387" s="223"/>
      <c r="D387" s="226"/>
      <c r="E387" s="226"/>
      <c r="F387" s="237"/>
      <c r="G387" s="235"/>
      <c r="H387" s="226"/>
      <c r="I387" s="210">
        <v>200.0</v>
      </c>
      <c r="J387" s="325"/>
      <c r="K387" s="220" t="str">
        <f t="shared" si="51"/>
        <v>0 Ft</v>
      </c>
    </row>
    <row r="388" ht="13.5" customHeight="1">
      <c r="A388" s="200"/>
      <c r="B388" s="223"/>
      <c r="C388" s="223"/>
      <c r="D388" s="226"/>
      <c r="E388" s="226"/>
      <c r="F388" s="237"/>
      <c r="G388" s="235"/>
      <c r="H388" s="226"/>
      <c r="I388" s="210">
        <v>100.0</v>
      </c>
      <c r="J388" s="325"/>
      <c r="K388" s="220" t="str">
        <f t="shared" si="51"/>
        <v>0 Ft</v>
      </c>
    </row>
    <row r="389" ht="13.5" customHeight="1">
      <c r="A389" s="200"/>
      <c r="B389" s="223"/>
      <c r="C389" s="223"/>
      <c r="D389" s="226"/>
      <c r="E389" s="226"/>
      <c r="F389" s="237"/>
      <c r="G389" s="235"/>
      <c r="H389" s="226"/>
      <c r="I389" s="210">
        <v>50.0</v>
      </c>
      <c r="J389" s="326"/>
      <c r="K389" s="220" t="str">
        <f t="shared" si="51"/>
        <v>0 Ft</v>
      </c>
    </row>
    <row r="390" ht="13.5" customHeight="1">
      <c r="A390" s="200"/>
      <c r="B390" s="223"/>
      <c r="C390" s="223"/>
      <c r="D390" s="226"/>
      <c r="E390" s="226"/>
      <c r="F390" s="237"/>
      <c r="G390" s="235"/>
      <c r="H390" s="226"/>
      <c r="I390" s="210">
        <v>20.0</v>
      </c>
      <c r="J390" s="326"/>
      <c r="K390" s="220" t="str">
        <f t="shared" si="51"/>
        <v>0 Ft</v>
      </c>
    </row>
    <row r="391" ht="13.5" customHeight="1">
      <c r="A391" s="200"/>
      <c r="B391" s="223"/>
      <c r="C391" s="223"/>
      <c r="D391" s="226"/>
      <c r="E391" s="226"/>
      <c r="F391" s="237"/>
      <c r="G391" s="235"/>
      <c r="H391" s="226"/>
      <c r="I391" s="210">
        <v>10.0</v>
      </c>
      <c r="J391" s="326"/>
      <c r="K391" s="220" t="str">
        <f t="shared" si="51"/>
        <v>0 Ft</v>
      </c>
    </row>
    <row r="392" ht="13.5" customHeight="1">
      <c r="A392" s="200"/>
      <c r="B392" s="223"/>
      <c r="C392" s="223"/>
      <c r="D392" s="226"/>
      <c r="E392" s="226"/>
      <c r="F392" s="237"/>
      <c r="G392" s="235"/>
      <c r="H392" s="226"/>
      <c r="I392" s="240">
        <v>5.0</v>
      </c>
      <c r="J392" s="326"/>
      <c r="K392" s="242" t="str">
        <f t="shared" si="51"/>
        <v>0 Ft</v>
      </c>
    </row>
    <row r="393" ht="13.5" customHeight="1">
      <c r="A393" s="200"/>
      <c r="B393" s="15" t="s">
        <v>102</v>
      </c>
      <c r="C393" s="16"/>
      <c r="D393" s="244" t="str">
        <f t="shared" ref="D393:E393" si="52">SUM(D382:D392)</f>
        <v>0 Ft</v>
      </c>
      <c r="E393" s="244" t="str">
        <f t="shared" si="52"/>
        <v>0 Ft</v>
      </c>
      <c r="F393" s="246" t="s">
        <v>103</v>
      </c>
      <c r="G393" s="16"/>
      <c r="H393" s="248" t="str">
        <f>SUM(H382:H392)</f>
        <v>0 Ft</v>
      </c>
      <c r="I393" s="177" t="s">
        <v>54</v>
      </c>
      <c r="J393" s="250" t="str">
        <f>SUM(K381:K392)</f>
        <v>0 Ft</v>
      </c>
      <c r="K393" s="187"/>
    </row>
    <row r="394" ht="13.5" customHeight="1">
      <c r="A394" s="258"/>
      <c r="B394" s="62" t="s">
        <v>109</v>
      </c>
      <c r="C394" s="76"/>
      <c r="D394" s="260" t="str">
        <f>D380+D393-H393</f>
        <v>1,795,085 Ft</v>
      </c>
      <c r="E394" s="268"/>
      <c r="F394" s="268"/>
      <c r="G394" s="268"/>
      <c r="H394" s="270"/>
      <c r="I394" s="202" t="s">
        <v>112</v>
      </c>
      <c r="J394" s="260" t="str">
        <f>J393-D394</f>
        <v>-1,795,085 Ft</v>
      </c>
      <c r="K394" s="270"/>
    </row>
    <row r="395" ht="13.5" customHeight="1">
      <c r="A395" s="175">
        <v>27.0</v>
      </c>
      <c r="B395" s="177"/>
      <c r="C395" s="179" t="s">
        <v>73</v>
      </c>
      <c r="D395" s="250" t="str">
        <f>D394</f>
        <v>1,795,085 Ft</v>
      </c>
      <c r="E395" s="185"/>
      <c r="F395" s="185"/>
      <c r="G395" s="185"/>
      <c r="H395" s="187"/>
      <c r="I395" s="177" t="s">
        <v>76</v>
      </c>
      <c r="J395" s="189" t="s">
        <v>77</v>
      </c>
      <c r="K395" s="191" t="s">
        <v>78</v>
      </c>
    </row>
    <row r="396" ht="13.5" customHeight="1">
      <c r="A396" s="200"/>
      <c r="B396" s="202" t="s">
        <v>86</v>
      </c>
      <c r="C396" s="203" t="s">
        <v>87</v>
      </c>
      <c r="D396" s="203" t="s">
        <v>88</v>
      </c>
      <c r="E396" s="203" t="s">
        <v>89</v>
      </c>
      <c r="F396" s="203" t="s">
        <v>90</v>
      </c>
      <c r="G396" s="203" t="s">
        <v>87</v>
      </c>
      <c r="H396" s="209" t="s">
        <v>91</v>
      </c>
      <c r="I396" s="210">
        <v>20000.0</v>
      </c>
      <c r="J396" s="324"/>
      <c r="K396" s="220" t="str">
        <f t="shared" ref="K396:K407" si="53">I396*J396</f>
        <v>0 Ft</v>
      </c>
    </row>
    <row r="397" ht="13.5" customHeight="1">
      <c r="A397" s="200"/>
      <c r="B397" s="222"/>
      <c r="C397" s="223"/>
      <c r="D397" s="225"/>
      <c r="E397" s="226"/>
      <c r="F397" s="227"/>
      <c r="G397" s="229"/>
      <c r="H397" s="225"/>
      <c r="I397" s="210">
        <v>10000.0</v>
      </c>
      <c r="J397" s="325"/>
      <c r="K397" s="220" t="str">
        <f t="shared" si="53"/>
        <v>0 Ft</v>
      </c>
    </row>
    <row r="398" ht="13.5" customHeight="1">
      <c r="A398" s="200"/>
      <c r="B398" s="223"/>
      <c r="C398" s="223"/>
      <c r="D398" s="226"/>
      <c r="E398" s="226"/>
      <c r="F398" s="227"/>
      <c r="G398" s="229"/>
      <c r="H398" s="225"/>
      <c r="I398" s="210">
        <v>5000.0</v>
      </c>
      <c r="J398" s="325"/>
      <c r="K398" s="220" t="str">
        <f t="shared" si="53"/>
        <v>0 Ft</v>
      </c>
    </row>
    <row r="399" ht="13.5" customHeight="1">
      <c r="A399" s="200"/>
      <c r="B399" s="223"/>
      <c r="C399" s="223"/>
      <c r="D399" s="226"/>
      <c r="E399" s="226"/>
      <c r="F399" s="227"/>
      <c r="G399" s="229"/>
      <c r="H399" s="225"/>
      <c r="I399" s="210">
        <v>2000.0</v>
      </c>
      <c r="J399" s="326"/>
      <c r="K399" s="220" t="str">
        <f t="shared" si="53"/>
        <v>0 Ft</v>
      </c>
    </row>
    <row r="400" ht="13.5" customHeight="1">
      <c r="A400" s="200"/>
      <c r="B400" s="223"/>
      <c r="C400" s="223"/>
      <c r="D400" s="226"/>
      <c r="E400" s="226"/>
      <c r="F400" s="227"/>
      <c r="G400" s="229"/>
      <c r="H400" s="225"/>
      <c r="I400" s="210">
        <v>1000.0</v>
      </c>
      <c r="J400" s="326"/>
      <c r="K400" s="220" t="str">
        <f t="shared" si="53"/>
        <v>0 Ft</v>
      </c>
    </row>
    <row r="401" ht="13.5" customHeight="1">
      <c r="A401" s="200"/>
      <c r="B401" s="223"/>
      <c r="C401" s="223"/>
      <c r="D401" s="226"/>
      <c r="E401" s="226"/>
      <c r="F401" s="237"/>
      <c r="G401" s="235"/>
      <c r="H401" s="226"/>
      <c r="I401" s="210">
        <v>500.0</v>
      </c>
      <c r="J401" s="326"/>
      <c r="K401" s="220" t="str">
        <f t="shared" si="53"/>
        <v>0 Ft</v>
      </c>
    </row>
    <row r="402" ht="13.5" customHeight="1">
      <c r="A402" s="200"/>
      <c r="B402" s="223"/>
      <c r="C402" s="223"/>
      <c r="D402" s="226"/>
      <c r="E402" s="226"/>
      <c r="F402" s="237"/>
      <c r="G402" s="235"/>
      <c r="H402" s="226"/>
      <c r="I402" s="210">
        <v>200.0</v>
      </c>
      <c r="J402" s="325"/>
      <c r="K402" s="220" t="str">
        <f t="shared" si="53"/>
        <v>0 Ft</v>
      </c>
    </row>
    <row r="403" ht="13.5" customHeight="1">
      <c r="A403" s="200"/>
      <c r="B403" s="223"/>
      <c r="C403" s="223"/>
      <c r="D403" s="226"/>
      <c r="E403" s="226"/>
      <c r="F403" s="237"/>
      <c r="G403" s="235"/>
      <c r="H403" s="226"/>
      <c r="I403" s="210">
        <v>100.0</v>
      </c>
      <c r="J403" s="325"/>
      <c r="K403" s="220" t="str">
        <f t="shared" si="53"/>
        <v>0 Ft</v>
      </c>
    </row>
    <row r="404" ht="13.5" customHeight="1">
      <c r="A404" s="200"/>
      <c r="B404" s="223"/>
      <c r="C404" s="223"/>
      <c r="D404" s="226"/>
      <c r="E404" s="226"/>
      <c r="F404" s="237"/>
      <c r="G404" s="235"/>
      <c r="H404" s="226"/>
      <c r="I404" s="210">
        <v>50.0</v>
      </c>
      <c r="J404" s="326"/>
      <c r="K404" s="220" t="str">
        <f t="shared" si="53"/>
        <v>0 Ft</v>
      </c>
    </row>
    <row r="405" ht="13.5" customHeight="1">
      <c r="A405" s="200"/>
      <c r="B405" s="223"/>
      <c r="C405" s="223"/>
      <c r="D405" s="226"/>
      <c r="E405" s="226"/>
      <c r="F405" s="237"/>
      <c r="G405" s="235"/>
      <c r="H405" s="226"/>
      <c r="I405" s="210">
        <v>20.0</v>
      </c>
      <c r="J405" s="326"/>
      <c r="K405" s="220" t="str">
        <f t="shared" si="53"/>
        <v>0 Ft</v>
      </c>
    </row>
    <row r="406" ht="13.5" customHeight="1">
      <c r="A406" s="200"/>
      <c r="B406" s="223"/>
      <c r="C406" s="223"/>
      <c r="D406" s="226"/>
      <c r="E406" s="226"/>
      <c r="F406" s="237"/>
      <c r="G406" s="235"/>
      <c r="H406" s="226"/>
      <c r="I406" s="210">
        <v>10.0</v>
      </c>
      <c r="J406" s="326"/>
      <c r="K406" s="220" t="str">
        <f t="shared" si="53"/>
        <v>0 Ft</v>
      </c>
    </row>
    <row r="407" ht="13.5" customHeight="1">
      <c r="A407" s="200"/>
      <c r="B407" s="223"/>
      <c r="C407" s="223"/>
      <c r="D407" s="226"/>
      <c r="E407" s="226"/>
      <c r="F407" s="237"/>
      <c r="G407" s="235"/>
      <c r="H407" s="226"/>
      <c r="I407" s="240">
        <v>5.0</v>
      </c>
      <c r="J407" s="326"/>
      <c r="K407" s="242" t="str">
        <f t="shared" si="53"/>
        <v>0 Ft</v>
      </c>
    </row>
    <row r="408" ht="13.5" customHeight="1">
      <c r="A408" s="200"/>
      <c r="B408" s="15" t="s">
        <v>102</v>
      </c>
      <c r="C408" s="16"/>
      <c r="D408" s="244" t="str">
        <f t="shared" ref="D408:E408" si="54">SUM(D397:D407)</f>
        <v>0 Ft</v>
      </c>
      <c r="E408" s="244" t="str">
        <f t="shared" si="54"/>
        <v>0 Ft</v>
      </c>
      <c r="F408" s="246" t="s">
        <v>103</v>
      </c>
      <c r="G408" s="16"/>
      <c r="H408" s="248" t="str">
        <f>SUM(H397:H407)</f>
        <v>0 Ft</v>
      </c>
      <c r="I408" s="177" t="s">
        <v>54</v>
      </c>
      <c r="J408" s="250" t="str">
        <f>SUM(K396:K407)</f>
        <v>0 Ft</v>
      </c>
      <c r="K408" s="187"/>
    </row>
    <row r="409" ht="13.5" customHeight="1">
      <c r="A409" s="258"/>
      <c r="B409" s="62" t="s">
        <v>109</v>
      </c>
      <c r="C409" s="76"/>
      <c r="D409" s="260" t="str">
        <f>D395+D408-H408</f>
        <v>1,795,085 Ft</v>
      </c>
      <c r="E409" s="268"/>
      <c r="F409" s="268"/>
      <c r="G409" s="268"/>
      <c r="H409" s="270"/>
      <c r="I409" s="202" t="s">
        <v>112</v>
      </c>
      <c r="J409" s="260" t="str">
        <f>J408-D409</f>
        <v>-1,795,085 Ft</v>
      </c>
      <c r="K409" s="270"/>
    </row>
    <row r="410" ht="13.5" customHeight="1">
      <c r="A410" s="175">
        <v>28.0</v>
      </c>
      <c r="B410" s="177"/>
      <c r="C410" s="179" t="s">
        <v>73</v>
      </c>
      <c r="D410" s="250" t="str">
        <f>D409</f>
        <v>1,795,085 Ft</v>
      </c>
      <c r="E410" s="185"/>
      <c r="F410" s="185"/>
      <c r="G410" s="185"/>
      <c r="H410" s="187"/>
      <c r="I410" s="177" t="s">
        <v>76</v>
      </c>
      <c r="J410" s="189" t="s">
        <v>77</v>
      </c>
      <c r="K410" s="191" t="s">
        <v>78</v>
      </c>
    </row>
    <row r="411" ht="13.5" customHeight="1">
      <c r="A411" s="200"/>
      <c r="B411" s="202" t="s">
        <v>86</v>
      </c>
      <c r="C411" s="203" t="s">
        <v>87</v>
      </c>
      <c r="D411" s="203" t="s">
        <v>88</v>
      </c>
      <c r="E411" s="203" t="s">
        <v>89</v>
      </c>
      <c r="F411" s="203" t="s">
        <v>90</v>
      </c>
      <c r="G411" s="203" t="s">
        <v>87</v>
      </c>
      <c r="H411" s="209" t="s">
        <v>91</v>
      </c>
      <c r="I411" s="210">
        <v>20000.0</v>
      </c>
      <c r="J411" s="324"/>
      <c r="K411" s="220" t="str">
        <f t="shared" ref="K411:K422" si="55">I411*J411</f>
        <v>0 Ft</v>
      </c>
    </row>
    <row r="412" ht="13.5" customHeight="1">
      <c r="A412" s="200"/>
      <c r="B412" s="310"/>
      <c r="C412" s="311"/>
      <c r="D412" s="312"/>
      <c r="E412" s="313"/>
      <c r="F412" s="315"/>
      <c r="G412" s="316"/>
      <c r="H412" s="312"/>
      <c r="I412" s="210">
        <v>10000.0</v>
      </c>
      <c r="J412" s="325"/>
      <c r="K412" s="220" t="str">
        <f t="shared" si="55"/>
        <v>0 Ft</v>
      </c>
    </row>
    <row r="413" ht="13.5" customHeight="1">
      <c r="A413" s="200"/>
      <c r="B413" s="311"/>
      <c r="C413" s="311"/>
      <c r="D413" s="313"/>
      <c r="E413" s="313"/>
      <c r="F413" s="315"/>
      <c r="G413" s="316"/>
      <c r="H413" s="312"/>
      <c r="I413" s="210">
        <v>5000.0</v>
      </c>
      <c r="J413" s="325"/>
      <c r="K413" s="220" t="str">
        <f t="shared" si="55"/>
        <v>0 Ft</v>
      </c>
    </row>
    <row r="414" ht="13.5" customHeight="1">
      <c r="A414" s="200"/>
      <c r="B414" s="311"/>
      <c r="C414" s="311"/>
      <c r="D414" s="313"/>
      <c r="E414" s="313"/>
      <c r="F414" s="315"/>
      <c r="G414" s="316"/>
      <c r="H414" s="312"/>
      <c r="I414" s="210">
        <v>2000.0</v>
      </c>
      <c r="J414" s="326"/>
      <c r="K414" s="220" t="str">
        <f t="shared" si="55"/>
        <v>0 Ft</v>
      </c>
    </row>
    <row r="415" ht="13.5" customHeight="1">
      <c r="A415" s="200"/>
      <c r="B415" s="311"/>
      <c r="C415" s="311"/>
      <c r="D415" s="313"/>
      <c r="E415" s="313"/>
      <c r="F415" s="315"/>
      <c r="G415" s="316"/>
      <c r="H415" s="312"/>
      <c r="I415" s="210">
        <v>1000.0</v>
      </c>
      <c r="J415" s="326"/>
      <c r="K415" s="220" t="str">
        <f t="shared" si="55"/>
        <v>0 Ft</v>
      </c>
    </row>
    <row r="416" ht="13.5" customHeight="1">
      <c r="A416" s="200"/>
      <c r="B416" s="311"/>
      <c r="C416" s="311"/>
      <c r="D416" s="313"/>
      <c r="E416" s="313"/>
      <c r="F416" s="295"/>
      <c r="G416" s="319"/>
      <c r="H416" s="313"/>
      <c r="I416" s="210">
        <v>500.0</v>
      </c>
      <c r="J416" s="326"/>
      <c r="K416" s="220" t="str">
        <f t="shared" si="55"/>
        <v>0 Ft</v>
      </c>
    </row>
    <row r="417" ht="13.5" customHeight="1">
      <c r="A417" s="200"/>
      <c r="B417" s="311"/>
      <c r="C417" s="311"/>
      <c r="D417" s="313"/>
      <c r="E417" s="313"/>
      <c r="F417" s="295"/>
      <c r="G417" s="319"/>
      <c r="H417" s="313"/>
      <c r="I417" s="210">
        <v>200.0</v>
      </c>
      <c r="J417" s="325"/>
      <c r="K417" s="220" t="str">
        <f t="shared" si="55"/>
        <v>0 Ft</v>
      </c>
    </row>
    <row r="418" ht="13.5" customHeight="1">
      <c r="A418" s="200"/>
      <c r="B418" s="311"/>
      <c r="C418" s="311"/>
      <c r="D418" s="313"/>
      <c r="E418" s="313"/>
      <c r="F418" s="295"/>
      <c r="G418" s="319"/>
      <c r="H418" s="313"/>
      <c r="I418" s="210">
        <v>100.0</v>
      </c>
      <c r="J418" s="325"/>
      <c r="K418" s="220" t="str">
        <f t="shared" si="55"/>
        <v>0 Ft</v>
      </c>
    </row>
    <row r="419" ht="13.5" customHeight="1">
      <c r="A419" s="200"/>
      <c r="B419" s="311"/>
      <c r="C419" s="311"/>
      <c r="D419" s="313"/>
      <c r="E419" s="313"/>
      <c r="F419" s="295"/>
      <c r="G419" s="319"/>
      <c r="H419" s="313"/>
      <c r="I419" s="210">
        <v>50.0</v>
      </c>
      <c r="J419" s="326"/>
      <c r="K419" s="220" t="str">
        <f t="shared" si="55"/>
        <v>0 Ft</v>
      </c>
    </row>
    <row r="420" ht="13.5" customHeight="1">
      <c r="A420" s="200"/>
      <c r="B420" s="311"/>
      <c r="C420" s="311"/>
      <c r="D420" s="313"/>
      <c r="E420" s="313"/>
      <c r="F420" s="295"/>
      <c r="G420" s="319"/>
      <c r="H420" s="313"/>
      <c r="I420" s="210">
        <v>20.0</v>
      </c>
      <c r="J420" s="326"/>
      <c r="K420" s="220" t="str">
        <f t="shared" si="55"/>
        <v>0 Ft</v>
      </c>
    </row>
    <row r="421" ht="13.5" customHeight="1">
      <c r="A421" s="200"/>
      <c r="B421" s="311"/>
      <c r="C421" s="311"/>
      <c r="D421" s="313"/>
      <c r="E421" s="313"/>
      <c r="F421" s="295"/>
      <c r="G421" s="319"/>
      <c r="H421" s="313"/>
      <c r="I421" s="210">
        <v>10.0</v>
      </c>
      <c r="J421" s="326"/>
      <c r="K421" s="220" t="str">
        <f t="shared" si="55"/>
        <v>0 Ft</v>
      </c>
    </row>
    <row r="422" ht="13.5" customHeight="1">
      <c r="A422" s="200"/>
      <c r="B422" s="311"/>
      <c r="C422" s="311"/>
      <c r="D422" s="313"/>
      <c r="E422" s="313"/>
      <c r="F422" s="295"/>
      <c r="G422" s="319"/>
      <c r="H422" s="313"/>
      <c r="I422" s="240">
        <v>5.0</v>
      </c>
      <c r="J422" s="326"/>
      <c r="K422" s="242" t="str">
        <f t="shared" si="55"/>
        <v>0 Ft</v>
      </c>
    </row>
    <row r="423" ht="13.5" customHeight="1">
      <c r="A423" s="200"/>
      <c r="B423" s="15" t="s">
        <v>102</v>
      </c>
      <c r="C423" s="16"/>
      <c r="D423" s="244" t="str">
        <f t="shared" ref="D423:E423" si="56">SUM(D412:D422)</f>
        <v>0 Ft</v>
      </c>
      <c r="E423" s="244" t="str">
        <f t="shared" si="56"/>
        <v>0 Ft</v>
      </c>
      <c r="F423" s="246" t="s">
        <v>103</v>
      </c>
      <c r="G423" s="16"/>
      <c r="H423" s="248" t="str">
        <f>SUM(H412:H422)</f>
        <v>0 Ft</v>
      </c>
      <c r="I423" s="177" t="s">
        <v>54</v>
      </c>
      <c r="J423" s="250" t="str">
        <f>SUM(K411:K422)</f>
        <v>0 Ft</v>
      </c>
      <c r="K423" s="187"/>
    </row>
    <row r="424" ht="13.5" customHeight="1">
      <c r="A424" s="258"/>
      <c r="B424" s="62" t="s">
        <v>109</v>
      </c>
      <c r="C424" s="76"/>
      <c r="D424" s="260" t="str">
        <f>D410+D423-H423</f>
        <v>1,795,085 Ft</v>
      </c>
      <c r="E424" s="268"/>
      <c r="F424" s="268"/>
      <c r="G424" s="268"/>
      <c r="H424" s="270"/>
      <c r="I424" s="202" t="s">
        <v>112</v>
      </c>
      <c r="J424" s="260" t="str">
        <f>J423-D424</f>
        <v>-1,795,085 Ft</v>
      </c>
      <c r="K424" s="270"/>
    </row>
    <row r="425" ht="13.5" customHeight="1">
      <c r="A425" s="328">
        <v>29.0</v>
      </c>
      <c r="B425" s="177"/>
      <c r="C425" s="179" t="s">
        <v>73</v>
      </c>
      <c r="D425" s="250" t="str">
        <f>D424</f>
        <v>1,795,085 Ft</v>
      </c>
      <c r="E425" s="185"/>
      <c r="F425" s="185"/>
      <c r="G425" s="185"/>
      <c r="H425" s="187"/>
      <c r="I425" s="177" t="s">
        <v>76</v>
      </c>
      <c r="J425" s="189" t="s">
        <v>77</v>
      </c>
      <c r="K425" s="191" t="s">
        <v>78</v>
      </c>
    </row>
    <row r="426" ht="13.5" customHeight="1">
      <c r="A426" s="200"/>
      <c r="B426" s="202" t="s">
        <v>86</v>
      </c>
      <c r="C426" s="203" t="s">
        <v>87</v>
      </c>
      <c r="D426" s="203" t="s">
        <v>88</v>
      </c>
      <c r="E426" s="203" t="s">
        <v>89</v>
      </c>
      <c r="F426" s="203" t="s">
        <v>90</v>
      </c>
      <c r="G426" s="203" t="s">
        <v>87</v>
      </c>
      <c r="H426" s="209" t="s">
        <v>91</v>
      </c>
      <c r="I426" s="210">
        <v>20000.0</v>
      </c>
      <c r="J426" s="324"/>
      <c r="K426" s="220" t="str">
        <f t="shared" ref="K426:K437" si="57">I426*J426</f>
        <v>0 Ft</v>
      </c>
    </row>
    <row r="427" ht="13.5" customHeight="1">
      <c r="A427" s="200"/>
      <c r="B427" s="222"/>
      <c r="C427" s="223"/>
      <c r="D427" s="225"/>
      <c r="E427" s="226"/>
      <c r="F427" s="227"/>
      <c r="G427" s="229"/>
      <c r="H427" s="225"/>
      <c r="I427" s="210">
        <v>10000.0</v>
      </c>
      <c r="J427" s="325"/>
      <c r="K427" s="220" t="str">
        <f t="shared" si="57"/>
        <v>0 Ft</v>
      </c>
    </row>
    <row r="428" ht="13.5" customHeight="1">
      <c r="A428" s="200"/>
      <c r="B428" s="223"/>
      <c r="C428" s="223"/>
      <c r="D428" s="226"/>
      <c r="E428" s="226"/>
      <c r="F428" s="227"/>
      <c r="G428" s="229"/>
      <c r="H428" s="225"/>
      <c r="I428" s="210">
        <v>5000.0</v>
      </c>
      <c r="J428" s="325"/>
      <c r="K428" s="220" t="str">
        <f t="shared" si="57"/>
        <v>0 Ft</v>
      </c>
    </row>
    <row r="429" ht="13.5" customHeight="1">
      <c r="A429" s="200"/>
      <c r="B429" s="223"/>
      <c r="C429" s="223"/>
      <c r="D429" s="226"/>
      <c r="E429" s="226"/>
      <c r="F429" s="227"/>
      <c r="G429" s="229"/>
      <c r="H429" s="225"/>
      <c r="I429" s="210">
        <v>2000.0</v>
      </c>
      <c r="J429" s="326"/>
      <c r="K429" s="220" t="str">
        <f t="shared" si="57"/>
        <v>0 Ft</v>
      </c>
    </row>
    <row r="430" ht="13.5" customHeight="1">
      <c r="A430" s="200"/>
      <c r="B430" s="223"/>
      <c r="C430" s="223"/>
      <c r="D430" s="226"/>
      <c r="E430" s="226"/>
      <c r="F430" s="227"/>
      <c r="G430" s="229"/>
      <c r="H430" s="225"/>
      <c r="I430" s="210">
        <v>1000.0</v>
      </c>
      <c r="J430" s="326"/>
      <c r="K430" s="220" t="str">
        <f t="shared" si="57"/>
        <v>0 Ft</v>
      </c>
    </row>
    <row r="431" ht="13.5" customHeight="1">
      <c r="A431" s="200"/>
      <c r="B431" s="223"/>
      <c r="C431" s="223"/>
      <c r="D431" s="226"/>
      <c r="E431" s="226"/>
      <c r="F431" s="237"/>
      <c r="G431" s="235"/>
      <c r="H431" s="226"/>
      <c r="I431" s="210">
        <v>500.0</v>
      </c>
      <c r="J431" s="326"/>
      <c r="K431" s="220" t="str">
        <f t="shared" si="57"/>
        <v>0 Ft</v>
      </c>
    </row>
    <row r="432" ht="13.5" customHeight="1">
      <c r="A432" s="200"/>
      <c r="B432" s="223"/>
      <c r="C432" s="223"/>
      <c r="D432" s="226"/>
      <c r="E432" s="226"/>
      <c r="F432" s="237"/>
      <c r="G432" s="235"/>
      <c r="H432" s="226"/>
      <c r="I432" s="210">
        <v>200.0</v>
      </c>
      <c r="J432" s="325"/>
      <c r="K432" s="220" t="str">
        <f t="shared" si="57"/>
        <v>0 Ft</v>
      </c>
    </row>
    <row r="433" ht="13.5" customHeight="1">
      <c r="A433" s="200"/>
      <c r="B433" s="223"/>
      <c r="C433" s="223"/>
      <c r="D433" s="226"/>
      <c r="E433" s="226"/>
      <c r="F433" s="237"/>
      <c r="G433" s="235"/>
      <c r="H433" s="226"/>
      <c r="I433" s="210">
        <v>100.0</v>
      </c>
      <c r="J433" s="325"/>
      <c r="K433" s="220" t="str">
        <f t="shared" si="57"/>
        <v>0 Ft</v>
      </c>
    </row>
    <row r="434" ht="13.5" customHeight="1">
      <c r="A434" s="200"/>
      <c r="B434" s="223"/>
      <c r="C434" s="223"/>
      <c r="D434" s="226"/>
      <c r="E434" s="226"/>
      <c r="F434" s="237"/>
      <c r="G434" s="235"/>
      <c r="H434" s="226"/>
      <c r="I434" s="210">
        <v>50.0</v>
      </c>
      <c r="J434" s="326"/>
      <c r="K434" s="220" t="str">
        <f t="shared" si="57"/>
        <v>0 Ft</v>
      </c>
    </row>
    <row r="435" ht="13.5" customHeight="1">
      <c r="A435" s="200"/>
      <c r="B435" s="223"/>
      <c r="C435" s="223"/>
      <c r="D435" s="226"/>
      <c r="E435" s="226"/>
      <c r="F435" s="237"/>
      <c r="G435" s="235"/>
      <c r="H435" s="226"/>
      <c r="I435" s="210">
        <v>20.0</v>
      </c>
      <c r="J435" s="326"/>
      <c r="K435" s="220" t="str">
        <f t="shared" si="57"/>
        <v>0 Ft</v>
      </c>
    </row>
    <row r="436" ht="13.5" customHeight="1">
      <c r="A436" s="200"/>
      <c r="B436" s="223"/>
      <c r="C436" s="223"/>
      <c r="D436" s="226"/>
      <c r="E436" s="226"/>
      <c r="F436" s="237"/>
      <c r="G436" s="235"/>
      <c r="H436" s="226"/>
      <c r="I436" s="210">
        <v>10.0</v>
      </c>
      <c r="J436" s="326"/>
      <c r="K436" s="220" t="str">
        <f t="shared" si="57"/>
        <v>0 Ft</v>
      </c>
    </row>
    <row r="437" ht="13.5" customHeight="1">
      <c r="A437" s="200"/>
      <c r="B437" s="223"/>
      <c r="C437" s="223"/>
      <c r="D437" s="226"/>
      <c r="E437" s="226"/>
      <c r="F437" s="237"/>
      <c r="G437" s="235"/>
      <c r="H437" s="226"/>
      <c r="I437" s="240">
        <v>5.0</v>
      </c>
      <c r="J437" s="326"/>
      <c r="K437" s="242" t="str">
        <f t="shared" si="57"/>
        <v>0 Ft</v>
      </c>
    </row>
    <row r="438" ht="13.5" customHeight="1">
      <c r="A438" s="200"/>
      <c r="B438" s="15" t="s">
        <v>102</v>
      </c>
      <c r="C438" s="16"/>
      <c r="D438" s="244" t="str">
        <f t="shared" ref="D438:E438" si="58">SUM(D427:D437)</f>
        <v>0 Ft</v>
      </c>
      <c r="E438" s="244" t="str">
        <f t="shared" si="58"/>
        <v>0 Ft</v>
      </c>
      <c r="F438" s="246" t="s">
        <v>103</v>
      </c>
      <c r="G438" s="16"/>
      <c r="H438" s="248" t="str">
        <f>SUM(H427:H437)</f>
        <v>0 Ft</v>
      </c>
      <c r="I438" s="177" t="s">
        <v>54</v>
      </c>
      <c r="J438" s="250" t="str">
        <f>SUM(K426:K437)</f>
        <v>0 Ft</v>
      </c>
      <c r="K438" s="187"/>
    </row>
    <row r="439" ht="13.5" customHeight="1">
      <c r="A439" s="258"/>
      <c r="B439" s="62" t="s">
        <v>109</v>
      </c>
      <c r="C439" s="76"/>
      <c r="D439" s="260" t="str">
        <f>D425+D438-H438</f>
        <v>1,795,085 Ft</v>
      </c>
      <c r="E439" s="268"/>
      <c r="F439" s="268"/>
      <c r="G439" s="268"/>
      <c r="H439" s="270"/>
      <c r="I439" s="202" t="s">
        <v>112</v>
      </c>
      <c r="J439" s="260" t="str">
        <f>J438-D439</f>
        <v>-1,795,085 Ft</v>
      </c>
      <c r="K439" s="270"/>
    </row>
    <row r="440" ht="13.5" customHeight="1">
      <c r="A440" s="328">
        <v>30.0</v>
      </c>
      <c r="B440" s="177"/>
      <c r="C440" s="179" t="s">
        <v>73</v>
      </c>
      <c r="D440" s="250" t="str">
        <f>D439</f>
        <v>1,795,085 Ft</v>
      </c>
      <c r="E440" s="185"/>
      <c r="F440" s="185"/>
      <c r="G440" s="185"/>
      <c r="H440" s="187"/>
      <c r="I440" s="177" t="s">
        <v>76</v>
      </c>
      <c r="J440" s="189" t="s">
        <v>77</v>
      </c>
      <c r="K440" s="191" t="s">
        <v>78</v>
      </c>
    </row>
    <row r="441" ht="13.5" customHeight="1">
      <c r="A441" s="200"/>
      <c r="B441" s="202" t="s">
        <v>86</v>
      </c>
      <c r="C441" s="203" t="s">
        <v>87</v>
      </c>
      <c r="D441" s="203" t="s">
        <v>88</v>
      </c>
      <c r="E441" s="203" t="s">
        <v>89</v>
      </c>
      <c r="F441" s="203" t="s">
        <v>90</v>
      </c>
      <c r="G441" s="203" t="s">
        <v>87</v>
      </c>
      <c r="H441" s="209" t="s">
        <v>91</v>
      </c>
      <c r="I441" s="210">
        <v>20000.0</v>
      </c>
      <c r="J441" s="324"/>
      <c r="K441" s="220" t="str">
        <f t="shared" ref="K441:K452" si="59">I441*J441</f>
        <v>0 Ft</v>
      </c>
    </row>
    <row r="442" ht="13.5" customHeight="1">
      <c r="A442" s="200"/>
      <c r="B442" s="222"/>
      <c r="C442" s="223"/>
      <c r="D442" s="225"/>
      <c r="E442" s="226"/>
      <c r="F442" s="227"/>
      <c r="G442" s="229"/>
      <c r="H442" s="225"/>
      <c r="I442" s="210">
        <v>10000.0</v>
      </c>
      <c r="J442" s="325"/>
      <c r="K442" s="220" t="str">
        <f t="shared" si="59"/>
        <v>0 Ft</v>
      </c>
    </row>
    <row r="443" ht="13.5" customHeight="1">
      <c r="A443" s="200"/>
      <c r="B443" s="223"/>
      <c r="C443" s="223"/>
      <c r="D443" s="226"/>
      <c r="E443" s="226"/>
      <c r="F443" s="227"/>
      <c r="G443" s="229"/>
      <c r="H443" s="225"/>
      <c r="I443" s="210">
        <v>5000.0</v>
      </c>
      <c r="J443" s="325"/>
      <c r="K443" s="220" t="str">
        <f t="shared" si="59"/>
        <v>0 Ft</v>
      </c>
    </row>
    <row r="444" ht="13.5" customHeight="1">
      <c r="A444" s="200"/>
      <c r="B444" s="223"/>
      <c r="C444" s="223"/>
      <c r="D444" s="226"/>
      <c r="E444" s="226"/>
      <c r="F444" s="227"/>
      <c r="G444" s="229"/>
      <c r="H444" s="225"/>
      <c r="I444" s="210">
        <v>2000.0</v>
      </c>
      <c r="J444" s="326"/>
      <c r="K444" s="220" t="str">
        <f t="shared" si="59"/>
        <v>0 Ft</v>
      </c>
    </row>
    <row r="445" ht="13.5" customHeight="1">
      <c r="A445" s="200"/>
      <c r="B445" s="223"/>
      <c r="C445" s="223"/>
      <c r="D445" s="226"/>
      <c r="E445" s="226"/>
      <c r="F445" s="227"/>
      <c r="G445" s="229"/>
      <c r="H445" s="225"/>
      <c r="I445" s="210">
        <v>1000.0</v>
      </c>
      <c r="J445" s="326"/>
      <c r="K445" s="220" t="str">
        <f t="shared" si="59"/>
        <v>0 Ft</v>
      </c>
    </row>
    <row r="446" ht="13.5" customHeight="1">
      <c r="A446" s="200"/>
      <c r="B446" s="223"/>
      <c r="C446" s="223"/>
      <c r="D446" s="226"/>
      <c r="E446" s="226"/>
      <c r="F446" s="237"/>
      <c r="G446" s="235"/>
      <c r="H446" s="226"/>
      <c r="I446" s="210">
        <v>500.0</v>
      </c>
      <c r="J446" s="326"/>
      <c r="K446" s="220" t="str">
        <f t="shared" si="59"/>
        <v>0 Ft</v>
      </c>
    </row>
    <row r="447" ht="13.5" customHeight="1">
      <c r="A447" s="200"/>
      <c r="B447" s="223"/>
      <c r="C447" s="223"/>
      <c r="D447" s="226"/>
      <c r="E447" s="226"/>
      <c r="F447" s="237"/>
      <c r="G447" s="235"/>
      <c r="H447" s="226"/>
      <c r="I447" s="210">
        <v>200.0</v>
      </c>
      <c r="J447" s="325"/>
      <c r="K447" s="220" t="str">
        <f t="shared" si="59"/>
        <v>0 Ft</v>
      </c>
    </row>
    <row r="448" ht="13.5" customHeight="1">
      <c r="A448" s="200"/>
      <c r="B448" s="223"/>
      <c r="C448" s="223"/>
      <c r="D448" s="226"/>
      <c r="E448" s="226"/>
      <c r="F448" s="237"/>
      <c r="G448" s="235"/>
      <c r="H448" s="226"/>
      <c r="I448" s="210">
        <v>100.0</v>
      </c>
      <c r="J448" s="325"/>
      <c r="K448" s="220" t="str">
        <f t="shared" si="59"/>
        <v>0 Ft</v>
      </c>
    </row>
    <row r="449" ht="13.5" customHeight="1">
      <c r="A449" s="200"/>
      <c r="B449" s="223"/>
      <c r="C449" s="223"/>
      <c r="D449" s="226"/>
      <c r="E449" s="226"/>
      <c r="F449" s="237"/>
      <c r="G449" s="235"/>
      <c r="H449" s="226"/>
      <c r="I449" s="210">
        <v>50.0</v>
      </c>
      <c r="J449" s="326"/>
      <c r="K449" s="220" t="str">
        <f t="shared" si="59"/>
        <v>0 Ft</v>
      </c>
    </row>
    <row r="450" ht="13.5" customHeight="1">
      <c r="A450" s="200"/>
      <c r="B450" s="223"/>
      <c r="C450" s="223"/>
      <c r="D450" s="226"/>
      <c r="E450" s="226"/>
      <c r="F450" s="237"/>
      <c r="G450" s="235"/>
      <c r="H450" s="226"/>
      <c r="I450" s="210">
        <v>20.0</v>
      </c>
      <c r="J450" s="326"/>
      <c r="K450" s="220" t="str">
        <f t="shared" si="59"/>
        <v>0 Ft</v>
      </c>
    </row>
    <row r="451" ht="13.5" customHeight="1">
      <c r="A451" s="200"/>
      <c r="B451" s="223"/>
      <c r="C451" s="223"/>
      <c r="D451" s="226"/>
      <c r="E451" s="226"/>
      <c r="F451" s="237"/>
      <c r="G451" s="235"/>
      <c r="H451" s="226"/>
      <c r="I451" s="210">
        <v>10.0</v>
      </c>
      <c r="J451" s="326"/>
      <c r="K451" s="220" t="str">
        <f t="shared" si="59"/>
        <v>0 Ft</v>
      </c>
    </row>
    <row r="452" ht="13.5" customHeight="1">
      <c r="A452" s="200"/>
      <c r="B452" s="223"/>
      <c r="C452" s="223"/>
      <c r="D452" s="226"/>
      <c r="E452" s="226"/>
      <c r="F452" s="237"/>
      <c r="G452" s="235"/>
      <c r="H452" s="226"/>
      <c r="I452" s="240">
        <v>5.0</v>
      </c>
      <c r="J452" s="326"/>
      <c r="K452" s="242" t="str">
        <f t="shared" si="59"/>
        <v>0 Ft</v>
      </c>
    </row>
    <row r="453" ht="13.5" customHeight="1">
      <c r="A453" s="200"/>
      <c r="B453" s="15" t="s">
        <v>102</v>
      </c>
      <c r="C453" s="16"/>
      <c r="D453" s="244" t="str">
        <f t="shared" ref="D453:E453" si="60">SUM(D442:D452)</f>
        <v>0 Ft</v>
      </c>
      <c r="E453" s="244" t="str">
        <f t="shared" si="60"/>
        <v>0 Ft</v>
      </c>
      <c r="F453" s="246" t="s">
        <v>103</v>
      </c>
      <c r="G453" s="16"/>
      <c r="H453" s="248" t="str">
        <f>SUM(H442:H452)</f>
        <v>0 Ft</v>
      </c>
      <c r="I453" s="177" t="s">
        <v>54</v>
      </c>
      <c r="J453" s="250" t="str">
        <f>SUM(K441:K452)</f>
        <v>0 Ft</v>
      </c>
      <c r="K453" s="187"/>
    </row>
    <row r="454" ht="13.5" customHeight="1">
      <c r="A454" s="258"/>
      <c r="B454" s="62" t="s">
        <v>109</v>
      </c>
      <c r="C454" s="76"/>
      <c r="D454" s="260" t="str">
        <f>D440+D453-H453</f>
        <v>1,795,085 Ft</v>
      </c>
      <c r="E454" s="268"/>
      <c r="F454" s="268"/>
      <c r="G454" s="268"/>
      <c r="H454" s="270"/>
      <c r="I454" s="202" t="s">
        <v>112</v>
      </c>
      <c r="J454" s="260" t="str">
        <f>J453-D454</f>
        <v>-1,795,085 Ft</v>
      </c>
      <c r="K454" s="270"/>
    </row>
    <row r="455" ht="13.5" customHeight="1">
      <c r="A455" s="328">
        <v>31.0</v>
      </c>
      <c r="B455" s="177"/>
      <c r="C455" s="179" t="s">
        <v>73</v>
      </c>
      <c r="D455" s="250" t="str">
        <f>D454</f>
        <v>1,795,085 Ft</v>
      </c>
      <c r="E455" s="185"/>
      <c r="F455" s="185"/>
      <c r="G455" s="185"/>
      <c r="H455" s="187"/>
      <c r="I455" s="177" t="s">
        <v>76</v>
      </c>
      <c r="J455" s="189" t="s">
        <v>77</v>
      </c>
      <c r="K455" s="191" t="s">
        <v>78</v>
      </c>
    </row>
    <row r="456" ht="13.5" customHeight="1">
      <c r="A456" s="200"/>
      <c r="B456" s="202" t="s">
        <v>86</v>
      </c>
      <c r="C456" s="203" t="s">
        <v>87</v>
      </c>
      <c r="D456" s="203" t="s">
        <v>88</v>
      </c>
      <c r="E456" s="203" t="s">
        <v>89</v>
      </c>
      <c r="F456" s="203" t="s">
        <v>90</v>
      </c>
      <c r="G456" s="203" t="s">
        <v>87</v>
      </c>
      <c r="H456" s="209" t="s">
        <v>91</v>
      </c>
      <c r="I456" s="210">
        <v>20000.0</v>
      </c>
      <c r="J456" s="329"/>
      <c r="K456" s="220" t="str">
        <f t="shared" ref="K456:K467" si="61">I456*J456</f>
        <v>0 Ft</v>
      </c>
    </row>
    <row r="457" ht="13.5" customHeight="1">
      <c r="A457" s="200"/>
      <c r="B457" s="310"/>
      <c r="C457" s="311"/>
      <c r="D457" s="312"/>
      <c r="E457" s="313"/>
      <c r="F457" s="315"/>
      <c r="G457" s="316"/>
      <c r="H457" s="312"/>
      <c r="I457" s="210">
        <v>10000.0</v>
      </c>
      <c r="J457" s="330"/>
      <c r="K457" s="220" t="str">
        <f t="shared" si="61"/>
        <v>0 Ft</v>
      </c>
    </row>
    <row r="458" ht="13.5" customHeight="1">
      <c r="A458" s="200"/>
      <c r="B458" s="311"/>
      <c r="C458" s="311"/>
      <c r="D458" s="312"/>
      <c r="E458" s="313"/>
      <c r="F458" s="315"/>
      <c r="G458" s="316"/>
      <c r="H458" s="312"/>
      <c r="I458" s="210">
        <v>5000.0</v>
      </c>
      <c r="J458" s="330"/>
      <c r="K458" s="220" t="str">
        <f t="shared" si="61"/>
        <v>0 Ft</v>
      </c>
    </row>
    <row r="459" ht="13.5" customHeight="1">
      <c r="A459" s="200"/>
      <c r="B459" s="311"/>
      <c r="C459" s="311"/>
      <c r="D459" s="313"/>
      <c r="E459" s="313"/>
      <c r="F459" s="315"/>
      <c r="G459" s="316"/>
      <c r="H459" s="312"/>
      <c r="I459" s="210">
        <v>2000.0</v>
      </c>
      <c r="J459" s="330"/>
      <c r="K459" s="220" t="str">
        <f t="shared" si="61"/>
        <v>0 Ft</v>
      </c>
    </row>
    <row r="460" ht="13.5" customHeight="1">
      <c r="A460" s="200"/>
      <c r="B460" s="311"/>
      <c r="C460" s="311"/>
      <c r="D460" s="313"/>
      <c r="E460" s="313"/>
      <c r="F460" s="315"/>
      <c r="G460" s="316"/>
      <c r="H460" s="312"/>
      <c r="I460" s="210">
        <v>1000.0</v>
      </c>
      <c r="J460" s="330"/>
      <c r="K460" s="220" t="str">
        <f t="shared" si="61"/>
        <v>0 Ft</v>
      </c>
    </row>
    <row r="461" ht="13.5" customHeight="1">
      <c r="A461" s="200"/>
      <c r="B461" s="311"/>
      <c r="C461" s="311"/>
      <c r="D461" s="313"/>
      <c r="E461" s="313"/>
      <c r="F461" s="315"/>
      <c r="G461" s="316"/>
      <c r="H461" s="312"/>
      <c r="I461" s="210">
        <v>500.0</v>
      </c>
      <c r="J461" s="330"/>
      <c r="K461" s="220" t="str">
        <f t="shared" si="61"/>
        <v>0 Ft</v>
      </c>
    </row>
    <row r="462" ht="13.5" customHeight="1">
      <c r="A462" s="200"/>
      <c r="B462" s="311"/>
      <c r="C462" s="311"/>
      <c r="D462" s="313"/>
      <c r="E462" s="313"/>
      <c r="F462" s="315"/>
      <c r="G462" s="316"/>
      <c r="H462" s="312"/>
      <c r="I462" s="210">
        <v>200.0</v>
      </c>
      <c r="J462" s="330"/>
      <c r="K462" s="220" t="str">
        <f t="shared" si="61"/>
        <v>0 Ft</v>
      </c>
    </row>
    <row r="463" ht="13.5" customHeight="1">
      <c r="A463" s="200"/>
      <c r="B463" s="311"/>
      <c r="C463" s="311"/>
      <c r="D463" s="313"/>
      <c r="E463" s="313"/>
      <c r="F463" s="295"/>
      <c r="G463" s="319"/>
      <c r="H463" s="312"/>
      <c r="I463" s="210">
        <v>100.0</v>
      </c>
      <c r="J463" s="330"/>
      <c r="K463" s="220" t="str">
        <f t="shared" si="61"/>
        <v>0 Ft</v>
      </c>
    </row>
    <row r="464" ht="13.5" customHeight="1">
      <c r="A464" s="200"/>
      <c r="B464" s="311"/>
      <c r="C464" s="311"/>
      <c r="D464" s="313"/>
      <c r="E464" s="313"/>
      <c r="F464" s="295"/>
      <c r="G464" s="319"/>
      <c r="H464" s="313"/>
      <c r="I464" s="210">
        <v>50.0</v>
      </c>
      <c r="J464" s="330"/>
      <c r="K464" s="220" t="str">
        <f t="shared" si="61"/>
        <v>0 Ft</v>
      </c>
    </row>
    <row r="465" ht="13.5" customHeight="1">
      <c r="A465" s="200"/>
      <c r="B465" s="311"/>
      <c r="C465" s="311"/>
      <c r="D465" s="313"/>
      <c r="E465" s="313"/>
      <c r="F465" s="295"/>
      <c r="G465" s="319"/>
      <c r="H465" s="313"/>
      <c r="I465" s="210">
        <v>20.0</v>
      </c>
      <c r="J465" s="330"/>
      <c r="K465" s="220" t="str">
        <f t="shared" si="61"/>
        <v>0 Ft</v>
      </c>
    </row>
    <row r="466" ht="13.5" customHeight="1">
      <c r="A466" s="200"/>
      <c r="B466" s="311"/>
      <c r="C466" s="311"/>
      <c r="D466" s="313"/>
      <c r="E466" s="313"/>
      <c r="F466" s="295"/>
      <c r="G466" s="319"/>
      <c r="H466" s="313"/>
      <c r="I466" s="210">
        <v>10.0</v>
      </c>
      <c r="J466" s="330"/>
      <c r="K466" s="220" t="str">
        <f t="shared" si="61"/>
        <v>0 Ft</v>
      </c>
    </row>
    <row r="467" ht="13.5" customHeight="1">
      <c r="A467" s="200"/>
      <c r="B467" s="311"/>
      <c r="C467" s="311"/>
      <c r="D467" s="313"/>
      <c r="E467" s="313"/>
      <c r="F467" s="295"/>
      <c r="G467" s="319"/>
      <c r="H467" s="313"/>
      <c r="I467" s="240">
        <v>5.0</v>
      </c>
      <c r="J467" s="330"/>
      <c r="K467" s="242" t="str">
        <f t="shared" si="61"/>
        <v>0 Ft</v>
      </c>
    </row>
    <row r="468" ht="13.5" customHeight="1">
      <c r="A468" s="200"/>
      <c r="B468" s="15" t="s">
        <v>102</v>
      </c>
      <c r="C468" s="16"/>
      <c r="D468" s="244" t="str">
        <f t="shared" ref="D468:E468" si="62">SUM(D457:D467)</f>
        <v>0 Ft</v>
      </c>
      <c r="E468" s="244" t="str">
        <f t="shared" si="62"/>
        <v>0 Ft</v>
      </c>
      <c r="F468" s="246" t="s">
        <v>103</v>
      </c>
      <c r="G468" s="16"/>
      <c r="H468" s="248" t="str">
        <f>SUM(H457:H467)</f>
        <v>0 Ft</v>
      </c>
      <c r="I468" s="177" t="s">
        <v>54</v>
      </c>
      <c r="J468" s="250" t="str">
        <f>SUM(K456:K467)</f>
        <v>0 Ft</v>
      </c>
      <c r="K468" s="187"/>
    </row>
    <row r="469" ht="13.5" customHeight="1">
      <c r="A469" s="258"/>
      <c r="B469" s="62" t="s">
        <v>109</v>
      </c>
      <c r="C469" s="76"/>
      <c r="D469" s="260" t="str">
        <f>D455+D468-H468</f>
        <v>1,795,085 Ft</v>
      </c>
      <c r="E469" s="268"/>
      <c r="F469" s="268"/>
      <c r="G469" s="268"/>
      <c r="H469" s="270"/>
      <c r="I469" s="202" t="s">
        <v>112</v>
      </c>
      <c r="J469" s="260" t="str">
        <f>J468-D469</f>
        <v>-1,795,085 Ft</v>
      </c>
      <c r="K469" s="270"/>
    </row>
  </sheetData>
  <mergeCells count="259">
    <mergeCell ref="D440:H440"/>
    <mergeCell ref="J438:K438"/>
    <mergeCell ref="J439:K439"/>
    <mergeCell ref="J409:K409"/>
    <mergeCell ref="D424:H424"/>
    <mergeCell ref="D409:H409"/>
    <mergeCell ref="J424:K424"/>
    <mergeCell ref="J423:K423"/>
    <mergeCell ref="J394:K394"/>
    <mergeCell ref="J393:K393"/>
    <mergeCell ref="D394:H394"/>
    <mergeCell ref="D380:H380"/>
    <mergeCell ref="F453:G453"/>
    <mergeCell ref="D455:H455"/>
    <mergeCell ref="D454:H454"/>
    <mergeCell ref="J408:K408"/>
    <mergeCell ref="J453:K453"/>
    <mergeCell ref="J454:K454"/>
    <mergeCell ref="D364:H364"/>
    <mergeCell ref="J363:K363"/>
    <mergeCell ref="J364:K364"/>
    <mergeCell ref="F348:G348"/>
    <mergeCell ref="D335:H335"/>
    <mergeCell ref="J379:K379"/>
    <mergeCell ref="D379:H379"/>
    <mergeCell ref="D365:H365"/>
    <mergeCell ref="J378:K378"/>
    <mergeCell ref="J348:K348"/>
    <mergeCell ref="D289:H289"/>
    <mergeCell ref="D305:H305"/>
    <mergeCell ref="D290:H290"/>
    <mergeCell ref="D304:H304"/>
    <mergeCell ref="F303:G303"/>
    <mergeCell ref="D349:H349"/>
    <mergeCell ref="J349:K349"/>
    <mergeCell ref="J468:K468"/>
    <mergeCell ref="D469:H469"/>
    <mergeCell ref="F468:G468"/>
    <mergeCell ref="J469:K469"/>
    <mergeCell ref="J258:K258"/>
    <mergeCell ref="J244:K244"/>
    <mergeCell ref="D245:H245"/>
    <mergeCell ref="D320:H320"/>
    <mergeCell ref="D319:H319"/>
    <mergeCell ref="D334:H334"/>
    <mergeCell ref="J334:K334"/>
    <mergeCell ref="J333:K333"/>
    <mergeCell ref="F318:G318"/>
    <mergeCell ref="F333:G333"/>
    <mergeCell ref="F288:G288"/>
    <mergeCell ref="D439:H439"/>
    <mergeCell ref="D395:H395"/>
    <mergeCell ref="D410:H410"/>
    <mergeCell ref="F423:G423"/>
    <mergeCell ref="D350:H350"/>
    <mergeCell ref="F363:G363"/>
    <mergeCell ref="J34:K34"/>
    <mergeCell ref="J49:K49"/>
    <mergeCell ref="J124:K124"/>
    <mergeCell ref="J123:K123"/>
    <mergeCell ref="J199:K199"/>
    <mergeCell ref="J183:K183"/>
    <mergeCell ref="J184:K184"/>
    <mergeCell ref="J198:K198"/>
    <mergeCell ref="J169:K169"/>
    <mergeCell ref="J168:K168"/>
    <mergeCell ref="J33:K33"/>
    <mergeCell ref="J273:K273"/>
    <mergeCell ref="J274:K274"/>
    <mergeCell ref="J154:K154"/>
    <mergeCell ref="J153:K153"/>
    <mergeCell ref="J243:K243"/>
    <mergeCell ref="J229:K229"/>
    <mergeCell ref="J228:K228"/>
    <mergeCell ref="J304:K304"/>
    <mergeCell ref="J318:K318"/>
    <mergeCell ref="J289:K289"/>
    <mergeCell ref="J303:K303"/>
    <mergeCell ref="J319:K319"/>
    <mergeCell ref="J259:K259"/>
    <mergeCell ref="J288:K288"/>
    <mergeCell ref="J213:K213"/>
    <mergeCell ref="J214:K214"/>
    <mergeCell ref="J138:K138"/>
    <mergeCell ref="J139:K139"/>
    <mergeCell ref="J108:K108"/>
    <mergeCell ref="J109:K109"/>
    <mergeCell ref="B168:C168"/>
    <mergeCell ref="B139:C139"/>
    <mergeCell ref="B154:C154"/>
    <mergeCell ref="B153:C153"/>
    <mergeCell ref="B199:C199"/>
    <mergeCell ref="B213:C213"/>
    <mergeCell ref="B138:C138"/>
    <mergeCell ref="B124:C124"/>
    <mergeCell ref="B183:C183"/>
    <mergeCell ref="B169:C169"/>
    <mergeCell ref="B79:C79"/>
    <mergeCell ref="B78:C78"/>
    <mergeCell ref="B64:C64"/>
    <mergeCell ref="B229:C229"/>
    <mergeCell ref="B228:C228"/>
    <mergeCell ref="B214:C214"/>
    <mergeCell ref="B123:C123"/>
    <mergeCell ref="B379:C379"/>
    <mergeCell ref="B378:C378"/>
    <mergeCell ref="A380:A394"/>
    <mergeCell ref="A365:A379"/>
    <mergeCell ref="A350:A364"/>
    <mergeCell ref="B198:C198"/>
    <mergeCell ref="B184:C184"/>
    <mergeCell ref="A170:A184"/>
    <mergeCell ref="A185:A199"/>
    <mergeCell ref="B409:C409"/>
    <mergeCell ref="B423:C423"/>
    <mergeCell ref="B424:C424"/>
    <mergeCell ref="A410:A424"/>
    <mergeCell ref="A395:A409"/>
    <mergeCell ref="B363:C363"/>
    <mergeCell ref="B364:C364"/>
    <mergeCell ref="B349:C349"/>
    <mergeCell ref="B408:C408"/>
    <mergeCell ref="B393:C393"/>
    <mergeCell ref="B394:C394"/>
    <mergeCell ref="B348:C348"/>
    <mergeCell ref="B333:C333"/>
    <mergeCell ref="B318:C318"/>
    <mergeCell ref="B334:C334"/>
    <mergeCell ref="B319:C319"/>
    <mergeCell ref="A320:A334"/>
    <mergeCell ref="A305:A319"/>
    <mergeCell ref="A335:A349"/>
    <mergeCell ref="A110:A124"/>
    <mergeCell ref="A125:A139"/>
    <mergeCell ref="B108:C108"/>
    <mergeCell ref="B109:C109"/>
    <mergeCell ref="A80:A94"/>
    <mergeCell ref="A95:A109"/>
    <mergeCell ref="A65:A79"/>
    <mergeCell ref="A50:A64"/>
    <mergeCell ref="A35:A49"/>
    <mergeCell ref="B49:C49"/>
    <mergeCell ref="D199:H199"/>
    <mergeCell ref="D185:H185"/>
    <mergeCell ref="F198:G198"/>
    <mergeCell ref="D200:H200"/>
    <mergeCell ref="F213:G213"/>
    <mergeCell ref="D215:H215"/>
    <mergeCell ref="D214:H214"/>
    <mergeCell ref="D229:H229"/>
    <mergeCell ref="D230:H230"/>
    <mergeCell ref="D169:H169"/>
    <mergeCell ref="D259:H259"/>
    <mergeCell ref="D260:H260"/>
    <mergeCell ref="F273:G273"/>
    <mergeCell ref="F258:G258"/>
    <mergeCell ref="D170:H170"/>
    <mergeCell ref="F228:G228"/>
    <mergeCell ref="F138:G138"/>
    <mergeCell ref="D125:H125"/>
    <mergeCell ref="F183:G183"/>
    <mergeCell ref="D184:H184"/>
    <mergeCell ref="F438:G438"/>
    <mergeCell ref="D425:H425"/>
    <mergeCell ref="F408:G408"/>
    <mergeCell ref="F378:G378"/>
    <mergeCell ref="F393:G393"/>
    <mergeCell ref="D275:H275"/>
    <mergeCell ref="D274:H274"/>
    <mergeCell ref="F243:G243"/>
    <mergeCell ref="D244:H244"/>
    <mergeCell ref="D140:H140"/>
    <mergeCell ref="D154:H154"/>
    <mergeCell ref="F153:G153"/>
    <mergeCell ref="F108:G108"/>
    <mergeCell ref="D110:H110"/>
    <mergeCell ref="D109:H109"/>
    <mergeCell ref="F168:G168"/>
    <mergeCell ref="D139:H139"/>
    <mergeCell ref="D124:H124"/>
    <mergeCell ref="F123:G123"/>
    <mergeCell ref="D155:H155"/>
    <mergeCell ref="B258:C258"/>
    <mergeCell ref="B243:C243"/>
    <mergeCell ref="B244:C244"/>
    <mergeCell ref="B289:C289"/>
    <mergeCell ref="B274:C274"/>
    <mergeCell ref="B273:C273"/>
    <mergeCell ref="B288:C288"/>
    <mergeCell ref="B303:C303"/>
    <mergeCell ref="B304:C304"/>
    <mergeCell ref="B259:C259"/>
    <mergeCell ref="A155:A169"/>
    <mergeCell ref="A140:A154"/>
    <mergeCell ref="A275:A289"/>
    <mergeCell ref="A290:A304"/>
    <mergeCell ref="A260:A274"/>
    <mergeCell ref="A230:A244"/>
    <mergeCell ref="A245:A259"/>
    <mergeCell ref="A215:A229"/>
    <mergeCell ref="A200:A214"/>
    <mergeCell ref="D20:H20"/>
    <mergeCell ref="D19:H19"/>
    <mergeCell ref="B19:C19"/>
    <mergeCell ref="B18:C18"/>
    <mergeCell ref="D1:E1"/>
    <mergeCell ref="D2:E2"/>
    <mergeCell ref="I3:K4"/>
    <mergeCell ref="F3:H4"/>
    <mergeCell ref="B2:C2"/>
    <mergeCell ref="B3:E4"/>
    <mergeCell ref="B1:C1"/>
    <mergeCell ref="A1:A4"/>
    <mergeCell ref="A5:A19"/>
    <mergeCell ref="I1:K2"/>
    <mergeCell ref="F18:G18"/>
    <mergeCell ref="F1:G2"/>
    <mergeCell ref="H1:H2"/>
    <mergeCell ref="D5:H5"/>
    <mergeCell ref="B33:C33"/>
    <mergeCell ref="F33:G33"/>
    <mergeCell ref="A20:A34"/>
    <mergeCell ref="B63:C63"/>
    <mergeCell ref="D64:H64"/>
    <mergeCell ref="F63:G63"/>
    <mergeCell ref="J63:K63"/>
    <mergeCell ref="J64:K64"/>
    <mergeCell ref="D35:H35"/>
    <mergeCell ref="D34:H34"/>
    <mergeCell ref="B94:C94"/>
    <mergeCell ref="B93:C93"/>
    <mergeCell ref="J93:K93"/>
    <mergeCell ref="J94:K94"/>
    <mergeCell ref="D80:H80"/>
    <mergeCell ref="D79:H79"/>
    <mergeCell ref="J78:K78"/>
    <mergeCell ref="J79:K79"/>
    <mergeCell ref="J19:K19"/>
    <mergeCell ref="J18:K18"/>
    <mergeCell ref="J48:K48"/>
    <mergeCell ref="F48:G48"/>
    <mergeCell ref="D50:H50"/>
    <mergeCell ref="D49:H49"/>
    <mergeCell ref="B48:C48"/>
    <mergeCell ref="D94:H94"/>
    <mergeCell ref="D95:H95"/>
    <mergeCell ref="B34:C34"/>
    <mergeCell ref="F93:G93"/>
    <mergeCell ref="F78:G78"/>
    <mergeCell ref="D65:H65"/>
    <mergeCell ref="B468:C468"/>
    <mergeCell ref="B469:C469"/>
    <mergeCell ref="B438:C438"/>
    <mergeCell ref="B439:C439"/>
    <mergeCell ref="B453:C453"/>
    <mergeCell ref="B454:C454"/>
    <mergeCell ref="A455:A469"/>
    <mergeCell ref="A425:A439"/>
    <mergeCell ref="A440:A454"/>
  </mergeCells>
  <drawing r:id="rId1"/>
</worksheet>
</file>