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95" i="1"/>
  <c r="C84"/>
  <c r="D69"/>
  <c r="E69"/>
  <c r="D62"/>
  <c r="D78" s="1"/>
  <c r="E62"/>
  <c r="E78" s="1"/>
  <c r="D40"/>
  <c r="E40"/>
  <c r="D35"/>
  <c r="E35"/>
  <c r="D21"/>
  <c r="D17" s="1"/>
  <c r="D14" s="1"/>
  <c r="E21"/>
  <c r="E17" s="1"/>
  <c r="E14" s="1"/>
  <c r="D25"/>
  <c r="E25"/>
  <c r="D9"/>
  <c r="D31" s="1"/>
  <c r="E9"/>
  <c r="C81"/>
  <c r="E31" l="1"/>
  <c r="E96"/>
  <c r="D94"/>
  <c r="D95" s="1"/>
  <c r="C69"/>
  <c r="D98"/>
  <c r="E97"/>
  <c r="D97"/>
  <c r="D96"/>
  <c r="C62"/>
  <c r="C25"/>
  <c r="C21"/>
  <c r="C97"/>
  <c r="C17" l="1"/>
  <c r="E98"/>
  <c r="E94"/>
  <c r="E95" s="1"/>
  <c r="C14"/>
  <c r="C78"/>
  <c r="C36" s="1"/>
  <c r="C98"/>
  <c r="C96"/>
  <c r="C9"/>
  <c r="C31" l="1"/>
  <c r="C35"/>
  <c r="C40" l="1"/>
  <c r="C48" s="1"/>
  <c r="C94" s="1"/>
</calcChain>
</file>

<file path=xl/sharedStrings.xml><?xml version="1.0" encoding="utf-8"?>
<sst xmlns="http://schemas.openxmlformats.org/spreadsheetml/2006/main" count="138" uniqueCount="107">
  <si>
    <t xml:space="preserve"> &gt;L o'gfO6]8 OG:of]/]G; s+=g]kfn lnld6]8</t>
  </si>
  <si>
    <t>kl/lzi^ 1 -lgb]{zg 1 ;+u ;DalGwt_</t>
  </si>
  <si>
    <t>lghL{jg aLdf Joj;fo ug]{ aLdssf] q}dfl;s ljQLo ljj/)f</t>
  </si>
  <si>
    <t>/sd ? xhf/df</t>
  </si>
  <si>
    <t>n]vf kl/If)f gePsf]</t>
  </si>
  <si>
    <t>n]vf kl/If)f ePsf]</t>
  </si>
  <si>
    <t>af;nft</t>
  </si>
  <si>
    <t>s|=;</t>
  </si>
  <si>
    <t xml:space="preserve">ljj/0f </t>
  </si>
  <si>
    <t>&gt;f]t -!=! b]vL !=$ ;Dd_</t>
  </si>
  <si>
    <t>1=1</t>
  </si>
  <si>
    <t>r'Qmf k"+hL</t>
  </si>
  <si>
    <t>1=2</t>
  </si>
  <si>
    <t>hu]8fsf]if</t>
  </si>
  <si>
    <t>1=3</t>
  </si>
  <si>
    <t>aLdf sf]if</t>
  </si>
  <si>
    <t>1=4</t>
  </si>
  <si>
    <t>lt{g afsL bL3{sflng  C0f tyf ;fk6L</t>
  </si>
  <si>
    <t>pkof]u -@=! b]lv @=% ;Dd_</t>
  </si>
  <si>
    <t>2=1</t>
  </si>
  <si>
    <t>l:y/ ;Dklt -v'b_</t>
  </si>
  <si>
    <t>2=2</t>
  </si>
  <si>
    <t>lbw{sflng nufgL tyf shf{</t>
  </si>
  <si>
    <t>2=3</t>
  </si>
  <si>
    <t>2=4</t>
  </si>
  <si>
    <t>ckn]vg jf ;dfof]hg x'g afsL ljljw vr{</t>
  </si>
  <si>
    <t>2=5</t>
  </si>
  <si>
    <t>gfkmf gf]S;fg lx;faaf6 ;f/]sf] gf]S;fg</t>
  </si>
  <si>
    <t xml:space="preserve">v'b rfn' ;DktLsf] ljj/0f </t>
  </si>
  <si>
    <t>rfn' ;Dklt shf{ tyf k]ZsLx? -#=! b]lv #=# ;Dd_</t>
  </si>
  <si>
    <t>3=1</t>
  </si>
  <si>
    <t>gub tyf a}s df}Hbft</t>
  </si>
  <si>
    <t>3=2</t>
  </si>
  <si>
    <t>cNksflng nufgL tyf shf{</t>
  </si>
  <si>
    <t>3=3</t>
  </si>
  <si>
    <t>cGo ;Dklt</t>
  </si>
  <si>
    <t>rfn' bfloTj tyf Aoj:yfx? -$=! b]lv $=$ ;Dd_</t>
  </si>
  <si>
    <t>4=1</t>
  </si>
  <si>
    <t xml:space="preserve">rfn' bfloTj </t>
  </si>
  <si>
    <t>4=2</t>
  </si>
  <si>
    <t>c;dfKt hf]lvd jfkt Aoj:yf</t>
  </si>
  <si>
    <t>4=3</t>
  </si>
  <si>
    <t>e'QmfgL x'g afsL bfjL jfkt Joj:yf</t>
  </si>
  <si>
    <t>4=4</t>
  </si>
  <si>
    <t>cGo Joj:yf</t>
  </si>
  <si>
    <t>gfkmf gf]S;fg lx;fa</t>
  </si>
  <si>
    <t>cfDbfgL -!=! b]]lv !=$ ;Dd_</t>
  </si>
  <si>
    <t>cfo Joo lx;faaf6 ;f/]sf]</t>
  </si>
  <si>
    <t>nufgL shf{ tyf cGoaf6 cfo</t>
  </si>
  <si>
    <t>Joa:yf lkmtf{</t>
  </si>
  <si>
    <t>cGo cfDbfgL</t>
  </si>
  <si>
    <t>Joa:yf tyf vr{x? -@=! b]lv @=&amp; ;Dd_</t>
  </si>
  <si>
    <t>Joj:yfkg vr{</t>
  </si>
  <si>
    <t>ckn]vg vr{</t>
  </si>
  <si>
    <t>cGo vr{</t>
  </si>
  <si>
    <t>gf]S;fgLsf] nflu Joa:yf</t>
  </si>
  <si>
    <t>sd{rf/L cfjf; Joj:yf</t>
  </si>
  <si>
    <t>2=6</t>
  </si>
  <si>
    <t>sd{rf/L af]g; Joj:yf</t>
  </si>
  <si>
    <t>2=7</t>
  </si>
  <si>
    <t>cfos/</t>
  </si>
  <si>
    <t>Plss[t cfo Joo lx;fa</t>
  </si>
  <si>
    <t>cfo-!=! b]lv !=^ ;Dd_</t>
  </si>
  <si>
    <t>aLdf z'Ns -v'b_</t>
  </si>
  <si>
    <t>k'g{aLdf sldzg cfo</t>
  </si>
  <si>
    <t>cGo k|ToIf cfo</t>
  </si>
  <si>
    <t>1=5</t>
  </si>
  <si>
    <t>o; aif{sf] z'?sf] e'QmfgL x'g afsL bfjL jfkt Aoj:yf</t>
  </si>
  <si>
    <t>1=6</t>
  </si>
  <si>
    <t>o; aif{sf] z'?sf] c;dfKt hf]lvd jfkt Aoj:yf</t>
  </si>
  <si>
    <t>Joo -@=! b]lv @=* ;Dd_</t>
  </si>
  <si>
    <t>bfjL e'QmfgL</t>
  </si>
  <si>
    <t>clestf{ sldzg</t>
  </si>
  <si>
    <t>k'g{aLdf sldzg vr{</t>
  </si>
  <si>
    <t>;]jf z'Ns -v'b_</t>
  </si>
  <si>
    <t>cGo k|ToIf vr{</t>
  </si>
  <si>
    <t>o; cjlwsf] cGTosf] e'QmfgL x'g afsL bfjL jfkt Joj:yf</t>
  </si>
  <si>
    <t>2=8</t>
  </si>
  <si>
    <t>o; cjlwsf] cGTosf] c;dfKt hf]lvd jfkt Joj:yf</t>
  </si>
  <si>
    <r>
      <t>gfkmf  gf]S;fg lx;fa -!</t>
    </r>
    <r>
      <rPr>
        <b/>
        <sz val="12"/>
        <rFont val="Times New Roman"/>
        <family val="1"/>
      </rPr>
      <t>-</t>
    </r>
    <r>
      <rPr>
        <b/>
        <sz val="12"/>
        <rFont val="Preeti"/>
      </rPr>
      <t>@_</t>
    </r>
  </si>
  <si>
    <t>cGo</t>
  </si>
  <si>
    <t>hf/L aLdfn]vsf] ;+Vof</t>
  </si>
  <si>
    <t>gjLs/0f ul/Psf] aLdfn]v ;+Vof</t>
  </si>
  <si>
    <t>s'n bfaL e'QmfgL /sd ?= xhf/df</t>
  </si>
  <si>
    <t>s'n bfaL e'QmfgL ;+Vofdf</t>
  </si>
  <si>
    <t>e'QmfgL x'g afsL bfaL /sd ?= xhf/df</t>
  </si>
  <si>
    <t>e'QmfgL x'g afsL bfaL ;+Vofdf</t>
  </si>
  <si>
    <t>k|d'v ;"rsfÍx?</t>
  </si>
  <si>
    <r>
      <t xml:space="preserve">k|lt z]o/ cfDbfgL </t>
    </r>
    <r>
      <rPr>
        <sz val="11"/>
        <rFont val="Times New Roman"/>
        <family val="1"/>
      </rPr>
      <t>(EPS)</t>
    </r>
  </si>
  <si>
    <r>
      <t xml:space="preserve">d"No cfDbfgL cg'kft </t>
    </r>
    <r>
      <rPr>
        <sz val="11"/>
        <rFont val="Times New Roman"/>
        <family val="1"/>
      </rPr>
      <t>(PE Ratio)</t>
    </r>
  </si>
  <si>
    <t>k|lt z]o/ g]6jy{</t>
  </si>
  <si>
    <t>k|lt z]o/ s'n ;DklQsf] d'No</t>
  </si>
  <si>
    <t>t/ntf cg'kft</t>
  </si>
  <si>
    <t>s''n aLdfz'Ns cfh{g /sd ?= xhf/df</t>
  </si>
  <si>
    <t>o; q}dfl;ssf] cGTo;Dddf</t>
  </si>
  <si>
    <t>cl3Nnf] q}dfl;ssf]   cGTo;Dddf</t>
  </si>
  <si>
    <t>clwNnf] cf=a=sf] ;DalGwt q}dfl;ssf]    cGTo;Dddf</t>
  </si>
  <si>
    <t xml:space="preserve">o; q}dfl;ssf]  cGTo;Dddf    </t>
  </si>
  <si>
    <t xml:space="preserve">cl3Nnf] q}dfl;ssf] cGTo;Dddf   </t>
  </si>
  <si>
    <t xml:space="preserve">clwNnf] cf=a=sf] ;DalGwt q}dfl;ssf] cGTo;Dddf    </t>
  </si>
  <si>
    <t xml:space="preserve">o; q}dfl;ssf]  cGTo;Dddf  </t>
  </si>
  <si>
    <t xml:space="preserve">clwNnf] cf=a=sf] ;DalGwt q}dfl;ssf]  cGTo;Dddf   </t>
  </si>
  <si>
    <t>o; q}dfl;s cGtdf cGTo;Dddf</t>
  </si>
  <si>
    <t xml:space="preserve">cl3Nnf] q}dfl;ssf]  cGTo;Dddf </t>
  </si>
  <si>
    <r>
      <t xml:space="preserve">v'b gfkmf gf]S;fg -! </t>
    </r>
    <r>
      <rPr>
        <b/>
        <sz val="12"/>
        <rFont val="Times New Roman"/>
        <family val="1"/>
      </rPr>
      <t>-</t>
    </r>
    <r>
      <rPr>
        <b/>
        <sz val="12"/>
        <rFont val="Preeti"/>
      </rPr>
      <t xml:space="preserve"> @_</t>
    </r>
  </si>
  <si>
    <r>
      <t>v'b rfn' ;DktL -#</t>
    </r>
    <r>
      <rPr>
        <b/>
        <sz val="12"/>
        <rFont val="Times New Roman"/>
        <family val="1"/>
      </rPr>
      <t>-</t>
    </r>
    <r>
      <rPr>
        <b/>
        <sz val="12"/>
        <rFont val="Preeti"/>
      </rPr>
      <t>$_</t>
    </r>
  </si>
  <si>
    <r>
      <t xml:space="preserve">cf=j 2072÷073 sf] k|yd q}}dfl;s </t>
    </r>
    <r>
      <rPr>
        <b/>
        <sz val="12"/>
        <rFont val="Times New Roman"/>
        <family val="1"/>
      </rPr>
      <t>(</t>
    </r>
    <r>
      <rPr>
        <b/>
        <sz val="12"/>
        <rFont val="FONTASY_HIMALI_TT"/>
        <family val="5"/>
      </rPr>
      <t xml:space="preserve">2072 cflZjg d;fGt_ ;Ddsf] </t>
    </r>
    <r>
      <rPr>
        <b/>
        <sz val="12"/>
        <rFont val="FONTASY_ HIMALI_ TT"/>
        <family val="5"/>
      </rPr>
      <t xml:space="preserve">n]vfk/LIf)f x'g jf+sL </t>
    </r>
    <r>
      <rPr>
        <b/>
        <sz val="12"/>
        <rFont val="Times New Roman"/>
        <family val="1"/>
      </rPr>
      <t xml:space="preserve"> </t>
    </r>
    <r>
      <rPr>
        <b/>
        <sz val="12"/>
        <rFont val="FONTASY_ HIMALI_ TT"/>
        <family val="5"/>
      </rPr>
      <t>ljQLo kl/)ffd</t>
    </r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</si>
</sst>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Preeti"/>
    </font>
    <font>
      <sz val="10"/>
      <name val="Arial"/>
      <family val="2"/>
    </font>
    <font>
      <b/>
      <sz val="12"/>
      <name val="FONTASY_ HIMALI_ TT"/>
      <family val="5"/>
    </font>
    <font>
      <b/>
      <sz val="12"/>
      <name val="Preeti"/>
    </font>
    <font>
      <sz val="12"/>
      <name val="Arial"/>
      <family val="2"/>
    </font>
    <font>
      <b/>
      <sz val="12"/>
      <name val="Times New Roman"/>
      <family val="1"/>
    </font>
    <font>
      <sz val="12"/>
      <name val="FONTASY_ HIMALI_ TT"/>
      <family val="5"/>
    </font>
    <font>
      <b/>
      <u/>
      <sz val="12"/>
      <name val="FONTASY_ HIMALI_ TT"/>
      <family val="5"/>
    </font>
    <font>
      <b/>
      <sz val="10"/>
      <name val="FONTASY_ HIMALI_ TT"/>
      <family val="5"/>
    </font>
    <font>
      <sz val="12"/>
      <name val="Preeti"/>
    </font>
    <font>
      <u/>
      <sz val="10"/>
      <color theme="10"/>
      <name val="Arial"/>
      <family val="2"/>
    </font>
    <font>
      <sz val="12"/>
      <name val="Fontasy Himali"/>
      <family val="5"/>
    </font>
    <font>
      <sz val="12"/>
      <name val="FONTASY_ HIMALI_ TTt"/>
    </font>
    <font>
      <sz val="8"/>
      <name val="Fontasy Himali"/>
      <family val="5"/>
    </font>
    <font>
      <b/>
      <sz val="16"/>
      <name val="Preeti"/>
    </font>
    <font>
      <sz val="14"/>
      <name val="Preeti"/>
    </font>
    <font>
      <sz val="14"/>
      <name val="Fontasy Himali"/>
      <family val="5"/>
    </font>
    <font>
      <sz val="11"/>
      <name val="Times New Roman"/>
      <family val="1"/>
    </font>
    <font>
      <b/>
      <sz val="12"/>
      <name val="Fontasy Himali"/>
      <family val="5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FONTASY_HIMALI_TT"/>
      <family val="5"/>
    </font>
    <font>
      <sz val="12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1" applyBorder="1"/>
    <xf numFmtId="0" fontId="6" fillId="0" borderId="0" xfId="1" applyFont="1"/>
    <xf numFmtId="0" fontId="9" fillId="0" borderId="1" xfId="2" applyFont="1" applyBorder="1" applyAlignment="1">
      <alignment horizontal="center"/>
    </xf>
    <xf numFmtId="0" fontId="10" fillId="0" borderId="2" xfId="2" applyFont="1" applyBorder="1" applyAlignment="1">
      <alignment horizontal="center" vertical="center"/>
    </xf>
    <xf numFmtId="0" fontId="6" fillId="2" borderId="0" xfId="1" applyFont="1" applyFill="1"/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43" fontId="5" fillId="0" borderId="7" xfId="3" applyFont="1" applyBorder="1" applyAlignment="1">
      <alignment horizontal="center" wrapText="1"/>
    </xf>
    <xf numFmtId="43" fontId="5" fillId="0" borderId="8" xfId="3" applyNumberFormat="1" applyFont="1" applyBorder="1" applyAlignment="1">
      <alignment horizontal="center" vertical="top" wrapText="1"/>
    </xf>
    <xf numFmtId="0" fontId="11" fillId="0" borderId="1" xfId="1" applyFont="1" applyBorder="1"/>
    <xf numFmtId="0" fontId="4" fillId="0" borderId="10" xfId="1" applyFont="1" applyBorder="1" applyAlignment="1">
      <alignment horizontal="center"/>
    </xf>
    <xf numFmtId="0" fontId="5" fillId="0" borderId="1" xfId="1" applyFont="1" applyBorder="1"/>
    <xf numFmtId="164" fontId="4" fillId="0" borderId="1" xfId="3" applyNumberFormat="1" applyFont="1" applyBorder="1" applyAlignment="1">
      <alignment horizontal="left"/>
    </xf>
    <xf numFmtId="0" fontId="8" fillId="0" borderId="10" xfId="1" applyFont="1" applyBorder="1" applyAlignment="1">
      <alignment horizontal="center"/>
    </xf>
    <xf numFmtId="164" fontId="8" fillId="0" borderId="1" xfId="1" applyNumberFormat="1" applyFont="1" applyBorder="1"/>
    <xf numFmtId="164" fontId="8" fillId="0" borderId="1" xfId="3" applyNumberFormat="1" applyFont="1" applyBorder="1" applyAlignment="1">
      <alignment horizontal="left"/>
    </xf>
    <xf numFmtId="43" fontId="6" fillId="0" borderId="0" xfId="1" applyNumberFormat="1" applyFont="1"/>
    <xf numFmtId="0" fontId="8" fillId="0" borderId="10" xfId="4" applyFont="1" applyBorder="1" applyAlignment="1" applyProtection="1">
      <alignment horizontal="center"/>
    </xf>
    <xf numFmtId="164" fontId="8" fillId="0" borderId="9" xfId="1" applyNumberFormat="1" applyFont="1" applyBorder="1"/>
    <xf numFmtId="164" fontId="6" fillId="0" borderId="0" xfId="1" applyNumberFormat="1" applyFont="1"/>
    <xf numFmtId="43" fontId="6" fillId="2" borderId="0" xfId="1" applyNumberFormat="1" applyFont="1" applyFill="1"/>
    <xf numFmtId="164" fontId="13" fillId="0" borderId="1" xfId="3" applyNumberFormat="1" applyFont="1" applyBorder="1"/>
    <xf numFmtId="0" fontId="8" fillId="2" borderId="10" xfId="1" applyFont="1" applyFill="1" applyBorder="1"/>
    <xf numFmtId="0" fontId="11" fillId="2" borderId="1" xfId="1" applyFont="1" applyFill="1" applyBorder="1"/>
    <xf numFmtId="43" fontId="13" fillId="0" borderId="1" xfId="3" applyFont="1" applyBorder="1"/>
    <xf numFmtId="164" fontId="8" fillId="0" borderId="9" xfId="3" applyNumberFormat="1" applyFont="1" applyBorder="1"/>
    <xf numFmtId="0" fontId="5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5" fillId="2" borderId="1" xfId="1" applyFont="1" applyFill="1" applyBorder="1"/>
    <xf numFmtId="164" fontId="4" fillId="2" borderId="1" xfId="3" applyNumberFormat="1" applyFont="1" applyFill="1" applyBorder="1" applyAlignment="1">
      <alignment horizontal="left"/>
    </xf>
    <xf numFmtId="164" fontId="14" fillId="0" borderId="1" xfId="5" applyNumberFormat="1" applyFont="1" applyBorder="1"/>
    <xf numFmtId="43" fontId="4" fillId="2" borderId="0" xfId="3" applyFont="1" applyFill="1" applyBorder="1" applyAlignment="1">
      <alignment horizontal="left"/>
    </xf>
    <xf numFmtId="0" fontId="8" fillId="0" borderId="0" xfId="1" applyFont="1"/>
    <xf numFmtId="0" fontId="8" fillId="0" borderId="0" xfId="1" applyFont="1" applyBorder="1"/>
    <xf numFmtId="0" fontId="5" fillId="0" borderId="10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11" fillId="0" borderId="2" xfId="1" applyFont="1" applyBorder="1"/>
    <xf numFmtId="0" fontId="8" fillId="0" borderId="15" xfId="1" applyFont="1" applyBorder="1" applyAlignment="1">
      <alignment horizontal="center"/>
    </xf>
    <xf numFmtId="0" fontId="11" fillId="0" borderId="16" xfId="1" applyFont="1" applyBorder="1"/>
    <xf numFmtId="0" fontId="15" fillId="0" borderId="0" xfId="2" applyFont="1" applyBorder="1" applyAlignment="1">
      <alignment horizontal="center"/>
    </xf>
    <xf numFmtId="0" fontId="16" fillId="0" borderId="0" xfId="2" applyFont="1" applyBorder="1" applyAlignment="1"/>
    <xf numFmtId="0" fontId="17" fillId="0" borderId="1" xfId="2" applyFont="1" applyBorder="1" applyAlignment="1">
      <alignment horizontal="center" vertical="top" wrapText="1"/>
    </xf>
    <xf numFmtId="0" fontId="17" fillId="0" borderId="1" xfId="2" applyFont="1" applyBorder="1" applyAlignment="1">
      <alignment vertical="top" wrapText="1"/>
    </xf>
    <xf numFmtId="43" fontId="18" fillId="0" borderId="1" xfId="5" applyFont="1" applyBorder="1" applyAlignment="1">
      <alignment horizontal="center" vertical="top" wrapText="1"/>
    </xf>
    <xf numFmtId="0" fontId="1" fillId="0" borderId="0" xfId="1"/>
    <xf numFmtId="0" fontId="8" fillId="0" borderId="1" xfId="2" applyFont="1" applyBorder="1"/>
    <xf numFmtId="0" fontId="4" fillId="0" borderId="0" xfId="1" applyFont="1" applyBorder="1" applyAlignment="1">
      <alignment horizontal="center"/>
    </xf>
    <xf numFmtId="0" fontId="5" fillId="0" borderId="0" xfId="1" applyFont="1" applyBorder="1"/>
    <xf numFmtId="164" fontId="4" fillId="0" borderId="0" xfId="3" applyNumberFormat="1" applyFont="1" applyBorder="1" applyAlignment="1">
      <alignment horizontal="left"/>
    </xf>
    <xf numFmtId="164" fontId="20" fillId="0" borderId="1" xfId="3" applyNumberFormat="1" applyFont="1" applyFill="1" applyBorder="1" applyAlignment="1">
      <alignment horizontal="left"/>
    </xf>
    <xf numFmtId="164" fontId="13" fillId="0" borderId="1" xfId="1" applyNumberFormat="1" applyFont="1" applyBorder="1"/>
    <xf numFmtId="164" fontId="20" fillId="0" borderId="1" xfId="1" applyNumberFormat="1" applyFont="1" applyBorder="1"/>
    <xf numFmtId="0" fontId="11" fillId="0" borderId="0" xfId="1" applyFont="1" applyBorder="1"/>
    <xf numFmtId="0" fontId="8" fillId="0" borderId="1" xfId="1" applyFont="1" applyBorder="1" applyAlignment="1">
      <alignment horizontal="center"/>
    </xf>
    <xf numFmtId="164" fontId="13" fillId="0" borderId="0" xfId="3" applyNumberFormat="1" applyFont="1" applyBorder="1"/>
    <xf numFmtId="43" fontId="8" fillId="0" borderId="0" xfId="1" applyNumberFormat="1" applyFont="1"/>
    <xf numFmtId="43" fontId="0" fillId="0" borderId="0" xfId="7" applyFont="1"/>
    <xf numFmtId="0" fontId="22" fillId="0" borderId="0" xfId="0" applyFont="1"/>
    <xf numFmtId="43" fontId="22" fillId="0" borderId="0" xfId="7" applyFont="1"/>
    <xf numFmtId="164" fontId="20" fillId="0" borderId="1" xfId="3" applyNumberFormat="1" applyFont="1" applyBorder="1"/>
    <xf numFmtId="0" fontId="8" fillId="0" borderId="0" xfId="1" applyFont="1" applyBorder="1" applyAlignment="1">
      <alignment horizontal="center"/>
    </xf>
    <xf numFmtId="164" fontId="8" fillId="0" borderId="16" xfId="1" applyNumberFormat="1" applyFont="1" applyBorder="1"/>
    <xf numFmtId="164" fontId="8" fillId="0" borderId="0" xfId="1" applyNumberFormat="1" applyFont="1"/>
    <xf numFmtId="164" fontId="24" fillId="0" borderId="0" xfId="1" applyNumberFormat="1" applyFont="1" applyBorder="1"/>
    <xf numFmtId="43" fontId="5" fillId="0" borderId="1" xfId="3" applyFont="1" applyBorder="1" applyAlignment="1">
      <alignment horizontal="center" wrapText="1"/>
    </xf>
    <xf numFmtId="43" fontId="5" fillId="0" borderId="1" xfId="3" applyNumberFormat="1" applyFont="1" applyBorder="1" applyAlignment="1">
      <alignment horizontal="center" vertical="top" wrapText="1"/>
    </xf>
    <xf numFmtId="164" fontId="6" fillId="2" borderId="0" xfId="1" applyNumberFormat="1" applyFont="1" applyFill="1"/>
    <xf numFmtId="0" fontId="5" fillId="2" borderId="2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 vertical="justify"/>
    </xf>
    <xf numFmtId="3" fontId="8" fillId="0" borderId="0" xfId="2" applyNumberFormat="1" applyFont="1" applyAlignment="1">
      <alignment horizontal="right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</cellXfs>
  <cellStyles count="8">
    <cellStyle name="=C:\WINNT\SYSTEM32\COMMAND.COM" xfId="6"/>
    <cellStyle name="Comma" xfId="7" builtinId="3"/>
    <cellStyle name="Comma 2" xfId="3"/>
    <cellStyle name="Comma 3" xfId="5"/>
    <cellStyle name="Hyperlink 2" xfId="4"/>
    <cellStyle name="Normal" xfId="0" builtinId="0"/>
    <cellStyle name="Normal 2" xfId="1"/>
    <cellStyle name="Normal_financial statements for 2nd quarter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Financial%20Statements%20of%201st%20quart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rial Balance"/>
      <sheetName val="  Revenue Acs"/>
      <sheetName val="Profit &amp; Loss Ac."/>
      <sheetName val=" Balance Sheet "/>
      <sheetName val="Interest Allocation"/>
      <sheetName val="Annex 1 Premium"/>
      <sheetName val="Mgmt.Exp. Allocation"/>
      <sheetName val="Adjuestment"/>
      <sheetName val=" Annex 4 Service Charge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129317449.51000001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=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>
      <selection activeCell="C17" sqref="C17"/>
    </sheetView>
  </sheetViews>
  <sheetFormatPr defaultRowHeight="12.75"/>
  <cols>
    <col min="1" max="1" width="8.5703125" style="46" customWidth="1"/>
    <col min="2" max="2" width="44" style="46" customWidth="1"/>
    <col min="3" max="3" width="23.5703125" style="46" customWidth="1"/>
    <col min="4" max="4" width="21.5703125" style="46" customWidth="1"/>
    <col min="5" max="5" width="23.140625" style="46" customWidth="1"/>
    <col min="6" max="6" width="22.140625" style="46" customWidth="1"/>
    <col min="7" max="7" width="10.28515625" style="46" bestFit="1" customWidth="1"/>
    <col min="8" max="8" width="10.85546875" style="46" bestFit="1" customWidth="1"/>
    <col min="9" max="245" width="9.140625" style="46"/>
    <col min="246" max="246" width="9.28515625" style="46" bestFit="1" customWidth="1"/>
    <col min="247" max="247" width="44" style="46" bestFit="1" customWidth="1"/>
    <col min="248" max="248" width="21" style="46" bestFit="1" customWidth="1"/>
    <col min="249" max="249" width="20.5703125" style="46" customWidth="1"/>
    <col min="250" max="250" width="19.28515625" style="46" customWidth="1"/>
    <col min="251" max="260" width="0" style="46" hidden="1" customWidth="1"/>
    <col min="261" max="261" width="11.28515625" style="46" customWidth="1"/>
    <col min="262" max="262" width="22.140625" style="46" customWidth="1"/>
    <col min="263" max="263" width="10.28515625" style="46" bestFit="1" customWidth="1"/>
    <col min="264" max="264" width="10.85546875" style="46" bestFit="1" customWidth="1"/>
    <col min="265" max="501" width="9.140625" style="46"/>
    <col min="502" max="502" width="9.28515625" style="46" bestFit="1" customWidth="1"/>
    <col min="503" max="503" width="44" style="46" bestFit="1" customWidth="1"/>
    <col min="504" max="504" width="21" style="46" bestFit="1" customWidth="1"/>
    <col min="505" max="505" width="20.5703125" style="46" customWidth="1"/>
    <col min="506" max="506" width="19.28515625" style="46" customWidth="1"/>
    <col min="507" max="516" width="0" style="46" hidden="1" customWidth="1"/>
    <col min="517" max="517" width="11.28515625" style="46" customWidth="1"/>
    <col min="518" max="518" width="22.140625" style="46" customWidth="1"/>
    <col min="519" max="519" width="10.28515625" style="46" bestFit="1" customWidth="1"/>
    <col min="520" max="520" width="10.85546875" style="46" bestFit="1" customWidth="1"/>
    <col min="521" max="757" width="9.140625" style="46"/>
    <col min="758" max="758" width="9.28515625" style="46" bestFit="1" customWidth="1"/>
    <col min="759" max="759" width="44" style="46" bestFit="1" customWidth="1"/>
    <col min="760" max="760" width="21" style="46" bestFit="1" customWidth="1"/>
    <col min="761" max="761" width="20.5703125" style="46" customWidth="1"/>
    <col min="762" max="762" width="19.28515625" style="46" customWidth="1"/>
    <col min="763" max="772" width="0" style="46" hidden="1" customWidth="1"/>
    <col min="773" max="773" width="11.28515625" style="46" customWidth="1"/>
    <col min="774" max="774" width="22.140625" style="46" customWidth="1"/>
    <col min="775" max="775" width="10.28515625" style="46" bestFit="1" customWidth="1"/>
    <col min="776" max="776" width="10.85546875" style="46" bestFit="1" customWidth="1"/>
    <col min="777" max="1013" width="9.140625" style="46"/>
    <col min="1014" max="1014" width="9.28515625" style="46" bestFit="1" customWidth="1"/>
    <col min="1015" max="1015" width="44" style="46" bestFit="1" customWidth="1"/>
    <col min="1016" max="1016" width="21" style="46" bestFit="1" customWidth="1"/>
    <col min="1017" max="1017" width="20.5703125" style="46" customWidth="1"/>
    <col min="1018" max="1018" width="19.28515625" style="46" customWidth="1"/>
    <col min="1019" max="1028" width="0" style="46" hidden="1" customWidth="1"/>
    <col min="1029" max="1029" width="11.28515625" style="46" customWidth="1"/>
    <col min="1030" max="1030" width="22.140625" style="46" customWidth="1"/>
    <col min="1031" max="1031" width="10.28515625" style="46" bestFit="1" customWidth="1"/>
    <col min="1032" max="1032" width="10.85546875" style="46" bestFit="1" customWidth="1"/>
    <col min="1033" max="1269" width="9.140625" style="46"/>
    <col min="1270" max="1270" width="9.28515625" style="46" bestFit="1" customWidth="1"/>
    <col min="1271" max="1271" width="44" style="46" bestFit="1" customWidth="1"/>
    <col min="1272" max="1272" width="21" style="46" bestFit="1" customWidth="1"/>
    <col min="1273" max="1273" width="20.5703125" style="46" customWidth="1"/>
    <col min="1274" max="1274" width="19.28515625" style="46" customWidth="1"/>
    <col min="1275" max="1284" width="0" style="46" hidden="1" customWidth="1"/>
    <col min="1285" max="1285" width="11.28515625" style="46" customWidth="1"/>
    <col min="1286" max="1286" width="22.140625" style="46" customWidth="1"/>
    <col min="1287" max="1287" width="10.28515625" style="46" bestFit="1" customWidth="1"/>
    <col min="1288" max="1288" width="10.85546875" style="46" bestFit="1" customWidth="1"/>
    <col min="1289" max="1525" width="9.140625" style="46"/>
    <col min="1526" max="1526" width="9.28515625" style="46" bestFit="1" customWidth="1"/>
    <col min="1527" max="1527" width="44" style="46" bestFit="1" customWidth="1"/>
    <col min="1528" max="1528" width="21" style="46" bestFit="1" customWidth="1"/>
    <col min="1529" max="1529" width="20.5703125" style="46" customWidth="1"/>
    <col min="1530" max="1530" width="19.28515625" style="46" customWidth="1"/>
    <col min="1531" max="1540" width="0" style="46" hidden="1" customWidth="1"/>
    <col min="1541" max="1541" width="11.28515625" style="46" customWidth="1"/>
    <col min="1542" max="1542" width="22.140625" style="46" customWidth="1"/>
    <col min="1543" max="1543" width="10.28515625" style="46" bestFit="1" customWidth="1"/>
    <col min="1544" max="1544" width="10.85546875" style="46" bestFit="1" customWidth="1"/>
    <col min="1545" max="1781" width="9.140625" style="46"/>
    <col min="1782" max="1782" width="9.28515625" style="46" bestFit="1" customWidth="1"/>
    <col min="1783" max="1783" width="44" style="46" bestFit="1" customWidth="1"/>
    <col min="1784" max="1784" width="21" style="46" bestFit="1" customWidth="1"/>
    <col min="1785" max="1785" width="20.5703125" style="46" customWidth="1"/>
    <col min="1786" max="1786" width="19.28515625" style="46" customWidth="1"/>
    <col min="1787" max="1796" width="0" style="46" hidden="1" customWidth="1"/>
    <col min="1797" max="1797" width="11.28515625" style="46" customWidth="1"/>
    <col min="1798" max="1798" width="22.140625" style="46" customWidth="1"/>
    <col min="1799" max="1799" width="10.28515625" style="46" bestFit="1" customWidth="1"/>
    <col min="1800" max="1800" width="10.85546875" style="46" bestFit="1" customWidth="1"/>
    <col min="1801" max="2037" width="9.140625" style="46"/>
    <col min="2038" max="2038" width="9.28515625" style="46" bestFit="1" customWidth="1"/>
    <col min="2039" max="2039" width="44" style="46" bestFit="1" customWidth="1"/>
    <col min="2040" max="2040" width="21" style="46" bestFit="1" customWidth="1"/>
    <col min="2041" max="2041" width="20.5703125" style="46" customWidth="1"/>
    <col min="2042" max="2042" width="19.28515625" style="46" customWidth="1"/>
    <col min="2043" max="2052" width="0" style="46" hidden="1" customWidth="1"/>
    <col min="2053" max="2053" width="11.28515625" style="46" customWidth="1"/>
    <col min="2054" max="2054" width="22.140625" style="46" customWidth="1"/>
    <col min="2055" max="2055" width="10.28515625" style="46" bestFit="1" customWidth="1"/>
    <col min="2056" max="2056" width="10.85546875" style="46" bestFit="1" customWidth="1"/>
    <col min="2057" max="2293" width="9.140625" style="46"/>
    <col min="2294" max="2294" width="9.28515625" style="46" bestFit="1" customWidth="1"/>
    <col min="2295" max="2295" width="44" style="46" bestFit="1" customWidth="1"/>
    <col min="2296" max="2296" width="21" style="46" bestFit="1" customWidth="1"/>
    <col min="2297" max="2297" width="20.5703125" style="46" customWidth="1"/>
    <col min="2298" max="2298" width="19.28515625" style="46" customWidth="1"/>
    <col min="2299" max="2308" width="0" style="46" hidden="1" customWidth="1"/>
    <col min="2309" max="2309" width="11.28515625" style="46" customWidth="1"/>
    <col min="2310" max="2310" width="22.140625" style="46" customWidth="1"/>
    <col min="2311" max="2311" width="10.28515625" style="46" bestFit="1" customWidth="1"/>
    <col min="2312" max="2312" width="10.85546875" style="46" bestFit="1" customWidth="1"/>
    <col min="2313" max="2549" width="9.140625" style="46"/>
    <col min="2550" max="2550" width="9.28515625" style="46" bestFit="1" customWidth="1"/>
    <col min="2551" max="2551" width="44" style="46" bestFit="1" customWidth="1"/>
    <col min="2552" max="2552" width="21" style="46" bestFit="1" customWidth="1"/>
    <col min="2553" max="2553" width="20.5703125" style="46" customWidth="1"/>
    <col min="2554" max="2554" width="19.28515625" style="46" customWidth="1"/>
    <col min="2555" max="2564" width="0" style="46" hidden="1" customWidth="1"/>
    <col min="2565" max="2565" width="11.28515625" style="46" customWidth="1"/>
    <col min="2566" max="2566" width="22.140625" style="46" customWidth="1"/>
    <col min="2567" max="2567" width="10.28515625" style="46" bestFit="1" customWidth="1"/>
    <col min="2568" max="2568" width="10.85546875" style="46" bestFit="1" customWidth="1"/>
    <col min="2569" max="2805" width="9.140625" style="46"/>
    <col min="2806" max="2806" width="9.28515625" style="46" bestFit="1" customWidth="1"/>
    <col min="2807" max="2807" width="44" style="46" bestFit="1" customWidth="1"/>
    <col min="2808" max="2808" width="21" style="46" bestFit="1" customWidth="1"/>
    <col min="2809" max="2809" width="20.5703125" style="46" customWidth="1"/>
    <col min="2810" max="2810" width="19.28515625" style="46" customWidth="1"/>
    <col min="2811" max="2820" width="0" style="46" hidden="1" customWidth="1"/>
    <col min="2821" max="2821" width="11.28515625" style="46" customWidth="1"/>
    <col min="2822" max="2822" width="22.140625" style="46" customWidth="1"/>
    <col min="2823" max="2823" width="10.28515625" style="46" bestFit="1" customWidth="1"/>
    <col min="2824" max="2824" width="10.85546875" style="46" bestFit="1" customWidth="1"/>
    <col min="2825" max="3061" width="9.140625" style="46"/>
    <col min="3062" max="3062" width="9.28515625" style="46" bestFit="1" customWidth="1"/>
    <col min="3063" max="3063" width="44" style="46" bestFit="1" customWidth="1"/>
    <col min="3064" max="3064" width="21" style="46" bestFit="1" customWidth="1"/>
    <col min="3065" max="3065" width="20.5703125" style="46" customWidth="1"/>
    <col min="3066" max="3066" width="19.28515625" style="46" customWidth="1"/>
    <col min="3067" max="3076" width="0" style="46" hidden="1" customWidth="1"/>
    <col min="3077" max="3077" width="11.28515625" style="46" customWidth="1"/>
    <col min="3078" max="3078" width="22.140625" style="46" customWidth="1"/>
    <col min="3079" max="3079" width="10.28515625" style="46" bestFit="1" customWidth="1"/>
    <col min="3080" max="3080" width="10.85546875" style="46" bestFit="1" customWidth="1"/>
    <col min="3081" max="3317" width="9.140625" style="46"/>
    <col min="3318" max="3318" width="9.28515625" style="46" bestFit="1" customWidth="1"/>
    <col min="3319" max="3319" width="44" style="46" bestFit="1" customWidth="1"/>
    <col min="3320" max="3320" width="21" style="46" bestFit="1" customWidth="1"/>
    <col min="3321" max="3321" width="20.5703125" style="46" customWidth="1"/>
    <col min="3322" max="3322" width="19.28515625" style="46" customWidth="1"/>
    <col min="3323" max="3332" width="0" style="46" hidden="1" customWidth="1"/>
    <col min="3333" max="3333" width="11.28515625" style="46" customWidth="1"/>
    <col min="3334" max="3334" width="22.140625" style="46" customWidth="1"/>
    <col min="3335" max="3335" width="10.28515625" style="46" bestFit="1" customWidth="1"/>
    <col min="3336" max="3336" width="10.85546875" style="46" bestFit="1" customWidth="1"/>
    <col min="3337" max="3573" width="9.140625" style="46"/>
    <col min="3574" max="3574" width="9.28515625" style="46" bestFit="1" customWidth="1"/>
    <col min="3575" max="3575" width="44" style="46" bestFit="1" customWidth="1"/>
    <col min="3576" max="3576" width="21" style="46" bestFit="1" customWidth="1"/>
    <col min="3577" max="3577" width="20.5703125" style="46" customWidth="1"/>
    <col min="3578" max="3578" width="19.28515625" style="46" customWidth="1"/>
    <col min="3579" max="3588" width="0" style="46" hidden="1" customWidth="1"/>
    <col min="3589" max="3589" width="11.28515625" style="46" customWidth="1"/>
    <col min="3590" max="3590" width="22.140625" style="46" customWidth="1"/>
    <col min="3591" max="3591" width="10.28515625" style="46" bestFit="1" customWidth="1"/>
    <col min="3592" max="3592" width="10.85546875" style="46" bestFit="1" customWidth="1"/>
    <col min="3593" max="3829" width="9.140625" style="46"/>
    <col min="3830" max="3830" width="9.28515625" style="46" bestFit="1" customWidth="1"/>
    <col min="3831" max="3831" width="44" style="46" bestFit="1" customWidth="1"/>
    <col min="3832" max="3832" width="21" style="46" bestFit="1" customWidth="1"/>
    <col min="3833" max="3833" width="20.5703125" style="46" customWidth="1"/>
    <col min="3834" max="3834" width="19.28515625" style="46" customWidth="1"/>
    <col min="3835" max="3844" width="0" style="46" hidden="1" customWidth="1"/>
    <col min="3845" max="3845" width="11.28515625" style="46" customWidth="1"/>
    <col min="3846" max="3846" width="22.140625" style="46" customWidth="1"/>
    <col min="3847" max="3847" width="10.28515625" style="46" bestFit="1" customWidth="1"/>
    <col min="3848" max="3848" width="10.85546875" style="46" bestFit="1" customWidth="1"/>
    <col min="3849" max="4085" width="9.140625" style="46"/>
    <col min="4086" max="4086" width="9.28515625" style="46" bestFit="1" customWidth="1"/>
    <col min="4087" max="4087" width="44" style="46" bestFit="1" customWidth="1"/>
    <col min="4088" max="4088" width="21" style="46" bestFit="1" customWidth="1"/>
    <col min="4089" max="4089" width="20.5703125" style="46" customWidth="1"/>
    <col min="4090" max="4090" width="19.28515625" style="46" customWidth="1"/>
    <col min="4091" max="4100" width="0" style="46" hidden="1" customWidth="1"/>
    <col min="4101" max="4101" width="11.28515625" style="46" customWidth="1"/>
    <col min="4102" max="4102" width="22.140625" style="46" customWidth="1"/>
    <col min="4103" max="4103" width="10.28515625" style="46" bestFit="1" customWidth="1"/>
    <col min="4104" max="4104" width="10.85546875" style="46" bestFit="1" customWidth="1"/>
    <col min="4105" max="4341" width="9.140625" style="46"/>
    <col min="4342" max="4342" width="9.28515625" style="46" bestFit="1" customWidth="1"/>
    <col min="4343" max="4343" width="44" style="46" bestFit="1" customWidth="1"/>
    <col min="4344" max="4344" width="21" style="46" bestFit="1" customWidth="1"/>
    <col min="4345" max="4345" width="20.5703125" style="46" customWidth="1"/>
    <col min="4346" max="4346" width="19.28515625" style="46" customWidth="1"/>
    <col min="4347" max="4356" width="0" style="46" hidden="1" customWidth="1"/>
    <col min="4357" max="4357" width="11.28515625" style="46" customWidth="1"/>
    <col min="4358" max="4358" width="22.140625" style="46" customWidth="1"/>
    <col min="4359" max="4359" width="10.28515625" style="46" bestFit="1" customWidth="1"/>
    <col min="4360" max="4360" width="10.85546875" style="46" bestFit="1" customWidth="1"/>
    <col min="4361" max="4597" width="9.140625" style="46"/>
    <col min="4598" max="4598" width="9.28515625" style="46" bestFit="1" customWidth="1"/>
    <col min="4599" max="4599" width="44" style="46" bestFit="1" customWidth="1"/>
    <col min="4600" max="4600" width="21" style="46" bestFit="1" customWidth="1"/>
    <col min="4601" max="4601" width="20.5703125" style="46" customWidth="1"/>
    <col min="4602" max="4602" width="19.28515625" style="46" customWidth="1"/>
    <col min="4603" max="4612" width="0" style="46" hidden="1" customWidth="1"/>
    <col min="4613" max="4613" width="11.28515625" style="46" customWidth="1"/>
    <col min="4614" max="4614" width="22.140625" style="46" customWidth="1"/>
    <col min="4615" max="4615" width="10.28515625" style="46" bestFit="1" customWidth="1"/>
    <col min="4616" max="4616" width="10.85546875" style="46" bestFit="1" customWidth="1"/>
    <col min="4617" max="4853" width="9.140625" style="46"/>
    <col min="4854" max="4854" width="9.28515625" style="46" bestFit="1" customWidth="1"/>
    <col min="4855" max="4855" width="44" style="46" bestFit="1" customWidth="1"/>
    <col min="4856" max="4856" width="21" style="46" bestFit="1" customWidth="1"/>
    <col min="4857" max="4857" width="20.5703125" style="46" customWidth="1"/>
    <col min="4858" max="4858" width="19.28515625" style="46" customWidth="1"/>
    <col min="4859" max="4868" width="0" style="46" hidden="1" customWidth="1"/>
    <col min="4869" max="4869" width="11.28515625" style="46" customWidth="1"/>
    <col min="4870" max="4870" width="22.140625" style="46" customWidth="1"/>
    <col min="4871" max="4871" width="10.28515625" style="46" bestFit="1" customWidth="1"/>
    <col min="4872" max="4872" width="10.85546875" style="46" bestFit="1" customWidth="1"/>
    <col min="4873" max="5109" width="9.140625" style="46"/>
    <col min="5110" max="5110" width="9.28515625" style="46" bestFit="1" customWidth="1"/>
    <col min="5111" max="5111" width="44" style="46" bestFit="1" customWidth="1"/>
    <col min="5112" max="5112" width="21" style="46" bestFit="1" customWidth="1"/>
    <col min="5113" max="5113" width="20.5703125" style="46" customWidth="1"/>
    <col min="5114" max="5114" width="19.28515625" style="46" customWidth="1"/>
    <col min="5115" max="5124" width="0" style="46" hidden="1" customWidth="1"/>
    <col min="5125" max="5125" width="11.28515625" style="46" customWidth="1"/>
    <col min="5126" max="5126" width="22.140625" style="46" customWidth="1"/>
    <col min="5127" max="5127" width="10.28515625" style="46" bestFit="1" customWidth="1"/>
    <col min="5128" max="5128" width="10.85546875" style="46" bestFit="1" customWidth="1"/>
    <col min="5129" max="5365" width="9.140625" style="46"/>
    <col min="5366" max="5366" width="9.28515625" style="46" bestFit="1" customWidth="1"/>
    <col min="5367" max="5367" width="44" style="46" bestFit="1" customWidth="1"/>
    <col min="5368" max="5368" width="21" style="46" bestFit="1" customWidth="1"/>
    <col min="5369" max="5369" width="20.5703125" style="46" customWidth="1"/>
    <col min="5370" max="5370" width="19.28515625" style="46" customWidth="1"/>
    <col min="5371" max="5380" width="0" style="46" hidden="1" customWidth="1"/>
    <col min="5381" max="5381" width="11.28515625" style="46" customWidth="1"/>
    <col min="5382" max="5382" width="22.140625" style="46" customWidth="1"/>
    <col min="5383" max="5383" width="10.28515625" style="46" bestFit="1" customWidth="1"/>
    <col min="5384" max="5384" width="10.85546875" style="46" bestFit="1" customWidth="1"/>
    <col min="5385" max="5621" width="9.140625" style="46"/>
    <col min="5622" max="5622" width="9.28515625" style="46" bestFit="1" customWidth="1"/>
    <col min="5623" max="5623" width="44" style="46" bestFit="1" customWidth="1"/>
    <col min="5624" max="5624" width="21" style="46" bestFit="1" customWidth="1"/>
    <col min="5625" max="5625" width="20.5703125" style="46" customWidth="1"/>
    <col min="5626" max="5626" width="19.28515625" style="46" customWidth="1"/>
    <col min="5627" max="5636" width="0" style="46" hidden="1" customWidth="1"/>
    <col min="5637" max="5637" width="11.28515625" style="46" customWidth="1"/>
    <col min="5638" max="5638" width="22.140625" style="46" customWidth="1"/>
    <col min="5639" max="5639" width="10.28515625" style="46" bestFit="1" customWidth="1"/>
    <col min="5640" max="5640" width="10.85546875" style="46" bestFit="1" customWidth="1"/>
    <col min="5641" max="5877" width="9.140625" style="46"/>
    <col min="5878" max="5878" width="9.28515625" style="46" bestFit="1" customWidth="1"/>
    <col min="5879" max="5879" width="44" style="46" bestFit="1" customWidth="1"/>
    <col min="5880" max="5880" width="21" style="46" bestFit="1" customWidth="1"/>
    <col min="5881" max="5881" width="20.5703125" style="46" customWidth="1"/>
    <col min="5882" max="5882" width="19.28515625" style="46" customWidth="1"/>
    <col min="5883" max="5892" width="0" style="46" hidden="1" customWidth="1"/>
    <col min="5893" max="5893" width="11.28515625" style="46" customWidth="1"/>
    <col min="5894" max="5894" width="22.140625" style="46" customWidth="1"/>
    <col min="5895" max="5895" width="10.28515625" style="46" bestFit="1" customWidth="1"/>
    <col min="5896" max="5896" width="10.85546875" style="46" bestFit="1" customWidth="1"/>
    <col min="5897" max="6133" width="9.140625" style="46"/>
    <col min="6134" max="6134" width="9.28515625" style="46" bestFit="1" customWidth="1"/>
    <col min="6135" max="6135" width="44" style="46" bestFit="1" customWidth="1"/>
    <col min="6136" max="6136" width="21" style="46" bestFit="1" customWidth="1"/>
    <col min="6137" max="6137" width="20.5703125" style="46" customWidth="1"/>
    <col min="6138" max="6138" width="19.28515625" style="46" customWidth="1"/>
    <col min="6139" max="6148" width="0" style="46" hidden="1" customWidth="1"/>
    <col min="6149" max="6149" width="11.28515625" style="46" customWidth="1"/>
    <col min="6150" max="6150" width="22.140625" style="46" customWidth="1"/>
    <col min="6151" max="6151" width="10.28515625" style="46" bestFit="1" customWidth="1"/>
    <col min="6152" max="6152" width="10.85546875" style="46" bestFit="1" customWidth="1"/>
    <col min="6153" max="6389" width="9.140625" style="46"/>
    <col min="6390" max="6390" width="9.28515625" style="46" bestFit="1" customWidth="1"/>
    <col min="6391" max="6391" width="44" style="46" bestFit="1" customWidth="1"/>
    <col min="6392" max="6392" width="21" style="46" bestFit="1" customWidth="1"/>
    <col min="6393" max="6393" width="20.5703125" style="46" customWidth="1"/>
    <col min="6394" max="6394" width="19.28515625" style="46" customWidth="1"/>
    <col min="6395" max="6404" width="0" style="46" hidden="1" customWidth="1"/>
    <col min="6405" max="6405" width="11.28515625" style="46" customWidth="1"/>
    <col min="6406" max="6406" width="22.140625" style="46" customWidth="1"/>
    <col min="6407" max="6407" width="10.28515625" style="46" bestFit="1" customWidth="1"/>
    <col min="6408" max="6408" width="10.85546875" style="46" bestFit="1" customWidth="1"/>
    <col min="6409" max="6645" width="9.140625" style="46"/>
    <col min="6646" max="6646" width="9.28515625" style="46" bestFit="1" customWidth="1"/>
    <col min="6647" max="6647" width="44" style="46" bestFit="1" customWidth="1"/>
    <col min="6648" max="6648" width="21" style="46" bestFit="1" customWidth="1"/>
    <col min="6649" max="6649" width="20.5703125" style="46" customWidth="1"/>
    <col min="6650" max="6650" width="19.28515625" style="46" customWidth="1"/>
    <col min="6651" max="6660" width="0" style="46" hidden="1" customWidth="1"/>
    <col min="6661" max="6661" width="11.28515625" style="46" customWidth="1"/>
    <col min="6662" max="6662" width="22.140625" style="46" customWidth="1"/>
    <col min="6663" max="6663" width="10.28515625" style="46" bestFit="1" customWidth="1"/>
    <col min="6664" max="6664" width="10.85546875" style="46" bestFit="1" customWidth="1"/>
    <col min="6665" max="6901" width="9.140625" style="46"/>
    <col min="6902" max="6902" width="9.28515625" style="46" bestFit="1" customWidth="1"/>
    <col min="6903" max="6903" width="44" style="46" bestFit="1" customWidth="1"/>
    <col min="6904" max="6904" width="21" style="46" bestFit="1" customWidth="1"/>
    <col min="6905" max="6905" width="20.5703125" style="46" customWidth="1"/>
    <col min="6906" max="6906" width="19.28515625" style="46" customWidth="1"/>
    <col min="6907" max="6916" width="0" style="46" hidden="1" customWidth="1"/>
    <col min="6917" max="6917" width="11.28515625" style="46" customWidth="1"/>
    <col min="6918" max="6918" width="22.140625" style="46" customWidth="1"/>
    <col min="6919" max="6919" width="10.28515625" style="46" bestFit="1" customWidth="1"/>
    <col min="6920" max="6920" width="10.85546875" style="46" bestFit="1" customWidth="1"/>
    <col min="6921" max="7157" width="9.140625" style="46"/>
    <col min="7158" max="7158" width="9.28515625" style="46" bestFit="1" customWidth="1"/>
    <col min="7159" max="7159" width="44" style="46" bestFit="1" customWidth="1"/>
    <col min="7160" max="7160" width="21" style="46" bestFit="1" customWidth="1"/>
    <col min="7161" max="7161" width="20.5703125" style="46" customWidth="1"/>
    <col min="7162" max="7162" width="19.28515625" style="46" customWidth="1"/>
    <col min="7163" max="7172" width="0" style="46" hidden="1" customWidth="1"/>
    <col min="7173" max="7173" width="11.28515625" style="46" customWidth="1"/>
    <col min="7174" max="7174" width="22.140625" style="46" customWidth="1"/>
    <col min="7175" max="7175" width="10.28515625" style="46" bestFit="1" customWidth="1"/>
    <col min="7176" max="7176" width="10.85546875" style="46" bestFit="1" customWidth="1"/>
    <col min="7177" max="7413" width="9.140625" style="46"/>
    <col min="7414" max="7414" width="9.28515625" style="46" bestFit="1" customWidth="1"/>
    <col min="7415" max="7415" width="44" style="46" bestFit="1" customWidth="1"/>
    <col min="7416" max="7416" width="21" style="46" bestFit="1" customWidth="1"/>
    <col min="7417" max="7417" width="20.5703125" style="46" customWidth="1"/>
    <col min="7418" max="7418" width="19.28515625" style="46" customWidth="1"/>
    <col min="7419" max="7428" width="0" style="46" hidden="1" customWidth="1"/>
    <col min="7429" max="7429" width="11.28515625" style="46" customWidth="1"/>
    <col min="7430" max="7430" width="22.140625" style="46" customWidth="1"/>
    <col min="7431" max="7431" width="10.28515625" style="46" bestFit="1" customWidth="1"/>
    <col min="7432" max="7432" width="10.85546875" style="46" bestFit="1" customWidth="1"/>
    <col min="7433" max="7669" width="9.140625" style="46"/>
    <col min="7670" max="7670" width="9.28515625" style="46" bestFit="1" customWidth="1"/>
    <col min="7671" max="7671" width="44" style="46" bestFit="1" customWidth="1"/>
    <col min="7672" max="7672" width="21" style="46" bestFit="1" customWidth="1"/>
    <col min="7673" max="7673" width="20.5703125" style="46" customWidth="1"/>
    <col min="7674" max="7674" width="19.28515625" style="46" customWidth="1"/>
    <col min="7675" max="7684" width="0" style="46" hidden="1" customWidth="1"/>
    <col min="7685" max="7685" width="11.28515625" style="46" customWidth="1"/>
    <col min="7686" max="7686" width="22.140625" style="46" customWidth="1"/>
    <col min="7687" max="7687" width="10.28515625" style="46" bestFit="1" customWidth="1"/>
    <col min="7688" max="7688" width="10.85546875" style="46" bestFit="1" customWidth="1"/>
    <col min="7689" max="7925" width="9.140625" style="46"/>
    <col min="7926" max="7926" width="9.28515625" style="46" bestFit="1" customWidth="1"/>
    <col min="7927" max="7927" width="44" style="46" bestFit="1" customWidth="1"/>
    <col min="7928" max="7928" width="21" style="46" bestFit="1" customWidth="1"/>
    <col min="7929" max="7929" width="20.5703125" style="46" customWidth="1"/>
    <col min="7930" max="7930" width="19.28515625" style="46" customWidth="1"/>
    <col min="7931" max="7940" width="0" style="46" hidden="1" customWidth="1"/>
    <col min="7941" max="7941" width="11.28515625" style="46" customWidth="1"/>
    <col min="7942" max="7942" width="22.140625" style="46" customWidth="1"/>
    <col min="7943" max="7943" width="10.28515625" style="46" bestFit="1" customWidth="1"/>
    <col min="7944" max="7944" width="10.85546875" style="46" bestFit="1" customWidth="1"/>
    <col min="7945" max="8181" width="9.140625" style="46"/>
    <col min="8182" max="8182" width="9.28515625" style="46" bestFit="1" customWidth="1"/>
    <col min="8183" max="8183" width="44" style="46" bestFit="1" customWidth="1"/>
    <col min="8184" max="8184" width="21" style="46" bestFit="1" customWidth="1"/>
    <col min="8185" max="8185" width="20.5703125" style="46" customWidth="1"/>
    <col min="8186" max="8186" width="19.28515625" style="46" customWidth="1"/>
    <col min="8187" max="8196" width="0" style="46" hidden="1" customWidth="1"/>
    <col min="8197" max="8197" width="11.28515625" style="46" customWidth="1"/>
    <col min="8198" max="8198" width="22.140625" style="46" customWidth="1"/>
    <col min="8199" max="8199" width="10.28515625" style="46" bestFit="1" customWidth="1"/>
    <col min="8200" max="8200" width="10.85546875" style="46" bestFit="1" customWidth="1"/>
    <col min="8201" max="8437" width="9.140625" style="46"/>
    <col min="8438" max="8438" width="9.28515625" style="46" bestFit="1" customWidth="1"/>
    <col min="8439" max="8439" width="44" style="46" bestFit="1" customWidth="1"/>
    <col min="8440" max="8440" width="21" style="46" bestFit="1" customWidth="1"/>
    <col min="8441" max="8441" width="20.5703125" style="46" customWidth="1"/>
    <col min="8442" max="8442" width="19.28515625" style="46" customWidth="1"/>
    <col min="8443" max="8452" width="0" style="46" hidden="1" customWidth="1"/>
    <col min="8453" max="8453" width="11.28515625" style="46" customWidth="1"/>
    <col min="8454" max="8454" width="22.140625" style="46" customWidth="1"/>
    <col min="8455" max="8455" width="10.28515625" style="46" bestFit="1" customWidth="1"/>
    <col min="8456" max="8456" width="10.85546875" style="46" bestFit="1" customWidth="1"/>
    <col min="8457" max="8693" width="9.140625" style="46"/>
    <col min="8694" max="8694" width="9.28515625" style="46" bestFit="1" customWidth="1"/>
    <col min="8695" max="8695" width="44" style="46" bestFit="1" customWidth="1"/>
    <col min="8696" max="8696" width="21" style="46" bestFit="1" customWidth="1"/>
    <col min="8697" max="8697" width="20.5703125" style="46" customWidth="1"/>
    <col min="8698" max="8698" width="19.28515625" style="46" customWidth="1"/>
    <col min="8699" max="8708" width="0" style="46" hidden="1" customWidth="1"/>
    <col min="8709" max="8709" width="11.28515625" style="46" customWidth="1"/>
    <col min="8710" max="8710" width="22.140625" style="46" customWidth="1"/>
    <col min="8711" max="8711" width="10.28515625" style="46" bestFit="1" customWidth="1"/>
    <col min="8712" max="8712" width="10.85546875" style="46" bestFit="1" customWidth="1"/>
    <col min="8713" max="8949" width="9.140625" style="46"/>
    <col min="8950" max="8950" width="9.28515625" style="46" bestFit="1" customWidth="1"/>
    <col min="8951" max="8951" width="44" style="46" bestFit="1" customWidth="1"/>
    <col min="8952" max="8952" width="21" style="46" bestFit="1" customWidth="1"/>
    <col min="8953" max="8953" width="20.5703125" style="46" customWidth="1"/>
    <col min="8954" max="8954" width="19.28515625" style="46" customWidth="1"/>
    <col min="8955" max="8964" width="0" style="46" hidden="1" customWidth="1"/>
    <col min="8965" max="8965" width="11.28515625" style="46" customWidth="1"/>
    <col min="8966" max="8966" width="22.140625" style="46" customWidth="1"/>
    <col min="8967" max="8967" width="10.28515625" style="46" bestFit="1" customWidth="1"/>
    <col min="8968" max="8968" width="10.85546875" style="46" bestFit="1" customWidth="1"/>
    <col min="8969" max="9205" width="9.140625" style="46"/>
    <col min="9206" max="9206" width="9.28515625" style="46" bestFit="1" customWidth="1"/>
    <col min="9207" max="9207" width="44" style="46" bestFit="1" customWidth="1"/>
    <col min="9208" max="9208" width="21" style="46" bestFit="1" customWidth="1"/>
    <col min="9209" max="9209" width="20.5703125" style="46" customWidth="1"/>
    <col min="9210" max="9210" width="19.28515625" style="46" customWidth="1"/>
    <col min="9211" max="9220" width="0" style="46" hidden="1" customWidth="1"/>
    <col min="9221" max="9221" width="11.28515625" style="46" customWidth="1"/>
    <col min="9222" max="9222" width="22.140625" style="46" customWidth="1"/>
    <col min="9223" max="9223" width="10.28515625" style="46" bestFit="1" customWidth="1"/>
    <col min="9224" max="9224" width="10.85546875" style="46" bestFit="1" customWidth="1"/>
    <col min="9225" max="9461" width="9.140625" style="46"/>
    <col min="9462" max="9462" width="9.28515625" style="46" bestFit="1" customWidth="1"/>
    <col min="9463" max="9463" width="44" style="46" bestFit="1" customWidth="1"/>
    <col min="9464" max="9464" width="21" style="46" bestFit="1" customWidth="1"/>
    <col min="9465" max="9465" width="20.5703125" style="46" customWidth="1"/>
    <col min="9466" max="9466" width="19.28515625" style="46" customWidth="1"/>
    <col min="9467" max="9476" width="0" style="46" hidden="1" customWidth="1"/>
    <col min="9477" max="9477" width="11.28515625" style="46" customWidth="1"/>
    <col min="9478" max="9478" width="22.140625" style="46" customWidth="1"/>
    <col min="9479" max="9479" width="10.28515625" style="46" bestFit="1" customWidth="1"/>
    <col min="9480" max="9480" width="10.85546875" style="46" bestFit="1" customWidth="1"/>
    <col min="9481" max="9717" width="9.140625" style="46"/>
    <col min="9718" max="9718" width="9.28515625" style="46" bestFit="1" customWidth="1"/>
    <col min="9719" max="9719" width="44" style="46" bestFit="1" customWidth="1"/>
    <col min="9720" max="9720" width="21" style="46" bestFit="1" customWidth="1"/>
    <col min="9721" max="9721" width="20.5703125" style="46" customWidth="1"/>
    <col min="9722" max="9722" width="19.28515625" style="46" customWidth="1"/>
    <col min="9723" max="9732" width="0" style="46" hidden="1" customWidth="1"/>
    <col min="9733" max="9733" width="11.28515625" style="46" customWidth="1"/>
    <col min="9734" max="9734" width="22.140625" style="46" customWidth="1"/>
    <col min="9735" max="9735" width="10.28515625" style="46" bestFit="1" customWidth="1"/>
    <col min="9736" max="9736" width="10.85546875" style="46" bestFit="1" customWidth="1"/>
    <col min="9737" max="9973" width="9.140625" style="46"/>
    <col min="9974" max="9974" width="9.28515625" style="46" bestFit="1" customWidth="1"/>
    <col min="9975" max="9975" width="44" style="46" bestFit="1" customWidth="1"/>
    <col min="9976" max="9976" width="21" style="46" bestFit="1" customWidth="1"/>
    <col min="9977" max="9977" width="20.5703125" style="46" customWidth="1"/>
    <col min="9978" max="9978" width="19.28515625" style="46" customWidth="1"/>
    <col min="9979" max="9988" width="0" style="46" hidden="1" customWidth="1"/>
    <col min="9989" max="9989" width="11.28515625" style="46" customWidth="1"/>
    <col min="9990" max="9990" width="22.140625" style="46" customWidth="1"/>
    <col min="9991" max="9991" width="10.28515625" style="46" bestFit="1" customWidth="1"/>
    <col min="9992" max="9992" width="10.85546875" style="46" bestFit="1" customWidth="1"/>
    <col min="9993" max="10229" width="9.140625" style="46"/>
    <col min="10230" max="10230" width="9.28515625" style="46" bestFit="1" customWidth="1"/>
    <col min="10231" max="10231" width="44" style="46" bestFit="1" customWidth="1"/>
    <col min="10232" max="10232" width="21" style="46" bestFit="1" customWidth="1"/>
    <col min="10233" max="10233" width="20.5703125" style="46" customWidth="1"/>
    <col min="10234" max="10234" width="19.28515625" style="46" customWidth="1"/>
    <col min="10235" max="10244" width="0" style="46" hidden="1" customWidth="1"/>
    <col min="10245" max="10245" width="11.28515625" style="46" customWidth="1"/>
    <col min="10246" max="10246" width="22.140625" style="46" customWidth="1"/>
    <col min="10247" max="10247" width="10.28515625" style="46" bestFit="1" customWidth="1"/>
    <col min="10248" max="10248" width="10.85546875" style="46" bestFit="1" customWidth="1"/>
    <col min="10249" max="10485" width="9.140625" style="46"/>
    <col min="10486" max="10486" width="9.28515625" style="46" bestFit="1" customWidth="1"/>
    <col min="10487" max="10487" width="44" style="46" bestFit="1" customWidth="1"/>
    <col min="10488" max="10488" width="21" style="46" bestFit="1" customWidth="1"/>
    <col min="10489" max="10489" width="20.5703125" style="46" customWidth="1"/>
    <col min="10490" max="10490" width="19.28515625" style="46" customWidth="1"/>
    <col min="10491" max="10500" width="0" style="46" hidden="1" customWidth="1"/>
    <col min="10501" max="10501" width="11.28515625" style="46" customWidth="1"/>
    <col min="10502" max="10502" width="22.140625" style="46" customWidth="1"/>
    <col min="10503" max="10503" width="10.28515625" style="46" bestFit="1" customWidth="1"/>
    <col min="10504" max="10504" width="10.85546875" style="46" bestFit="1" customWidth="1"/>
    <col min="10505" max="10741" width="9.140625" style="46"/>
    <col min="10742" max="10742" width="9.28515625" style="46" bestFit="1" customWidth="1"/>
    <col min="10743" max="10743" width="44" style="46" bestFit="1" customWidth="1"/>
    <col min="10744" max="10744" width="21" style="46" bestFit="1" customWidth="1"/>
    <col min="10745" max="10745" width="20.5703125" style="46" customWidth="1"/>
    <col min="10746" max="10746" width="19.28515625" style="46" customWidth="1"/>
    <col min="10747" max="10756" width="0" style="46" hidden="1" customWidth="1"/>
    <col min="10757" max="10757" width="11.28515625" style="46" customWidth="1"/>
    <col min="10758" max="10758" width="22.140625" style="46" customWidth="1"/>
    <col min="10759" max="10759" width="10.28515625" style="46" bestFit="1" customWidth="1"/>
    <col min="10760" max="10760" width="10.85546875" style="46" bestFit="1" customWidth="1"/>
    <col min="10761" max="10997" width="9.140625" style="46"/>
    <col min="10998" max="10998" width="9.28515625" style="46" bestFit="1" customWidth="1"/>
    <col min="10999" max="10999" width="44" style="46" bestFit="1" customWidth="1"/>
    <col min="11000" max="11000" width="21" style="46" bestFit="1" customWidth="1"/>
    <col min="11001" max="11001" width="20.5703125" style="46" customWidth="1"/>
    <col min="11002" max="11002" width="19.28515625" style="46" customWidth="1"/>
    <col min="11003" max="11012" width="0" style="46" hidden="1" customWidth="1"/>
    <col min="11013" max="11013" width="11.28515625" style="46" customWidth="1"/>
    <col min="11014" max="11014" width="22.140625" style="46" customWidth="1"/>
    <col min="11015" max="11015" width="10.28515625" style="46" bestFit="1" customWidth="1"/>
    <col min="11016" max="11016" width="10.85546875" style="46" bestFit="1" customWidth="1"/>
    <col min="11017" max="11253" width="9.140625" style="46"/>
    <col min="11254" max="11254" width="9.28515625" style="46" bestFit="1" customWidth="1"/>
    <col min="11255" max="11255" width="44" style="46" bestFit="1" customWidth="1"/>
    <col min="11256" max="11256" width="21" style="46" bestFit="1" customWidth="1"/>
    <col min="11257" max="11257" width="20.5703125" style="46" customWidth="1"/>
    <col min="11258" max="11258" width="19.28515625" style="46" customWidth="1"/>
    <col min="11259" max="11268" width="0" style="46" hidden="1" customWidth="1"/>
    <col min="11269" max="11269" width="11.28515625" style="46" customWidth="1"/>
    <col min="11270" max="11270" width="22.140625" style="46" customWidth="1"/>
    <col min="11271" max="11271" width="10.28515625" style="46" bestFit="1" customWidth="1"/>
    <col min="11272" max="11272" width="10.85546875" style="46" bestFit="1" customWidth="1"/>
    <col min="11273" max="11509" width="9.140625" style="46"/>
    <col min="11510" max="11510" width="9.28515625" style="46" bestFit="1" customWidth="1"/>
    <col min="11511" max="11511" width="44" style="46" bestFit="1" customWidth="1"/>
    <col min="11512" max="11512" width="21" style="46" bestFit="1" customWidth="1"/>
    <col min="11513" max="11513" width="20.5703125" style="46" customWidth="1"/>
    <col min="11514" max="11514" width="19.28515625" style="46" customWidth="1"/>
    <col min="11515" max="11524" width="0" style="46" hidden="1" customWidth="1"/>
    <col min="11525" max="11525" width="11.28515625" style="46" customWidth="1"/>
    <col min="11526" max="11526" width="22.140625" style="46" customWidth="1"/>
    <col min="11527" max="11527" width="10.28515625" style="46" bestFit="1" customWidth="1"/>
    <col min="11528" max="11528" width="10.85546875" style="46" bestFit="1" customWidth="1"/>
    <col min="11529" max="11765" width="9.140625" style="46"/>
    <col min="11766" max="11766" width="9.28515625" style="46" bestFit="1" customWidth="1"/>
    <col min="11767" max="11767" width="44" style="46" bestFit="1" customWidth="1"/>
    <col min="11768" max="11768" width="21" style="46" bestFit="1" customWidth="1"/>
    <col min="11769" max="11769" width="20.5703125" style="46" customWidth="1"/>
    <col min="11770" max="11770" width="19.28515625" style="46" customWidth="1"/>
    <col min="11771" max="11780" width="0" style="46" hidden="1" customWidth="1"/>
    <col min="11781" max="11781" width="11.28515625" style="46" customWidth="1"/>
    <col min="11782" max="11782" width="22.140625" style="46" customWidth="1"/>
    <col min="11783" max="11783" width="10.28515625" style="46" bestFit="1" customWidth="1"/>
    <col min="11784" max="11784" width="10.85546875" style="46" bestFit="1" customWidth="1"/>
    <col min="11785" max="12021" width="9.140625" style="46"/>
    <col min="12022" max="12022" width="9.28515625" style="46" bestFit="1" customWidth="1"/>
    <col min="12023" max="12023" width="44" style="46" bestFit="1" customWidth="1"/>
    <col min="12024" max="12024" width="21" style="46" bestFit="1" customWidth="1"/>
    <col min="12025" max="12025" width="20.5703125" style="46" customWidth="1"/>
    <col min="12026" max="12026" width="19.28515625" style="46" customWidth="1"/>
    <col min="12027" max="12036" width="0" style="46" hidden="1" customWidth="1"/>
    <col min="12037" max="12037" width="11.28515625" style="46" customWidth="1"/>
    <col min="12038" max="12038" width="22.140625" style="46" customWidth="1"/>
    <col min="12039" max="12039" width="10.28515625" style="46" bestFit="1" customWidth="1"/>
    <col min="12040" max="12040" width="10.85546875" style="46" bestFit="1" customWidth="1"/>
    <col min="12041" max="12277" width="9.140625" style="46"/>
    <col min="12278" max="12278" width="9.28515625" style="46" bestFit="1" customWidth="1"/>
    <col min="12279" max="12279" width="44" style="46" bestFit="1" customWidth="1"/>
    <col min="12280" max="12280" width="21" style="46" bestFit="1" customWidth="1"/>
    <col min="12281" max="12281" width="20.5703125" style="46" customWidth="1"/>
    <col min="12282" max="12282" width="19.28515625" style="46" customWidth="1"/>
    <col min="12283" max="12292" width="0" style="46" hidden="1" customWidth="1"/>
    <col min="12293" max="12293" width="11.28515625" style="46" customWidth="1"/>
    <col min="12294" max="12294" width="22.140625" style="46" customWidth="1"/>
    <col min="12295" max="12295" width="10.28515625" style="46" bestFit="1" customWidth="1"/>
    <col min="12296" max="12296" width="10.85546875" style="46" bestFit="1" customWidth="1"/>
    <col min="12297" max="12533" width="9.140625" style="46"/>
    <col min="12534" max="12534" width="9.28515625" style="46" bestFit="1" customWidth="1"/>
    <col min="12535" max="12535" width="44" style="46" bestFit="1" customWidth="1"/>
    <col min="12536" max="12536" width="21" style="46" bestFit="1" customWidth="1"/>
    <col min="12537" max="12537" width="20.5703125" style="46" customWidth="1"/>
    <col min="12538" max="12538" width="19.28515625" style="46" customWidth="1"/>
    <col min="12539" max="12548" width="0" style="46" hidden="1" customWidth="1"/>
    <col min="12549" max="12549" width="11.28515625" style="46" customWidth="1"/>
    <col min="12550" max="12550" width="22.140625" style="46" customWidth="1"/>
    <col min="12551" max="12551" width="10.28515625" style="46" bestFit="1" customWidth="1"/>
    <col min="12552" max="12552" width="10.85546875" style="46" bestFit="1" customWidth="1"/>
    <col min="12553" max="12789" width="9.140625" style="46"/>
    <col min="12790" max="12790" width="9.28515625" style="46" bestFit="1" customWidth="1"/>
    <col min="12791" max="12791" width="44" style="46" bestFit="1" customWidth="1"/>
    <col min="12792" max="12792" width="21" style="46" bestFit="1" customWidth="1"/>
    <col min="12793" max="12793" width="20.5703125" style="46" customWidth="1"/>
    <col min="12794" max="12794" width="19.28515625" style="46" customWidth="1"/>
    <col min="12795" max="12804" width="0" style="46" hidden="1" customWidth="1"/>
    <col min="12805" max="12805" width="11.28515625" style="46" customWidth="1"/>
    <col min="12806" max="12806" width="22.140625" style="46" customWidth="1"/>
    <col min="12807" max="12807" width="10.28515625" style="46" bestFit="1" customWidth="1"/>
    <col min="12808" max="12808" width="10.85546875" style="46" bestFit="1" customWidth="1"/>
    <col min="12809" max="13045" width="9.140625" style="46"/>
    <col min="13046" max="13046" width="9.28515625" style="46" bestFit="1" customWidth="1"/>
    <col min="13047" max="13047" width="44" style="46" bestFit="1" customWidth="1"/>
    <col min="13048" max="13048" width="21" style="46" bestFit="1" customWidth="1"/>
    <col min="13049" max="13049" width="20.5703125" style="46" customWidth="1"/>
    <col min="13050" max="13050" width="19.28515625" style="46" customWidth="1"/>
    <col min="13051" max="13060" width="0" style="46" hidden="1" customWidth="1"/>
    <col min="13061" max="13061" width="11.28515625" style="46" customWidth="1"/>
    <col min="13062" max="13062" width="22.140625" style="46" customWidth="1"/>
    <col min="13063" max="13063" width="10.28515625" style="46" bestFit="1" customWidth="1"/>
    <col min="13064" max="13064" width="10.85546875" style="46" bestFit="1" customWidth="1"/>
    <col min="13065" max="13301" width="9.140625" style="46"/>
    <col min="13302" max="13302" width="9.28515625" style="46" bestFit="1" customWidth="1"/>
    <col min="13303" max="13303" width="44" style="46" bestFit="1" customWidth="1"/>
    <col min="13304" max="13304" width="21" style="46" bestFit="1" customWidth="1"/>
    <col min="13305" max="13305" width="20.5703125" style="46" customWidth="1"/>
    <col min="13306" max="13306" width="19.28515625" style="46" customWidth="1"/>
    <col min="13307" max="13316" width="0" style="46" hidden="1" customWidth="1"/>
    <col min="13317" max="13317" width="11.28515625" style="46" customWidth="1"/>
    <col min="13318" max="13318" width="22.140625" style="46" customWidth="1"/>
    <col min="13319" max="13319" width="10.28515625" style="46" bestFit="1" customWidth="1"/>
    <col min="13320" max="13320" width="10.85546875" style="46" bestFit="1" customWidth="1"/>
    <col min="13321" max="13557" width="9.140625" style="46"/>
    <col min="13558" max="13558" width="9.28515625" style="46" bestFit="1" customWidth="1"/>
    <col min="13559" max="13559" width="44" style="46" bestFit="1" customWidth="1"/>
    <col min="13560" max="13560" width="21" style="46" bestFit="1" customWidth="1"/>
    <col min="13561" max="13561" width="20.5703125" style="46" customWidth="1"/>
    <col min="13562" max="13562" width="19.28515625" style="46" customWidth="1"/>
    <col min="13563" max="13572" width="0" style="46" hidden="1" customWidth="1"/>
    <col min="13573" max="13573" width="11.28515625" style="46" customWidth="1"/>
    <col min="13574" max="13574" width="22.140625" style="46" customWidth="1"/>
    <col min="13575" max="13575" width="10.28515625" style="46" bestFit="1" customWidth="1"/>
    <col min="13576" max="13576" width="10.85546875" style="46" bestFit="1" customWidth="1"/>
    <col min="13577" max="13813" width="9.140625" style="46"/>
    <col min="13814" max="13814" width="9.28515625" style="46" bestFit="1" customWidth="1"/>
    <col min="13815" max="13815" width="44" style="46" bestFit="1" customWidth="1"/>
    <col min="13816" max="13816" width="21" style="46" bestFit="1" customWidth="1"/>
    <col min="13817" max="13817" width="20.5703125" style="46" customWidth="1"/>
    <col min="13818" max="13818" width="19.28515625" style="46" customWidth="1"/>
    <col min="13819" max="13828" width="0" style="46" hidden="1" customWidth="1"/>
    <col min="13829" max="13829" width="11.28515625" style="46" customWidth="1"/>
    <col min="13830" max="13830" width="22.140625" style="46" customWidth="1"/>
    <col min="13831" max="13831" width="10.28515625" style="46" bestFit="1" customWidth="1"/>
    <col min="13832" max="13832" width="10.85546875" style="46" bestFit="1" customWidth="1"/>
    <col min="13833" max="14069" width="9.140625" style="46"/>
    <col min="14070" max="14070" width="9.28515625" style="46" bestFit="1" customWidth="1"/>
    <col min="14071" max="14071" width="44" style="46" bestFit="1" customWidth="1"/>
    <col min="14072" max="14072" width="21" style="46" bestFit="1" customWidth="1"/>
    <col min="14073" max="14073" width="20.5703125" style="46" customWidth="1"/>
    <col min="14074" max="14074" width="19.28515625" style="46" customWidth="1"/>
    <col min="14075" max="14084" width="0" style="46" hidden="1" customWidth="1"/>
    <col min="14085" max="14085" width="11.28515625" style="46" customWidth="1"/>
    <col min="14086" max="14086" width="22.140625" style="46" customWidth="1"/>
    <col min="14087" max="14087" width="10.28515625" style="46" bestFit="1" customWidth="1"/>
    <col min="14088" max="14088" width="10.85546875" style="46" bestFit="1" customWidth="1"/>
    <col min="14089" max="14325" width="9.140625" style="46"/>
    <col min="14326" max="14326" width="9.28515625" style="46" bestFit="1" customWidth="1"/>
    <col min="14327" max="14327" width="44" style="46" bestFit="1" customWidth="1"/>
    <col min="14328" max="14328" width="21" style="46" bestFit="1" customWidth="1"/>
    <col min="14329" max="14329" width="20.5703125" style="46" customWidth="1"/>
    <col min="14330" max="14330" width="19.28515625" style="46" customWidth="1"/>
    <col min="14331" max="14340" width="0" style="46" hidden="1" customWidth="1"/>
    <col min="14341" max="14341" width="11.28515625" style="46" customWidth="1"/>
    <col min="14342" max="14342" width="22.140625" style="46" customWidth="1"/>
    <col min="14343" max="14343" width="10.28515625" style="46" bestFit="1" customWidth="1"/>
    <col min="14344" max="14344" width="10.85546875" style="46" bestFit="1" customWidth="1"/>
    <col min="14345" max="14581" width="9.140625" style="46"/>
    <col min="14582" max="14582" width="9.28515625" style="46" bestFit="1" customWidth="1"/>
    <col min="14583" max="14583" width="44" style="46" bestFit="1" customWidth="1"/>
    <col min="14584" max="14584" width="21" style="46" bestFit="1" customWidth="1"/>
    <col min="14585" max="14585" width="20.5703125" style="46" customWidth="1"/>
    <col min="14586" max="14586" width="19.28515625" style="46" customWidth="1"/>
    <col min="14587" max="14596" width="0" style="46" hidden="1" customWidth="1"/>
    <col min="14597" max="14597" width="11.28515625" style="46" customWidth="1"/>
    <col min="14598" max="14598" width="22.140625" style="46" customWidth="1"/>
    <col min="14599" max="14599" width="10.28515625" style="46" bestFit="1" customWidth="1"/>
    <col min="14600" max="14600" width="10.85546875" style="46" bestFit="1" customWidth="1"/>
    <col min="14601" max="14837" width="9.140625" style="46"/>
    <col min="14838" max="14838" width="9.28515625" style="46" bestFit="1" customWidth="1"/>
    <col min="14839" max="14839" width="44" style="46" bestFit="1" customWidth="1"/>
    <col min="14840" max="14840" width="21" style="46" bestFit="1" customWidth="1"/>
    <col min="14841" max="14841" width="20.5703125" style="46" customWidth="1"/>
    <col min="14842" max="14842" width="19.28515625" style="46" customWidth="1"/>
    <col min="14843" max="14852" width="0" style="46" hidden="1" customWidth="1"/>
    <col min="14853" max="14853" width="11.28515625" style="46" customWidth="1"/>
    <col min="14854" max="14854" width="22.140625" style="46" customWidth="1"/>
    <col min="14855" max="14855" width="10.28515625" style="46" bestFit="1" customWidth="1"/>
    <col min="14856" max="14856" width="10.85546875" style="46" bestFit="1" customWidth="1"/>
    <col min="14857" max="15093" width="9.140625" style="46"/>
    <col min="15094" max="15094" width="9.28515625" style="46" bestFit="1" customWidth="1"/>
    <col min="15095" max="15095" width="44" style="46" bestFit="1" customWidth="1"/>
    <col min="15096" max="15096" width="21" style="46" bestFit="1" customWidth="1"/>
    <col min="15097" max="15097" width="20.5703125" style="46" customWidth="1"/>
    <col min="15098" max="15098" width="19.28515625" style="46" customWidth="1"/>
    <col min="15099" max="15108" width="0" style="46" hidden="1" customWidth="1"/>
    <col min="15109" max="15109" width="11.28515625" style="46" customWidth="1"/>
    <col min="15110" max="15110" width="22.140625" style="46" customWidth="1"/>
    <col min="15111" max="15111" width="10.28515625" style="46" bestFit="1" customWidth="1"/>
    <col min="15112" max="15112" width="10.85546875" style="46" bestFit="1" customWidth="1"/>
    <col min="15113" max="15349" width="9.140625" style="46"/>
    <col min="15350" max="15350" width="9.28515625" style="46" bestFit="1" customWidth="1"/>
    <col min="15351" max="15351" width="44" style="46" bestFit="1" customWidth="1"/>
    <col min="15352" max="15352" width="21" style="46" bestFit="1" customWidth="1"/>
    <col min="15353" max="15353" width="20.5703125" style="46" customWidth="1"/>
    <col min="15354" max="15354" width="19.28515625" style="46" customWidth="1"/>
    <col min="15355" max="15364" width="0" style="46" hidden="1" customWidth="1"/>
    <col min="15365" max="15365" width="11.28515625" style="46" customWidth="1"/>
    <col min="15366" max="15366" width="22.140625" style="46" customWidth="1"/>
    <col min="15367" max="15367" width="10.28515625" style="46" bestFit="1" customWidth="1"/>
    <col min="15368" max="15368" width="10.85546875" style="46" bestFit="1" customWidth="1"/>
    <col min="15369" max="15605" width="9.140625" style="46"/>
    <col min="15606" max="15606" width="9.28515625" style="46" bestFit="1" customWidth="1"/>
    <col min="15607" max="15607" width="44" style="46" bestFit="1" customWidth="1"/>
    <col min="15608" max="15608" width="21" style="46" bestFit="1" customWidth="1"/>
    <col min="15609" max="15609" width="20.5703125" style="46" customWidth="1"/>
    <col min="15610" max="15610" width="19.28515625" style="46" customWidth="1"/>
    <col min="15611" max="15620" width="0" style="46" hidden="1" customWidth="1"/>
    <col min="15621" max="15621" width="11.28515625" style="46" customWidth="1"/>
    <col min="15622" max="15622" width="22.140625" style="46" customWidth="1"/>
    <col min="15623" max="15623" width="10.28515625" style="46" bestFit="1" customWidth="1"/>
    <col min="15624" max="15624" width="10.85546875" style="46" bestFit="1" customWidth="1"/>
    <col min="15625" max="15861" width="9.140625" style="46"/>
    <col min="15862" max="15862" width="9.28515625" style="46" bestFit="1" customWidth="1"/>
    <col min="15863" max="15863" width="44" style="46" bestFit="1" customWidth="1"/>
    <col min="15864" max="15864" width="21" style="46" bestFit="1" customWidth="1"/>
    <col min="15865" max="15865" width="20.5703125" style="46" customWidth="1"/>
    <col min="15866" max="15866" width="19.28515625" style="46" customWidth="1"/>
    <col min="15867" max="15876" width="0" style="46" hidden="1" customWidth="1"/>
    <col min="15877" max="15877" width="11.28515625" style="46" customWidth="1"/>
    <col min="15878" max="15878" width="22.140625" style="46" customWidth="1"/>
    <col min="15879" max="15879" width="10.28515625" style="46" bestFit="1" customWidth="1"/>
    <col min="15880" max="15880" width="10.85546875" style="46" bestFit="1" customWidth="1"/>
    <col min="15881" max="16117" width="9.140625" style="46"/>
    <col min="16118" max="16118" width="9.28515625" style="46" bestFit="1" customWidth="1"/>
    <col min="16119" max="16119" width="44" style="46" bestFit="1" customWidth="1"/>
    <col min="16120" max="16120" width="21" style="46" bestFit="1" customWidth="1"/>
    <col min="16121" max="16121" width="20.5703125" style="46" customWidth="1"/>
    <col min="16122" max="16122" width="19.28515625" style="46" customWidth="1"/>
    <col min="16123" max="16132" width="0" style="46" hidden="1" customWidth="1"/>
    <col min="16133" max="16133" width="11.28515625" style="46" customWidth="1"/>
    <col min="16134" max="16134" width="22.140625" style="46" customWidth="1"/>
    <col min="16135" max="16135" width="10.28515625" style="46" bestFit="1" customWidth="1"/>
    <col min="16136" max="16136" width="10.85546875" style="46" bestFit="1" customWidth="1"/>
    <col min="16137" max="16384" width="9.140625" style="46"/>
  </cols>
  <sheetData>
    <row r="1" spans="1:8" s="1" customFormat="1" ht="22.5">
      <c r="A1" s="74" t="s">
        <v>0</v>
      </c>
      <c r="B1" s="74"/>
      <c r="C1" s="74"/>
      <c r="D1" s="74"/>
      <c r="E1" s="74"/>
    </row>
    <row r="2" spans="1:8" s="2" customFormat="1" ht="18">
      <c r="A2" s="75" t="s">
        <v>1</v>
      </c>
      <c r="B2" s="75"/>
      <c r="C2" s="75"/>
      <c r="D2" s="75"/>
      <c r="E2" s="75"/>
    </row>
    <row r="3" spans="1:8" s="2" customFormat="1" ht="18">
      <c r="A3" s="75" t="s">
        <v>2</v>
      </c>
      <c r="B3" s="75"/>
      <c r="C3" s="75"/>
      <c r="D3" s="75"/>
      <c r="E3" s="75"/>
    </row>
    <row r="4" spans="1:8" s="2" customFormat="1" ht="18">
      <c r="A4" s="76" t="s">
        <v>106</v>
      </c>
      <c r="B4" s="76"/>
      <c r="C4" s="76"/>
      <c r="D4" s="76"/>
      <c r="E4" s="76"/>
    </row>
    <row r="5" spans="1:8" s="2" customFormat="1" ht="18">
      <c r="A5" s="77" t="s">
        <v>3</v>
      </c>
      <c r="B5" s="77"/>
      <c r="C5" s="77"/>
      <c r="D5" s="77"/>
      <c r="E5" s="77"/>
    </row>
    <row r="6" spans="1:8" s="5" customFormat="1" ht="18.75" thickBot="1">
      <c r="A6" s="3"/>
      <c r="B6" s="3"/>
      <c r="C6" s="4" t="s">
        <v>4</v>
      </c>
      <c r="D6" s="4" t="s">
        <v>4</v>
      </c>
      <c r="E6" s="4" t="s">
        <v>5</v>
      </c>
    </row>
    <row r="7" spans="1:8" s="2" customFormat="1" ht="15.75" thickBot="1">
      <c r="A7" s="78" t="s">
        <v>6</v>
      </c>
      <c r="B7" s="79"/>
      <c r="C7" s="79"/>
      <c r="D7" s="79"/>
      <c r="E7" s="80"/>
    </row>
    <row r="8" spans="1:8" s="2" customFormat="1" ht="30">
      <c r="A8" s="6" t="s">
        <v>7</v>
      </c>
      <c r="B8" s="7" t="s">
        <v>8</v>
      </c>
      <c r="C8" s="8" t="s">
        <v>94</v>
      </c>
      <c r="D8" s="8" t="s">
        <v>95</v>
      </c>
      <c r="E8" s="9" t="s">
        <v>96</v>
      </c>
    </row>
    <row r="9" spans="1:8" s="2" customFormat="1" ht="18">
      <c r="A9" s="11">
        <v>1</v>
      </c>
      <c r="B9" s="12" t="s">
        <v>9</v>
      </c>
      <c r="C9" s="13">
        <f>SUM(C10:C13)</f>
        <v>456861</v>
      </c>
      <c r="D9" s="13">
        <f t="shared" ref="D9:E9" si="0">SUM(D10:D13)</f>
        <v>270276</v>
      </c>
      <c r="E9" s="13">
        <f t="shared" si="0"/>
        <v>270359</v>
      </c>
      <c r="F9" s="20"/>
    </row>
    <row r="10" spans="1:8" s="2" customFormat="1" ht="18">
      <c r="A10" s="14" t="s">
        <v>10</v>
      </c>
      <c r="B10" s="10" t="s">
        <v>11</v>
      </c>
      <c r="C10" s="15">
        <v>252000</v>
      </c>
      <c r="D10" s="15">
        <v>100800</v>
      </c>
      <c r="E10" s="16">
        <v>100800</v>
      </c>
    </row>
    <row r="11" spans="1:8" s="2" customFormat="1" ht="18">
      <c r="A11" s="18" t="s">
        <v>12</v>
      </c>
      <c r="B11" s="10" t="s">
        <v>13</v>
      </c>
      <c r="C11" s="15">
        <v>137168</v>
      </c>
      <c r="D11" s="15">
        <v>103667</v>
      </c>
      <c r="E11" s="19">
        <v>108590</v>
      </c>
      <c r="F11" s="17"/>
    </row>
    <row r="12" spans="1:8" s="2" customFormat="1" ht="18">
      <c r="A12" s="14" t="s">
        <v>14</v>
      </c>
      <c r="B12" s="10" t="s">
        <v>15</v>
      </c>
      <c r="C12" s="15">
        <v>67693</v>
      </c>
      <c r="D12" s="15">
        <v>65809</v>
      </c>
      <c r="E12" s="19">
        <v>60969</v>
      </c>
      <c r="F12" s="17"/>
      <c r="G12" s="17"/>
      <c r="H12" s="17"/>
    </row>
    <row r="13" spans="1:8" s="2" customFormat="1" ht="18">
      <c r="A13" s="14" t="s">
        <v>16</v>
      </c>
      <c r="B13" s="10" t="s">
        <v>17</v>
      </c>
      <c r="C13" s="22">
        <v>0</v>
      </c>
      <c r="D13" s="22">
        <v>0</v>
      </c>
      <c r="E13" s="22">
        <v>0</v>
      </c>
    </row>
    <row r="14" spans="1:8" s="2" customFormat="1" ht="18">
      <c r="A14" s="11">
        <v>2</v>
      </c>
      <c r="B14" s="12" t="s">
        <v>18</v>
      </c>
      <c r="C14" s="13">
        <f>SUM(C15:C19)</f>
        <v>456861</v>
      </c>
      <c r="D14" s="13">
        <f t="shared" ref="D14:E14" si="1">SUM(D15:D19)</f>
        <v>270276</v>
      </c>
      <c r="E14" s="13">
        <f t="shared" si="1"/>
        <v>270359</v>
      </c>
    </row>
    <row r="15" spans="1:8" s="2" customFormat="1" ht="18">
      <c r="A15" s="14" t="s">
        <v>19</v>
      </c>
      <c r="B15" s="10" t="s">
        <v>20</v>
      </c>
      <c r="C15" s="15">
        <v>34005</v>
      </c>
      <c r="D15" s="15">
        <v>28786</v>
      </c>
      <c r="E15" s="19">
        <v>27351</v>
      </c>
      <c r="F15" s="17"/>
    </row>
    <row r="16" spans="1:8" s="2" customFormat="1" ht="18">
      <c r="A16" s="14" t="s">
        <v>21</v>
      </c>
      <c r="B16" s="10" t="s">
        <v>22</v>
      </c>
      <c r="C16" s="15">
        <v>75485</v>
      </c>
      <c r="D16" s="15">
        <v>65485</v>
      </c>
      <c r="E16" s="19">
        <v>34091</v>
      </c>
      <c r="F16" s="17"/>
    </row>
    <row r="17" spans="1:8" s="2" customFormat="1" ht="18">
      <c r="A17" s="11" t="s">
        <v>23</v>
      </c>
      <c r="B17" s="12" t="s">
        <v>105</v>
      </c>
      <c r="C17" s="61">
        <f>C21-C25</f>
        <v>347076</v>
      </c>
      <c r="D17" s="61">
        <f t="shared" ref="D17:E17" si="2">D21-D25</f>
        <v>175664</v>
      </c>
      <c r="E17" s="61">
        <f t="shared" si="2"/>
        <v>208439</v>
      </c>
      <c r="F17" s="20"/>
    </row>
    <row r="18" spans="1:8" s="5" customFormat="1" ht="18">
      <c r="A18" s="14" t="s">
        <v>24</v>
      </c>
      <c r="B18" s="10" t="s">
        <v>25</v>
      </c>
      <c r="C18" s="15">
        <v>295</v>
      </c>
      <c r="D18" s="15">
        <v>341</v>
      </c>
      <c r="E18" s="19">
        <v>478</v>
      </c>
      <c r="G18" s="21"/>
      <c r="H18" s="21"/>
    </row>
    <row r="19" spans="1:8" s="2" customFormat="1" ht="18">
      <c r="A19" s="14" t="s">
        <v>26</v>
      </c>
      <c r="B19" s="10" t="s">
        <v>27</v>
      </c>
      <c r="C19" s="22"/>
      <c r="D19" s="22"/>
      <c r="E19" s="25"/>
      <c r="F19" s="17"/>
    </row>
    <row r="20" spans="1:8" s="2" customFormat="1" ht="18">
      <c r="A20" s="23"/>
      <c r="B20" s="24" t="s">
        <v>28</v>
      </c>
      <c r="C20" s="22">
        <v>0</v>
      </c>
      <c r="D20" s="22">
        <v>0</v>
      </c>
      <c r="E20" s="25">
        <v>0</v>
      </c>
    </row>
    <row r="21" spans="1:8" s="2" customFormat="1" ht="18">
      <c r="A21" s="11">
        <v>3</v>
      </c>
      <c r="B21" s="12" t="s">
        <v>29</v>
      </c>
      <c r="C21" s="13">
        <f>SUM(C22:C24)</f>
        <v>996667</v>
      </c>
      <c r="D21" s="13">
        <f t="shared" ref="D21:E21" si="3">SUM(D22:D24)</f>
        <v>952401</v>
      </c>
      <c r="E21" s="13">
        <f t="shared" si="3"/>
        <v>868177</v>
      </c>
    </row>
    <row r="22" spans="1:8" s="2" customFormat="1" ht="18">
      <c r="A22" s="14" t="s">
        <v>30</v>
      </c>
      <c r="B22" s="10" t="s">
        <v>31</v>
      </c>
      <c r="C22" s="15">
        <v>62160</v>
      </c>
      <c r="D22" s="19">
        <v>51733</v>
      </c>
      <c r="E22" s="19">
        <v>41442</v>
      </c>
    </row>
    <row r="23" spans="1:8" s="2" customFormat="1" ht="18">
      <c r="A23" s="14" t="s">
        <v>32</v>
      </c>
      <c r="B23" s="10" t="s">
        <v>33</v>
      </c>
      <c r="C23" s="15">
        <v>424094</v>
      </c>
      <c r="D23" s="26">
        <v>523999</v>
      </c>
      <c r="E23" s="26">
        <v>501177</v>
      </c>
    </row>
    <row r="24" spans="1:8" s="2" customFormat="1" ht="18">
      <c r="A24" s="14" t="s">
        <v>34</v>
      </c>
      <c r="B24" s="10" t="s">
        <v>35</v>
      </c>
      <c r="C24" s="15">
        <v>510413</v>
      </c>
      <c r="D24" s="19">
        <v>376669</v>
      </c>
      <c r="E24" s="19">
        <v>325558</v>
      </c>
    </row>
    <row r="25" spans="1:8" s="2" customFormat="1" ht="18">
      <c r="A25" s="11">
        <v>4</v>
      </c>
      <c r="B25" s="12" t="s">
        <v>36</v>
      </c>
      <c r="C25" s="13">
        <f>SUM(C26:C29)</f>
        <v>649591</v>
      </c>
      <c r="D25" s="13">
        <f t="shared" ref="D25:E25" si="4">SUM(D26:D29)</f>
        <v>776737</v>
      </c>
      <c r="E25" s="13">
        <f t="shared" si="4"/>
        <v>659738</v>
      </c>
      <c r="F25" s="17"/>
    </row>
    <row r="26" spans="1:8" s="2" customFormat="1" ht="18">
      <c r="A26" s="14" t="s">
        <v>37</v>
      </c>
      <c r="B26" s="10" t="s">
        <v>38</v>
      </c>
      <c r="C26" s="15">
        <v>209032</v>
      </c>
      <c r="D26" s="19">
        <v>389192</v>
      </c>
      <c r="E26" s="19">
        <v>327963</v>
      </c>
    </row>
    <row r="27" spans="1:8" s="2" customFormat="1" ht="18">
      <c r="A27" s="14" t="s">
        <v>39</v>
      </c>
      <c r="B27" s="10" t="s">
        <v>40</v>
      </c>
      <c r="C27" s="15">
        <v>161284</v>
      </c>
      <c r="D27" s="19">
        <v>117802</v>
      </c>
      <c r="E27" s="19">
        <v>132477</v>
      </c>
    </row>
    <row r="28" spans="1:8" s="2" customFormat="1" ht="18">
      <c r="A28" s="14" t="s">
        <v>41</v>
      </c>
      <c r="B28" s="10" t="s">
        <v>42</v>
      </c>
      <c r="C28" s="15">
        <v>136784</v>
      </c>
      <c r="D28" s="19">
        <v>131173</v>
      </c>
      <c r="E28" s="19">
        <v>69643</v>
      </c>
    </row>
    <row r="29" spans="1:8" s="5" customFormat="1" ht="18">
      <c r="A29" s="55" t="s">
        <v>43</v>
      </c>
      <c r="B29" s="10" t="s">
        <v>44</v>
      </c>
      <c r="C29" s="15">
        <v>142491</v>
      </c>
      <c r="D29" s="15">
        <v>138570</v>
      </c>
      <c r="E29" s="15">
        <v>129655</v>
      </c>
    </row>
    <row r="30" spans="1:8" s="5" customFormat="1" ht="18">
      <c r="A30" s="62"/>
      <c r="B30" s="54"/>
      <c r="C30" s="68"/>
      <c r="D30" s="68"/>
      <c r="E30" s="68"/>
    </row>
    <row r="31" spans="1:8" s="5" customFormat="1" ht="18">
      <c r="A31" s="62"/>
      <c r="B31" s="54"/>
      <c r="C31" s="65">
        <f>C9-C14</f>
        <v>0</v>
      </c>
      <c r="D31" s="65">
        <f t="shared" ref="D31:E31" si="5">D9-D14</f>
        <v>0</v>
      </c>
      <c r="E31" s="65">
        <f t="shared" si="5"/>
        <v>0</v>
      </c>
    </row>
    <row r="32" spans="1:8" s="2" customFormat="1" ht="18">
      <c r="A32" s="35"/>
      <c r="B32" s="54"/>
      <c r="C32" s="54"/>
      <c r="D32" s="35"/>
      <c r="E32" s="35"/>
    </row>
    <row r="33" spans="1:6" s="2" customFormat="1" ht="15">
      <c r="A33" s="69" t="s">
        <v>45</v>
      </c>
      <c r="B33" s="69"/>
      <c r="C33" s="69"/>
      <c r="D33" s="69"/>
      <c r="E33" s="69"/>
    </row>
    <row r="34" spans="1:6" s="2" customFormat="1" ht="32.25">
      <c r="A34" s="28" t="s">
        <v>7</v>
      </c>
      <c r="B34" s="27" t="s">
        <v>8</v>
      </c>
      <c r="C34" s="66" t="s">
        <v>97</v>
      </c>
      <c r="D34" s="66" t="s">
        <v>98</v>
      </c>
      <c r="E34" s="67" t="s">
        <v>99</v>
      </c>
    </row>
    <row r="35" spans="1:6" s="2" customFormat="1" ht="18">
      <c r="A35" s="28">
        <v>1</v>
      </c>
      <c r="B35" s="12" t="s">
        <v>46</v>
      </c>
      <c r="C35" s="51">
        <f>SUM(C36:C39)</f>
        <v>9802</v>
      </c>
      <c r="D35" s="51">
        <f t="shared" ref="D35:E35" si="6">SUM(D36:D39)</f>
        <v>17844</v>
      </c>
      <c r="E35" s="51">
        <f t="shared" si="6"/>
        <v>5885</v>
      </c>
    </row>
    <row r="36" spans="1:6" s="2" customFormat="1" ht="18">
      <c r="A36" s="55" t="s">
        <v>10</v>
      </c>
      <c r="B36" s="10" t="s">
        <v>47</v>
      </c>
      <c r="C36" s="52">
        <f>C78</f>
        <v>1248</v>
      </c>
      <c r="D36" s="15">
        <v>661</v>
      </c>
      <c r="E36" s="15">
        <v>1425</v>
      </c>
    </row>
    <row r="37" spans="1:6" s="2" customFormat="1" ht="18">
      <c r="A37" s="55" t="s">
        <v>12</v>
      </c>
      <c r="B37" s="10" t="s">
        <v>48</v>
      </c>
      <c r="C37" s="15">
        <v>8554</v>
      </c>
      <c r="D37" s="15">
        <v>17183</v>
      </c>
      <c r="E37" s="15">
        <v>4460</v>
      </c>
    </row>
    <row r="38" spans="1:6" s="2" customFormat="1" ht="18">
      <c r="A38" s="55" t="s">
        <v>14</v>
      </c>
      <c r="B38" s="10" t="s">
        <v>49</v>
      </c>
      <c r="C38" s="22">
        <v>0</v>
      </c>
      <c r="D38" s="22">
        <v>0</v>
      </c>
      <c r="E38" s="22">
        <v>0</v>
      </c>
      <c r="F38" s="20"/>
    </row>
    <row r="39" spans="1:6" s="2" customFormat="1" ht="18">
      <c r="A39" s="55" t="s">
        <v>16</v>
      </c>
      <c r="B39" s="10" t="s">
        <v>50</v>
      </c>
      <c r="C39" s="22">
        <v>0</v>
      </c>
      <c r="D39" s="22">
        <v>0</v>
      </c>
      <c r="E39" s="22">
        <v>0</v>
      </c>
    </row>
    <row r="40" spans="1:6" s="2" customFormat="1" ht="18">
      <c r="A40" s="28">
        <v>2</v>
      </c>
      <c r="B40" s="12" t="s">
        <v>51</v>
      </c>
      <c r="C40" s="51">
        <f>SUM(C41:C47)</f>
        <v>6035</v>
      </c>
      <c r="D40" s="13">
        <f t="shared" ref="D40:E40" si="7">SUM(D41:D47)</f>
        <v>12475.636363636362</v>
      </c>
      <c r="E40" s="13">
        <f t="shared" si="7"/>
        <v>3334</v>
      </c>
    </row>
    <row r="41" spans="1:6" s="2" customFormat="1" ht="18">
      <c r="A41" s="55" t="s">
        <v>19</v>
      </c>
      <c r="B41" s="10" t="s">
        <v>52</v>
      </c>
      <c r="C41" s="22">
        <v>2068</v>
      </c>
      <c r="D41" s="15">
        <v>9227</v>
      </c>
      <c r="E41" s="15">
        <v>1832</v>
      </c>
    </row>
    <row r="42" spans="1:6" s="2" customFormat="1" ht="18">
      <c r="A42" s="55" t="s">
        <v>21</v>
      </c>
      <c r="B42" s="10" t="s">
        <v>53</v>
      </c>
      <c r="C42" s="22">
        <v>45</v>
      </c>
      <c r="D42" s="15">
        <v>181</v>
      </c>
      <c r="E42" s="15">
        <v>45</v>
      </c>
    </row>
    <row r="43" spans="1:6" s="2" customFormat="1" ht="18">
      <c r="A43" s="55" t="s">
        <v>23</v>
      </c>
      <c r="B43" s="10" t="s">
        <v>54</v>
      </c>
      <c r="C43" s="22">
        <v>0</v>
      </c>
      <c r="D43" s="22">
        <v>0</v>
      </c>
      <c r="E43" s="22">
        <v>0</v>
      </c>
    </row>
    <row r="44" spans="1:6" s="2" customFormat="1" ht="18">
      <c r="A44" s="55" t="s">
        <v>24</v>
      </c>
      <c r="B44" s="10" t="s">
        <v>55</v>
      </c>
      <c r="C44" s="22">
        <v>0</v>
      </c>
      <c r="D44" s="22">
        <v>0</v>
      </c>
      <c r="E44" s="22">
        <v>0</v>
      </c>
      <c r="F44" s="17"/>
    </row>
    <row r="45" spans="1:6" s="2" customFormat="1" ht="18">
      <c r="A45" s="55" t="s">
        <v>26</v>
      </c>
      <c r="B45" s="10" t="s">
        <v>56</v>
      </c>
      <c r="C45" s="22">
        <v>0</v>
      </c>
      <c r="D45" s="22">
        <v>0</v>
      </c>
      <c r="E45" s="22">
        <v>0</v>
      </c>
    </row>
    <row r="46" spans="1:6" s="2" customFormat="1" ht="18">
      <c r="A46" s="55" t="s">
        <v>57</v>
      </c>
      <c r="B46" s="10" t="s">
        <v>58</v>
      </c>
      <c r="C46" s="22">
        <v>2307</v>
      </c>
      <c r="D46" s="22">
        <v>766.90909090909088</v>
      </c>
      <c r="E46" s="22">
        <v>364</v>
      </c>
    </row>
    <row r="47" spans="1:6" s="5" customFormat="1" ht="18">
      <c r="A47" s="55" t="s">
        <v>59</v>
      </c>
      <c r="B47" s="10" t="s">
        <v>60</v>
      </c>
      <c r="C47" s="22">
        <v>1615</v>
      </c>
      <c r="D47" s="22">
        <v>2300.7272727272725</v>
      </c>
      <c r="E47" s="22">
        <v>1093</v>
      </c>
    </row>
    <row r="48" spans="1:6" s="2" customFormat="1" ht="18">
      <c r="A48" s="28">
        <v>3</v>
      </c>
      <c r="B48" s="12" t="s">
        <v>104</v>
      </c>
      <c r="C48" s="53">
        <f>+C35-C40</f>
        <v>3767</v>
      </c>
      <c r="D48" s="53">
        <v>5368.3636363636379</v>
      </c>
      <c r="E48" s="53">
        <v>2551</v>
      </c>
    </row>
    <row r="49" spans="1:5" s="2" customFormat="1" ht="18">
      <c r="A49" s="48"/>
      <c r="B49" s="49"/>
      <c r="C49" s="50"/>
      <c r="D49" s="50"/>
      <c r="E49" s="50"/>
    </row>
    <row r="50" spans="1:5" s="2" customFormat="1" ht="18">
      <c r="A50" s="48"/>
      <c r="B50" s="49"/>
      <c r="C50" s="50"/>
      <c r="D50" s="56"/>
      <c r="E50" s="50"/>
    </row>
    <row r="51" spans="1:5" s="2" customFormat="1" ht="18">
      <c r="A51" s="48"/>
      <c r="B51" s="49"/>
      <c r="C51" s="50"/>
      <c r="D51" s="56"/>
      <c r="E51" s="50"/>
    </row>
    <row r="52" spans="1:5" s="2" customFormat="1" ht="18">
      <c r="A52" s="48"/>
      <c r="B52" s="49"/>
      <c r="C52" s="50"/>
      <c r="D52" s="56"/>
      <c r="E52" s="50"/>
    </row>
    <row r="53" spans="1:5" s="2" customFormat="1" ht="18">
      <c r="A53" s="48"/>
      <c r="B53" s="49"/>
      <c r="C53" s="50"/>
      <c r="D53" s="56"/>
      <c r="E53" s="50"/>
    </row>
    <row r="54" spans="1:5" s="2" customFormat="1" ht="18">
      <c r="A54" s="48"/>
      <c r="B54" s="49"/>
      <c r="C54" s="50"/>
      <c r="D54" s="56"/>
      <c r="E54" s="50"/>
    </row>
    <row r="55" spans="1:5" s="2" customFormat="1" ht="18">
      <c r="A55" s="48"/>
      <c r="B55" s="49"/>
      <c r="C55" s="50"/>
      <c r="D55" s="56"/>
      <c r="E55" s="50"/>
    </row>
    <row r="56" spans="1:5" s="2" customFormat="1" ht="18">
      <c r="A56" s="48"/>
      <c r="B56" s="49"/>
      <c r="C56" s="50"/>
      <c r="D56" s="56"/>
      <c r="E56" s="50"/>
    </row>
    <row r="57" spans="1:5" s="2" customFormat="1" ht="18">
      <c r="A57" s="48"/>
      <c r="B57" s="49"/>
      <c r="C57" s="50"/>
      <c r="D57" s="56"/>
      <c r="E57" s="50"/>
    </row>
    <row r="58" spans="1:5" s="2" customFormat="1" ht="18">
      <c r="A58" s="48"/>
      <c r="B58" s="49"/>
      <c r="C58" s="50"/>
      <c r="D58" s="50"/>
      <c r="E58" s="50"/>
    </row>
    <row r="59" spans="1:5" s="2" customFormat="1" ht="18">
      <c r="A59" s="48"/>
      <c r="B59" s="49"/>
      <c r="C59" s="50"/>
      <c r="D59" s="50"/>
      <c r="E59" s="50"/>
    </row>
    <row r="60" spans="1:5" s="5" customFormat="1" ht="15.75" thickBot="1">
      <c r="A60" s="70" t="s">
        <v>61</v>
      </c>
      <c r="B60" s="70"/>
      <c r="C60" s="70"/>
      <c r="D60" s="70"/>
      <c r="E60" s="70"/>
    </row>
    <row r="61" spans="1:5" s="2" customFormat="1" ht="32.25">
      <c r="A61" s="11" t="s">
        <v>7</v>
      </c>
      <c r="B61" s="27" t="s">
        <v>8</v>
      </c>
      <c r="C61" s="8" t="s">
        <v>100</v>
      </c>
      <c r="D61" s="8" t="s">
        <v>98</v>
      </c>
      <c r="E61" s="9" t="s">
        <v>101</v>
      </c>
    </row>
    <row r="62" spans="1:5" s="2" customFormat="1" ht="18">
      <c r="A62" s="29">
        <v>1</v>
      </c>
      <c r="B62" s="30" t="s">
        <v>62</v>
      </c>
      <c r="C62" s="31">
        <f>SUM(C63:C68)</f>
        <v>329688</v>
      </c>
      <c r="D62" s="31">
        <f t="shared" ref="D62:E62" si="8">SUM(D63:D68)</f>
        <v>447459</v>
      </c>
      <c r="E62" s="31">
        <f t="shared" si="8"/>
        <v>239518</v>
      </c>
    </row>
    <row r="63" spans="1:5" s="2" customFormat="1" ht="18">
      <c r="A63" s="14" t="s">
        <v>10</v>
      </c>
      <c r="B63" s="10" t="s">
        <v>63</v>
      </c>
      <c r="C63" s="15">
        <v>76251</v>
      </c>
      <c r="D63" s="15">
        <v>235604</v>
      </c>
      <c r="E63" s="15">
        <v>59073</v>
      </c>
    </row>
    <row r="64" spans="1:5" s="2" customFormat="1" ht="18">
      <c r="A64" s="14" t="s">
        <v>12</v>
      </c>
      <c r="B64" s="10" t="s">
        <v>64</v>
      </c>
      <c r="C64" s="15">
        <v>19561</v>
      </c>
      <c r="D64" s="15">
        <v>40250</v>
      </c>
      <c r="E64" s="15">
        <v>16711</v>
      </c>
    </row>
    <row r="65" spans="1:8" s="2" customFormat="1" ht="18">
      <c r="A65" s="14" t="s">
        <v>14</v>
      </c>
      <c r="B65" s="10" t="s">
        <v>48</v>
      </c>
      <c r="C65" s="15">
        <v>9752</v>
      </c>
      <c r="D65" s="15">
        <v>22416</v>
      </c>
      <c r="E65" s="15">
        <v>4994</v>
      </c>
    </row>
    <row r="66" spans="1:8" s="2" customFormat="1" ht="18">
      <c r="A66" s="14" t="s">
        <v>16</v>
      </c>
      <c r="B66" s="10" t="s">
        <v>65</v>
      </c>
      <c r="C66" s="32">
        <v>0</v>
      </c>
      <c r="D66" s="32">
        <v>0</v>
      </c>
      <c r="E66" s="32">
        <v>0</v>
      </c>
    </row>
    <row r="67" spans="1:8" s="5" customFormat="1" ht="18">
      <c r="A67" s="14" t="s">
        <v>66</v>
      </c>
      <c r="B67" s="10" t="s">
        <v>67</v>
      </c>
      <c r="C67" s="15">
        <v>131173</v>
      </c>
      <c r="D67" s="15">
        <v>63564</v>
      </c>
      <c r="E67" s="15">
        <v>59925</v>
      </c>
    </row>
    <row r="68" spans="1:8" s="2" customFormat="1" ht="18">
      <c r="A68" s="14" t="s">
        <v>68</v>
      </c>
      <c r="B68" s="10" t="s">
        <v>69</v>
      </c>
      <c r="C68" s="15">
        <v>92951</v>
      </c>
      <c r="D68" s="15">
        <v>85625</v>
      </c>
      <c r="E68" s="15">
        <v>98815</v>
      </c>
    </row>
    <row r="69" spans="1:8" s="2" customFormat="1" ht="18">
      <c r="A69" s="29">
        <v>2</v>
      </c>
      <c r="B69" s="30" t="s">
        <v>70</v>
      </c>
      <c r="C69" s="31">
        <f>SUM(C70:C77)</f>
        <v>328440</v>
      </c>
      <c r="D69" s="31">
        <f t="shared" ref="D69:E69" si="9">SUM(D70:D77)</f>
        <v>446798</v>
      </c>
      <c r="E69" s="31">
        <f t="shared" si="9"/>
        <v>238093</v>
      </c>
    </row>
    <row r="70" spans="1:8" s="2" customFormat="1" ht="18">
      <c r="A70" s="14" t="s">
        <v>19</v>
      </c>
      <c r="B70" s="10" t="s">
        <v>71</v>
      </c>
      <c r="C70" s="15">
        <v>33729</v>
      </c>
      <c r="D70" s="15">
        <v>80089</v>
      </c>
      <c r="E70" s="15">
        <v>18999</v>
      </c>
      <c r="F70" s="20"/>
    </row>
    <row r="71" spans="1:8" s="2" customFormat="1" ht="18">
      <c r="A71" s="14" t="s">
        <v>21</v>
      </c>
      <c r="B71" s="10" t="s">
        <v>72</v>
      </c>
      <c r="C71" s="15">
        <v>2027</v>
      </c>
      <c r="D71" s="15">
        <v>32071</v>
      </c>
      <c r="E71" s="15">
        <v>6439</v>
      </c>
    </row>
    <row r="72" spans="1:8" s="2" customFormat="1" ht="18">
      <c r="A72" s="14" t="s">
        <v>23</v>
      </c>
      <c r="B72" s="10" t="s">
        <v>73</v>
      </c>
      <c r="C72" s="15">
        <v>92</v>
      </c>
      <c r="D72" s="15">
        <v>261</v>
      </c>
      <c r="E72" s="15">
        <v>135</v>
      </c>
    </row>
    <row r="73" spans="1:8" s="2" customFormat="1" ht="18">
      <c r="A73" s="14" t="s">
        <v>24</v>
      </c>
      <c r="B73" s="10" t="s">
        <v>74</v>
      </c>
      <c r="C73" s="15">
        <v>763</v>
      </c>
      <c r="D73" s="15">
        <v>2356</v>
      </c>
      <c r="E73" s="15">
        <v>591</v>
      </c>
      <c r="G73" s="17"/>
      <c r="H73" s="17"/>
    </row>
    <row r="74" spans="1:8" s="2" customFormat="1" ht="18">
      <c r="A74" s="14" t="s">
        <v>26</v>
      </c>
      <c r="B74" s="10" t="s">
        <v>75</v>
      </c>
      <c r="C74" s="22">
        <v>0</v>
      </c>
      <c r="D74" s="32">
        <v>0</v>
      </c>
      <c r="E74" s="32">
        <v>0</v>
      </c>
    </row>
    <row r="75" spans="1:8" s="2" customFormat="1" ht="18">
      <c r="A75" s="14" t="s">
        <v>57</v>
      </c>
      <c r="B75" s="10" t="s">
        <v>52</v>
      </c>
      <c r="C75" s="15">
        <v>18612</v>
      </c>
      <c r="D75" s="15">
        <v>83046</v>
      </c>
      <c r="E75" s="15">
        <v>16488</v>
      </c>
    </row>
    <row r="76" spans="1:8" s="5" customFormat="1" ht="18">
      <c r="A76" s="14" t="s">
        <v>59</v>
      </c>
      <c r="B76" s="10" t="s">
        <v>76</v>
      </c>
      <c r="C76" s="15">
        <v>136784</v>
      </c>
      <c r="D76" s="15">
        <v>131173</v>
      </c>
      <c r="E76" s="15">
        <v>69642</v>
      </c>
      <c r="F76" s="33"/>
      <c r="G76" s="33"/>
      <c r="H76" s="33"/>
    </row>
    <row r="77" spans="1:8" s="2" customFormat="1" ht="18">
      <c r="A77" s="14" t="s">
        <v>77</v>
      </c>
      <c r="B77" s="10" t="s">
        <v>78</v>
      </c>
      <c r="C77" s="15">
        <v>136433</v>
      </c>
      <c r="D77" s="15">
        <v>117802</v>
      </c>
      <c r="E77" s="15">
        <v>125799</v>
      </c>
    </row>
    <row r="78" spans="1:8" s="2" customFormat="1" ht="18">
      <c r="A78" s="29">
        <v>3</v>
      </c>
      <c r="B78" s="30" t="s">
        <v>79</v>
      </c>
      <c r="C78" s="53">
        <f>+C62-C69</f>
        <v>1248</v>
      </c>
      <c r="D78" s="53">
        <f t="shared" ref="D78:E78" si="10">+D62-D69</f>
        <v>661</v>
      </c>
      <c r="E78" s="53">
        <f t="shared" si="10"/>
        <v>1425</v>
      </c>
    </row>
    <row r="79" spans="1:8" s="2" customFormat="1" ht="15.75" thickBot="1">
      <c r="A79" s="71" t="s">
        <v>80</v>
      </c>
      <c r="B79" s="72"/>
      <c r="C79" s="72"/>
      <c r="D79" s="72"/>
      <c r="E79" s="73"/>
      <c r="F79" s="17"/>
    </row>
    <row r="80" spans="1:8" s="2" customFormat="1" ht="30">
      <c r="A80" s="36" t="s">
        <v>7</v>
      </c>
      <c r="B80" s="12" t="s">
        <v>8</v>
      </c>
      <c r="C80" s="8" t="s">
        <v>102</v>
      </c>
      <c r="D80" s="8" t="s">
        <v>103</v>
      </c>
      <c r="E80" s="9" t="s">
        <v>101</v>
      </c>
    </row>
    <row r="81" spans="1:6" s="2" customFormat="1" ht="18">
      <c r="A81" s="14">
        <v>1</v>
      </c>
      <c r="B81" s="10" t="s">
        <v>93</v>
      </c>
      <c r="C81" s="15">
        <f>'[1]Annex 1 Premium'!$D$13/1000</f>
        <v>129317.44951000001</v>
      </c>
      <c r="D81" s="15">
        <v>430463</v>
      </c>
      <c r="E81" s="15">
        <v>102196</v>
      </c>
      <c r="F81" s="17"/>
    </row>
    <row r="82" spans="1:6" s="2" customFormat="1" ht="18">
      <c r="A82" s="14">
        <v>2</v>
      </c>
      <c r="B82" s="10" t="s">
        <v>81</v>
      </c>
      <c r="C82" s="15">
        <v>13502</v>
      </c>
      <c r="D82" s="15">
        <v>42674</v>
      </c>
      <c r="E82" s="15">
        <v>8843</v>
      </c>
    </row>
    <row r="83" spans="1:6" s="2" customFormat="1" ht="18">
      <c r="A83" s="37">
        <v>3</v>
      </c>
      <c r="B83" s="38" t="s">
        <v>82</v>
      </c>
      <c r="C83" s="15">
        <v>2185</v>
      </c>
      <c r="D83" s="15">
        <v>8589</v>
      </c>
      <c r="E83" s="15">
        <v>2566</v>
      </c>
    </row>
    <row r="84" spans="1:6" s="2" customFormat="1" ht="18">
      <c r="A84" s="14">
        <v>4</v>
      </c>
      <c r="B84" s="10" t="s">
        <v>83</v>
      </c>
      <c r="C84" s="15">
        <f>123214</f>
        <v>123214</v>
      </c>
      <c r="D84" s="15">
        <v>181341</v>
      </c>
      <c r="E84" s="15">
        <v>20933</v>
      </c>
    </row>
    <row r="85" spans="1:6" s="2" customFormat="1" ht="18">
      <c r="A85" s="14">
        <v>5</v>
      </c>
      <c r="B85" s="10" t="s">
        <v>84</v>
      </c>
      <c r="C85" s="15">
        <v>569</v>
      </c>
      <c r="D85" s="15">
        <v>1170</v>
      </c>
      <c r="E85" s="15">
        <v>231</v>
      </c>
    </row>
    <row r="86" spans="1:6" s="2" customFormat="1" ht="18">
      <c r="A86" s="14">
        <v>6</v>
      </c>
      <c r="B86" s="10" t="s">
        <v>85</v>
      </c>
      <c r="C86" s="15">
        <v>895569</v>
      </c>
      <c r="D86" s="15">
        <v>1177055</v>
      </c>
      <c r="E86" s="15">
        <v>132154</v>
      </c>
    </row>
    <row r="87" spans="1:6" s="2" customFormat="1" ht="18.75" thickBot="1">
      <c r="A87" s="39">
        <v>7</v>
      </c>
      <c r="B87" s="40" t="s">
        <v>86</v>
      </c>
      <c r="C87" s="63">
        <v>1838</v>
      </c>
      <c r="D87" s="63">
        <v>1982</v>
      </c>
      <c r="E87" s="63">
        <v>918</v>
      </c>
    </row>
    <row r="88" spans="1:6" s="2" customFormat="1" ht="18">
      <c r="A88" s="34"/>
      <c r="D88" s="34"/>
      <c r="E88" s="34"/>
    </row>
    <row r="89" spans="1:6" s="2" customFormat="1" ht="18">
      <c r="A89" s="34"/>
      <c r="D89" s="57"/>
      <c r="E89" s="34"/>
    </row>
    <row r="90" spans="1:6" s="2" customFormat="1" ht="19.5" customHeight="1">
      <c r="A90" s="34"/>
      <c r="D90" s="34"/>
      <c r="E90" s="34"/>
    </row>
    <row r="91" spans="1:6" s="2" customFormat="1" ht="18" hidden="1">
      <c r="A91" s="34"/>
      <c r="D91" s="64"/>
      <c r="E91" s="34"/>
    </row>
    <row r="92" spans="1:6" s="2" customFormat="1" ht="20.25" hidden="1">
      <c r="A92" s="41"/>
      <c r="B92" s="42" t="s">
        <v>87</v>
      </c>
      <c r="C92" s="42"/>
      <c r="D92" s="42"/>
      <c r="E92" s="42"/>
    </row>
    <row r="93" spans="1:6" s="2" customFormat="1" ht="22.5" hidden="1">
      <c r="A93" s="43"/>
      <c r="B93" s="44"/>
      <c r="C93" s="44"/>
      <c r="D93" s="44"/>
      <c r="E93" s="45"/>
    </row>
    <row r="94" spans="1:6" s="2" customFormat="1" ht="22.5" hidden="1">
      <c r="A94" s="43"/>
      <c r="B94" s="44" t="s">
        <v>88</v>
      </c>
      <c r="C94" s="45">
        <f>C48/C10*100</f>
        <v>1.4948412698412699</v>
      </c>
      <c r="D94" s="45">
        <f>D48/D10*100</f>
        <v>5.325757575757577</v>
      </c>
      <c r="E94" s="45">
        <f>E48/E10*100</f>
        <v>2.5307539682539684</v>
      </c>
    </row>
    <row r="95" spans="1:6" ht="22.5" hidden="1">
      <c r="A95" s="43"/>
      <c r="B95" s="44" t="s">
        <v>89</v>
      </c>
      <c r="C95" s="45">
        <f>373/C94</f>
        <v>249.5248208123175</v>
      </c>
      <c r="D95" s="45">
        <f>290/D94</f>
        <v>54.452347083926021</v>
      </c>
      <c r="E95" s="45">
        <f>290/E94</f>
        <v>114.59035672285378</v>
      </c>
    </row>
    <row r="96" spans="1:6" ht="22.5" hidden="1">
      <c r="A96" s="43"/>
      <c r="B96" s="44" t="s">
        <v>90</v>
      </c>
      <c r="C96" s="45">
        <f>(C10+C11+C12)/C10*100</f>
        <v>181.2940476190476</v>
      </c>
      <c r="D96" s="45">
        <f>D9/D10*100</f>
        <v>268.13095238095241</v>
      </c>
      <c r="E96" s="45">
        <f>E9/E10*100</f>
        <v>268.21329365079367</v>
      </c>
    </row>
    <row r="97" spans="1:5" ht="22.5" hidden="1">
      <c r="A97" s="43"/>
      <c r="B97" s="47" t="s">
        <v>91</v>
      </c>
      <c r="C97" s="45">
        <f>(C15+C16+C22+C23+C24)/C10*100</f>
        <v>438.9511904761905</v>
      </c>
      <c r="D97" s="45">
        <f>(D15+D16+D22+D23+D24)/D10*100</f>
        <v>1038.3650793650795</v>
      </c>
      <c r="E97" s="45">
        <f>(E15+E16+E22+E23+E24)/E10*100</f>
        <v>922.24107142857156</v>
      </c>
    </row>
    <row r="98" spans="1:5" ht="22.5" hidden="1">
      <c r="A98" s="43"/>
      <c r="B98" s="44" t="s">
        <v>92</v>
      </c>
      <c r="C98" s="45">
        <f>C21/(C25-C29-C27)</f>
        <v>2.8820731255928007</v>
      </c>
      <c r="D98" s="45">
        <f>D21/(D25-D29-D27)</f>
        <v>1.8302556859127728</v>
      </c>
      <c r="E98" s="45">
        <f>E21/(E25-E29-E27)</f>
        <v>2.1835108122110833</v>
      </c>
    </row>
    <row r="99" spans="1:5" hidden="1"/>
  </sheetData>
  <mergeCells count="9">
    <mergeCell ref="A33:E33"/>
    <mergeCell ref="A60:E60"/>
    <mergeCell ref="A79:E79"/>
    <mergeCell ref="A1:E1"/>
    <mergeCell ref="A2:E2"/>
    <mergeCell ref="A3:E3"/>
    <mergeCell ref="A4:E4"/>
    <mergeCell ref="A5:E5"/>
    <mergeCell ref="A7:E7"/>
  </mergeCells>
  <hyperlinks>
    <hyperlink ref="A11" r:id="rId1" display="!=@"/>
  </hyperlinks>
  <pageMargins left="0.56000000000000005" right="0.3" top="0.35" bottom="0.28999999999999998" header="0.3" footer="0.3"/>
  <pageSetup paperSize="9" orientation="landscape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B19"/>
  <sheetViews>
    <sheetView workbookViewId="0">
      <selection activeCell="B19" sqref="A5:B19"/>
    </sheetView>
  </sheetViews>
  <sheetFormatPr defaultRowHeight="15"/>
  <cols>
    <col min="1" max="1" width="13.5703125" customWidth="1"/>
    <col min="2" max="2" width="15.28515625" bestFit="1" customWidth="1"/>
  </cols>
  <sheetData>
    <row r="5" spans="1:2">
      <c r="B5" s="58"/>
    </row>
    <row r="6" spans="1:2">
      <c r="B6" s="58"/>
    </row>
    <row r="7" spans="1:2">
      <c r="B7" s="58"/>
    </row>
    <row r="8" spans="1:2">
      <c r="B8" s="58"/>
    </row>
    <row r="9" spans="1:2">
      <c r="B9" s="58"/>
    </row>
    <row r="10" spans="1:2">
      <c r="A10" s="59"/>
      <c r="B10" s="60"/>
    </row>
    <row r="11" spans="1:2">
      <c r="B11" s="58"/>
    </row>
    <row r="12" spans="1:2">
      <c r="B12" s="58"/>
    </row>
    <row r="13" spans="1:2">
      <c r="B13" s="58"/>
    </row>
    <row r="14" spans="1:2">
      <c r="B14" s="58"/>
    </row>
    <row r="15" spans="1:2">
      <c r="B15" s="58"/>
    </row>
    <row r="16" spans="1:2">
      <c r="B16" s="58"/>
    </row>
    <row r="17" spans="1:2">
      <c r="B17" s="58"/>
    </row>
    <row r="18" spans="1:2">
      <c r="A18" s="59"/>
      <c r="B18" s="60"/>
    </row>
    <row r="19" spans="1:2">
      <c r="A19" s="59"/>
      <c r="B19" s="5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2015-12-01T06:57:22Z</dcterms:modified>
</cp:coreProperties>
</file>