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24519"/>
</workbook>
</file>

<file path=xl/calcChain.xml><?xml version="1.0" encoding="utf-8"?>
<calcChain xmlns="http://schemas.openxmlformats.org/spreadsheetml/2006/main">
  <c r="K23" i="17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F167" i="18"/>
  <c r="G167" s="1"/>
  <c r="F159"/>
  <c r="G159" s="1"/>
  <c r="A159" s="1"/>
  <c r="F165"/>
  <c r="G165" s="1"/>
  <c r="F161"/>
  <c r="G161" s="1"/>
  <c r="F163"/>
  <c r="G163" s="1"/>
  <c r="A163" s="1"/>
  <c r="F162"/>
  <c r="G162" s="1"/>
  <c r="F157"/>
  <c r="G157" s="1"/>
  <c r="F156"/>
  <c r="G156" s="1"/>
  <c r="A156" s="1"/>
  <c r="F164"/>
  <c r="G164" s="1"/>
  <c r="A164" s="1"/>
  <c r="G160"/>
  <c r="F160"/>
  <c r="F166"/>
  <c r="G166" s="1"/>
  <c r="A166" s="1"/>
  <c r="G158"/>
  <c r="A158" s="1"/>
  <c r="F158"/>
  <c r="K24" i="17" l="1"/>
  <c r="A165" i="18"/>
  <c r="A160"/>
  <c r="A157"/>
  <c r="A161"/>
  <c r="A167"/>
  <c r="A162"/>
  <c r="J22" i="17"/>
  <c r="J21"/>
  <c r="J19"/>
  <c r="J18"/>
  <c r="J16"/>
  <c r="J15"/>
  <c r="J14"/>
  <c r="J13"/>
  <c r="J12"/>
  <c r="J11"/>
  <c r="J10"/>
  <c r="J9"/>
  <c r="J8"/>
  <c r="J7"/>
  <c r="J6"/>
  <c r="J4"/>
  <c r="J3"/>
  <c r="F147" i="18"/>
  <c r="G147" s="1"/>
  <c r="F145"/>
  <c r="G145" s="1"/>
  <c r="F149"/>
  <c r="G149" s="1"/>
  <c r="F142"/>
  <c r="G142" s="1"/>
  <c r="F140"/>
  <c r="G140" s="1"/>
  <c r="F141"/>
  <c r="G141" s="1"/>
  <c r="F150"/>
  <c r="G150" s="1"/>
  <c r="F148"/>
  <c r="G148" s="1"/>
  <c r="F143"/>
  <c r="G143" s="1"/>
  <c r="A143" s="1"/>
  <c r="F151"/>
  <c r="G151" s="1"/>
  <c r="F144"/>
  <c r="G144" s="1"/>
  <c r="F146"/>
  <c r="G146" s="1"/>
  <c r="I22" i="17"/>
  <c r="I21"/>
  <c r="I18"/>
  <c r="I15"/>
  <c r="I13"/>
  <c r="I10"/>
  <c r="I8"/>
  <c r="I7"/>
  <c r="I3"/>
  <c r="F130" i="18"/>
  <c r="G130" s="1"/>
  <c r="F131"/>
  <c r="G131" s="1"/>
  <c r="F132"/>
  <c r="I5" i="17" s="1"/>
  <c r="F129" i="18"/>
  <c r="G129" s="1"/>
  <c r="F127"/>
  <c r="G127" s="1"/>
  <c r="F123"/>
  <c r="I4" i="17" s="1"/>
  <c r="F135" i="18"/>
  <c r="G135" s="1"/>
  <c r="F133"/>
  <c r="G133" s="1"/>
  <c r="F126"/>
  <c r="G126" s="1"/>
  <c r="F134"/>
  <c r="G134" s="1"/>
  <c r="F125"/>
  <c r="G125" s="1"/>
  <c r="F124"/>
  <c r="G124" s="1"/>
  <c r="F128"/>
  <c r="G128" s="1"/>
  <c r="H18" i="17"/>
  <c r="H16"/>
  <c r="H13"/>
  <c r="H10"/>
  <c r="H8"/>
  <c r="H7"/>
  <c r="H5"/>
  <c r="H3"/>
  <c r="F115" i="18"/>
  <c r="G115" s="1"/>
  <c r="F107"/>
  <c r="G107" s="1"/>
  <c r="F103"/>
  <c r="G103" s="1"/>
  <c r="F112"/>
  <c r="G112" s="1"/>
  <c r="F117"/>
  <c r="G117" s="1"/>
  <c r="F104"/>
  <c r="G104" s="1"/>
  <c r="F114"/>
  <c r="G114" s="1"/>
  <c r="F100"/>
  <c r="G100" s="1"/>
  <c r="F106"/>
  <c r="G106" s="1"/>
  <c r="F110"/>
  <c r="G110" s="1"/>
  <c r="F109"/>
  <c r="G109" s="1"/>
  <c r="F101"/>
  <c r="G101" s="1"/>
  <c r="F102"/>
  <c r="G102" s="1"/>
  <c r="F113"/>
  <c r="G113" s="1"/>
  <c r="F116"/>
  <c r="G116" s="1"/>
  <c r="F108"/>
  <c r="G108" s="1"/>
  <c r="F105"/>
  <c r="G105" s="1"/>
  <c r="F111"/>
  <c r="G111" s="1"/>
  <c r="G20" i="17"/>
  <c r="G19"/>
  <c r="G18"/>
  <c r="G16"/>
  <c r="G13"/>
  <c r="G12"/>
  <c r="G11"/>
  <c r="G10"/>
  <c r="G9"/>
  <c r="G8"/>
  <c r="G6"/>
  <c r="G4"/>
  <c r="F93" i="18"/>
  <c r="G93" s="1"/>
  <c r="F92"/>
  <c r="G92" s="1"/>
  <c r="F86"/>
  <c r="G86" s="1"/>
  <c r="F95"/>
  <c r="G95" s="1"/>
  <c r="F84"/>
  <c r="G84" s="1"/>
  <c r="F91"/>
  <c r="G91" s="1"/>
  <c r="F94"/>
  <c r="G94" s="1"/>
  <c r="F90"/>
  <c r="G90" s="1"/>
  <c r="F88"/>
  <c r="G88" s="1"/>
  <c r="F89"/>
  <c r="G89" s="1"/>
  <c r="F87"/>
  <c r="G87" s="1"/>
  <c r="F85"/>
  <c r="G85" s="1"/>
  <c r="F19" i="17"/>
  <c r="F18"/>
  <c r="F17"/>
  <c r="F16"/>
  <c r="F14"/>
  <c r="F13"/>
  <c r="F9"/>
  <c r="F8"/>
  <c r="F6"/>
  <c r="F79" i="18"/>
  <c r="G79" s="1"/>
  <c r="F69"/>
  <c r="G69" s="1"/>
  <c r="F68"/>
  <c r="G68" s="1"/>
  <c r="F77"/>
  <c r="G77" s="1"/>
  <c r="F73"/>
  <c r="G73" s="1"/>
  <c r="F70"/>
  <c r="G70" s="1"/>
  <c r="F76"/>
  <c r="G76" s="1"/>
  <c r="F72"/>
  <c r="G72" s="1"/>
  <c r="F71"/>
  <c r="G71" s="1"/>
  <c r="F78"/>
  <c r="G78" s="1"/>
  <c r="F75"/>
  <c r="G75" s="1"/>
  <c r="F74"/>
  <c r="G74" s="1"/>
  <c r="E18" i="17"/>
  <c r="E13"/>
  <c r="E11"/>
  <c r="E10"/>
  <c r="E7"/>
  <c r="E4"/>
  <c r="F63" i="18"/>
  <c r="G63" s="1"/>
  <c r="F50"/>
  <c r="G50" s="1"/>
  <c r="F57"/>
  <c r="G57" s="1"/>
  <c r="F56"/>
  <c r="G56" s="1"/>
  <c r="F62"/>
  <c r="G62" s="1"/>
  <c r="F51"/>
  <c r="G51" s="1"/>
  <c r="F52"/>
  <c r="G52" s="1"/>
  <c r="F59"/>
  <c r="G59" s="1"/>
  <c r="F54"/>
  <c r="G54" s="1"/>
  <c r="F55"/>
  <c r="E5" i="17" s="1"/>
  <c r="F53" i="18"/>
  <c r="G53" s="1"/>
  <c r="F60"/>
  <c r="G60" s="1"/>
  <c r="F58"/>
  <c r="G58" s="1"/>
  <c r="F61"/>
  <c r="G61" s="1"/>
  <c r="D20" i="17"/>
  <c r="D18"/>
  <c r="D16"/>
  <c r="D15"/>
  <c r="D14"/>
  <c r="D13"/>
  <c r="D10"/>
  <c r="D8"/>
  <c r="D7"/>
  <c r="D3"/>
  <c r="F45" i="18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C19" i="17"/>
  <c r="C18"/>
  <c r="C16"/>
  <c r="C13"/>
  <c r="C10"/>
  <c r="C6"/>
  <c r="C5"/>
  <c r="C3"/>
  <c r="F26" i="18"/>
  <c r="G26" s="1"/>
  <c r="F22"/>
  <c r="G22" s="1"/>
  <c r="B18" i="17"/>
  <c r="B16"/>
  <c r="B13"/>
  <c r="B11"/>
  <c r="B10"/>
  <c r="B8"/>
  <c r="A141" i="18" l="1"/>
  <c r="A142"/>
  <c r="A145"/>
  <c r="J20" i="17"/>
  <c r="J5"/>
  <c r="A140" i="18"/>
  <c r="A149"/>
  <c r="J17" i="17"/>
  <c r="A147" i="18"/>
  <c r="A151"/>
  <c r="A146"/>
  <c r="A144"/>
  <c r="A148"/>
  <c r="A150"/>
  <c r="A41"/>
  <c r="H11" i="17"/>
  <c r="E12"/>
  <c r="D6"/>
  <c r="G14"/>
  <c r="C17"/>
  <c r="E16"/>
  <c r="G17"/>
  <c r="H20"/>
  <c r="D11"/>
  <c r="F11"/>
  <c r="H21"/>
  <c r="E9"/>
  <c r="H9"/>
  <c r="E15"/>
  <c r="H19"/>
  <c r="F10"/>
  <c r="U10" s="1"/>
  <c r="I103" i="18" s="1"/>
  <c r="A44"/>
  <c r="D12" i="17"/>
  <c r="F12"/>
  <c r="H22"/>
  <c r="U22" s="1"/>
  <c r="A36" i="18"/>
  <c r="H4" i="17"/>
  <c r="A37" i="18"/>
  <c r="A38"/>
  <c r="A39"/>
  <c r="A70"/>
  <c r="A40"/>
  <c r="D17" i="17"/>
  <c r="I19"/>
  <c r="E17"/>
  <c r="F4"/>
  <c r="G3"/>
  <c r="H14"/>
  <c r="D4"/>
  <c r="E3"/>
  <c r="E19"/>
  <c r="F5"/>
  <c r="F21"/>
  <c r="H15"/>
  <c r="E8"/>
  <c r="G55" i="18"/>
  <c r="A55" s="1"/>
  <c r="A42"/>
  <c r="E14" i="17"/>
  <c r="A43" i="18"/>
  <c r="D19" i="17"/>
  <c r="A63" i="18"/>
  <c r="F20" i="17"/>
  <c r="D5"/>
  <c r="E20"/>
  <c r="G5"/>
  <c r="G21"/>
  <c r="H17"/>
  <c r="D9"/>
  <c r="H6"/>
  <c r="F15"/>
  <c r="G15"/>
  <c r="A56" i="18"/>
  <c r="H12" i="17"/>
  <c r="A45" i="18"/>
  <c r="A51"/>
  <c r="F3" i="17"/>
  <c r="F7"/>
  <c r="E6"/>
  <c r="A75" i="18"/>
  <c r="G7" i="17"/>
  <c r="A102" i="18"/>
  <c r="G132"/>
  <c r="I9" i="17"/>
  <c r="I16"/>
  <c r="I14"/>
  <c r="I6"/>
  <c r="G123" i="18"/>
  <c r="A123" s="1"/>
  <c r="I20" i="17"/>
  <c r="I11"/>
  <c r="I12"/>
  <c r="I17"/>
  <c r="A116" i="18"/>
  <c r="A112"/>
  <c r="A117"/>
  <c r="A105"/>
  <c r="A114"/>
  <c r="A100"/>
  <c r="A106"/>
  <c r="A111"/>
  <c r="A110"/>
  <c r="A109"/>
  <c r="A101"/>
  <c r="A115"/>
  <c r="A107"/>
  <c r="A113"/>
  <c r="A103"/>
  <c r="A108"/>
  <c r="A104"/>
  <c r="A94"/>
  <c r="A90"/>
  <c r="A84"/>
  <c r="A88"/>
  <c r="A91"/>
  <c r="A95"/>
  <c r="A93"/>
  <c r="A89"/>
  <c r="A87"/>
  <c r="A85"/>
  <c r="A92"/>
  <c r="A86"/>
  <c r="A71"/>
  <c r="A77"/>
  <c r="A72"/>
  <c r="A73"/>
  <c r="A78"/>
  <c r="A69"/>
  <c r="A79"/>
  <c r="A68"/>
  <c r="A76"/>
  <c r="A74"/>
  <c r="A50"/>
  <c r="A57"/>
  <c r="A52"/>
  <c r="C12" i="17"/>
  <c r="S33" i="22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G29"/>
  <c r="S28"/>
  <c r="R28"/>
  <c r="Q28"/>
  <c r="P28"/>
  <c r="O28"/>
  <c r="N28"/>
  <c r="M28"/>
  <c r="L28"/>
  <c r="K28"/>
  <c r="J28"/>
  <c r="I28"/>
  <c r="H28"/>
  <c r="G28"/>
  <c r="S27"/>
  <c r="R27"/>
  <c r="Q27"/>
  <c r="P27"/>
  <c r="O27"/>
  <c r="N27"/>
  <c r="M27"/>
  <c r="L27"/>
  <c r="K27"/>
  <c r="J27"/>
  <c r="I27"/>
  <c r="H27"/>
  <c r="G27"/>
  <c r="S26"/>
  <c r="R26"/>
  <c r="Q26"/>
  <c r="P26"/>
  <c r="O26"/>
  <c r="N26"/>
  <c r="M26"/>
  <c r="L26"/>
  <c r="K26"/>
  <c r="J26"/>
  <c r="I26"/>
  <c r="H26"/>
  <c r="G26"/>
  <c r="F26"/>
  <c r="S25"/>
  <c r="R25"/>
  <c r="Q25"/>
  <c r="P25"/>
  <c r="O25"/>
  <c r="N25"/>
  <c r="M25"/>
  <c r="L25"/>
  <c r="K25"/>
  <c r="J25"/>
  <c r="I25"/>
  <c r="H25"/>
  <c r="G25"/>
  <c r="F25"/>
  <c r="S24"/>
  <c r="R24"/>
  <c r="Q24"/>
  <c r="P24"/>
  <c r="O24"/>
  <c r="N24"/>
  <c r="M24"/>
  <c r="L24"/>
  <c r="K24"/>
  <c r="J24"/>
  <c r="I24"/>
  <c r="H24"/>
  <c r="G24"/>
  <c r="F24"/>
  <c r="E24"/>
  <c r="D24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G22"/>
  <c r="F22"/>
  <c r="E22"/>
  <c r="D22"/>
  <c r="S21"/>
  <c r="R21"/>
  <c r="Q21"/>
  <c r="P21"/>
  <c r="O21"/>
  <c r="N21"/>
  <c r="M21"/>
  <c r="L21"/>
  <c r="K21"/>
  <c r="J21"/>
  <c r="I21"/>
  <c r="H21"/>
  <c r="G21"/>
  <c r="E21"/>
  <c r="D21"/>
  <c r="S20"/>
  <c r="R20"/>
  <c r="Q20"/>
  <c r="P20"/>
  <c r="O20"/>
  <c r="N20"/>
  <c r="M20"/>
  <c r="L20"/>
  <c r="K20"/>
  <c r="J20"/>
  <c r="I20"/>
  <c r="H20"/>
  <c r="S19"/>
  <c r="R19"/>
  <c r="Q19"/>
  <c r="P19"/>
  <c r="O19"/>
  <c r="N19"/>
  <c r="M19"/>
  <c r="L19"/>
  <c r="K19"/>
  <c r="J19"/>
  <c r="I19"/>
  <c r="H19"/>
  <c r="G19"/>
  <c r="F19"/>
  <c r="E19"/>
  <c r="D19"/>
  <c r="S18"/>
  <c r="R18"/>
  <c r="Q18"/>
  <c r="P18"/>
  <c r="O18"/>
  <c r="N18"/>
  <c r="M18"/>
  <c r="L18"/>
  <c r="K18"/>
  <c r="J18"/>
  <c r="I18"/>
  <c r="H18"/>
  <c r="G18"/>
  <c r="F18"/>
  <c r="D18"/>
  <c r="S17"/>
  <c r="R17"/>
  <c r="Q17"/>
  <c r="P17"/>
  <c r="O17"/>
  <c r="N17"/>
  <c r="M17"/>
  <c r="L17"/>
  <c r="K17"/>
  <c r="J17"/>
  <c r="I17"/>
  <c r="H17"/>
  <c r="S16"/>
  <c r="R16"/>
  <c r="Q16"/>
  <c r="P16"/>
  <c r="O16"/>
  <c r="N16"/>
  <c r="M16"/>
  <c r="L16"/>
  <c r="K16"/>
  <c r="J16"/>
  <c r="I16"/>
  <c r="H16"/>
  <c r="G16"/>
  <c r="E16"/>
  <c r="D16"/>
  <c r="S15"/>
  <c r="R15"/>
  <c r="Q15"/>
  <c r="P15"/>
  <c r="O15"/>
  <c r="N15"/>
  <c r="M15"/>
  <c r="L15"/>
  <c r="K15"/>
  <c r="J15"/>
  <c r="I15"/>
  <c r="H15"/>
  <c r="S14"/>
  <c r="R14"/>
  <c r="Q14"/>
  <c r="P14"/>
  <c r="O14"/>
  <c r="N14"/>
  <c r="M14"/>
  <c r="L14"/>
  <c r="K14"/>
  <c r="J14"/>
  <c r="I14"/>
  <c r="H14"/>
  <c r="F14"/>
  <c r="D14"/>
  <c r="S13"/>
  <c r="R13"/>
  <c r="Q13"/>
  <c r="P13"/>
  <c r="O13"/>
  <c r="N13"/>
  <c r="M13"/>
  <c r="L13"/>
  <c r="K13"/>
  <c r="J13"/>
  <c r="I13"/>
  <c r="H13"/>
  <c r="G13"/>
  <c r="E13"/>
  <c r="D13"/>
  <c r="S12"/>
  <c r="R12"/>
  <c r="Q12"/>
  <c r="P12"/>
  <c r="O12"/>
  <c r="N12"/>
  <c r="M12"/>
  <c r="L12"/>
  <c r="K12"/>
  <c r="J12"/>
  <c r="I12"/>
  <c r="H12"/>
  <c r="G12"/>
  <c r="F12"/>
  <c r="E12"/>
  <c r="D12"/>
  <c r="S11"/>
  <c r="R11"/>
  <c r="Q11"/>
  <c r="P11"/>
  <c r="O11"/>
  <c r="N11"/>
  <c r="M11"/>
  <c r="L11"/>
  <c r="K11"/>
  <c r="J11"/>
  <c r="I11"/>
  <c r="H11"/>
  <c r="F11"/>
  <c r="S10"/>
  <c r="R10"/>
  <c r="Q10"/>
  <c r="P10"/>
  <c r="O10"/>
  <c r="N10"/>
  <c r="M10"/>
  <c r="L10"/>
  <c r="K10"/>
  <c r="J10"/>
  <c r="I10"/>
  <c r="H10"/>
  <c r="G10"/>
  <c r="F10"/>
  <c r="D10"/>
  <c r="S9"/>
  <c r="R9"/>
  <c r="Q9"/>
  <c r="P9"/>
  <c r="O9"/>
  <c r="N9"/>
  <c r="M9"/>
  <c r="L9"/>
  <c r="K9"/>
  <c r="J9"/>
  <c r="I9"/>
  <c r="H9"/>
  <c r="F9"/>
  <c r="E9"/>
  <c r="D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E7"/>
  <c r="S6"/>
  <c r="R6"/>
  <c r="Q6"/>
  <c r="P6"/>
  <c r="O6"/>
  <c r="N6"/>
  <c r="M6"/>
  <c r="L6"/>
  <c r="K6"/>
  <c r="J6"/>
  <c r="I6"/>
  <c r="H6"/>
  <c r="G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I24" i="17" l="1"/>
  <c r="J24"/>
  <c r="U21"/>
  <c r="I94" i="18" s="1"/>
  <c r="D24" i="17"/>
  <c r="T21"/>
  <c r="J114" i="18" s="1"/>
  <c r="H24" i="17"/>
  <c r="A62" i="18"/>
  <c r="T22" i="17"/>
  <c r="J117" i="18" s="1"/>
  <c r="A60"/>
  <c r="G24" i="17"/>
  <c r="A54" i="18"/>
  <c r="A53"/>
  <c r="A59"/>
  <c r="A61"/>
  <c r="A58"/>
  <c r="E24" i="17"/>
  <c r="F24"/>
  <c r="A134" i="18"/>
  <c r="A132"/>
  <c r="A129"/>
  <c r="A133"/>
  <c r="A125"/>
  <c r="A124"/>
  <c r="A130"/>
  <c r="A128"/>
  <c r="A131"/>
  <c r="A126"/>
  <c r="A127"/>
  <c r="A135"/>
  <c r="J94"/>
  <c r="I117"/>
  <c r="I69"/>
  <c r="I79"/>
  <c r="S24" i="17"/>
  <c r="T17" i="22"/>
  <c r="T23"/>
  <c r="T29"/>
  <c r="T28"/>
  <c r="T8"/>
  <c r="T15"/>
  <c r="T27"/>
  <c r="T26"/>
  <c r="V4"/>
  <c r="V25"/>
  <c r="T5"/>
  <c r="T25"/>
  <c r="T13"/>
  <c r="V29"/>
  <c r="W29" s="1"/>
  <c r="T30"/>
  <c r="V30"/>
  <c r="V5"/>
  <c r="W5" s="1"/>
  <c r="V17"/>
  <c r="W17" s="1"/>
  <c r="V23"/>
  <c r="W23" s="1"/>
  <c r="T4"/>
  <c r="V28"/>
  <c r="V15"/>
  <c r="W15" s="1"/>
  <c r="V27"/>
  <c r="V8"/>
  <c r="V26"/>
  <c r="W26" s="1"/>
  <c r="V13"/>
  <c r="W13" s="1"/>
  <c r="T33"/>
  <c r="T31"/>
  <c r="T32"/>
  <c r="K34"/>
  <c r="Q34"/>
  <c r="J34"/>
  <c r="I34"/>
  <c r="P34"/>
  <c r="O34"/>
  <c r="R34"/>
  <c r="H34"/>
  <c r="S34"/>
  <c r="L34"/>
  <c r="M34"/>
  <c r="N34"/>
  <c r="V33"/>
  <c r="V32"/>
  <c r="W8"/>
  <c r="V31"/>
  <c r="G29" i="21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Q15"/>
  <c r="G3"/>
  <c r="L15"/>
  <c r="I30"/>
  <c r="H30"/>
  <c r="L16"/>
  <c r="L14"/>
  <c r="L13"/>
  <c r="L12"/>
  <c r="L18" i="19"/>
  <c r="P18" s="1"/>
  <c r="L17"/>
  <c r="L16"/>
  <c r="P16" s="1"/>
  <c r="L15"/>
  <c r="L14"/>
  <c r="L13"/>
  <c r="P13" s="1"/>
  <c r="L12"/>
  <c r="N18"/>
  <c r="I30"/>
  <c r="H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M18" s="1"/>
  <c r="G10"/>
  <c r="G9"/>
  <c r="G8"/>
  <c r="G7"/>
  <c r="G6"/>
  <c r="G5"/>
  <c r="G4"/>
  <c r="Q18" s="1"/>
  <c r="G3"/>
  <c r="Q16" s="1"/>
  <c r="F28" i="18"/>
  <c r="C14" i="17" s="1"/>
  <c r="F23" i="18"/>
  <c r="C4" i="17" s="1"/>
  <c r="F31" i="18"/>
  <c r="F30"/>
  <c r="C20" i="17" s="1"/>
  <c r="F21" i="18"/>
  <c r="C15" i="17" s="1"/>
  <c r="F25" i="18"/>
  <c r="C8" i="17" s="1"/>
  <c r="F24" i="18"/>
  <c r="C7" i="17" s="1"/>
  <c r="F27" i="18"/>
  <c r="C9" i="17" s="1"/>
  <c r="F29" i="18"/>
  <c r="C11" i="17" s="1"/>
  <c r="F8" i="18"/>
  <c r="B3" i="17" s="1"/>
  <c r="F5" i="18"/>
  <c r="B12" i="17" s="1"/>
  <c r="F14" i="18"/>
  <c r="B17" i="17" s="1"/>
  <c r="F13" i="18"/>
  <c r="B19" i="17" s="1"/>
  <c r="F9" i="18"/>
  <c r="B15" i="17" s="1"/>
  <c r="F12" i="18"/>
  <c r="F6"/>
  <c r="B9" i="17" s="1"/>
  <c r="F10" i="18"/>
  <c r="B14" i="17" s="1"/>
  <c r="F4" i="18"/>
  <c r="B4" i="17" s="1"/>
  <c r="F11" i="18"/>
  <c r="B7" i="17" s="1"/>
  <c r="F15" i="18"/>
  <c r="B20" i="17" s="1"/>
  <c r="F7" i="18"/>
  <c r="B5" i="17" s="1"/>
  <c r="N29" i="16"/>
  <c r="M29"/>
  <c r="I28"/>
  <c r="M28" s="1"/>
  <c r="K67" i="15" s="1"/>
  <c r="N26" i="16"/>
  <c r="M26"/>
  <c r="L25"/>
  <c r="K52" i="15" s="1"/>
  <c r="N22" i="16"/>
  <c r="O22" s="1"/>
  <c r="M22"/>
  <c r="O20"/>
  <c r="N20"/>
  <c r="M20"/>
  <c r="N18"/>
  <c r="O18" s="1"/>
  <c r="M18"/>
  <c r="J16"/>
  <c r="J39" i="15" s="1"/>
  <c r="N15" i="16"/>
  <c r="O15" s="1"/>
  <c r="M15"/>
  <c r="N14"/>
  <c r="O14" s="1"/>
  <c r="M14"/>
  <c r="N10"/>
  <c r="M10"/>
  <c r="O10" s="1"/>
  <c r="N8"/>
  <c r="O8" s="1"/>
  <c r="M8"/>
  <c r="N7"/>
  <c r="M7"/>
  <c r="N6"/>
  <c r="O6" s="1"/>
  <c r="M6"/>
  <c r="N4"/>
  <c r="M4"/>
  <c r="F120" i="15"/>
  <c r="G120" s="1"/>
  <c r="F119"/>
  <c r="G119" s="1"/>
  <c r="F118"/>
  <c r="G118" s="1"/>
  <c r="F117"/>
  <c r="G117" s="1"/>
  <c r="F116"/>
  <c r="L27" i="16" s="1"/>
  <c r="F115" i="15"/>
  <c r="L12" i="16" s="1"/>
  <c r="F114" i="15"/>
  <c r="G114" s="1"/>
  <c r="F113"/>
  <c r="G113" s="1"/>
  <c r="F112"/>
  <c r="G112" s="1"/>
  <c r="F111"/>
  <c r="L9" i="16" s="1"/>
  <c r="F110" i="15"/>
  <c r="L16" i="16" s="1"/>
  <c r="H105" i="15"/>
  <c r="F105"/>
  <c r="K24" i="16" s="1"/>
  <c r="H104" i="15"/>
  <c r="F104"/>
  <c r="K12" i="16" s="1"/>
  <c r="H103" i="15"/>
  <c r="F103"/>
  <c r="K23" i="16" s="1"/>
  <c r="H102" i="15"/>
  <c r="F102"/>
  <c r="K9" i="16" s="1"/>
  <c r="H101" i="15"/>
  <c r="F101"/>
  <c r="G101" s="1"/>
  <c r="H100"/>
  <c r="F100"/>
  <c r="K16" i="16" s="1"/>
  <c r="H99" i="15"/>
  <c r="F99"/>
  <c r="K25" i="16" s="1"/>
  <c r="H98" i="15"/>
  <c r="F98"/>
  <c r="G98" s="1"/>
  <c r="H97"/>
  <c r="F97"/>
  <c r="K27" i="16" s="1"/>
  <c r="J91" i="15"/>
  <c r="H91"/>
  <c r="F91"/>
  <c r="G91" s="1"/>
  <c r="H90"/>
  <c r="F90"/>
  <c r="J12" i="16" s="1"/>
  <c r="J89" i="15"/>
  <c r="I89"/>
  <c r="H89"/>
  <c r="F89"/>
  <c r="J13" i="16" s="1"/>
  <c r="J88" i="15"/>
  <c r="I88"/>
  <c r="H88"/>
  <c r="F88"/>
  <c r="G88" s="1"/>
  <c r="I87"/>
  <c r="H87"/>
  <c r="F87"/>
  <c r="G87" s="1"/>
  <c r="H86"/>
  <c r="F86"/>
  <c r="J9" i="16" s="1"/>
  <c r="H85" i="15"/>
  <c r="F85"/>
  <c r="J23" i="16" s="1"/>
  <c r="H84" i="15"/>
  <c r="F84"/>
  <c r="J25" i="16" s="1"/>
  <c r="H83" i="15"/>
  <c r="F83"/>
  <c r="G83" s="1"/>
  <c r="H82"/>
  <c r="G82"/>
  <c r="F82"/>
  <c r="H81"/>
  <c r="F81"/>
  <c r="J19" i="16" s="1"/>
  <c r="H80" i="15"/>
  <c r="F80"/>
  <c r="J27" i="16" s="1"/>
  <c r="J54" i="15" s="1"/>
  <c r="F74"/>
  <c r="I12" i="16" s="1"/>
  <c r="I73" i="15"/>
  <c r="G73"/>
  <c r="F73"/>
  <c r="I24" i="16" s="1"/>
  <c r="J72" i="15"/>
  <c r="F72"/>
  <c r="G72" s="1"/>
  <c r="F71"/>
  <c r="I23" i="16" s="1"/>
  <c r="F70" i="15"/>
  <c r="I25" i="16" s="1"/>
  <c r="F69" i="15"/>
  <c r="I11" i="16" s="1"/>
  <c r="F68" i="15"/>
  <c r="I9" i="16" s="1"/>
  <c r="J67" i="15"/>
  <c r="I67"/>
  <c r="G67"/>
  <c r="F67"/>
  <c r="F66"/>
  <c r="I27" i="16" s="1"/>
  <c r="F65" i="15"/>
  <c r="I19" i="16" s="1"/>
  <c r="F64" i="15"/>
  <c r="I16" i="16" s="1"/>
  <c r="I59" i="15"/>
  <c r="F59"/>
  <c r="G59" s="1"/>
  <c r="F58"/>
  <c r="G58" s="1"/>
  <c r="K57"/>
  <c r="F57"/>
  <c r="G57" s="1"/>
  <c r="F56"/>
  <c r="G56" s="1"/>
  <c r="F55"/>
  <c r="G55" s="1"/>
  <c r="G54"/>
  <c r="F54"/>
  <c r="F53"/>
  <c r="G53" s="1"/>
  <c r="F52"/>
  <c r="G52" s="1"/>
  <c r="F51"/>
  <c r="G51" s="1"/>
  <c r="F50"/>
  <c r="G50" s="1"/>
  <c r="K46"/>
  <c r="J46"/>
  <c r="I46"/>
  <c r="F46"/>
  <c r="G46" s="1"/>
  <c r="K45"/>
  <c r="J45"/>
  <c r="I45"/>
  <c r="F45"/>
  <c r="G45" s="1"/>
  <c r="I44"/>
  <c r="F44"/>
  <c r="G44" s="1"/>
  <c r="F43"/>
  <c r="G43" s="1"/>
  <c r="K42"/>
  <c r="F42"/>
  <c r="G42" s="1"/>
  <c r="F41"/>
  <c r="G41" s="1"/>
  <c r="K40"/>
  <c r="I40"/>
  <c r="F40"/>
  <c r="G40" s="1"/>
  <c r="F39"/>
  <c r="G39" s="1"/>
  <c r="F38"/>
  <c r="G38" s="1"/>
  <c r="F37"/>
  <c r="G37" s="1"/>
  <c r="F36"/>
  <c r="G36" s="1"/>
  <c r="I32"/>
  <c r="F32"/>
  <c r="G32" s="1"/>
  <c r="K31"/>
  <c r="G31"/>
  <c r="F31"/>
  <c r="F30"/>
  <c r="G30" s="1"/>
  <c r="F29"/>
  <c r="G29" s="1"/>
  <c r="F28"/>
  <c r="G28" s="1"/>
  <c r="F27"/>
  <c r="G27" s="1"/>
  <c r="F26"/>
  <c r="G26" s="1"/>
  <c r="K25"/>
  <c r="J25"/>
  <c r="I25"/>
  <c r="F25"/>
  <c r="G25" s="1"/>
  <c r="K24"/>
  <c r="I24"/>
  <c r="F24"/>
  <c r="G24" s="1"/>
  <c r="F23"/>
  <c r="G23" s="1"/>
  <c r="K22"/>
  <c r="J22"/>
  <c r="I22"/>
  <c r="G22"/>
  <c r="F22"/>
  <c r="F21"/>
  <c r="G21" s="1"/>
  <c r="F20"/>
  <c r="G20" s="1"/>
  <c r="K19"/>
  <c r="J19"/>
  <c r="I19"/>
  <c r="F19"/>
  <c r="G19" s="1"/>
  <c r="K13"/>
  <c r="F13"/>
  <c r="G13" s="1"/>
  <c r="F12"/>
  <c r="G12" s="1"/>
  <c r="F11"/>
  <c r="G11" s="1"/>
  <c r="G10"/>
  <c r="F10"/>
  <c r="F9"/>
  <c r="G9" s="1"/>
  <c r="F8"/>
  <c r="G8" s="1"/>
  <c r="F7"/>
  <c r="G7" s="1"/>
  <c r="F6"/>
  <c r="G6" s="1"/>
  <c r="F5"/>
  <c r="G5" s="1"/>
  <c r="K4"/>
  <c r="J4"/>
  <c r="I4"/>
  <c r="F4"/>
  <c r="G4" s="1"/>
  <c r="K3"/>
  <c r="J3"/>
  <c r="I3"/>
  <c r="F3"/>
  <c r="G3" s="1"/>
  <c r="V22" i="17" l="1"/>
  <c r="K117" i="18" s="1"/>
  <c r="V21" i="17"/>
  <c r="K114" i="18" s="1"/>
  <c r="I114"/>
  <c r="J79"/>
  <c r="O29" i="16"/>
  <c r="A36" i="15"/>
  <c r="G81"/>
  <c r="G70"/>
  <c r="Q13" i="19"/>
  <c r="G97" i="15"/>
  <c r="A57"/>
  <c r="A5"/>
  <c r="G80"/>
  <c r="A32"/>
  <c r="I5" i="16"/>
  <c r="G110" i="15"/>
  <c r="A119" s="1"/>
  <c r="G71"/>
  <c r="P15" i="19"/>
  <c r="N17"/>
  <c r="N16"/>
  <c r="M16"/>
  <c r="P12"/>
  <c r="L11" i="16"/>
  <c r="J23" i="15"/>
  <c r="K79" i="18"/>
  <c r="K94"/>
  <c r="C24" i="17"/>
  <c r="U9"/>
  <c r="T20"/>
  <c r="C19" i="22"/>
  <c r="T19" s="1"/>
  <c r="G12" i="18"/>
  <c r="B6" i="17"/>
  <c r="B24" s="1"/>
  <c r="B18" i="22"/>
  <c r="V18" s="1"/>
  <c r="W18" s="1"/>
  <c r="B14"/>
  <c r="T14" s="1"/>
  <c r="G31" i="18"/>
  <c r="C9" i="22"/>
  <c r="G30" i="18"/>
  <c r="C12" i="22"/>
  <c r="G10" i="18"/>
  <c r="B12" i="22"/>
  <c r="G4" i="18"/>
  <c r="B20" i="22"/>
  <c r="G25" i="18"/>
  <c r="C11" i="22"/>
  <c r="G24" i="18"/>
  <c r="C10" i="22"/>
  <c r="W4"/>
  <c r="G7" i="18"/>
  <c r="B10" i="22"/>
  <c r="G29" i="18"/>
  <c r="C24" i="22"/>
  <c r="G8" i="18"/>
  <c r="B7" i="22"/>
  <c r="G11" i="18"/>
  <c r="B21" i="22"/>
  <c r="G15" i="18"/>
  <c r="B6" i="22"/>
  <c r="G27" i="18"/>
  <c r="C22" i="22"/>
  <c r="G5" i="18"/>
  <c r="B24" i="22"/>
  <c r="G14" i="18"/>
  <c r="B22" i="22"/>
  <c r="G13" i="18"/>
  <c r="B16" i="22"/>
  <c r="G28" i="18"/>
  <c r="C21" i="22"/>
  <c r="G23" i="18"/>
  <c r="C16" i="22"/>
  <c r="U20" i="17"/>
  <c r="Q24"/>
  <c r="R24"/>
  <c r="P24"/>
  <c r="K55" i="15"/>
  <c r="W25" i="22"/>
  <c r="W27"/>
  <c r="W33"/>
  <c r="W28"/>
  <c r="W30"/>
  <c r="W31"/>
  <c r="W32"/>
  <c r="U13" i="17"/>
  <c r="V13" s="1"/>
  <c r="A7" i="15"/>
  <c r="A26"/>
  <c r="A40"/>
  <c r="A11"/>
  <c r="A21"/>
  <c r="A38"/>
  <c r="A46"/>
  <c r="A3"/>
  <c r="A27"/>
  <c r="A50"/>
  <c r="A29"/>
  <c r="A41"/>
  <c r="A51"/>
  <c r="A9"/>
  <c r="A39"/>
  <c r="A4"/>
  <c r="A42"/>
  <c r="A52"/>
  <c r="A53"/>
  <c r="A43"/>
  <c r="A8"/>
  <c r="A24"/>
  <c r="A44"/>
  <c r="A13"/>
  <c r="G66"/>
  <c r="A30"/>
  <c r="L5" i="16"/>
  <c r="K32" i="15" s="1"/>
  <c r="A10"/>
  <c r="A23"/>
  <c r="A56"/>
  <c r="A20"/>
  <c r="A45"/>
  <c r="I70"/>
  <c r="G103"/>
  <c r="G64"/>
  <c r="G116"/>
  <c r="O7" i="16"/>
  <c r="L17"/>
  <c r="M17" s="1"/>
  <c r="J113" i="15" s="1"/>
  <c r="Q12" i="19"/>
  <c r="M17"/>
  <c r="A37" i="15"/>
  <c r="L3" i="16"/>
  <c r="M3" s="1"/>
  <c r="J120" i="15" s="1"/>
  <c r="A31"/>
  <c r="J21"/>
  <c r="A6"/>
  <c r="A12"/>
  <c r="A22"/>
  <c r="A54"/>
  <c r="M13" i="19"/>
  <c r="J6" i="15"/>
  <c r="G65"/>
  <c r="N13" i="19"/>
  <c r="Q17"/>
  <c r="J7" i="15"/>
  <c r="I83"/>
  <c r="M14" i="19"/>
  <c r="A19" i="15"/>
  <c r="N14" i="19"/>
  <c r="J11" i="16"/>
  <c r="J29" i="15" s="1"/>
  <c r="K8"/>
  <c r="G111"/>
  <c r="O4" i="16"/>
  <c r="K29" i="15"/>
  <c r="G74"/>
  <c r="N15" i="19"/>
  <c r="P14"/>
  <c r="Q14"/>
  <c r="I84" i="15"/>
  <c r="G100"/>
  <c r="M15" i="19"/>
  <c r="K38" i="15"/>
  <c r="J51"/>
  <c r="G68"/>
  <c r="G90"/>
  <c r="J5" i="16"/>
  <c r="A28" i="15"/>
  <c r="Q15" i="19"/>
  <c r="K20" i="15"/>
  <c r="G69"/>
  <c r="G86"/>
  <c r="P17" i="19"/>
  <c r="A55" i="15"/>
  <c r="A58"/>
  <c r="A25"/>
  <c r="A59"/>
  <c r="O26" i="16"/>
  <c r="T13" i="17"/>
  <c r="M15" i="21"/>
  <c r="P15"/>
  <c r="N15"/>
  <c r="N14"/>
  <c r="M13"/>
  <c r="N12"/>
  <c r="Q14"/>
  <c r="M12"/>
  <c r="P14"/>
  <c r="Q16"/>
  <c r="M14"/>
  <c r="P16"/>
  <c r="N16"/>
  <c r="Q13"/>
  <c r="M16"/>
  <c r="P13"/>
  <c r="Q12"/>
  <c r="P12"/>
  <c r="N13"/>
  <c r="G21" i="18"/>
  <c r="O18" i="19"/>
  <c r="N12"/>
  <c r="M12"/>
  <c r="G9" i="18"/>
  <c r="G6"/>
  <c r="N12" i="16"/>
  <c r="I104" i="15" s="1"/>
  <c r="M16" i="16"/>
  <c r="N16"/>
  <c r="J64" i="15"/>
  <c r="I51"/>
  <c r="I23"/>
  <c r="I7"/>
  <c r="I39"/>
  <c r="J82"/>
  <c r="I57"/>
  <c r="I42"/>
  <c r="I31"/>
  <c r="I13"/>
  <c r="J73"/>
  <c r="J87"/>
  <c r="K54"/>
  <c r="K37"/>
  <c r="I80"/>
  <c r="K21"/>
  <c r="K6"/>
  <c r="I66"/>
  <c r="J74"/>
  <c r="J90"/>
  <c r="I36"/>
  <c r="I12"/>
  <c r="I56"/>
  <c r="I30"/>
  <c r="K39"/>
  <c r="K7"/>
  <c r="I64"/>
  <c r="K51"/>
  <c r="K23"/>
  <c r="I82"/>
  <c r="M9" i="16"/>
  <c r="N9"/>
  <c r="J50" i="15"/>
  <c r="J43"/>
  <c r="J27"/>
  <c r="J10"/>
  <c r="K56"/>
  <c r="K30"/>
  <c r="I74"/>
  <c r="I90"/>
  <c r="K36"/>
  <c r="K12"/>
  <c r="J70"/>
  <c r="I8"/>
  <c r="I52"/>
  <c r="I20"/>
  <c r="J84"/>
  <c r="J85"/>
  <c r="J71"/>
  <c r="I58"/>
  <c r="I26"/>
  <c r="I11"/>
  <c r="J56"/>
  <c r="J30"/>
  <c r="M12" i="16"/>
  <c r="J36" i="15"/>
  <c r="J12"/>
  <c r="J41"/>
  <c r="J28"/>
  <c r="J5"/>
  <c r="J53"/>
  <c r="J58"/>
  <c r="J26"/>
  <c r="J11"/>
  <c r="J24"/>
  <c r="M13" i="16"/>
  <c r="K89" i="15" s="1"/>
  <c r="J40"/>
  <c r="N13" i="16"/>
  <c r="M25"/>
  <c r="N25"/>
  <c r="J66" i="15"/>
  <c r="I21"/>
  <c r="I6"/>
  <c r="I37"/>
  <c r="J80"/>
  <c r="I54"/>
  <c r="J68"/>
  <c r="J86"/>
  <c r="I27"/>
  <c r="I10"/>
  <c r="I50"/>
  <c r="I43"/>
  <c r="J52"/>
  <c r="J20"/>
  <c r="J8"/>
  <c r="M27" i="16"/>
  <c r="N27"/>
  <c r="I86" i="15"/>
  <c r="K50"/>
  <c r="K43"/>
  <c r="I68"/>
  <c r="K27"/>
  <c r="K10"/>
  <c r="G84"/>
  <c r="G99"/>
  <c r="G102"/>
  <c r="G105"/>
  <c r="L19" i="16"/>
  <c r="G89" i="15"/>
  <c r="K19" i="16"/>
  <c r="J24"/>
  <c r="N24" s="1"/>
  <c r="N28"/>
  <c r="O28" s="1"/>
  <c r="K11"/>
  <c r="G85" i="15"/>
  <c r="G115"/>
  <c r="A112" s="1"/>
  <c r="J21" i="16"/>
  <c r="L23"/>
  <c r="N23" s="1"/>
  <c r="J37" i="15"/>
  <c r="G104"/>
  <c r="I144" i="18" l="1"/>
  <c r="I161"/>
  <c r="J150"/>
  <c r="J167"/>
  <c r="I150"/>
  <c r="I167"/>
  <c r="O16" i="19"/>
  <c r="N3" i="16"/>
  <c r="I120" i="15" s="1"/>
  <c r="O17" i="19"/>
  <c r="A111" i="15"/>
  <c r="A68"/>
  <c r="I69"/>
  <c r="K9"/>
  <c r="A113"/>
  <c r="I107" i="18"/>
  <c r="I127"/>
  <c r="J116"/>
  <c r="J135"/>
  <c r="I116"/>
  <c r="I135"/>
  <c r="J78"/>
  <c r="I78"/>
  <c r="I89"/>
  <c r="I75"/>
  <c r="J30"/>
  <c r="J63"/>
  <c r="I30"/>
  <c r="I63"/>
  <c r="J15"/>
  <c r="A28"/>
  <c r="A25"/>
  <c r="A23"/>
  <c r="A24"/>
  <c r="A27"/>
  <c r="A21"/>
  <c r="A26"/>
  <c r="A22"/>
  <c r="A30"/>
  <c r="A29"/>
  <c r="V19" i="22"/>
  <c r="W19" s="1"/>
  <c r="V20" i="17"/>
  <c r="I15" i="18"/>
  <c r="A4"/>
  <c r="A12"/>
  <c r="A11"/>
  <c r="A15"/>
  <c r="T18" i="22"/>
  <c r="A6" i="18"/>
  <c r="A7"/>
  <c r="A13"/>
  <c r="A5"/>
  <c r="A9"/>
  <c r="A14"/>
  <c r="A10"/>
  <c r="A8"/>
  <c r="V14" i="22"/>
  <c r="W14" s="1"/>
  <c r="V6"/>
  <c r="T6"/>
  <c r="V9"/>
  <c r="T9"/>
  <c r="V10"/>
  <c r="T10"/>
  <c r="V24"/>
  <c r="T24"/>
  <c r="T22"/>
  <c r="V22"/>
  <c r="V12"/>
  <c r="T12"/>
  <c r="T7"/>
  <c r="V7"/>
  <c r="W7" s="1"/>
  <c r="V16"/>
  <c r="T16"/>
  <c r="V20"/>
  <c r="W20" s="1"/>
  <c r="T20"/>
  <c r="T11"/>
  <c r="V11"/>
  <c r="T21"/>
  <c r="V21"/>
  <c r="O24" i="17"/>
  <c r="K44" i="15"/>
  <c r="M19" i="16"/>
  <c r="J117" i="15" s="1"/>
  <c r="I72"/>
  <c r="O13" i="16"/>
  <c r="K59" i="15"/>
  <c r="I91"/>
  <c r="N24" i="17"/>
  <c r="U6"/>
  <c r="I163" i="18" s="1"/>
  <c r="U17" i="17"/>
  <c r="U8"/>
  <c r="I160" i="18" s="1"/>
  <c r="N17" i="16"/>
  <c r="O15" i="19"/>
  <c r="O13"/>
  <c r="O14"/>
  <c r="A71" i="15"/>
  <c r="A66"/>
  <c r="J59"/>
  <c r="J44"/>
  <c r="J32"/>
  <c r="A64"/>
  <c r="N5" i="16"/>
  <c r="I119" i="15" s="1"/>
  <c r="A72"/>
  <c r="A104"/>
  <c r="U19" i="17"/>
  <c r="A67" i="15"/>
  <c r="U4" i="17"/>
  <c r="I157" i="18" s="1"/>
  <c r="O3" i="16"/>
  <c r="K120" i="15" s="1"/>
  <c r="U14" i="17"/>
  <c r="A70" i="15"/>
  <c r="U5" i="17"/>
  <c r="A117" i="15"/>
  <c r="U16" i="17"/>
  <c r="U18"/>
  <c r="A65" i="15"/>
  <c r="A73"/>
  <c r="U3" i="17"/>
  <c r="I164" i="18" s="1"/>
  <c r="A115" i="15"/>
  <c r="A98"/>
  <c r="U7" i="17"/>
  <c r="A74" i="15"/>
  <c r="J55"/>
  <c r="J38"/>
  <c r="M5" i="16"/>
  <c r="K72" i="15" s="1"/>
  <c r="J9"/>
  <c r="U15" i="17"/>
  <c r="A69" i="15"/>
  <c r="U12" i="17"/>
  <c r="A84" i="15"/>
  <c r="U11" i="17"/>
  <c r="T6"/>
  <c r="J163" i="18" s="1"/>
  <c r="T9" i="17"/>
  <c r="T12"/>
  <c r="T3"/>
  <c r="J164" i="18" s="1"/>
  <c r="T15" i="17"/>
  <c r="T8"/>
  <c r="J160" i="18" s="1"/>
  <c r="T10" i="17"/>
  <c r="J103" i="18" s="1"/>
  <c r="T16" i="17"/>
  <c r="T11"/>
  <c r="T17"/>
  <c r="T7"/>
  <c r="T14"/>
  <c r="T18"/>
  <c r="T5"/>
  <c r="T4"/>
  <c r="J157" i="18" s="1"/>
  <c r="T19" i="17"/>
  <c r="M24"/>
  <c r="L24"/>
  <c r="O12" i="16"/>
  <c r="K104" i="15" s="1"/>
  <c r="O15" i="21"/>
  <c r="O13"/>
  <c r="O14"/>
  <c r="N17"/>
  <c r="O12"/>
  <c r="M17"/>
  <c r="O16"/>
  <c r="N19" i="19"/>
  <c r="M19"/>
  <c r="O12"/>
  <c r="N19" i="16"/>
  <c r="I98" i="15" s="1"/>
  <c r="I115"/>
  <c r="I105"/>
  <c r="O17" i="16"/>
  <c r="K113" i="15" s="1"/>
  <c r="I113"/>
  <c r="J98"/>
  <c r="K81"/>
  <c r="K64"/>
  <c r="J110"/>
  <c r="K82"/>
  <c r="J100"/>
  <c r="I55"/>
  <c r="I38"/>
  <c r="I29"/>
  <c r="I9"/>
  <c r="J69"/>
  <c r="J83"/>
  <c r="A101"/>
  <c r="A80"/>
  <c r="A120"/>
  <c r="A90"/>
  <c r="M11" i="16"/>
  <c r="I81" i="15"/>
  <c r="K41"/>
  <c r="K28"/>
  <c r="K5"/>
  <c r="I65"/>
  <c r="K53"/>
  <c r="I110"/>
  <c r="I100"/>
  <c r="O16" i="16"/>
  <c r="K84" i="15"/>
  <c r="K70"/>
  <c r="J99"/>
  <c r="J112"/>
  <c r="A105"/>
  <c r="A87"/>
  <c r="A83"/>
  <c r="A85"/>
  <c r="A110"/>
  <c r="M24" i="16"/>
  <c r="O24" s="1"/>
  <c r="K105" i="15" s="1"/>
  <c r="N11" i="16"/>
  <c r="O25"/>
  <c r="I112" i="15"/>
  <c r="I99"/>
  <c r="A97"/>
  <c r="A116"/>
  <c r="J13"/>
  <c r="J42"/>
  <c r="J31"/>
  <c r="J57"/>
  <c r="M21" i="16"/>
  <c r="K88" i="15" s="1"/>
  <c r="N21" i="16"/>
  <c r="A86" i="15"/>
  <c r="A88"/>
  <c r="A118"/>
  <c r="A114"/>
  <c r="I116"/>
  <c r="O27" i="16"/>
  <c r="I97" i="15"/>
  <c r="A102"/>
  <c r="A91"/>
  <c r="A89"/>
  <c r="A100"/>
  <c r="A81"/>
  <c r="J116"/>
  <c r="K66"/>
  <c r="J97"/>
  <c r="K80"/>
  <c r="J111"/>
  <c r="K68"/>
  <c r="J102"/>
  <c r="K86"/>
  <c r="O9" i="16"/>
  <c r="I111" i="15"/>
  <c r="I102"/>
  <c r="K58"/>
  <c r="K26"/>
  <c r="K11"/>
  <c r="I85"/>
  <c r="I71"/>
  <c r="I53"/>
  <c r="I41"/>
  <c r="I28"/>
  <c r="J81"/>
  <c r="J65"/>
  <c r="I5"/>
  <c r="A99"/>
  <c r="A82"/>
  <c r="A103"/>
  <c r="I118"/>
  <c r="I103"/>
  <c r="M23" i="16"/>
  <c r="O23" s="1"/>
  <c r="K74" i="15"/>
  <c r="J104"/>
  <c r="J115"/>
  <c r="K90"/>
  <c r="I147" i="18" l="1"/>
  <c r="I166"/>
  <c r="J149"/>
  <c r="J162"/>
  <c r="K150"/>
  <c r="K167"/>
  <c r="I145"/>
  <c r="I156"/>
  <c r="J148"/>
  <c r="J159"/>
  <c r="J142"/>
  <c r="J158"/>
  <c r="I149"/>
  <c r="I162"/>
  <c r="I148"/>
  <c r="I159"/>
  <c r="J147"/>
  <c r="J166"/>
  <c r="J144"/>
  <c r="J161"/>
  <c r="J145"/>
  <c r="J156"/>
  <c r="I142"/>
  <c r="I158"/>
  <c r="J104"/>
  <c r="J151"/>
  <c r="I100"/>
  <c r="I141"/>
  <c r="J101"/>
  <c r="J146"/>
  <c r="I101"/>
  <c r="I146"/>
  <c r="J100"/>
  <c r="J141"/>
  <c r="I104"/>
  <c r="I151"/>
  <c r="K65" i="15"/>
  <c r="I61" i="18"/>
  <c r="I131"/>
  <c r="J61"/>
  <c r="J131"/>
  <c r="J106"/>
  <c r="J132"/>
  <c r="I106"/>
  <c r="I132"/>
  <c r="J113"/>
  <c r="J129"/>
  <c r="I113"/>
  <c r="I129"/>
  <c r="J107"/>
  <c r="J127"/>
  <c r="J108"/>
  <c r="J123"/>
  <c r="I108"/>
  <c r="I123"/>
  <c r="K116"/>
  <c r="K135"/>
  <c r="J111"/>
  <c r="J133"/>
  <c r="I111"/>
  <c r="I133"/>
  <c r="I109"/>
  <c r="I126"/>
  <c r="J109"/>
  <c r="J126"/>
  <c r="I105"/>
  <c r="I125"/>
  <c r="J105"/>
  <c r="J125"/>
  <c r="I102"/>
  <c r="I124"/>
  <c r="J102"/>
  <c r="J124"/>
  <c r="I110"/>
  <c r="I128"/>
  <c r="J110"/>
  <c r="J128"/>
  <c r="J58"/>
  <c r="I58"/>
  <c r="I59"/>
  <c r="J59"/>
  <c r="I71"/>
  <c r="J71"/>
  <c r="J85"/>
  <c r="I92"/>
  <c r="I85"/>
  <c r="K78"/>
  <c r="J69"/>
  <c r="J92"/>
  <c r="I74"/>
  <c r="I91"/>
  <c r="J72"/>
  <c r="J87"/>
  <c r="J73"/>
  <c r="J86"/>
  <c r="I95"/>
  <c r="I76"/>
  <c r="J74"/>
  <c r="J91"/>
  <c r="J89"/>
  <c r="J75"/>
  <c r="I72"/>
  <c r="I87"/>
  <c r="J84"/>
  <c r="J68"/>
  <c r="I73"/>
  <c r="I86"/>
  <c r="I70"/>
  <c r="I90"/>
  <c r="J76"/>
  <c r="J95"/>
  <c r="I84"/>
  <c r="I68"/>
  <c r="J90"/>
  <c r="J70"/>
  <c r="I93"/>
  <c r="I77"/>
  <c r="J77"/>
  <c r="J93"/>
  <c r="I55"/>
  <c r="K63"/>
  <c r="J62"/>
  <c r="I62"/>
  <c r="J54"/>
  <c r="I41"/>
  <c r="J55"/>
  <c r="I54"/>
  <c r="J41"/>
  <c r="J45"/>
  <c r="J57"/>
  <c r="J36"/>
  <c r="J52"/>
  <c r="I39"/>
  <c r="I51"/>
  <c r="I38"/>
  <c r="I56"/>
  <c r="J25"/>
  <c r="J53"/>
  <c r="J40"/>
  <c r="J50"/>
  <c r="I40"/>
  <c r="I50"/>
  <c r="I45"/>
  <c r="I57"/>
  <c r="I25"/>
  <c r="I53"/>
  <c r="J38"/>
  <c r="J56"/>
  <c r="I36"/>
  <c r="I52"/>
  <c r="J39"/>
  <c r="J51"/>
  <c r="I8"/>
  <c r="I60"/>
  <c r="J8"/>
  <c r="J60"/>
  <c r="J29"/>
  <c r="J44"/>
  <c r="J13"/>
  <c r="J43"/>
  <c r="I12"/>
  <c r="I42"/>
  <c r="I13"/>
  <c r="I43"/>
  <c r="J12"/>
  <c r="J42"/>
  <c r="I29"/>
  <c r="I44"/>
  <c r="J7"/>
  <c r="J37"/>
  <c r="I7"/>
  <c r="I37"/>
  <c r="J4"/>
  <c r="J23"/>
  <c r="I10"/>
  <c r="I28"/>
  <c r="J9"/>
  <c r="J21"/>
  <c r="I14"/>
  <c r="I22"/>
  <c r="I9"/>
  <c r="I21"/>
  <c r="I6"/>
  <c r="I27"/>
  <c r="K15"/>
  <c r="K30"/>
  <c r="J14"/>
  <c r="J22"/>
  <c r="I5"/>
  <c r="I26"/>
  <c r="J11"/>
  <c r="J24"/>
  <c r="J10"/>
  <c r="J28"/>
  <c r="I4"/>
  <c r="I23"/>
  <c r="J6"/>
  <c r="J27"/>
  <c r="I11"/>
  <c r="I24"/>
  <c r="J5"/>
  <c r="J26"/>
  <c r="W11" i="22"/>
  <c r="W10"/>
  <c r="W24"/>
  <c r="W12"/>
  <c r="W22"/>
  <c r="W6"/>
  <c r="W21"/>
  <c r="W16"/>
  <c r="W9"/>
  <c r="J119" i="15"/>
  <c r="O5" i="16"/>
  <c r="K119" i="15" s="1"/>
  <c r="K91"/>
  <c r="V19" i="17"/>
  <c r="K115" i="15"/>
  <c r="O19" i="16"/>
  <c r="K117" i="15" s="1"/>
  <c r="I117"/>
  <c r="V16" i="17"/>
  <c r="V15"/>
  <c r="V18"/>
  <c r="V17"/>
  <c r="V3"/>
  <c r="V11"/>
  <c r="V14"/>
  <c r="V7"/>
  <c r="V5"/>
  <c r="V6"/>
  <c r="K163" i="18" s="1"/>
  <c r="V8" i="17"/>
  <c r="K160" i="18" s="1"/>
  <c r="V9" i="17"/>
  <c r="V4"/>
  <c r="K157" i="18" s="1"/>
  <c r="V12" i="17"/>
  <c r="V10"/>
  <c r="K103" i="18" s="1"/>
  <c r="I101" i="15"/>
  <c r="O11" i="16"/>
  <c r="I114" i="15"/>
  <c r="J118"/>
  <c r="J103"/>
  <c r="K85"/>
  <c r="K71"/>
  <c r="K116"/>
  <c r="K97"/>
  <c r="O21" i="16"/>
  <c r="K102" i="15"/>
  <c r="K111"/>
  <c r="K73"/>
  <c r="J105"/>
  <c r="K87"/>
  <c r="K99"/>
  <c r="K112"/>
  <c r="K110"/>
  <c r="K100"/>
  <c r="J101"/>
  <c r="K83"/>
  <c r="K69"/>
  <c r="J114"/>
  <c r="K118"/>
  <c r="K103"/>
  <c r="K144" i="18" l="1"/>
  <c r="L144" s="1"/>
  <c r="K161"/>
  <c r="K149"/>
  <c r="K162"/>
  <c r="L162" s="1"/>
  <c r="K145"/>
  <c r="L145" s="1"/>
  <c r="K156"/>
  <c r="L156" s="1"/>
  <c r="K148"/>
  <c r="L148" s="1"/>
  <c r="K159"/>
  <c r="L159" s="1"/>
  <c r="K142"/>
  <c r="L142" s="1"/>
  <c r="K158"/>
  <c r="L158" s="1"/>
  <c r="K147"/>
  <c r="L147" s="1"/>
  <c r="K166"/>
  <c r="L166" s="1"/>
  <c r="K164"/>
  <c r="L164" s="1"/>
  <c r="L163"/>
  <c r="L161"/>
  <c r="L157"/>
  <c r="L160"/>
  <c r="L167"/>
  <c r="K104"/>
  <c r="L104" s="1"/>
  <c r="K151"/>
  <c r="L151" s="1"/>
  <c r="K100"/>
  <c r="L100" s="1"/>
  <c r="K141"/>
  <c r="L141" s="1"/>
  <c r="K101"/>
  <c r="L101" s="1"/>
  <c r="K146"/>
  <c r="L146" s="1"/>
  <c r="L149"/>
  <c r="L150"/>
  <c r="K61"/>
  <c r="L61" s="1"/>
  <c r="K131"/>
  <c r="L131" s="1"/>
  <c r="K106"/>
  <c r="L106" s="1"/>
  <c r="K132"/>
  <c r="L132" s="1"/>
  <c r="K113"/>
  <c r="L113" s="1"/>
  <c r="K129"/>
  <c r="L129" s="1"/>
  <c r="K107"/>
  <c r="L107" s="1"/>
  <c r="K127"/>
  <c r="L127" s="1"/>
  <c r="K108"/>
  <c r="L108" s="1"/>
  <c r="K123"/>
  <c r="L123" s="1"/>
  <c r="L135"/>
  <c r="K111"/>
  <c r="L111" s="1"/>
  <c r="K133"/>
  <c r="L133" s="1"/>
  <c r="K109"/>
  <c r="L109" s="1"/>
  <c r="K126"/>
  <c r="L126" s="1"/>
  <c r="K105"/>
  <c r="L105" s="1"/>
  <c r="K125"/>
  <c r="L125" s="1"/>
  <c r="K102"/>
  <c r="L102" s="1"/>
  <c r="K124"/>
  <c r="L124" s="1"/>
  <c r="K110"/>
  <c r="L110" s="1"/>
  <c r="K128"/>
  <c r="L128" s="1"/>
  <c r="L114"/>
  <c r="L103"/>
  <c r="L116"/>
  <c r="L117"/>
  <c r="K69"/>
  <c r="L69" s="1"/>
  <c r="K92"/>
  <c r="L92" s="1"/>
  <c r="K58"/>
  <c r="L58" s="1"/>
  <c r="K59"/>
  <c r="L59" s="1"/>
  <c r="K85"/>
  <c r="L85" s="1"/>
  <c r="K71"/>
  <c r="L71" s="1"/>
  <c r="K84"/>
  <c r="L84" s="1"/>
  <c r="K68"/>
  <c r="L68" s="1"/>
  <c r="K73"/>
  <c r="L73" s="1"/>
  <c r="K86"/>
  <c r="L86" s="1"/>
  <c r="K89"/>
  <c r="L89" s="1"/>
  <c r="K75"/>
  <c r="L75" s="1"/>
  <c r="K76"/>
  <c r="L76" s="1"/>
  <c r="K95"/>
  <c r="L95" s="1"/>
  <c r="K72"/>
  <c r="L72" s="1"/>
  <c r="K87"/>
  <c r="L87" s="1"/>
  <c r="K74"/>
  <c r="L74" s="1"/>
  <c r="K91"/>
  <c r="L91" s="1"/>
  <c r="K70"/>
  <c r="L70" s="1"/>
  <c r="K90"/>
  <c r="L90" s="1"/>
  <c r="K77"/>
  <c r="L77" s="1"/>
  <c r="K93"/>
  <c r="L93" s="1"/>
  <c r="L78"/>
  <c r="L94"/>
  <c r="L79"/>
  <c r="K60"/>
  <c r="L60" s="1"/>
  <c r="K54"/>
  <c r="L54" s="1"/>
  <c r="K55"/>
  <c r="L55" s="1"/>
  <c r="K62"/>
  <c r="L62" s="1"/>
  <c r="K38"/>
  <c r="L38" s="1"/>
  <c r="K56"/>
  <c r="L56" s="1"/>
  <c r="K39"/>
  <c r="L39" s="1"/>
  <c r="K51"/>
  <c r="L51" s="1"/>
  <c r="K40"/>
  <c r="L40" s="1"/>
  <c r="K50"/>
  <c r="L50" s="1"/>
  <c r="K45"/>
  <c r="L45" s="1"/>
  <c r="K57"/>
  <c r="L57" s="1"/>
  <c r="K25"/>
  <c r="L25" s="1"/>
  <c r="K53"/>
  <c r="L53" s="1"/>
  <c r="K36"/>
  <c r="L36" s="1"/>
  <c r="K52"/>
  <c r="L52" s="1"/>
  <c r="K41"/>
  <c r="L41" s="1"/>
  <c r="L63"/>
  <c r="K7"/>
  <c r="L7" s="1"/>
  <c r="K37"/>
  <c r="L37" s="1"/>
  <c r="K12"/>
  <c r="L12" s="1"/>
  <c r="K42"/>
  <c r="L42" s="1"/>
  <c r="K29"/>
  <c r="L29" s="1"/>
  <c r="K44"/>
  <c r="L44" s="1"/>
  <c r="K13"/>
  <c r="L13" s="1"/>
  <c r="K43"/>
  <c r="L43" s="1"/>
  <c r="K4"/>
  <c r="L4" s="1"/>
  <c r="K23"/>
  <c r="L23" s="1"/>
  <c r="K5"/>
  <c r="L5" s="1"/>
  <c r="K26"/>
  <c r="L26" s="1"/>
  <c r="K9"/>
  <c r="L9" s="1"/>
  <c r="K21"/>
  <c r="L21" s="1"/>
  <c r="K14"/>
  <c r="L14" s="1"/>
  <c r="K22"/>
  <c r="L22" s="1"/>
  <c r="K10"/>
  <c r="L10" s="1"/>
  <c r="K28"/>
  <c r="L28" s="1"/>
  <c r="K11"/>
  <c r="L11" s="1"/>
  <c r="K24"/>
  <c r="L24" s="1"/>
  <c r="K6"/>
  <c r="L6" s="1"/>
  <c r="K27"/>
  <c r="L27" s="1"/>
  <c r="L15"/>
  <c r="L30"/>
  <c r="K8"/>
  <c r="L8" s="1"/>
  <c r="K98" i="15"/>
  <c r="L118"/>
  <c r="L115"/>
  <c r="L112"/>
  <c r="L110"/>
  <c r="L100"/>
  <c r="L116"/>
  <c r="L97"/>
  <c r="L105"/>
  <c r="L120"/>
  <c r="L99"/>
  <c r="K114"/>
  <c r="L114" s="1"/>
  <c r="K101"/>
  <c r="L101" s="1"/>
  <c r="L119"/>
  <c r="L102"/>
  <c r="L98"/>
  <c r="L117"/>
  <c r="L103"/>
  <c r="L104"/>
  <c r="L111"/>
  <c r="L113"/>
  <c r="E8" i="13"/>
  <c r="AA8" s="1"/>
</calcChain>
</file>

<file path=xl/sharedStrings.xml><?xml version="1.0" encoding="utf-8"?>
<sst xmlns="http://schemas.openxmlformats.org/spreadsheetml/2006/main" count="1061" uniqueCount="361">
  <si>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</si>
  <si>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</si>
  <si>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</si>
  <si>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</si>
  <si>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</si>
  <si>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</si>
  <si>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</si>
  <si>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</si>
  <si>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</si>
  <si>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</si>
  <si>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</si>
  <si>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</si>
  <si>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</si>
  <si>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</si>
  <si>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</si>
  <si>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</si>
  <si>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</si>
  <si>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</si>
  <si>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</si>
  <si>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</si>
  <si>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</si>
  <si>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</si>
  <si>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</si>
  <si>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</si>
  <si>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</si>
  <si>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</si>
  <si>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</si>
  <si>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</si>
  <si>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</si>
  <si>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</si>
  <si>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</si>
  <si>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</si>
  <si>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</si>
  <si>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</si>
  <si>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</si>
  <si>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</si>
  <si>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</si>
  <si>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</si>
  <si>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</si>
  <si>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</si>
  <si>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</si>
  <si>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</si>
  <si>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</si>
  <si>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</si>
  <si>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</si>
  <si>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</si>
  <si>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</si>
  <si>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</si>
  <si>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</si>
  <si>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</si>
  <si>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</si>
  <si>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</si>
  <si>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</si>
  <si>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</si>
  <si>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</si>
  <si>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</si>
  <si>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</si>
  <si>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</si>
  <si>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</si>
  <si>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</si>
  <si>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</si>
  <si>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</si>
  <si>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</si>
  <si>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</si>
  <si>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</si>
  <si>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</si>
  <si>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</si>
  <si>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</si>
  <si>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</si>
  <si>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</si>
  <si>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</si>
  <si>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</si>
  <si>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</si>
  <si>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</si>
  <si>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</si>
  <si>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</si>
  <si>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</si>
  <si>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</si>
  <si>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</si>
  <si>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</si>
  <si>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</si>
  <si>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</si>
  <si>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</si>
  <si>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</si>
  <si>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</si>
  <si>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</si>
  <si>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</si>
  <si>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</si>
  <si>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</si>
  <si>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</si>
  <si>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</si>
  <si>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</si>
  <si>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</si>
  <si>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</si>
  <si>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</si>
  <si>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</si>
  <si>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</si>
  <si>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</si>
  <si>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</si>
  <si>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</si>
  <si>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</si>
  <si>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</si>
  <si>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</si>
  <si>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</si>
  <si>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</si>
  <si>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</si>
  <si>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</si>
  <si>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</si>
  <si>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</si>
  <si>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</si>
  <si>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</si>
  <si>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</si>
  <si>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</si>
  <si>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</si>
  <si>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</si>
  <si>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</si>
  <si>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</si>
  <si>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</si>
  <si>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</si>
  <si>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</si>
  <si>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</si>
  <si>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</si>
  <si>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</si>
  <si>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</si>
  <si>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</si>
  <si>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</si>
  <si>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</si>
  <si>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</si>
  <si>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</si>
  <si>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</si>
  <si>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</si>
  <si>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</si>
  <si>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</si>
  <si>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</si>
  <si>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</si>
  <si>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</si>
  <si>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</si>
  <si>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</si>
  <si>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</si>
  <si>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</si>
  <si>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</si>
  <si>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</si>
  <si>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</si>
  <si>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</si>
  <si>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</si>
  <si>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</si>
  <si>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</si>
  <si>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</si>
  <si>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</si>
  <si>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</si>
  <si>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</si>
  <si>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</si>
  <si>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</si>
  <si>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</si>
  <si>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</si>
  <si>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</si>
  <si>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</si>
  <si>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</si>
  <si>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</si>
  <si>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</si>
  <si>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</si>
  <si>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</si>
  <si>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</si>
  <si>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</si>
  <si>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</si>
  <si>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</si>
  <si>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</si>
  <si>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</si>
  <si>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</si>
  <si>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</si>
  <si>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</si>
  <si>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</si>
  <si>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</si>
  <si>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</si>
  <si>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</si>
  <si>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</si>
  <si>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</si>
  <si>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</si>
  <si>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</si>
  <si>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</si>
  <si>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</si>
  <si>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</si>
  <si>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</si>
  <si>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</si>
  <si>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</si>
  <si>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</si>
  <si>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</si>
  <si>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</si>
  <si>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</si>
  <si>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</si>
  <si>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</si>
  <si>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</si>
  <si>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</si>
  <si>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</si>
  <si>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</si>
  <si>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</si>
  <si>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</si>
  <si>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</si>
  <si>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</si>
  <si>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</si>
  <si>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</si>
  <si>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</si>
  <si>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</si>
  <si>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</si>
  <si>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</si>
  <si>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</si>
  <si>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</si>
  <si>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</si>
  <si>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</si>
  <si>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</si>
  <si>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</si>
  <si>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</si>
  <si>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</si>
  <si>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</si>
  <si>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</si>
  <si>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</si>
  <si>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</si>
  <si>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</si>
  <si>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</si>
  <si>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</si>
  <si>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</si>
  <si>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</si>
  <si>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</si>
  <si>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</si>
  <si>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</si>
  <si>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</si>
  <si>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</si>
  <si>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</si>
  <si>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</si>
  <si>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</si>
  <si>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</si>
  <si>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</si>
  <si>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</si>
  <si>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</si>
  <si>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9월셋째주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</si>
  <si>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</si>
  <si>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</si>
  <si>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</si>
  <si>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</si>
  <si>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</si>
  <si>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</si>
  <si>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</si>
  <si>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</si>
  <si>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</si>
  <si>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</si>
  <si>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</si>
  <si>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</si>
  <si>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</si>
  <si>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</si>
  <si>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</si>
  <si>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</si>
  <si>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</si>
  <si>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</si>
  <si>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</si>
  <si>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</si>
  <si>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</si>
  <si>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</si>
  <si>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</si>
  <si>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</si>
  <si>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</si>
  <si>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</si>
  <si>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</si>
  <si>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</si>
  <si>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</si>
  <si>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</si>
  <si>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</si>
  <si>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</si>
  <si>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</si>
  <si>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</si>
  <si>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</si>
  <si>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</si>
  <si>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</si>
  <si>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</si>
  <si>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</si>
  <si>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</si>
  <si>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</si>
  <si>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</si>
  <si>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</si>
  <si>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</si>
  <si>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</si>
  <si>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</si>
  <si>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</si>
  <si>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</si>
  <si>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</si>
  <si>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</si>
  <si>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</si>
  <si>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</si>
  <si>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</si>
  <si>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</si>
  <si>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</si>
  <si>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</si>
  <si>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</si>
  <si>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</si>
  <si>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</si>
  <si>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</si>
  <si>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</si>
  <si>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</si>
  <si>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</si>
  <si>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</si>
  <si>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</si>
  <si>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</si>
  <si>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</si>
  <si>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</si>
  <si>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</si>
  <si>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</si>
  <si>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</si>
  <si>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</si>
  <si>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</si>
  <si>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</si>
  <si>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</si>
  <si>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</si>
  <si>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</si>
  <si>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</si>
  <si>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</si>
  <si>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</si>
  <si>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</si>
  <si>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</si>
  <si>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송현진</t>
    <phoneticPr fontId="2" type="noConversion"/>
  </si>
  <si>
    <t>2023 樂 클럽 4월 셋째주 정기전 종합</t>
    <phoneticPr fontId="6" type="noConversion"/>
  </si>
  <si>
    <t>김현배</t>
    <phoneticPr fontId="2" type="noConversion"/>
  </si>
  <si>
    <t>정승우</t>
    <phoneticPr fontId="2" type="noConversion"/>
  </si>
  <si>
    <t>권순호</t>
    <phoneticPr fontId="2" type="noConversion"/>
  </si>
  <si>
    <t>진해진</t>
    <phoneticPr fontId="2" type="noConversion"/>
  </si>
  <si>
    <t>이정훈</t>
    <phoneticPr fontId="2" type="noConversion"/>
  </si>
  <si>
    <t>박재성</t>
    <phoneticPr fontId="2" type="noConversion"/>
  </si>
  <si>
    <t>김인기</t>
    <phoneticPr fontId="2" type="noConversion"/>
  </si>
  <si>
    <t>이선화</t>
    <phoneticPr fontId="2" type="noConversion"/>
  </si>
  <si>
    <t>남궁철상</t>
    <phoneticPr fontId="2" type="noConversion"/>
  </si>
  <si>
    <t>김준호</t>
    <phoneticPr fontId="2" type="noConversion"/>
  </si>
  <si>
    <t>박종훈</t>
    <phoneticPr fontId="2" type="noConversion"/>
  </si>
  <si>
    <t>양현규(게)</t>
    <phoneticPr fontId="2" type="noConversion"/>
  </si>
  <si>
    <t>박은송(게)</t>
    <phoneticPr fontId="2" type="noConversion"/>
  </si>
  <si>
    <t>2023 樂 클럽 5월 첫째주 정기전 종합</t>
    <phoneticPr fontId="6" type="noConversion"/>
  </si>
  <si>
    <t>박정구</t>
    <phoneticPr fontId="2" type="noConversion"/>
  </si>
  <si>
    <t>이선화</t>
    <phoneticPr fontId="2" type="noConversion"/>
  </si>
  <si>
    <t>이민철</t>
    <phoneticPr fontId="2" type="noConversion"/>
  </si>
  <si>
    <t>김인천</t>
    <phoneticPr fontId="2" type="noConversion"/>
  </si>
  <si>
    <t>김현배</t>
    <phoneticPr fontId="2" type="noConversion"/>
  </si>
  <si>
    <t>박재성</t>
    <phoneticPr fontId="2" type="noConversion"/>
  </si>
  <si>
    <t>박신호</t>
    <phoneticPr fontId="2" type="noConversion"/>
  </si>
  <si>
    <t>전위석(게)</t>
    <phoneticPr fontId="2" type="noConversion"/>
  </si>
  <si>
    <t>진해진</t>
    <phoneticPr fontId="2" type="noConversion"/>
  </si>
  <si>
    <t>이정훈</t>
    <phoneticPr fontId="2" type="noConversion"/>
  </si>
  <si>
    <t>정승우</t>
    <phoneticPr fontId="2" type="noConversion"/>
  </si>
  <si>
    <t>김준호</t>
    <phoneticPr fontId="2" type="noConversion"/>
  </si>
  <si>
    <t>2023 樂 클럽 5월 셋째주 정기전 종합</t>
    <phoneticPr fontId="6" type="noConversion"/>
  </si>
  <si>
    <t>양현규</t>
    <phoneticPr fontId="2" type="noConversion"/>
  </si>
  <si>
    <t>진해진</t>
    <phoneticPr fontId="2" type="noConversion"/>
  </si>
  <si>
    <t>김준호</t>
    <phoneticPr fontId="2" type="noConversion"/>
  </si>
  <si>
    <t>이민철</t>
    <phoneticPr fontId="2" type="noConversion"/>
  </si>
  <si>
    <t>김범승</t>
    <phoneticPr fontId="2" type="noConversion"/>
  </si>
  <si>
    <t>정승우</t>
    <phoneticPr fontId="2" type="noConversion"/>
  </si>
  <si>
    <t>김인기</t>
    <phoneticPr fontId="2" type="noConversion"/>
  </si>
  <si>
    <t>이정훈</t>
    <phoneticPr fontId="2" type="noConversion"/>
  </si>
  <si>
    <t>남궁철상</t>
    <phoneticPr fontId="2" type="noConversion"/>
  </si>
  <si>
    <t>이선화</t>
    <phoneticPr fontId="2" type="noConversion"/>
  </si>
  <si>
    <t>김주성(게)</t>
    <phoneticPr fontId="2" type="noConversion"/>
  </si>
  <si>
    <t>김현배</t>
    <phoneticPr fontId="2" type="noConversion"/>
  </si>
  <si>
    <t>박재성</t>
    <phoneticPr fontId="2" type="noConversion"/>
  </si>
  <si>
    <t>6월첫째주</t>
    <phoneticPr fontId="2" type="noConversion"/>
  </si>
  <si>
    <t>6월셋째주</t>
    <phoneticPr fontId="2" type="noConversion"/>
  </si>
</sst>
</file>

<file path=xl/styles.xml><?xml version="1.0" encoding="utf-8"?>
<styleSheet xmlns="http://schemas.openxmlformats.org/spreadsheetml/2006/main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7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02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0" fontId="10" fillId="0" borderId="46" xfId="1" applyFont="1" applyBorder="1" applyAlignment="1">
      <alignment horizontal="center" vertical="center"/>
    </xf>
    <xf numFmtId="0" fontId="10" fillId="0" borderId="48" xfId="1" applyFont="1" applyFill="1" applyBorder="1" applyAlignment="1">
      <alignment horizontal="center" vertical="center"/>
    </xf>
    <xf numFmtId="0" fontId="10" fillId="5" borderId="47" xfId="1" applyFont="1" applyFill="1" applyBorder="1" applyAlignment="1">
      <alignment horizontal="center" vertical="center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182" fontId="11" fillId="7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10" fillId="0" borderId="49" xfId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13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76" t="s">
        <v>16</v>
      </c>
      <c r="T5" s="183" t="s">
        <v>17</v>
      </c>
      <c r="U5" s="184"/>
      <c r="V5" s="184"/>
      <c r="W5" s="185"/>
      <c r="X5" s="183" t="s">
        <v>18</v>
      </c>
      <c r="Y5" s="184"/>
      <c r="Z5" s="184"/>
      <c r="AA5" s="185"/>
      <c r="AB5" s="183" t="s">
        <v>19</v>
      </c>
      <c r="AC5" s="184"/>
      <c r="AD5" s="184"/>
      <c r="AE5" s="185"/>
      <c r="AF5" s="183" t="s">
        <v>20</v>
      </c>
      <c r="AG5" s="184"/>
      <c r="AH5" s="184"/>
      <c r="AI5" s="186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87"/>
      <c r="BF5" s="128"/>
      <c r="BG5" s="128"/>
      <c r="BH5" s="128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77"/>
      <c r="T6" s="178"/>
      <c r="U6" s="179"/>
      <c r="V6" s="179"/>
      <c r="W6" s="180"/>
      <c r="X6" s="178"/>
      <c r="Y6" s="179"/>
      <c r="Z6" s="179"/>
      <c r="AA6" s="180"/>
      <c r="AB6" s="178"/>
      <c r="AC6" s="179"/>
      <c r="AD6" s="179"/>
      <c r="AE6" s="180"/>
      <c r="AF6" s="178"/>
      <c r="AG6" s="179"/>
      <c r="AH6" s="179"/>
      <c r="AI6" s="181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87"/>
      <c r="BF6" s="182"/>
      <c r="BG6" s="182"/>
      <c r="BH6" s="182"/>
      <c r="BI6" s="182"/>
      <c r="BJ6" s="182"/>
      <c r="BK6" s="182"/>
      <c r="BL6" s="182"/>
      <c r="BM6" s="182"/>
      <c r="BN6" s="182"/>
      <c r="BO6" s="182"/>
      <c r="BP6" s="182"/>
      <c r="BQ6" s="182"/>
      <c r="BR6" s="182"/>
      <c r="BS6" s="182"/>
      <c r="BT6" s="182"/>
      <c r="BU6" s="182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65" t="s">
        <v>21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7"/>
      <c r="AM7" s="1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68"/>
      <c r="BH7" s="168"/>
      <c r="BI7" s="168"/>
      <c r="BJ7" s="168"/>
      <c r="BK7" s="168"/>
      <c r="BL7" s="168"/>
      <c r="BM7" s="168"/>
      <c r="BN7" s="168"/>
      <c r="BO7" s="168"/>
      <c r="BP7" s="168"/>
      <c r="BQ7" s="168"/>
      <c r="BR7" s="168"/>
      <c r="BS7" s="168"/>
      <c r="BT7" s="168"/>
      <c r="BU7" s="168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69" t="s">
        <v>22</v>
      </c>
      <c r="C8" s="170"/>
      <c r="D8" s="170"/>
      <c r="E8" s="171">
        <f>SUM(S14:AA23)</f>
        <v>0</v>
      </c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4"/>
      <c r="V8" s="4" t="s">
        <v>23</v>
      </c>
      <c r="W8" s="4"/>
      <c r="X8" s="4"/>
      <c r="Y8" s="4" t="s">
        <v>24</v>
      </c>
      <c r="Z8" s="4" t="s">
        <v>25</v>
      </c>
      <c r="AA8" s="172">
        <f>E8</f>
        <v>0</v>
      </c>
      <c r="AB8" s="172"/>
      <c r="AC8" s="172"/>
      <c r="AD8" s="172"/>
      <c r="AE8" s="172"/>
      <c r="AF8" s="172"/>
      <c r="AG8" s="172"/>
      <c r="AH8" s="172"/>
      <c r="AI8" s="23" t="s">
        <v>26</v>
      </c>
      <c r="AM8" s="4"/>
      <c r="AN8" s="173"/>
      <c r="AO8" s="173"/>
      <c r="AP8" s="173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4"/>
      <c r="BH8" s="4"/>
      <c r="BI8" s="4"/>
      <c r="BJ8" s="4"/>
      <c r="BK8" s="4"/>
      <c r="BL8" s="4"/>
      <c r="BM8" s="175"/>
      <c r="BN8" s="175"/>
      <c r="BO8" s="175"/>
      <c r="BP8" s="175"/>
      <c r="BQ8" s="175"/>
      <c r="BR8" s="175"/>
      <c r="BS8" s="175"/>
      <c r="BT8" s="175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57" t="s">
        <v>27</v>
      </c>
      <c r="C9" s="158"/>
      <c r="D9" s="159"/>
      <c r="E9" s="160">
        <v>44351</v>
      </c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2"/>
      <c r="S9" s="163" t="s">
        <v>28</v>
      </c>
      <c r="T9" s="159"/>
      <c r="U9" s="163"/>
      <c r="V9" s="158"/>
      <c r="W9" s="158"/>
      <c r="X9" s="158"/>
      <c r="Y9" s="158"/>
      <c r="Z9" s="158"/>
      <c r="AA9" s="159"/>
      <c r="AB9" s="163" t="s">
        <v>29</v>
      </c>
      <c r="AC9" s="158"/>
      <c r="AD9" s="158"/>
      <c r="AE9" s="159"/>
      <c r="AF9" s="163"/>
      <c r="AG9" s="158"/>
      <c r="AH9" s="158"/>
      <c r="AI9" s="164"/>
      <c r="AM9" s="4"/>
      <c r="AN9" s="128"/>
      <c r="AO9" s="128"/>
      <c r="AP9" s="128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28"/>
      <c r="BF9" s="128"/>
      <c r="BG9" s="128"/>
      <c r="BH9" s="128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57" t="s">
        <v>30</v>
      </c>
      <c r="C10" s="158"/>
      <c r="D10" s="159"/>
      <c r="E10" s="160" t="s">
        <v>31</v>
      </c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2"/>
      <c r="S10" s="163" t="s">
        <v>28</v>
      </c>
      <c r="T10" s="159"/>
      <c r="U10" s="163"/>
      <c r="V10" s="158"/>
      <c r="W10" s="158"/>
      <c r="X10" s="158"/>
      <c r="Y10" s="158"/>
      <c r="Z10" s="158"/>
      <c r="AA10" s="159"/>
      <c r="AB10" s="163" t="s">
        <v>32</v>
      </c>
      <c r="AC10" s="158"/>
      <c r="AD10" s="158"/>
      <c r="AE10" s="158"/>
      <c r="AF10" s="158"/>
      <c r="AG10" s="158"/>
      <c r="AH10" s="158"/>
      <c r="AI10" s="164"/>
      <c r="AM10" s="4"/>
      <c r="AN10" s="128"/>
      <c r="AO10" s="128"/>
      <c r="AP10" s="128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28"/>
      <c r="BF10" s="128"/>
      <c r="BG10" s="128"/>
      <c r="BH10" s="128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57" t="s">
        <v>33</v>
      </c>
      <c r="C11" s="158"/>
      <c r="D11" s="159"/>
      <c r="E11" s="160" t="s">
        <v>31</v>
      </c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2"/>
      <c r="S11" s="163" t="s">
        <v>28</v>
      </c>
      <c r="T11" s="159"/>
      <c r="U11" s="163"/>
      <c r="V11" s="158"/>
      <c r="W11" s="158"/>
      <c r="X11" s="158"/>
      <c r="Y11" s="158"/>
      <c r="Z11" s="158"/>
      <c r="AA11" s="159"/>
      <c r="AB11" s="163"/>
      <c r="AC11" s="158"/>
      <c r="AD11" s="158"/>
      <c r="AE11" s="158"/>
      <c r="AF11" s="158"/>
      <c r="AG11" s="158"/>
      <c r="AH11" s="158"/>
      <c r="AI11" s="164"/>
      <c r="AM11" s="4"/>
      <c r="AN11" s="128"/>
      <c r="AO11" s="128"/>
      <c r="AP11" s="128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28"/>
      <c r="BF11" s="128"/>
      <c r="BG11" s="128"/>
      <c r="BH11" s="128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53" t="s">
        <v>34</v>
      </c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5"/>
      <c r="AM12" s="4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48" t="s">
        <v>0</v>
      </c>
      <c r="C13" s="149"/>
      <c r="D13" s="149"/>
      <c r="E13" s="149"/>
      <c r="F13" s="149"/>
      <c r="G13" s="149"/>
      <c r="H13" s="149"/>
      <c r="I13" s="150"/>
      <c r="J13" s="151" t="s">
        <v>6</v>
      </c>
      <c r="K13" s="149"/>
      <c r="L13" s="149"/>
      <c r="M13" s="149"/>
      <c r="N13" s="149"/>
      <c r="O13" s="149"/>
      <c r="P13" s="149"/>
      <c r="Q13" s="149"/>
      <c r="R13" s="150"/>
      <c r="S13" s="151" t="s">
        <v>35</v>
      </c>
      <c r="T13" s="149"/>
      <c r="U13" s="149"/>
      <c r="V13" s="149"/>
      <c r="W13" s="149"/>
      <c r="X13" s="149"/>
      <c r="Y13" s="149"/>
      <c r="Z13" s="149"/>
      <c r="AA13" s="150"/>
      <c r="AB13" s="151" t="s">
        <v>36</v>
      </c>
      <c r="AC13" s="149"/>
      <c r="AD13" s="149"/>
      <c r="AE13" s="149"/>
      <c r="AF13" s="149"/>
      <c r="AG13" s="149"/>
      <c r="AH13" s="149"/>
      <c r="AI13" s="152"/>
      <c r="AM13" s="4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35"/>
      <c r="C14" s="136"/>
      <c r="D14" s="136"/>
      <c r="E14" s="136"/>
      <c r="F14" s="136"/>
      <c r="G14" s="136"/>
      <c r="H14" s="136"/>
      <c r="I14" s="137"/>
      <c r="J14" s="138"/>
      <c r="K14" s="136"/>
      <c r="L14" s="136"/>
      <c r="M14" s="136"/>
      <c r="N14" s="136"/>
      <c r="O14" s="136"/>
      <c r="P14" s="136"/>
      <c r="Q14" s="136"/>
      <c r="R14" s="137"/>
      <c r="S14" s="139"/>
      <c r="T14" s="140"/>
      <c r="U14" s="140"/>
      <c r="V14" s="140"/>
      <c r="W14" s="140"/>
      <c r="X14" s="140"/>
      <c r="Y14" s="140"/>
      <c r="Z14" s="140"/>
      <c r="AA14" s="141"/>
      <c r="AB14" s="144"/>
      <c r="AC14" s="136"/>
      <c r="AD14" s="136"/>
      <c r="AE14" s="136"/>
      <c r="AF14" s="136"/>
      <c r="AG14" s="136"/>
      <c r="AH14" s="136"/>
      <c r="AI14" s="142"/>
      <c r="AM14" s="4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0"/>
      <c r="BF14" s="130"/>
      <c r="BG14" s="130"/>
      <c r="BH14" s="130"/>
      <c r="BI14" s="130"/>
      <c r="BJ14" s="130"/>
      <c r="BK14" s="130"/>
      <c r="BL14" s="130"/>
      <c r="BM14" s="130"/>
      <c r="BN14" s="143"/>
      <c r="BO14" s="131"/>
      <c r="BP14" s="131"/>
      <c r="BQ14" s="131"/>
      <c r="BR14" s="131"/>
      <c r="BS14" s="131"/>
      <c r="BT14" s="131"/>
      <c r="BU14" s="131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35"/>
      <c r="C15" s="136"/>
      <c r="D15" s="136"/>
      <c r="E15" s="136"/>
      <c r="F15" s="136"/>
      <c r="G15" s="136"/>
      <c r="H15" s="136"/>
      <c r="I15" s="137"/>
      <c r="J15" s="138"/>
      <c r="K15" s="136"/>
      <c r="L15" s="136"/>
      <c r="M15" s="136"/>
      <c r="N15" s="136"/>
      <c r="O15" s="136"/>
      <c r="P15" s="136"/>
      <c r="Q15" s="136"/>
      <c r="R15" s="137"/>
      <c r="S15" s="139"/>
      <c r="T15" s="140"/>
      <c r="U15" s="140"/>
      <c r="V15" s="140"/>
      <c r="W15" s="140"/>
      <c r="X15" s="140"/>
      <c r="Y15" s="140"/>
      <c r="Z15" s="140"/>
      <c r="AA15" s="141"/>
      <c r="AB15" s="144"/>
      <c r="AC15" s="136"/>
      <c r="AD15" s="136"/>
      <c r="AE15" s="136"/>
      <c r="AF15" s="136"/>
      <c r="AG15" s="136"/>
      <c r="AH15" s="136"/>
      <c r="AI15" s="142"/>
      <c r="AM15" s="4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131"/>
      <c r="BE15" s="130"/>
      <c r="BF15" s="130"/>
      <c r="BG15" s="130"/>
      <c r="BH15" s="130"/>
      <c r="BI15" s="130"/>
      <c r="BJ15" s="130"/>
      <c r="BK15" s="130"/>
      <c r="BL15" s="130"/>
      <c r="BM15" s="130"/>
      <c r="BN15" s="143"/>
      <c r="BO15" s="131"/>
      <c r="BP15" s="131"/>
      <c r="BQ15" s="131"/>
      <c r="BR15" s="131"/>
      <c r="BS15" s="131"/>
      <c r="BT15" s="131"/>
      <c r="BU15" s="131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35"/>
      <c r="C16" s="136"/>
      <c r="D16" s="136"/>
      <c r="E16" s="136"/>
      <c r="F16" s="136"/>
      <c r="G16" s="136"/>
      <c r="H16" s="136"/>
      <c r="I16" s="137"/>
      <c r="J16" s="138"/>
      <c r="K16" s="136"/>
      <c r="L16" s="136"/>
      <c r="M16" s="136"/>
      <c r="N16" s="136"/>
      <c r="O16" s="136"/>
      <c r="P16" s="136"/>
      <c r="Q16" s="136"/>
      <c r="R16" s="137"/>
      <c r="S16" s="139"/>
      <c r="T16" s="140"/>
      <c r="U16" s="140"/>
      <c r="V16" s="140"/>
      <c r="W16" s="140"/>
      <c r="X16" s="140"/>
      <c r="Y16" s="140"/>
      <c r="Z16" s="140"/>
      <c r="AA16" s="141"/>
      <c r="AB16" s="144"/>
      <c r="AC16" s="136"/>
      <c r="AD16" s="136"/>
      <c r="AE16" s="136"/>
      <c r="AF16" s="136"/>
      <c r="AG16" s="136"/>
      <c r="AH16" s="136"/>
      <c r="AI16" s="142"/>
      <c r="AM16" s="4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0"/>
      <c r="BF16" s="130"/>
      <c r="BG16" s="130"/>
      <c r="BH16" s="130"/>
      <c r="BI16" s="130"/>
      <c r="BJ16" s="130"/>
      <c r="BK16" s="130"/>
      <c r="BL16" s="130"/>
      <c r="BM16" s="130"/>
      <c r="BN16" s="143"/>
      <c r="BO16" s="131"/>
      <c r="BP16" s="131"/>
      <c r="BQ16" s="131"/>
      <c r="BR16" s="131"/>
      <c r="BS16" s="131"/>
      <c r="BT16" s="131"/>
      <c r="BU16" s="131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35"/>
      <c r="C17" s="136"/>
      <c r="D17" s="136"/>
      <c r="E17" s="136"/>
      <c r="F17" s="136"/>
      <c r="G17" s="136"/>
      <c r="H17" s="136"/>
      <c r="I17" s="137"/>
      <c r="J17" s="138"/>
      <c r="K17" s="136"/>
      <c r="L17" s="136"/>
      <c r="M17" s="136"/>
      <c r="N17" s="136"/>
      <c r="O17" s="136"/>
      <c r="P17" s="136"/>
      <c r="Q17" s="136"/>
      <c r="R17" s="137"/>
      <c r="S17" s="139"/>
      <c r="T17" s="140"/>
      <c r="U17" s="140"/>
      <c r="V17" s="140"/>
      <c r="W17" s="140"/>
      <c r="X17" s="140"/>
      <c r="Y17" s="140"/>
      <c r="Z17" s="140"/>
      <c r="AA17" s="141"/>
      <c r="AB17" s="144"/>
      <c r="AC17" s="145"/>
      <c r="AD17" s="145"/>
      <c r="AE17" s="145"/>
      <c r="AF17" s="145"/>
      <c r="AG17" s="145"/>
      <c r="AH17" s="145"/>
      <c r="AI17" s="146"/>
      <c r="AM17" s="4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131"/>
      <c r="BE17" s="130"/>
      <c r="BF17" s="130"/>
      <c r="BG17" s="130"/>
      <c r="BH17" s="130"/>
      <c r="BI17" s="130"/>
      <c r="BJ17" s="130"/>
      <c r="BK17" s="130"/>
      <c r="BL17" s="130"/>
      <c r="BM17" s="130"/>
      <c r="BN17" s="143"/>
      <c r="BO17" s="131"/>
      <c r="BP17" s="131"/>
      <c r="BQ17" s="131"/>
      <c r="BR17" s="131"/>
      <c r="BS17" s="131"/>
      <c r="BT17" s="131"/>
      <c r="BU17" s="131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35"/>
      <c r="C18" s="136"/>
      <c r="D18" s="136"/>
      <c r="E18" s="136"/>
      <c r="F18" s="136"/>
      <c r="G18" s="136"/>
      <c r="H18" s="136"/>
      <c r="I18" s="137"/>
      <c r="J18" s="138"/>
      <c r="K18" s="136"/>
      <c r="L18" s="136"/>
      <c r="M18" s="136"/>
      <c r="N18" s="136"/>
      <c r="O18" s="136"/>
      <c r="P18" s="136"/>
      <c r="Q18" s="136"/>
      <c r="R18" s="137"/>
      <c r="S18" s="139"/>
      <c r="T18" s="140"/>
      <c r="U18" s="140"/>
      <c r="V18" s="140"/>
      <c r="W18" s="140"/>
      <c r="X18" s="140"/>
      <c r="Y18" s="140"/>
      <c r="Z18" s="140"/>
      <c r="AA18" s="141"/>
      <c r="AB18" s="144"/>
      <c r="AC18" s="136"/>
      <c r="AD18" s="136"/>
      <c r="AE18" s="136"/>
      <c r="AF18" s="136"/>
      <c r="AG18" s="136"/>
      <c r="AH18" s="136"/>
      <c r="AI18" s="142"/>
      <c r="AM18" s="4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0"/>
      <c r="BF18" s="130"/>
      <c r="BG18" s="130"/>
      <c r="BH18" s="130"/>
      <c r="BI18" s="130"/>
      <c r="BJ18" s="130"/>
      <c r="BK18" s="130"/>
      <c r="BL18" s="130"/>
      <c r="BM18" s="130"/>
      <c r="BN18" s="143"/>
      <c r="BO18" s="131"/>
      <c r="BP18" s="131"/>
      <c r="BQ18" s="131"/>
      <c r="BR18" s="131"/>
      <c r="BS18" s="131"/>
      <c r="BT18" s="131"/>
      <c r="BU18" s="131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35"/>
      <c r="C19" s="136"/>
      <c r="D19" s="136"/>
      <c r="E19" s="136"/>
      <c r="F19" s="136"/>
      <c r="G19" s="136"/>
      <c r="H19" s="136"/>
      <c r="I19" s="137"/>
      <c r="J19" s="138"/>
      <c r="K19" s="136"/>
      <c r="L19" s="136"/>
      <c r="M19" s="136"/>
      <c r="N19" s="136"/>
      <c r="O19" s="136"/>
      <c r="P19" s="136"/>
      <c r="Q19" s="136"/>
      <c r="R19" s="137"/>
      <c r="S19" s="139"/>
      <c r="T19" s="140"/>
      <c r="U19" s="140"/>
      <c r="V19" s="140"/>
      <c r="W19" s="140"/>
      <c r="X19" s="140"/>
      <c r="Y19" s="140"/>
      <c r="Z19" s="140"/>
      <c r="AA19" s="141"/>
      <c r="AB19" s="144"/>
      <c r="AC19" s="136"/>
      <c r="AD19" s="136"/>
      <c r="AE19" s="136"/>
      <c r="AF19" s="136"/>
      <c r="AG19" s="136"/>
      <c r="AH19" s="136"/>
      <c r="AI19" s="142"/>
      <c r="AM19" s="4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  <c r="BD19" s="131"/>
      <c r="BE19" s="130"/>
      <c r="BF19" s="130"/>
      <c r="BG19" s="130"/>
      <c r="BH19" s="130"/>
      <c r="BI19" s="130"/>
      <c r="BJ19" s="130"/>
      <c r="BK19" s="130"/>
      <c r="BL19" s="130"/>
      <c r="BM19" s="130"/>
      <c r="BN19" s="143"/>
      <c r="BO19" s="131"/>
      <c r="BP19" s="131"/>
      <c r="BQ19" s="131"/>
      <c r="BR19" s="131"/>
      <c r="BS19" s="131"/>
      <c r="BT19" s="131"/>
      <c r="BU19" s="131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35"/>
      <c r="C20" s="136"/>
      <c r="D20" s="136"/>
      <c r="E20" s="136"/>
      <c r="F20" s="136"/>
      <c r="G20" s="136"/>
      <c r="H20" s="136"/>
      <c r="I20" s="137"/>
      <c r="J20" s="138"/>
      <c r="K20" s="136"/>
      <c r="L20" s="136"/>
      <c r="M20" s="136"/>
      <c r="N20" s="136"/>
      <c r="O20" s="136"/>
      <c r="P20" s="136"/>
      <c r="Q20" s="136"/>
      <c r="R20" s="137"/>
      <c r="S20" s="139"/>
      <c r="T20" s="140"/>
      <c r="U20" s="140"/>
      <c r="V20" s="140"/>
      <c r="W20" s="140"/>
      <c r="X20" s="140"/>
      <c r="Y20" s="140"/>
      <c r="Z20" s="140"/>
      <c r="AA20" s="141"/>
      <c r="AB20" s="144"/>
      <c r="AC20" s="136"/>
      <c r="AD20" s="136"/>
      <c r="AE20" s="136"/>
      <c r="AF20" s="136"/>
      <c r="AG20" s="136"/>
      <c r="AH20" s="136"/>
      <c r="AI20" s="142"/>
      <c r="AM20" s="4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0"/>
      <c r="BF20" s="130"/>
      <c r="BG20" s="130"/>
      <c r="BH20" s="130"/>
      <c r="BI20" s="130"/>
      <c r="BJ20" s="130"/>
      <c r="BK20" s="130"/>
      <c r="BL20" s="130"/>
      <c r="BM20" s="130"/>
      <c r="BN20" s="143"/>
      <c r="BO20" s="131"/>
      <c r="BP20" s="131"/>
      <c r="BQ20" s="131"/>
      <c r="BR20" s="131"/>
      <c r="BS20" s="131"/>
      <c r="BT20" s="131"/>
      <c r="BU20" s="131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35"/>
      <c r="C21" s="136"/>
      <c r="D21" s="136"/>
      <c r="E21" s="136"/>
      <c r="F21" s="136"/>
      <c r="G21" s="136"/>
      <c r="H21" s="136"/>
      <c r="I21" s="137"/>
      <c r="J21" s="138"/>
      <c r="K21" s="136"/>
      <c r="L21" s="136"/>
      <c r="M21" s="136"/>
      <c r="N21" s="136"/>
      <c r="O21" s="136"/>
      <c r="P21" s="136"/>
      <c r="Q21" s="136"/>
      <c r="R21" s="137"/>
      <c r="S21" s="139"/>
      <c r="T21" s="140"/>
      <c r="U21" s="140"/>
      <c r="V21" s="140"/>
      <c r="W21" s="140"/>
      <c r="X21" s="140"/>
      <c r="Y21" s="140"/>
      <c r="Z21" s="140"/>
      <c r="AA21" s="141"/>
      <c r="AB21" s="144"/>
      <c r="AC21" s="136"/>
      <c r="AD21" s="136"/>
      <c r="AE21" s="136"/>
      <c r="AF21" s="136"/>
      <c r="AG21" s="136"/>
      <c r="AH21" s="136"/>
      <c r="AI21" s="142"/>
      <c r="AM21" s="4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0"/>
      <c r="BF21" s="130"/>
      <c r="BG21" s="130"/>
      <c r="BH21" s="130"/>
      <c r="BI21" s="130"/>
      <c r="BJ21" s="130"/>
      <c r="BK21" s="130"/>
      <c r="BL21" s="130"/>
      <c r="BM21" s="130"/>
      <c r="BN21" s="143"/>
      <c r="BO21" s="131"/>
      <c r="BP21" s="131"/>
      <c r="BQ21" s="131"/>
      <c r="BR21" s="131"/>
      <c r="BS21" s="131"/>
      <c r="BT21" s="131"/>
      <c r="BU21" s="131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35"/>
      <c r="C22" s="136"/>
      <c r="D22" s="136"/>
      <c r="E22" s="136"/>
      <c r="F22" s="136"/>
      <c r="G22" s="136"/>
      <c r="H22" s="136"/>
      <c r="I22" s="137"/>
      <c r="J22" s="138"/>
      <c r="K22" s="136"/>
      <c r="L22" s="136"/>
      <c r="M22" s="136"/>
      <c r="N22" s="136"/>
      <c r="O22" s="136"/>
      <c r="P22" s="136"/>
      <c r="Q22" s="136"/>
      <c r="R22" s="137"/>
      <c r="S22" s="139"/>
      <c r="T22" s="140"/>
      <c r="U22" s="140"/>
      <c r="V22" s="140"/>
      <c r="W22" s="140"/>
      <c r="X22" s="140"/>
      <c r="Y22" s="140"/>
      <c r="Z22" s="140"/>
      <c r="AA22" s="141"/>
      <c r="AB22" s="144"/>
      <c r="AC22" s="136"/>
      <c r="AD22" s="136"/>
      <c r="AE22" s="136"/>
      <c r="AF22" s="136"/>
      <c r="AG22" s="136"/>
      <c r="AH22" s="136"/>
      <c r="AI22" s="142"/>
      <c r="AM22" s="4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0"/>
      <c r="BF22" s="130"/>
      <c r="BG22" s="130"/>
      <c r="BH22" s="130"/>
      <c r="BI22" s="130"/>
      <c r="BJ22" s="130"/>
      <c r="BK22" s="130"/>
      <c r="BL22" s="130"/>
      <c r="BM22" s="130"/>
      <c r="BN22" s="143"/>
      <c r="BO22" s="131"/>
      <c r="BP22" s="131"/>
      <c r="BQ22" s="131"/>
      <c r="BR22" s="131"/>
      <c r="BS22" s="131"/>
      <c r="BT22" s="131"/>
      <c r="BU22" s="131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35"/>
      <c r="C23" s="136"/>
      <c r="D23" s="136"/>
      <c r="E23" s="136"/>
      <c r="F23" s="136"/>
      <c r="G23" s="136"/>
      <c r="H23" s="136"/>
      <c r="I23" s="137"/>
      <c r="J23" s="138"/>
      <c r="K23" s="136"/>
      <c r="L23" s="136"/>
      <c r="M23" s="136"/>
      <c r="N23" s="136"/>
      <c r="O23" s="136"/>
      <c r="P23" s="136"/>
      <c r="Q23" s="136"/>
      <c r="R23" s="137"/>
      <c r="S23" s="139"/>
      <c r="T23" s="140"/>
      <c r="U23" s="140"/>
      <c r="V23" s="140"/>
      <c r="W23" s="140"/>
      <c r="X23" s="140"/>
      <c r="Y23" s="140"/>
      <c r="Z23" s="140"/>
      <c r="AA23" s="141"/>
      <c r="AB23" s="138"/>
      <c r="AC23" s="136"/>
      <c r="AD23" s="136"/>
      <c r="AE23" s="136"/>
      <c r="AF23" s="136"/>
      <c r="AG23" s="136"/>
      <c r="AH23" s="136"/>
      <c r="AI23" s="142"/>
      <c r="AM23" s="4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0"/>
      <c r="BF23" s="130"/>
      <c r="BG23" s="130"/>
      <c r="BH23" s="130"/>
      <c r="BI23" s="130"/>
      <c r="BJ23" s="130"/>
      <c r="BK23" s="130"/>
      <c r="BL23" s="130"/>
      <c r="BM23" s="130"/>
      <c r="BN23" s="131"/>
      <c r="BO23" s="131"/>
      <c r="BP23" s="131"/>
      <c r="BQ23" s="131"/>
      <c r="BR23" s="131"/>
      <c r="BS23" s="131"/>
      <c r="BT23" s="131"/>
      <c r="BU23" s="131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27" t="s">
        <v>37</v>
      </c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9"/>
      <c r="AM25" s="4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32">
        <v>44351</v>
      </c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4"/>
      <c r="AM27" s="4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27" t="s">
        <v>38</v>
      </c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9"/>
      <c r="AM29" s="4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L167"/>
  <sheetViews>
    <sheetView tabSelected="1" topLeftCell="A139" zoomScale="85" zoomScaleNormal="85" workbookViewId="0">
      <selection activeCell="M157" sqref="M157"/>
    </sheetView>
  </sheetViews>
  <sheetFormatPr defaultColWidth="9" defaultRowHeight="16.5"/>
  <cols>
    <col min="1" max="1" width="12.375" style="32" bestFit="1" customWidth="1"/>
    <col min="2" max="2" width="13" style="32" customWidth="1"/>
    <col min="3" max="6" width="10.375" style="32" customWidth="1"/>
    <col min="7" max="7" width="12.625" style="32" bestFit="1" customWidth="1"/>
    <col min="8" max="8" width="12.2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188" t="s">
        <v>247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244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244</v>
      </c>
      <c r="I4" s="70">
        <f>VLOOKUP(B4,'총에버 관리_2023'!$A$3:$V$20,21,FALSE)</f>
        <v>21</v>
      </c>
      <c r="J4" s="70">
        <f>VLOOKUP(B4,'총에버 관리_2023'!$A$3:$V$20,20,FALSE)</f>
        <v>4076</v>
      </c>
      <c r="K4" s="83">
        <f>VLOOKUP(B4,'총에버 관리_2023'!$A$3:$V$20,22,FALSE)</f>
        <v>194.0952380952381</v>
      </c>
      <c r="L4" s="84">
        <f>RANK(K4,'총에버 관리_2023'!$V$3:$V$20)</f>
        <v>3</v>
      </c>
    </row>
    <row r="5" spans="1:12" ht="18.75">
      <c r="A5" s="77">
        <f t="shared" si="0"/>
        <v>2</v>
      </c>
      <c r="B5" s="61" t="s">
        <v>237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237</v>
      </c>
      <c r="I5" s="70">
        <f>VLOOKUP(B5,'총에버 관리_2023'!$A$3:$V$20,21,FALSE)</f>
        <v>30</v>
      </c>
      <c r="J5" s="70">
        <f>VLOOKUP(B5,'총에버 관리_2023'!$A$3:$V$20,20,FALSE)</f>
        <v>6130</v>
      </c>
      <c r="K5" s="83">
        <f>VLOOKUP(B5,'총에버 관리_2023'!$A$3:$V$20,22,FALSE)</f>
        <v>204.33333333333334</v>
      </c>
      <c r="L5" s="84">
        <f>RANK(K5,'총에버 관리_2023'!$V$3:$V$20)</f>
        <v>1</v>
      </c>
    </row>
    <row r="6" spans="1:12" ht="18.75">
      <c r="A6" s="77">
        <f t="shared" si="0"/>
        <v>3</v>
      </c>
      <c r="B6" s="72" t="s">
        <v>243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243</v>
      </c>
      <c r="I6" s="70">
        <f>VLOOKUP(B6,'총에버 관리_2023'!$A$3:$V$20,21,FALSE)</f>
        <v>29</v>
      </c>
      <c r="J6" s="70">
        <f>VLOOKUP(B6,'총에버 관리_2023'!$A$3:$V$20,20,FALSE)</f>
        <v>5263</v>
      </c>
      <c r="K6" s="83">
        <f>VLOOKUP(B6,'총에버 관리_2023'!$A$3:$V$20,22,FALSE)</f>
        <v>181.48275862068965</v>
      </c>
      <c r="L6" s="84">
        <f>RANK(K6,'총에버 관리_2023'!$V$3:$V$20)</f>
        <v>8</v>
      </c>
    </row>
    <row r="7" spans="1:12" ht="18.75">
      <c r="A7" s="77">
        <f t="shared" si="0"/>
        <v>4</v>
      </c>
      <c r="B7" s="61" t="s">
        <v>235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235</v>
      </c>
      <c r="I7" s="70">
        <f>VLOOKUP(B7,'총에버 관리_2023'!$A$3:$V$20,21,FALSE)</f>
        <v>27</v>
      </c>
      <c r="J7" s="70">
        <f>VLOOKUP(B7,'총에버 관리_2023'!$A$3:$V$20,20,FALSE)</f>
        <v>4746</v>
      </c>
      <c r="K7" s="83">
        <f>VLOOKUP(B7,'총에버 관리_2023'!$A$3:$V$20,22,FALSE)</f>
        <v>175.77777777777777</v>
      </c>
      <c r="L7" s="84">
        <f>RANK(K7,'총에버 관리_2023'!$V$3:$V$20)</f>
        <v>10</v>
      </c>
    </row>
    <row r="8" spans="1:12" ht="18.75">
      <c r="A8" s="77">
        <f t="shared" si="0"/>
        <v>5</v>
      </c>
      <c r="B8" s="61" t="s">
        <v>246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246</v>
      </c>
      <c r="I8" s="70">
        <f>VLOOKUP(B8,'총에버 관리_2023'!$A$3:$V$20,21,FALSE)</f>
        <v>15</v>
      </c>
      <c r="J8" s="70">
        <f>VLOOKUP(B8,'총에버 관리_2023'!$A$3:$V$20,20,FALSE)</f>
        <v>2384</v>
      </c>
      <c r="K8" s="83">
        <f>VLOOKUP(B8,'총에버 관리_2023'!$A$3:$V$20,22,FALSE)</f>
        <v>158.93333333333334</v>
      </c>
      <c r="L8" s="84">
        <f>RANK(K8,'총에버 관리_2023'!$V$3:$V$20)</f>
        <v>13</v>
      </c>
    </row>
    <row r="9" spans="1:12" ht="18.75">
      <c r="A9" s="77">
        <f t="shared" si="0"/>
        <v>6</v>
      </c>
      <c r="B9" s="72" t="s">
        <v>240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240</v>
      </c>
      <c r="I9" s="70">
        <f>VLOOKUP(B9,'총에버 관리_2023'!$A$3:$V$20,21,FALSE)</f>
        <v>24</v>
      </c>
      <c r="J9" s="70">
        <f>VLOOKUP(B9,'총에버 관리_2023'!$A$3:$V$20,20,FALSE)</f>
        <v>4598</v>
      </c>
      <c r="K9" s="83">
        <f>VLOOKUP(B9,'총에버 관리_2023'!$A$3:$V$20,22,FALSE)</f>
        <v>191.58333333333334</v>
      </c>
      <c r="L9" s="84">
        <f>RANK(K9,'총에버 관리_2023'!$V$3:$V$20)</f>
        <v>5</v>
      </c>
    </row>
    <row r="10" spans="1:12" ht="18.75">
      <c r="A10" s="77">
        <f t="shared" si="0"/>
        <v>7</v>
      </c>
      <c r="B10" s="72" t="s">
        <v>239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239</v>
      </c>
      <c r="I10" s="70">
        <f>VLOOKUP(B10,'총에버 관리_2023'!$A$3:$V$20,21,FALSE)</f>
        <v>30</v>
      </c>
      <c r="J10" s="70">
        <f>VLOOKUP(B10,'총에버 관리_2023'!$A$3:$V$20,20,FALSE)</f>
        <v>5759</v>
      </c>
      <c r="K10" s="83">
        <f>VLOOKUP(B10,'총에버 관리_2023'!$A$3:$V$20,22,FALSE)</f>
        <v>191.96666666666667</v>
      </c>
      <c r="L10" s="84">
        <f>RANK(K10,'총에버 관리_2023'!$V$3:$V$20)</f>
        <v>4</v>
      </c>
    </row>
    <row r="11" spans="1:12" ht="18.75">
      <c r="A11" s="77">
        <f t="shared" si="0"/>
        <v>8</v>
      </c>
      <c r="B11" s="65" t="s">
        <v>245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245</v>
      </c>
      <c r="I11" s="70">
        <f>VLOOKUP(B11,'총에버 관리_2023'!$A$3:$V$20,21,FALSE)</f>
        <v>21</v>
      </c>
      <c r="J11" s="70">
        <f>VLOOKUP(B11,'총에버 관리_2023'!$A$3:$V$20,20,FALSE)</f>
        <v>4110</v>
      </c>
      <c r="K11" s="83">
        <f>VLOOKUP(B11,'총에버 관리_2023'!$A$3:$V$20,22,FALSE)</f>
        <v>195.71428571428572</v>
      </c>
      <c r="L11" s="84">
        <f>RANK(K11,'총에버 관리_2023'!$V$3:$V$20)</f>
        <v>2</v>
      </c>
    </row>
    <row r="12" spans="1:12" ht="18.75">
      <c r="A12" s="77">
        <f t="shared" si="0"/>
        <v>9</v>
      </c>
      <c r="B12" s="58" t="s">
        <v>241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241</v>
      </c>
      <c r="I12" s="70">
        <f>VLOOKUP(B12,'총에버 관리_2023'!$A$3:$V$20,21,FALSE)</f>
        <v>18</v>
      </c>
      <c r="J12" s="70">
        <f>VLOOKUP(B12,'총에버 관리_2023'!$A$3:$V$20,20,FALSE)</f>
        <v>3034</v>
      </c>
      <c r="K12" s="83">
        <f>VLOOKUP(B12,'총에버 관리_2023'!$A$3:$V$20,22,FALSE)</f>
        <v>168.55555555555554</v>
      </c>
      <c r="L12" s="84">
        <f>RANK(K12,'총에버 관리_2023'!$V$3:$V$20)</f>
        <v>12</v>
      </c>
    </row>
    <row r="13" spans="1:12" ht="18.75">
      <c r="A13" s="77">
        <f t="shared" si="0"/>
        <v>10</v>
      </c>
      <c r="B13" s="58" t="s">
        <v>236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236</v>
      </c>
      <c r="I13" s="70">
        <f>VLOOKUP(B13,'총에버 관리_2023'!$A$3:$V$20,21,FALSE)</f>
        <v>15</v>
      </c>
      <c r="J13" s="70">
        <f>VLOOKUP(B13,'총에버 관리_2023'!$A$3:$V$20,20,FALSE)</f>
        <v>2635</v>
      </c>
      <c r="K13" s="83">
        <f>VLOOKUP(B13,'총에버 관리_2023'!$A$3:$V$20,22,FALSE)</f>
        <v>175.66666666666666</v>
      </c>
      <c r="L13" s="84">
        <f>RANK(K13,'총에버 관리_2023'!$V$3:$V$20)</f>
        <v>11</v>
      </c>
    </row>
    <row r="14" spans="1:12" ht="18.75">
      <c r="A14" s="77">
        <f t="shared" si="0"/>
        <v>11</v>
      </c>
      <c r="B14" s="65" t="s">
        <v>238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238</v>
      </c>
      <c r="I14" s="70">
        <f>VLOOKUP(B14,'총에버 관리_2023'!$A$3:$V$20,21,FALSE)</f>
        <v>27</v>
      </c>
      <c r="J14" s="70">
        <f>VLOOKUP(B14,'총에버 관리_2023'!$A$3:$V$20,20,FALSE)</f>
        <v>4874</v>
      </c>
      <c r="K14" s="83">
        <f>VLOOKUP(B14,'총에버 관리_2023'!$A$3:$V$20,22,FALSE)</f>
        <v>180.5185185185185</v>
      </c>
      <c r="L14" s="84">
        <f>RANK(K14,'총에버 관리_2023'!$V$3:$V$20)</f>
        <v>9</v>
      </c>
    </row>
    <row r="15" spans="1:12" ht="18.75">
      <c r="A15" s="77">
        <f t="shared" si="0"/>
        <v>12</v>
      </c>
      <c r="B15" s="65" t="s">
        <v>242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242</v>
      </c>
      <c r="I15" s="70">
        <f>VLOOKUP(B15,'총에버 관리_2023'!$A$3:$V$20,21,FALSE)</f>
        <v>21</v>
      </c>
      <c r="J15" s="70">
        <f>VLOOKUP(B15,'총에버 관리_2023'!$A$3:$V$20,20,FALSE)</f>
        <v>2717</v>
      </c>
      <c r="K15" s="83">
        <f>VLOOKUP(B15,'총에버 관리_2023'!$A$3:$V$20,22,FALSE)</f>
        <v>129.38095238095238</v>
      </c>
      <c r="L15" s="84">
        <f>RANK(K15,'총에버 관리_2023'!$V$3:$V$20)</f>
        <v>16</v>
      </c>
    </row>
    <row r="19" spans="1:12" ht="42" customHeight="1">
      <c r="A19" s="188" t="s">
        <v>251</v>
      </c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240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240</v>
      </c>
      <c r="I21" s="70">
        <f>VLOOKUP(B21,'총에버 관리_2023'!$A$3:$V$20,21,FALSE)</f>
        <v>24</v>
      </c>
      <c r="J21" s="70">
        <f>VLOOKUP(B21,'총에버 관리_2023'!$A$3:$V$20,20,FALSE)</f>
        <v>4598</v>
      </c>
      <c r="K21" s="83">
        <f>VLOOKUP(B21,'총에버 관리_2023'!$A$3:$V$20,22,FALSE)</f>
        <v>191.58333333333334</v>
      </c>
      <c r="L21" s="84">
        <f>RANK(K21,'총에버 관리_2023'!$V$3:$V$20)</f>
        <v>5</v>
      </c>
    </row>
    <row r="22" spans="1:12" ht="18.75">
      <c r="A22" s="77">
        <f t="shared" si="3"/>
        <v>2</v>
      </c>
      <c r="B22" s="61" t="s">
        <v>238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238</v>
      </c>
      <c r="I22" s="70">
        <f>VLOOKUP(B22,'총에버 관리_2023'!$A$3:$V$20,21,FALSE)</f>
        <v>27</v>
      </c>
      <c r="J22" s="70">
        <f>VLOOKUP(B22,'총에버 관리_2023'!$A$3:$V$20,20,FALSE)</f>
        <v>4874</v>
      </c>
      <c r="K22" s="83">
        <f>VLOOKUP(B22,'총에버 관리_2023'!$A$3:$V$20,22,FALSE)</f>
        <v>180.5185185185185</v>
      </c>
      <c r="L22" s="84">
        <f>RANK(K22,'총에버 관리_2023'!$V$3:$V$20)</f>
        <v>9</v>
      </c>
    </row>
    <row r="23" spans="1:12" ht="18.75">
      <c r="A23" s="77">
        <f t="shared" si="3"/>
        <v>3</v>
      </c>
      <c r="B23" s="72" t="s">
        <v>244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244</v>
      </c>
      <c r="I23" s="70">
        <f>VLOOKUP(B23,'총에버 관리_2023'!$A$3:$V$20,21,FALSE)</f>
        <v>21</v>
      </c>
      <c r="J23" s="70">
        <f>VLOOKUP(B23,'총에버 관리_2023'!$A$3:$V$20,20,FALSE)</f>
        <v>4076</v>
      </c>
      <c r="K23" s="83">
        <f>VLOOKUP(B23,'총에버 관리_2023'!$A$3:$V$20,22,FALSE)</f>
        <v>194.0952380952381</v>
      </c>
      <c r="L23" s="84">
        <f>RANK(K23,'총에버 관리_2023'!$V$3:$V$20)</f>
        <v>3</v>
      </c>
    </row>
    <row r="24" spans="1:12" ht="18.75">
      <c r="A24" s="77">
        <f t="shared" si="3"/>
        <v>4</v>
      </c>
      <c r="B24" s="61" t="s">
        <v>245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245</v>
      </c>
      <c r="I24" s="70">
        <f>VLOOKUP(B24,'총에버 관리_2023'!$A$3:$V$20,21,FALSE)</f>
        <v>21</v>
      </c>
      <c r="J24" s="70">
        <f>VLOOKUP(B24,'총에버 관리_2023'!$A$3:$V$20,20,FALSE)</f>
        <v>4110</v>
      </c>
      <c r="K24" s="83">
        <f>VLOOKUP(B24,'총에버 관리_2023'!$A$3:$V$20,22,FALSE)</f>
        <v>195.71428571428572</v>
      </c>
      <c r="L24" s="84">
        <f>RANK(K24,'총에버 관리_2023'!$V$3:$V$20)</f>
        <v>2</v>
      </c>
    </row>
    <row r="25" spans="1:12" ht="18.75">
      <c r="A25" s="77">
        <f t="shared" si="3"/>
        <v>5</v>
      </c>
      <c r="B25" s="72" t="s">
        <v>248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248</v>
      </c>
      <c r="I25" s="70">
        <f>VLOOKUP(B25,'총에버 관리_2023'!$A$3:$V$20,21,FALSE)</f>
        <v>18</v>
      </c>
      <c r="J25" s="70">
        <f>VLOOKUP(B25,'총에버 관리_2023'!$A$3:$V$20,20,FALSE)</f>
        <v>3321</v>
      </c>
      <c r="K25" s="83">
        <f>VLOOKUP(B25,'총에버 관리_2023'!$A$3:$V$20,22,FALSE)</f>
        <v>184.5</v>
      </c>
      <c r="L25" s="84">
        <f>RANK(K25,'총에버 관리_2023'!$V$3:$V$20)</f>
        <v>7</v>
      </c>
    </row>
    <row r="26" spans="1:12" ht="18.75">
      <c r="A26" s="77">
        <f t="shared" si="3"/>
        <v>6</v>
      </c>
      <c r="B26" s="61" t="s">
        <v>237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237</v>
      </c>
      <c r="I26" s="70">
        <f>VLOOKUP(B26,'총에버 관리_2023'!$A$3:$V$20,21,FALSE)</f>
        <v>30</v>
      </c>
      <c r="J26" s="70">
        <f>VLOOKUP(B26,'총에버 관리_2023'!$A$3:$V$20,20,FALSE)</f>
        <v>6130</v>
      </c>
      <c r="K26" s="83">
        <f>VLOOKUP(B26,'총에버 관리_2023'!$A$3:$V$20,22,FALSE)</f>
        <v>204.33333333333334</v>
      </c>
      <c r="L26" s="84">
        <f>RANK(K26,'총에버 관리_2023'!$V$3:$V$20)</f>
        <v>1</v>
      </c>
    </row>
    <row r="27" spans="1:12" ht="18.75">
      <c r="A27" s="77">
        <f t="shared" si="3"/>
        <v>7</v>
      </c>
      <c r="B27" s="61" t="s">
        <v>243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243</v>
      </c>
      <c r="I27" s="70">
        <f>VLOOKUP(B27,'총에버 관리_2023'!$A$3:$V$20,21,FALSE)</f>
        <v>29</v>
      </c>
      <c r="J27" s="70">
        <f>VLOOKUP(B27,'총에버 관리_2023'!$A$3:$V$20,20,FALSE)</f>
        <v>5263</v>
      </c>
      <c r="K27" s="83">
        <f>VLOOKUP(B27,'총에버 관리_2023'!$A$3:$V$20,22,FALSE)</f>
        <v>181.48275862068965</v>
      </c>
      <c r="L27" s="84">
        <f>RANK(K27,'총에버 관리_2023'!$V$3:$V$20)</f>
        <v>8</v>
      </c>
    </row>
    <row r="28" spans="1:12" ht="18.75">
      <c r="A28" s="77">
        <f t="shared" si="3"/>
        <v>7</v>
      </c>
      <c r="B28" s="65" t="s">
        <v>239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239</v>
      </c>
      <c r="I28" s="70">
        <f>VLOOKUP(B28,'총에버 관리_2023'!$A$3:$V$20,21,FALSE)</f>
        <v>30</v>
      </c>
      <c r="J28" s="70">
        <f>VLOOKUP(B28,'총에버 관리_2023'!$A$3:$V$20,20,FALSE)</f>
        <v>5759</v>
      </c>
      <c r="K28" s="83">
        <f>VLOOKUP(B28,'총에버 관리_2023'!$A$3:$V$20,22,FALSE)</f>
        <v>191.96666666666667</v>
      </c>
      <c r="L28" s="84">
        <f>RANK(K28,'총에버 관리_2023'!$V$3:$V$20)</f>
        <v>4</v>
      </c>
    </row>
    <row r="29" spans="1:12" ht="18.75">
      <c r="A29" s="77">
        <f t="shared" si="3"/>
        <v>9</v>
      </c>
      <c r="B29" s="58" t="s">
        <v>249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249</v>
      </c>
      <c r="I29" s="70">
        <f>VLOOKUP(B29,'총에버 관리_2023'!$A$3:$V$20,21,FALSE)</f>
        <v>27</v>
      </c>
      <c r="J29" s="70">
        <f>VLOOKUP(B29,'총에버 관리_2023'!$A$3:$V$20,20,FALSE)</f>
        <v>4112</v>
      </c>
      <c r="K29" s="83">
        <f>VLOOKUP(B29,'총에버 관리_2023'!$A$3:$V$20,22,FALSE)</f>
        <v>152.2962962962963</v>
      </c>
      <c r="L29" s="84">
        <f>RANK(K29,'총에버 관리_2023'!$V$3:$V$20)</f>
        <v>15</v>
      </c>
    </row>
    <row r="30" spans="1:12" ht="18.75">
      <c r="A30" s="77">
        <f t="shared" si="3"/>
        <v>10</v>
      </c>
      <c r="B30" s="72" t="s">
        <v>242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242</v>
      </c>
      <c r="I30" s="70">
        <f>VLOOKUP(B30,'총에버 관리_2023'!$A$3:$V$20,21,FALSE)</f>
        <v>21</v>
      </c>
      <c r="J30" s="70">
        <f>VLOOKUP(B30,'총에버 관리_2023'!$A$3:$V$20,20,FALSE)</f>
        <v>2717</v>
      </c>
      <c r="K30" s="83">
        <f>VLOOKUP(B30,'총에버 관리_2023'!$A$3:$V$20,22,FALSE)</f>
        <v>129.38095238095238</v>
      </c>
      <c r="L30" s="84">
        <f>RANK(K30,'총에버 관리_2023'!$V$3:$V$20)</f>
        <v>16</v>
      </c>
    </row>
    <row r="31" spans="1:12" ht="18.75">
      <c r="A31" s="77"/>
      <c r="B31" s="58" t="s">
        <v>250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250</v>
      </c>
      <c r="I31" s="70"/>
      <c r="J31" s="70"/>
      <c r="K31" s="83"/>
      <c r="L31" s="84"/>
    </row>
    <row r="34" spans="1:12" ht="36.75" customHeight="1">
      <c r="A34" s="188" t="s">
        <v>252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253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253</v>
      </c>
      <c r="I36" s="70">
        <f>VLOOKUP(B36,'총에버 관리_2023'!$A$3:$V$20,21,FALSE)</f>
        <v>30</v>
      </c>
      <c r="J36" s="70">
        <f>VLOOKUP(B36,'총에버 관리_2023'!$A$3:$V$20,20,FALSE)</f>
        <v>6130</v>
      </c>
      <c r="K36" s="83">
        <f>VLOOKUP(B36,'총에버 관리_2023'!$A$3:$V$20,22,FALSE)</f>
        <v>204.33333333333334</v>
      </c>
      <c r="L36" s="84">
        <f>RANK(K36,'총에버 관리_2023'!$V$3:$V$20)</f>
        <v>1</v>
      </c>
    </row>
    <row r="37" spans="1:12" ht="18.75">
      <c r="A37" s="77">
        <f t="shared" ref="A37:A45" si="8">RANK(G37,$G$36:$G$45)</f>
        <v>2</v>
      </c>
      <c r="B37" s="61" t="s">
        <v>254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254</v>
      </c>
      <c r="I37" s="70">
        <f>VLOOKUP(B37,'총에버 관리_2023'!$A$3:$V$20,21,FALSE)</f>
        <v>27</v>
      </c>
      <c r="J37" s="70">
        <f>VLOOKUP(B37,'총에버 관리_2023'!$A$3:$V$20,20,FALSE)</f>
        <v>4746</v>
      </c>
      <c r="K37" s="83">
        <f>VLOOKUP(B37,'총에버 관리_2023'!$A$3:$V$20,22,FALSE)</f>
        <v>175.77777777777777</v>
      </c>
      <c r="L37" s="84">
        <f>RANK(K37,'총에버 관리_2023'!$V$3:$V$20)</f>
        <v>10</v>
      </c>
    </row>
    <row r="38" spans="1:12" ht="18.75">
      <c r="A38" s="77">
        <f t="shared" si="8"/>
        <v>3</v>
      </c>
      <c r="B38" s="72" t="s">
        <v>255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255</v>
      </c>
      <c r="I38" s="70">
        <f>VLOOKUP(B38,'총에버 관리_2023'!$A$3:$V$20,21,FALSE)</f>
        <v>27</v>
      </c>
      <c r="J38" s="70">
        <f>VLOOKUP(B38,'총에버 관리_2023'!$A$3:$V$20,20,FALSE)</f>
        <v>4874</v>
      </c>
      <c r="K38" s="83">
        <f>VLOOKUP(B38,'총에버 관리_2023'!$A$3:$V$20,22,FALSE)</f>
        <v>180.5185185185185</v>
      </c>
      <c r="L38" s="84">
        <f>RANK(K38,'총에버 관리_2023'!$V$3:$V$20)</f>
        <v>9</v>
      </c>
    </row>
    <row r="39" spans="1:12" ht="18.75">
      <c r="A39" s="77">
        <f t="shared" si="8"/>
        <v>4</v>
      </c>
      <c r="B39" s="61" t="s">
        <v>256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256</v>
      </c>
      <c r="I39" s="70">
        <f>VLOOKUP(B39,'총에버 관리_2023'!$A$3:$V$20,21,FALSE)</f>
        <v>30</v>
      </c>
      <c r="J39" s="70">
        <f>VLOOKUP(B39,'총에버 관리_2023'!$A$3:$V$20,20,FALSE)</f>
        <v>5759</v>
      </c>
      <c r="K39" s="83">
        <f>VLOOKUP(B39,'총에버 관리_2023'!$A$3:$V$20,22,FALSE)</f>
        <v>191.96666666666667</v>
      </c>
      <c r="L39" s="84">
        <f>RANK(K39,'총에버 관리_2023'!$V$3:$V$20)</f>
        <v>4</v>
      </c>
    </row>
    <row r="40" spans="1:12" ht="18.75">
      <c r="A40" s="77">
        <f t="shared" si="8"/>
        <v>5</v>
      </c>
      <c r="B40" s="72" t="s">
        <v>257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257</v>
      </c>
      <c r="I40" s="70">
        <f>VLOOKUP(B40,'총에버 관리_2023'!$A$3:$V$20,21,FALSE)</f>
        <v>24</v>
      </c>
      <c r="J40" s="70">
        <f>VLOOKUP(B40,'총에버 관리_2023'!$A$3:$V$20,20,FALSE)</f>
        <v>4598</v>
      </c>
      <c r="K40" s="83">
        <f>VLOOKUP(B40,'총에버 관리_2023'!$A$3:$V$20,22,FALSE)</f>
        <v>191.58333333333334</v>
      </c>
      <c r="L40" s="84">
        <f>RANK(K40,'총에버 관리_2023'!$V$3:$V$20)</f>
        <v>5</v>
      </c>
    </row>
    <row r="41" spans="1:12" ht="18.75">
      <c r="A41" s="77">
        <f t="shared" si="8"/>
        <v>6</v>
      </c>
      <c r="B41" s="61" t="s">
        <v>258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258</v>
      </c>
      <c r="I41" s="70">
        <f>VLOOKUP(B41,'총에버 관리_2023'!$A$3:$V$20,21,FALSE)</f>
        <v>21</v>
      </c>
      <c r="J41" s="70">
        <f>VLOOKUP(B41,'총에버 관리_2023'!$A$3:$V$20,20,FALSE)</f>
        <v>4076</v>
      </c>
      <c r="K41" s="83">
        <f>VLOOKUP(B41,'총에버 관리_2023'!$A$3:$V$20,22,FALSE)</f>
        <v>194.0952380952381</v>
      </c>
      <c r="L41" s="84">
        <f>RANK(K41,'총에버 관리_2023'!$V$3:$V$20)</f>
        <v>3</v>
      </c>
    </row>
    <row r="42" spans="1:12" ht="18.75">
      <c r="A42" s="77">
        <f t="shared" si="8"/>
        <v>7</v>
      </c>
      <c r="B42" s="61" t="s">
        <v>259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259</v>
      </c>
      <c r="I42" s="70">
        <f>VLOOKUP(B42,'총에버 관리_2023'!$A$3:$V$20,21,FALSE)</f>
        <v>18</v>
      </c>
      <c r="J42" s="70">
        <f>VLOOKUP(B42,'총에버 관리_2023'!$A$3:$V$20,20,FALSE)</f>
        <v>3034</v>
      </c>
      <c r="K42" s="83">
        <f>VLOOKUP(B42,'총에버 관리_2023'!$A$3:$V$20,22,FALSE)</f>
        <v>168.55555555555554</v>
      </c>
      <c r="L42" s="84">
        <f>RANK(K42,'총에버 관리_2023'!$V$3:$V$20)</f>
        <v>12</v>
      </c>
    </row>
    <row r="43" spans="1:12" ht="18.75">
      <c r="A43" s="77">
        <f t="shared" si="8"/>
        <v>8</v>
      </c>
      <c r="B43" s="65" t="s">
        <v>260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260</v>
      </c>
      <c r="I43" s="70">
        <f>VLOOKUP(B43,'총에버 관리_2023'!$A$3:$V$20,21,FALSE)</f>
        <v>15</v>
      </c>
      <c r="J43" s="70">
        <f>VLOOKUP(B43,'총에버 관리_2023'!$A$3:$V$20,20,FALSE)</f>
        <v>2635</v>
      </c>
      <c r="K43" s="83">
        <f>VLOOKUP(B43,'총에버 관리_2023'!$A$3:$V$20,22,FALSE)</f>
        <v>175.66666666666666</v>
      </c>
      <c r="L43" s="84">
        <f>RANK(K43,'총에버 관리_2023'!$V$3:$V$20)</f>
        <v>11</v>
      </c>
    </row>
    <row r="44" spans="1:12" ht="18.75">
      <c r="A44" s="77">
        <f t="shared" si="8"/>
        <v>9</v>
      </c>
      <c r="B44" s="58" t="s">
        <v>261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261</v>
      </c>
      <c r="I44" s="70">
        <f>VLOOKUP(B44,'총에버 관리_2023'!$A$3:$V$20,21,FALSE)</f>
        <v>27</v>
      </c>
      <c r="J44" s="70">
        <f>VLOOKUP(B44,'총에버 관리_2023'!$A$3:$V$20,20,FALSE)</f>
        <v>4112</v>
      </c>
      <c r="K44" s="83">
        <f>VLOOKUP(B44,'총에버 관리_2023'!$A$3:$V$20,22,FALSE)</f>
        <v>152.2962962962963</v>
      </c>
      <c r="L44" s="84">
        <f>RANK(K44,'총에버 관리_2023'!$V$3:$V$20)</f>
        <v>15</v>
      </c>
    </row>
    <row r="45" spans="1:12" ht="18.75">
      <c r="A45" s="77">
        <f t="shared" si="8"/>
        <v>10</v>
      </c>
      <c r="B45" s="72" t="s">
        <v>262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262</v>
      </c>
      <c r="I45" s="70">
        <f>VLOOKUP(B45,'총에버 관리_2023'!$A$3:$V$20,21,FALSE)</f>
        <v>29</v>
      </c>
      <c r="J45" s="70">
        <f>VLOOKUP(B45,'총에버 관리_2023'!$A$3:$V$20,20,FALSE)</f>
        <v>5263</v>
      </c>
      <c r="K45" s="83">
        <f>VLOOKUP(B45,'총에버 관리_2023'!$A$3:$V$20,22,FALSE)</f>
        <v>181.48275862068965</v>
      </c>
      <c r="L45" s="84">
        <f>RANK(K45,'총에버 관리_2023'!$V$3:$V$20)</f>
        <v>8</v>
      </c>
    </row>
    <row r="48" spans="1:12" ht="36.75" customHeight="1">
      <c r="A48" s="188" t="s">
        <v>270</v>
      </c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 t="shared" ref="A50:A63" si="9">RANK(G50,$G$50:$G$63)</f>
        <v>1</v>
      </c>
      <c r="B50" s="82" t="s">
        <v>257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257</v>
      </c>
      <c r="I50" s="70">
        <f>VLOOKUP(B50,'총에버 관리_2023'!$A$3:$V$20,21,FALSE)</f>
        <v>24</v>
      </c>
      <c r="J50" s="70">
        <f>VLOOKUP(B50,'총에버 관리_2023'!$A$3:$V$20,20,FALSE)</f>
        <v>4598</v>
      </c>
      <c r="K50" s="83">
        <f>VLOOKUP(B50,'총에버 관리_2023'!$A$3:$V$20,22,FALSE)</f>
        <v>191.58333333333334</v>
      </c>
      <c r="L50" s="84">
        <f>RANK(K50,'총에버 관리_2023'!$V$3:$V$20)</f>
        <v>5</v>
      </c>
    </row>
    <row r="51" spans="1:12" ht="20.25" thickTop="1" thickBot="1">
      <c r="A51" s="77">
        <f t="shared" si="9"/>
        <v>2</v>
      </c>
      <c r="B51" s="61" t="s">
        <v>256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256</v>
      </c>
      <c r="I51" s="70">
        <f>VLOOKUP(B51,'총에버 관리_2023'!$A$3:$V$20,21,FALSE)</f>
        <v>30</v>
      </c>
      <c r="J51" s="70">
        <f>VLOOKUP(B51,'총에버 관리_2023'!$A$3:$V$20,20,FALSE)</f>
        <v>5759</v>
      </c>
      <c r="K51" s="83">
        <f>VLOOKUP(B51,'총에버 관리_2023'!$A$3:$V$20,22,FALSE)</f>
        <v>191.96666666666667</v>
      </c>
      <c r="L51" s="84">
        <f>RANK(K51,'총에버 관리_2023'!$V$3:$V$20)</f>
        <v>4</v>
      </c>
    </row>
    <row r="52" spans="1:12" ht="19.5" thickTop="1">
      <c r="A52" s="77">
        <f t="shared" si="9"/>
        <v>3</v>
      </c>
      <c r="B52" s="72" t="s">
        <v>253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253</v>
      </c>
      <c r="I52" s="70">
        <f>VLOOKUP(B52,'총에버 관리_2023'!$A$3:$V$20,21,FALSE)</f>
        <v>30</v>
      </c>
      <c r="J52" s="70">
        <f>VLOOKUP(B52,'총에버 관리_2023'!$A$3:$V$20,20,FALSE)</f>
        <v>6130</v>
      </c>
      <c r="K52" s="83">
        <f>VLOOKUP(B52,'총에버 관리_2023'!$A$3:$V$20,22,FALSE)</f>
        <v>204.33333333333334</v>
      </c>
      <c r="L52" s="84">
        <f>RANK(K52,'총에버 관리_2023'!$V$3:$V$20)</f>
        <v>1</v>
      </c>
    </row>
    <row r="53" spans="1:12" ht="18.75">
      <c r="A53" s="77">
        <f t="shared" si="9"/>
        <v>4</v>
      </c>
      <c r="B53" s="61" t="s">
        <v>265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265</v>
      </c>
      <c r="I53" s="70">
        <f>VLOOKUP(B53,'총에버 관리_2023'!$A$3:$V$20,21,FALSE)</f>
        <v>18</v>
      </c>
      <c r="J53" s="70">
        <f>VLOOKUP(B53,'총에버 관리_2023'!$A$3:$V$20,20,FALSE)</f>
        <v>3321</v>
      </c>
      <c r="K53" s="83">
        <f>VLOOKUP(B53,'총에버 관리_2023'!$A$3:$V$20,22,FALSE)</f>
        <v>184.5</v>
      </c>
      <c r="L53" s="84">
        <f>RANK(K53,'총에버 관리_2023'!$V$3:$V$20)</f>
        <v>7</v>
      </c>
    </row>
    <row r="54" spans="1:12" ht="18.75">
      <c r="A54" s="77">
        <f t="shared" si="9"/>
        <v>5</v>
      </c>
      <c r="B54" s="61" t="s">
        <v>267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267</v>
      </c>
      <c r="I54" s="70">
        <f>VLOOKUP(B54,'총에버 관리_2023'!$A$3:$V$20,21,FALSE)</f>
        <v>21</v>
      </c>
      <c r="J54" s="70">
        <f>VLOOKUP(B54,'총에버 관리_2023'!$A$3:$V$20,20,FALSE)</f>
        <v>4110</v>
      </c>
      <c r="K54" s="83">
        <f>VLOOKUP(B54,'총에버 관리_2023'!$A$3:$V$20,22,FALSE)</f>
        <v>195.71428571428572</v>
      </c>
      <c r="L54" s="84">
        <f>RANK(K54,'총에버 관리_2023'!$V$3:$V$20)</f>
        <v>2</v>
      </c>
    </row>
    <row r="55" spans="1:12" ht="18.75">
      <c r="A55" s="77">
        <f t="shared" si="9"/>
        <v>6</v>
      </c>
      <c r="B55" s="72" t="s">
        <v>266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266</v>
      </c>
      <c r="I55" s="70">
        <f>VLOOKUP(B55,'총에버 관리_2023'!$A$3:$V$20,21,FALSE)</f>
        <v>27</v>
      </c>
      <c r="J55" s="70">
        <f>VLOOKUP(B55,'총에버 관리_2023'!$A$3:$V$20,20,FALSE)</f>
        <v>4746</v>
      </c>
      <c r="K55" s="83">
        <f>VLOOKUP(B55,'총에버 관리_2023'!$A$3:$V$20,22,FALSE)</f>
        <v>175.77777777777777</v>
      </c>
      <c r="L55" s="84">
        <f>RANK(K55,'총에버 관리_2023'!$V$3:$V$20)</f>
        <v>10</v>
      </c>
    </row>
    <row r="56" spans="1:12" ht="18.75">
      <c r="A56" s="77">
        <f t="shared" si="9"/>
        <v>7</v>
      </c>
      <c r="B56" s="72" t="s">
        <v>255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255</v>
      </c>
      <c r="I56" s="70">
        <f>VLOOKUP(B56,'총에버 관리_2023'!$A$3:$V$20,21,FALSE)</f>
        <v>27</v>
      </c>
      <c r="J56" s="70">
        <f>VLOOKUP(B56,'총에버 관리_2023'!$A$3:$V$20,20,FALSE)</f>
        <v>4874</v>
      </c>
      <c r="K56" s="83">
        <f>VLOOKUP(B56,'총에버 관리_2023'!$A$3:$V$20,22,FALSE)</f>
        <v>180.5185185185185</v>
      </c>
      <c r="L56" s="84">
        <f>RANK(K56,'총에버 관리_2023'!$V$3:$V$20)</f>
        <v>9</v>
      </c>
    </row>
    <row r="57" spans="1:12" ht="18.75">
      <c r="A57" s="77">
        <f t="shared" si="9"/>
        <v>8</v>
      </c>
      <c r="B57" s="58" t="s">
        <v>262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262</v>
      </c>
      <c r="I57" s="70">
        <f>VLOOKUP(B57,'총에버 관리_2023'!$A$3:$V$20,21,FALSE)</f>
        <v>29</v>
      </c>
      <c r="J57" s="70">
        <f>VLOOKUP(B57,'총에버 관리_2023'!$A$3:$V$20,20,FALSE)</f>
        <v>5263</v>
      </c>
      <c r="K57" s="83">
        <f>VLOOKUP(B57,'총에버 관리_2023'!$A$3:$V$20,22,FALSE)</f>
        <v>181.48275862068965</v>
      </c>
      <c r="L57" s="84">
        <f>RANK(K57,'총에버 관리_2023'!$V$3:$V$20)</f>
        <v>8</v>
      </c>
    </row>
    <row r="58" spans="1:12" ht="18.75">
      <c r="A58" s="77">
        <f t="shared" si="9"/>
        <v>9</v>
      </c>
      <c r="B58" s="58" t="s">
        <v>260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260</v>
      </c>
      <c r="I58" s="70">
        <f>VLOOKUP(B58,'총에버 관리_2023'!$A$3:$V$20,21,FALSE)</f>
        <v>15</v>
      </c>
      <c r="J58" s="70">
        <f>VLOOKUP(B58,'총에버 관리_2023'!$A$3:$V$20,20,FALSE)</f>
        <v>2635</v>
      </c>
      <c r="K58" s="83">
        <f>VLOOKUP(B58,'총에버 관리_2023'!$A$3:$V$20,22,FALSE)</f>
        <v>175.66666666666666</v>
      </c>
      <c r="L58" s="84">
        <f>RANK(K58,'총에버 관리_2023'!$V$3:$V$20)</f>
        <v>11</v>
      </c>
    </row>
    <row r="59" spans="1:12" ht="18.75">
      <c r="A59" s="77">
        <f t="shared" si="9"/>
        <v>10</v>
      </c>
      <c r="B59" s="61" t="s">
        <v>259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259</v>
      </c>
      <c r="I59" s="70">
        <f>VLOOKUP(B59,'총에버 관리_2023'!$A$3:$V$20,21,FALSE)</f>
        <v>18</v>
      </c>
      <c r="J59" s="70">
        <f>VLOOKUP(B59,'총에버 관리_2023'!$A$3:$V$20,20,FALSE)</f>
        <v>3034</v>
      </c>
      <c r="K59" s="83">
        <f>VLOOKUP(B59,'총에버 관리_2023'!$A$3:$V$20,22,FALSE)</f>
        <v>168.55555555555554</v>
      </c>
      <c r="L59" s="84">
        <f>RANK(K59,'총에버 관리_2023'!$V$3:$V$20)</f>
        <v>12</v>
      </c>
    </row>
    <row r="60" spans="1:12" ht="18.75">
      <c r="A60" s="77">
        <f t="shared" si="9"/>
        <v>11</v>
      </c>
      <c r="B60" s="65" t="s">
        <v>264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264</v>
      </c>
      <c r="I60" s="70">
        <f>VLOOKUP(B60,'총에버 관리_2023'!$A$3:$V$20,21,FALSE)</f>
        <v>15</v>
      </c>
      <c r="J60" s="70">
        <f>VLOOKUP(B60,'총에버 관리_2023'!$A$3:$V$20,20,FALSE)</f>
        <v>2384</v>
      </c>
      <c r="K60" s="83">
        <f>VLOOKUP(B60,'총에버 관리_2023'!$A$3:$V$20,22,FALSE)</f>
        <v>158.93333333333334</v>
      </c>
      <c r="L60" s="84">
        <f>RANK(K60,'총에버 관리_2023'!$V$3:$V$20)</f>
        <v>13</v>
      </c>
    </row>
    <row r="61" spans="1:12" ht="18.75">
      <c r="A61" s="77">
        <f t="shared" si="9"/>
        <v>12</v>
      </c>
      <c r="B61" s="65" t="s">
        <v>263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263</v>
      </c>
      <c r="I61" s="70">
        <f>VLOOKUP(B61,'총에버 관리_2023'!$A$3:$V$20,21,FALSE)</f>
        <v>6</v>
      </c>
      <c r="J61" s="70">
        <f>VLOOKUP(B61,'총에버 관리_2023'!$A$3:$V$20,20,FALSE)</f>
        <v>953</v>
      </c>
      <c r="K61" s="83">
        <f>VLOOKUP(B61,'총에버 관리_2023'!$A$3:$V$20,22,FALSE)</f>
        <v>158.83333333333334</v>
      </c>
      <c r="L61" s="84">
        <f>RANK(K61,'총에버 관리_2023'!$V$3:$V$20)</f>
        <v>14</v>
      </c>
    </row>
    <row r="62" spans="1:12" ht="18.75">
      <c r="A62" s="77">
        <f t="shared" si="9"/>
        <v>13</v>
      </c>
      <c r="B62" s="72" t="s">
        <v>268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268</v>
      </c>
      <c r="I62" s="70">
        <f>VLOOKUP(B62,'총에버 관리_2023'!$A$3:$V$20,21,FALSE)</f>
        <v>27</v>
      </c>
      <c r="J62" s="70">
        <f>VLOOKUP(B62,'총에버 관리_2023'!$A$3:$V$20,20,FALSE)</f>
        <v>4112</v>
      </c>
      <c r="K62" s="83">
        <f>VLOOKUP(B62,'총에버 관리_2023'!$A$3:$V$20,22,FALSE)</f>
        <v>152.2962962962963</v>
      </c>
      <c r="L62" s="84">
        <f>RANK(K62,'총에버 관리_2023'!$V$3:$V$20)</f>
        <v>15</v>
      </c>
    </row>
    <row r="63" spans="1:12" ht="18.75">
      <c r="A63" s="77">
        <f t="shared" si="9"/>
        <v>14</v>
      </c>
      <c r="B63" s="72" t="s">
        <v>269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269</v>
      </c>
      <c r="I63" s="70">
        <f>VLOOKUP(B63,'총에버 관리_2023'!$A$3:$V$20,21,FALSE)</f>
        <v>21</v>
      </c>
      <c r="J63" s="70">
        <f>VLOOKUP(B63,'총에버 관리_2023'!$A$3:$V$20,20,FALSE)</f>
        <v>2717</v>
      </c>
      <c r="K63" s="83">
        <f>VLOOKUP(B63,'총에버 관리_2023'!$A$3:$V$20,22,FALSE)</f>
        <v>129.38095238095238</v>
      </c>
      <c r="L63" s="84">
        <f>RANK(K63,'총에버 관리_2023'!$V$3:$V$20)</f>
        <v>16</v>
      </c>
    </row>
    <row r="66" spans="1:12" ht="30.75" customHeight="1">
      <c r="A66" s="188" t="s">
        <v>271</v>
      </c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</row>
    <row r="67" spans="1:12" ht="38.25" thickBot="1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20.25" thickTop="1" thickBot="1">
      <c r="A68" s="77">
        <f t="shared" ref="A68:A79" si="12">RANK(G68,$G$68:$G$79)</f>
        <v>1</v>
      </c>
      <c r="B68" s="64" t="s">
        <v>281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281</v>
      </c>
      <c r="I68" s="70">
        <f>VLOOKUP(B68,'총에버 관리_2023'!$A$3:$V$21,21,FALSE)</f>
        <v>30</v>
      </c>
      <c r="J68" s="70">
        <f>VLOOKUP(B68,'총에버 관리_2023'!$A$3:$V$21,20,FALSE)</f>
        <v>6130</v>
      </c>
      <c r="K68" s="83">
        <f>VLOOKUP(B68,'총에버 관리_2023'!$A$3:$V$21,22,FALSE)</f>
        <v>204.33333333333334</v>
      </c>
      <c r="L68" s="84">
        <f>RANK(K68,'총에버 관리_2023'!$V$3:$V$21)</f>
        <v>1</v>
      </c>
    </row>
    <row r="69" spans="1:12" ht="19.5" thickTop="1">
      <c r="A69" s="77">
        <f t="shared" si="12"/>
        <v>2</v>
      </c>
      <c r="B69" s="72" t="s">
        <v>282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282</v>
      </c>
      <c r="I69" s="70">
        <f>VLOOKUP(B69,'총에버 관리_2023'!$A$3:$V$21,21,FALSE)</f>
        <v>6</v>
      </c>
      <c r="J69" s="70">
        <f>VLOOKUP(B69,'총에버 관리_2023'!$A$3:$V$21,20,FALSE)</f>
        <v>1124</v>
      </c>
      <c r="K69" s="83">
        <f>VLOOKUP(B69,'총에버 관리_2023'!$A$3:$V$21,22,FALSE)</f>
        <v>187.33333333333334</v>
      </c>
      <c r="L69" s="84">
        <f>RANK(K69,'총에버 관리_2023'!$V$3:$V$21)</f>
        <v>6</v>
      </c>
    </row>
    <row r="70" spans="1:12" ht="18.75">
      <c r="A70" s="77">
        <f t="shared" si="12"/>
        <v>3</v>
      </c>
      <c r="B70" s="72" t="s">
        <v>278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278</v>
      </c>
      <c r="I70" s="70">
        <f>VLOOKUP(B70,'총에버 관리_2023'!$A$3:$V$21,21,FALSE)</f>
        <v>24</v>
      </c>
      <c r="J70" s="70">
        <f>VLOOKUP(B70,'총에버 관리_2023'!$A$3:$V$21,20,FALSE)</f>
        <v>4598</v>
      </c>
      <c r="K70" s="83">
        <f>VLOOKUP(B70,'총에버 관리_2023'!$A$3:$V$21,22,FALSE)</f>
        <v>191.58333333333334</v>
      </c>
      <c r="L70" s="84">
        <f>RANK(K70,'총에버 관리_2023'!$V$3:$V$21)</f>
        <v>5</v>
      </c>
    </row>
    <row r="71" spans="1:12" ht="18.75">
      <c r="A71" s="77">
        <f t="shared" si="12"/>
        <v>4</v>
      </c>
      <c r="B71" s="61" t="s">
        <v>275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275</v>
      </c>
      <c r="I71" s="70">
        <f>VLOOKUP(B71,'총에버 관리_2023'!$A$3:$V$21,21,FALSE)</f>
        <v>21</v>
      </c>
      <c r="J71" s="70">
        <f>VLOOKUP(B71,'총에버 관리_2023'!$A$3:$V$21,20,FALSE)</f>
        <v>4076</v>
      </c>
      <c r="K71" s="83">
        <f>VLOOKUP(B71,'총에버 관리_2023'!$A$3:$V$21,22,FALSE)</f>
        <v>194.0952380952381</v>
      </c>
      <c r="L71" s="84">
        <f>RANK(K71,'총에버 관리_2023'!$V$3:$V$21)</f>
        <v>3</v>
      </c>
    </row>
    <row r="72" spans="1:12" ht="18.75">
      <c r="A72" s="77">
        <f t="shared" si="12"/>
        <v>5</v>
      </c>
      <c r="B72" s="61" t="s">
        <v>276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276</v>
      </c>
      <c r="I72" s="70">
        <f>VLOOKUP(B72,'총에버 관리_2023'!$A$3:$V$21,21,FALSE)</f>
        <v>21</v>
      </c>
      <c r="J72" s="70">
        <f>VLOOKUP(B72,'총에버 관리_2023'!$A$3:$V$21,20,FALSE)</f>
        <v>4110</v>
      </c>
      <c r="K72" s="83">
        <f>VLOOKUP(B72,'총에버 관리_2023'!$A$3:$V$21,22,FALSE)</f>
        <v>195.71428571428572</v>
      </c>
      <c r="L72" s="84">
        <f>RANK(K72,'총에버 관리_2023'!$V$3:$V$21)</f>
        <v>2</v>
      </c>
    </row>
    <row r="73" spans="1:12" ht="18.75">
      <c r="A73" s="77">
        <f t="shared" si="12"/>
        <v>6</v>
      </c>
      <c r="B73" s="61" t="s">
        <v>279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279</v>
      </c>
      <c r="I73" s="70">
        <f>VLOOKUP(B73,'총에버 관리_2023'!$A$3:$V$21,21,FALSE)</f>
        <v>30</v>
      </c>
      <c r="J73" s="70">
        <f>VLOOKUP(B73,'총에버 관리_2023'!$A$3:$V$21,20,FALSE)</f>
        <v>5759</v>
      </c>
      <c r="K73" s="83">
        <f>VLOOKUP(B73,'총에버 관리_2023'!$A$3:$V$21,22,FALSE)</f>
        <v>191.96666666666667</v>
      </c>
      <c r="L73" s="84">
        <f>RANK(K73,'총에버 관리_2023'!$V$3:$V$21)</f>
        <v>4</v>
      </c>
    </row>
    <row r="74" spans="1:12" ht="18.75">
      <c r="A74" s="77">
        <f t="shared" si="12"/>
        <v>7</v>
      </c>
      <c r="B74" s="72" t="s">
        <v>272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272</v>
      </c>
      <c r="I74" s="70">
        <f>VLOOKUP(B74,'총에버 관리_2023'!$A$3:$V$21,21,FALSE)</f>
        <v>27</v>
      </c>
      <c r="J74" s="70">
        <f>VLOOKUP(B74,'총에버 관리_2023'!$A$3:$V$21,20,FALSE)</f>
        <v>4746</v>
      </c>
      <c r="K74" s="83">
        <f>VLOOKUP(B74,'총에버 관리_2023'!$A$3:$V$21,22,FALSE)</f>
        <v>175.77777777777777</v>
      </c>
      <c r="L74" s="84">
        <f>RANK(K74,'총에버 관리_2023'!$V$3:$V$21)</f>
        <v>10</v>
      </c>
    </row>
    <row r="75" spans="1:12" ht="18.75">
      <c r="A75" s="77">
        <f t="shared" si="12"/>
        <v>8</v>
      </c>
      <c r="B75" s="58" t="s">
        <v>273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273</v>
      </c>
      <c r="I75" s="70">
        <f>VLOOKUP(B75,'총에버 관리_2023'!$A$3:$V$21,21,FALSE)</f>
        <v>29</v>
      </c>
      <c r="J75" s="70">
        <f>VLOOKUP(B75,'총에버 관리_2023'!$A$3:$V$21,20,FALSE)</f>
        <v>5263</v>
      </c>
      <c r="K75" s="83">
        <f>VLOOKUP(B75,'총에버 관리_2023'!$A$3:$V$21,22,FALSE)</f>
        <v>181.48275862068965</v>
      </c>
      <c r="L75" s="84">
        <f>RANK(K75,'총에버 관리_2023'!$V$3:$V$21)</f>
        <v>8</v>
      </c>
    </row>
    <row r="76" spans="1:12" ht="18.75">
      <c r="A76" s="77">
        <f t="shared" si="12"/>
        <v>9</v>
      </c>
      <c r="B76" s="65" t="s">
        <v>277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277</v>
      </c>
      <c r="I76" s="70">
        <f>VLOOKUP(B76,'총에버 관리_2023'!$A$3:$V$21,21,FALSE)</f>
        <v>27</v>
      </c>
      <c r="J76" s="70">
        <f>VLOOKUP(B76,'총에버 관리_2023'!$A$3:$V$21,20,FALSE)</f>
        <v>4112</v>
      </c>
      <c r="K76" s="83">
        <f>VLOOKUP(B76,'총에버 관리_2023'!$A$3:$V$21,22,FALSE)</f>
        <v>152.2962962962963</v>
      </c>
      <c r="L76" s="84">
        <f>RANK(K76,'총에버 관리_2023'!$V$3:$V$21)</f>
        <v>15</v>
      </c>
    </row>
    <row r="77" spans="1:12" ht="18.75">
      <c r="A77" s="77">
        <f t="shared" si="12"/>
        <v>10</v>
      </c>
      <c r="B77" s="61" t="s">
        <v>280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280</v>
      </c>
      <c r="I77" s="70">
        <f>VLOOKUP(B77,'총에버 관리_2023'!$A$3:$V$21,21,FALSE)</f>
        <v>15</v>
      </c>
      <c r="J77" s="70">
        <f>VLOOKUP(B77,'총에버 관리_2023'!$A$3:$V$21,20,FALSE)</f>
        <v>2384</v>
      </c>
      <c r="K77" s="83">
        <f>VLOOKUP(B77,'총에버 관리_2023'!$A$3:$V$21,22,FALSE)</f>
        <v>158.93333333333334</v>
      </c>
      <c r="L77" s="84">
        <f>RANK(K77,'총에버 관리_2023'!$V$3:$V$21)</f>
        <v>13</v>
      </c>
    </row>
    <row r="78" spans="1:12" ht="18.75">
      <c r="A78" s="77">
        <f t="shared" si="12"/>
        <v>11</v>
      </c>
      <c r="B78" s="65" t="s">
        <v>274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274</v>
      </c>
      <c r="I78" s="70">
        <f>VLOOKUP(B78,'총에버 관리_2023'!$A$3:$V$21,21,FALSE)</f>
        <v>21</v>
      </c>
      <c r="J78" s="70">
        <f>VLOOKUP(B78,'총에버 관리_2023'!$A$3:$V$21,20,FALSE)</f>
        <v>2717</v>
      </c>
      <c r="K78" s="83">
        <f>VLOOKUP(B78,'총에버 관리_2023'!$A$3:$V$21,22,FALSE)</f>
        <v>129.38095238095238</v>
      </c>
      <c r="L78" s="84">
        <f>RANK(K78,'총에버 관리_2023'!$V$3:$V$21)</f>
        <v>17</v>
      </c>
    </row>
    <row r="79" spans="1:12" ht="18.75">
      <c r="A79" s="77">
        <f t="shared" si="12"/>
        <v>12</v>
      </c>
      <c r="B79" s="65" t="s">
        <v>283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283</v>
      </c>
      <c r="I79" s="70">
        <f>VLOOKUP(B79,'총에버 관리_2023'!$A$3:$V$21,21,FALSE)</f>
        <v>9</v>
      </c>
      <c r="J79" s="70">
        <f>VLOOKUP(B79,'총에버 관리_2023'!$A$3:$V$21,20,FALSE)</f>
        <v>1265</v>
      </c>
      <c r="K79" s="83">
        <f>VLOOKUP(B79,'총에버 관리_2023'!$A$3:$V$21,22,FALSE)</f>
        <v>140.55555555555554</v>
      </c>
      <c r="L79" s="84">
        <f>RANK(K79,'총에버 관리_2023'!$V$3:$V$21)</f>
        <v>16</v>
      </c>
    </row>
    <row r="82" spans="1:12" ht="34.5" customHeight="1">
      <c r="A82" s="188" t="s">
        <v>285</v>
      </c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</row>
    <row r="83" spans="1:12" ht="38.25" thickBot="1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20.25" thickTop="1" thickBot="1">
      <c r="A84" s="77">
        <f t="shared" ref="A84:A95" si="15">RANK(G84,$G$84:$G$95)</f>
        <v>1</v>
      </c>
      <c r="B84" s="64" t="s">
        <v>292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292</v>
      </c>
      <c r="I84" s="70">
        <f>VLOOKUP(B84,'총에버 관리_2023'!$A$3:$V$21,21,FALSE)</f>
        <v>30</v>
      </c>
      <c r="J84" s="70">
        <f>VLOOKUP(B84,'총에버 관리_2023'!$A$3:$V$21,20,FALSE)</f>
        <v>6130</v>
      </c>
      <c r="K84" s="83">
        <f>VLOOKUP(B84,'총에버 관리_2023'!$A$3:$V$21,22,FALSE)</f>
        <v>204.33333333333334</v>
      </c>
      <c r="L84" s="84">
        <f>RANK(K84,'총에버 관리_2023'!$V$3:$V$21)</f>
        <v>1</v>
      </c>
    </row>
    <row r="85" spans="1:12" ht="20.25" thickTop="1" thickBot="1">
      <c r="A85" s="77">
        <f t="shared" si="15"/>
        <v>2</v>
      </c>
      <c r="B85" s="61" t="s">
        <v>286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286</v>
      </c>
      <c r="I85" s="70">
        <f>VLOOKUP(B85,'총에버 관리_2023'!$A$3:$V$21,21,FALSE)</f>
        <v>18</v>
      </c>
      <c r="J85" s="70">
        <f>VLOOKUP(B85,'총에버 관리_2023'!$A$3:$V$21,20,FALSE)</f>
        <v>3321</v>
      </c>
      <c r="K85" s="83">
        <f>VLOOKUP(B85,'총에버 관리_2023'!$A$3:$V$21,22,FALSE)</f>
        <v>184.5</v>
      </c>
      <c r="L85" s="84">
        <f>RANK(K85,'총에버 관리_2023'!$V$3:$V$21)</f>
        <v>7</v>
      </c>
    </row>
    <row r="86" spans="1:12" ht="20.25" thickTop="1" thickBot="1">
      <c r="A86" s="77">
        <f t="shared" si="15"/>
        <v>3</v>
      </c>
      <c r="B86" s="61" t="s">
        <v>294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294</v>
      </c>
      <c r="I86" s="70">
        <f>VLOOKUP(B86,'총에버 관리_2023'!$A$3:$V$21,21,FALSE)</f>
        <v>30</v>
      </c>
      <c r="J86" s="70">
        <f>VLOOKUP(B86,'총에버 관리_2023'!$A$3:$V$21,20,FALSE)</f>
        <v>5759</v>
      </c>
      <c r="K86" s="83">
        <f>VLOOKUP(B86,'총에버 관리_2023'!$A$3:$V$21,22,FALSE)</f>
        <v>191.96666666666667</v>
      </c>
      <c r="L86" s="84">
        <f>RANK(K86,'총에버 관리_2023'!$V$3:$V$21)</f>
        <v>4</v>
      </c>
    </row>
    <row r="87" spans="1:12" ht="19.5" thickTop="1">
      <c r="A87" s="77">
        <f t="shared" si="15"/>
        <v>4</v>
      </c>
      <c r="B87" s="72" t="s">
        <v>287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287</v>
      </c>
      <c r="I87" s="70">
        <f>VLOOKUP(B87,'총에버 관리_2023'!$A$3:$V$21,21,FALSE)</f>
        <v>21</v>
      </c>
      <c r="J87" s="70">
        <f>VLOOKUP(B87,'총에버 관리_2023'!$A$3:$V$21,20,FALSE)</f>
        <v>4110</v>
      </c>
      <c r="K87" s="83">
        <f>VLOOKUP(B87,'총에버 관리_2023'!$A$3:$V$21,22,FALSE)</f>
        <v>195.71428571428572</v>
      </c>
      <c r="L87" s="84">
        <f>RANK(K87,'총에버 관리_2023'!$V$3:$V$21)</f>
        <v>2</v>
      </c>
    </row>
    <row r="88" spans="1:12" ht="18.75">
      <c r="A88" s="77">
        <f t="shared" si="15"/>
        <v>5</v>
      </c>
      <c r="B88" s="61" t="s">
        <v>297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297</v>
      </c>
      <c r="I88" s="70"/>
      <c r="J88" s="70"/>
      <c r="K88" s="83"/>
      <c r="L88" s="84"/>
    </row>
    <row r="89" spans="1:12" ht="19.5" thickBot="1">
      <c r="A89" s="77">
        <f t="shared" si="15"/>
        <v>6</v>
      </c>
      <c r="B89" s="72" t="s">
        <v>288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288</v>
      </c>
      <c r="I89" s="70">
        <f>VLOOKUP(B89,'총에버 관리_2023'!$A$3:$V$21,21,FALSE)</f>
        <v>29</v>
      </c>
      <c r="J89" s="70">
        <f>VLOOKUP(B89,'총에버 관리_2023'!$A$3:$V$21,20,FALSE)</f>
        <v>5263</v>
      </c>
      <c r="K89" s="83">
        <f>VLOOKUP(B89,'총에버 관리_2023'!$A$3:$V$21,22,FALSE)</f>
        <v>181.48275862068965</v>
      </c>
      <c r="L89" s="84">
        <f>RANK(K89,'총에버 관리_2023'!$V$3:$V$21)</f>
        <v>8</v>
      </c>
    </row>
    <row r="90" spans="1:12" ht="20.25" thickTop="1" thickBot="1">
      <c r="A90" s="77">
        <f t="shared" si="15"/>
        <v>7</v>
      </c>
      <c r="B90" s="61" t="s">
        <v>289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289</v>
      </c>
      <c r="I90" s="70">
        <f>VLOOKUP(B90,'총에버 관리_2023'!$A$3:$V$21,21,FALSE)</f>
        <v>24</v>
      </c>
      <c r="J90" s="70">
        <f>VLOOKUP(B90,'총에버 관리_2023'!$A$3:$V$21,20,FALSE)</f>
        <v>4598</v>
      </c>
      <c r="K90" s="83">
        <f>VLOOKUP(B90,'총에버 관리_2023'!$A$3:$V$21,22,FALSE)</f>
        <v>191.58333333333334</v>
      </c>
      <c r="L90" s="84">
        <f>RANK(K90,'총에버 관리_2023'!$V$3:$V$21)</f>
        <v>5</v>
      </c>
    </row>
    <row r="91" spans="1:12" ht="19.5" thickTop="1">
      <c r="A91" s="77">
        <f t="shared" si="15"/>
        <v>8</v>
      </c>
      <c r="B91" s="65" t="s">
        <v>291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291</v>
      </c>
      <c r="I91" s="70">
        <f>VLOOKUP(B91,'총에버 관리_2023'!$A$3:$V$21,21,FALSE)</f>
        <v>27</v>
      </c>
      <c r="J91" s="70">
        <f>VLOOKUP(B91,'총에버 관리_2023'!$A$3:$V$21,20,FALSE)</f>
        <v>4746</v>
      </c>
      <c r="K91" s="83">
        <f>VLOOKUP(B91,'총에버 관리_2023'!$A$3:$V$21,22,FALSE)</f>
        <v>175.77777777777777</v>
      </c>
      <c r="L91" s="84">
        <f>RANK(K91,'총에버 관리_2023'!$V$3:$V$21)</f>
        <v>10</v>
      </c>
    </row>
    <row r="92" spans="1:12" ht="18.75">
      <c r="A92" s="77">
        <f t="shared" si="15"/>
        <v>9</v>
      </c>
      <c r="B92" s="65" t="s">
        <v>295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295</v>
      </c>
      <c r="I92" s="70">
        <f>VLOOKUP(B92,'총에버 관리_2023'!$A$3:$V$21,21,FALSE)</f>
        <v>27</v>
      </c>
      <c r="J92" s="70">
        <f>VLOOKUP(B92,'총에버 관리_2023'!$A$3:$V$21,20,FALSE)</f>
        <v>4874</v>
      </c>
      <c r="K92" s="83">
        <f>VLOOKUP(B92,'총에버 관리_2023'!$A$3:$V$21,22,FALSE)</f>
        <v>180.5185185185185</v>
      </c>
      <c r="L92" s="84">
        <f>RANK(K92,'총에버 관리_2023'!$V$3:$V$21)</f>
        <v>9</v>
      </c>
    </row>
    <row r="93" spans="1:12" ht="18.75">
      <c r="A93" s="77">
        <f t="shared" si="15"/>
        <v>10</v>
      </c>
      <c r="B93" s="72" t="s">
        <v>296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296</v>
      </c>
      <c r="I93" s="70">
        <f>VLOOKUP(B93,'총에버 관리_2023'!$A$3:$V$21,21,FALSE)</f>
        <v>15</v>
      </c>
      <c r="J93" s="70">
        <f>VLOOKUP(B93,'총에버 관리_2023'!$A$3:$V$21,20,FALSE)</f>
        <v>2384</v>
      </c>
      <c r="K93" s="83">
        <f>VLOOKUP(B93,'총에버 관리_2023'!$A$3:$V$21,22,FALSE)</f>
        <v>158.93333333333334</v>
      </c>
      <c r="L93" s="84">
        <f>RANK(K93,'총에버 관리_2023'!$V$3:$V$21)</f>
        <v>13</v>
      </c>
    </row>
    <row r="94" spans="1:12" ht="18.75">
      <c r="A94" s="77">
        <f t="shared" si="15"/>
        <v>11</v>
      </c>
      <c r="B94" s="58" t="s">
        <v>290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290</v>
      </c>
      <c r="I94" s="70">
        <f>VLOOKUP(B94,'총에버 관리_2023'!$A$3:$V$21,21,FALSE)</f>
        <v>9</v>
      </c>
      <c r="J94" s="70">
        <f>VLOOKUP(B94,'총에버 관리_2023'!$A$3:$V$21,20,FALSE)</f>
        <v>1265</v>
      </c>
      <c r="K94" s="83">
        <f>VLOOKUP(B94,'총에버 관리_2023'!$A$3:$V$21,22,FALSE)</f>
        <v>140.55555555555554</v>
      </c>
      <c r="L94" s="84">
        <f>RANK(K94,'총에버 관리_2023'!$V$3:$V$21)</f>
        <v>16</v>
      </c>
    </row>
    <row r="95" spans="1:12" ht="18.75">
      <c r="A95" s="77">
        <f t="shared" si="15"/>
        <v>12</v>
      </c>
      <c r="B95" s="65" t="s">
        <v>293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293</v>
      </c>
      <c r="I95" s="70">
        <f>VLOOKUP(B95,'총에버 관리_2023'!$A$3:$V$21,21,FALSE)</f>
        <v>27</v>
      </c>
      <c r="J95" s="70">
        <f>VLOOKUP(B95,'총에버 관리_2023'!$A$3:$V$21,20,FALSE)</f>
        <v>4112</v>
      </c>
      <c r="K95" s="83">
        <f>VLOOKUP(B95,'총에버 관리_2023'!$A$3:$V$21,22,FALSE)</f>
        <v>152.2962962962963</v>
      </c>
      <c r="L95" s="84">
        <f>RANK(K95,'총에버 관리_2023'!$V$3:$V$21)</f>
        <v>15</v>
      </c>
    </row>
    <row r="98" spans="1:12" ht="34.5" customHeight="1">
      <c r="A98" s="188" t="s">
        <v>298</v>
      </c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</row>
    <row r="99" spans="1:12" ht="38.25" thickBot="1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20.25" thickTop="1" thickBot="1">
      <c r="A100" s="77">
        <f t="shared" ref="A100:A117" si="18">RANK(G100,$G$100:$G$117)</f>
        <v>1</v>
      </c>
      <c r="B100" s="123" t="s">
        <v>309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309</v>
      </c>
      <c r="I100" s="70">
        <f>VLOOKUP(B100,'총에버 관리_2023'!$A$3:$V$22,21,FALSE)</f>
        <v>21</v>
      </c>
      <c r="J100" s="70">
        <f>VLOOKUP(B100,'총에버 관리_2023'!$A$3:$V$22,20,FALSE)</f>
        <v>4110</v>
      </c>
      <c r="K100" s="83">
        <f>VLOOKUP(B100,'총에버 관리_2023'!$A$3:$V$22,22,FALSE)</f>
        <v>195.71428571428572</v>
      </c>
      <c r="L100" s="84">
        <f>RANK(K100,'총에버 관리_2023'!$V$3:$V$22)</f>
        <v>2</v>
      </c>
    </row>
    <row r="101" spans="1:12" ht="20.25" thickTop="1" thickBot="1">
      <c r="A101" s="77">
        <f t="shared" si="18"/>
        <v>2</v>
      </c>
      <c r="B101" s="61" t="s">
        <v>305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305</v>
      </c>
      <c r="I101" s="70">
        <f>VLOOKUP(B101,'총에버 관리_2023'!$A$3:$V$22,21,FALSE)</f>
        <v>24</v>
      </c>
      <c r="J101" s="70">
        <f>VLOOKUP(B101,'총에버 관리_2023'!$A$3:$V$22,20,FALSE)</f>
        <v>4598</v>
      </c>
      <c r="K101" s="83">
        <f>VLOOKUP(B101,'총에버 관리_2023'!$A$3:$V$22,22,FALSE)</f>
        <v>191.58333333333334</v>
      </c>
      <c r="L101" s="84">
        <f>RANK(K101,'총에버 관리_2023'!$V$3:$V$22)</f>
        <v>5</v>
      </c>
    </row>
    <row r="102" spans="1:12" ht="20.25" thickTop="1" thickBot="1">
      <c r="A102" s="77">
        <f t="shared" si="18"/>
        <v>3</v>
      </c>
      <c r="B102" s="72" t="s">
        <v>304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304</v>
      </c>
      <c r="I102" s="70">
        <f>VLOOKUP(B102,'총에버 관리_2023'!$A$3:$V$22,21,FALSE)</f>
        <v>30</v>
      </c>
      <c r="J102" s="70">
        <f>VLOOKUP(B102,'총에버 관리_2023'!$A$3:$V$22,20,FALSE)</f>
        <v>6130</v>
      </c>
      <c r="K102" s="83">
        <f>VLOOKUP(B102,'총에버 관리_2023'!$A$3:$V$22,22,FALSE)</f>
        <v>204.33333333333334</v>
      </c>
      <c r="L102" s="84">
        <f>RANK(K102,'총에버 관리_2023'!$V$3:$V$22)</f>
        <v>1</v>
      </c>
    </row>
    <row r="103" spans="1:12" ht="19.5" thickTop="1">
      <c r="A103" s="77">
        <f t="shared" si="18"/>
        <v>4</v>
      </c>
      <c r="B103" s="72" t="s">
        <v>312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312</v>
      </c>
      <c r="I103" s="70">
        <f>VLOOKUP(B103,'총에버 관리_2023'!$A$3:$V$22,21,FALSE)</f>
        <v>6</v>
      </c>
      <c r="J103" s="70">
        <f>VLOOKUP(B103,'총에버 관리_2023'!$A$3:$V$22,20,FALSE)</f>
        <v>1124</v>
      </c>
      <c r="K103" s="83">
        <f>VLOOKUP(B103,'총에버 관리_2023'!$A$3:$V$22,22,FALSE)</f>
        <v>187.33333333333334</v>
      </c>
      <c r="L103" s="84">
        <f>RANK(K103,'총에버 관리_2023'!$V$3:$V$22)</f>
        <v>6</v>
      </c>
    </row>
    <row r="104" spans="1:12" ht="18.75">
      <c r="A104" s="77">
        <f t="shared" si="18"/>
        <v>5</v>
      </c>
      <c r="B104" s="61" t="s">
        <v>311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311</v>
      </c>
      <c r="I104" s="70">
        <f>VLOOKUP(B104,'총에버 관리_2023'!$A$3:$V$22,21,FALSE)</f>
        <v>18</v>
      </c>
      <c r="J104" s="70">
        <f>VLOOKUP(B104,'총에버 관리_2023'!$A$3:$V$22,20,FALSE)</f>
        <v>3321</v>
      </c>
      <c r="K104" s="83">
        <f>VLOOKUP(B104,'총에버 관리_2023'!$A$3:$V$22,22,FALSE)</f>
        <v>184.5</v>
      </c>
      <c r="L104" s="84">
        <f>RANK(K104,'총에버 관리_2023'!$V$3:$V$22)</f>
        <v>7</v>
      </c>
    </row>
    <row r="105" spans="1:12" ht="18.75">
      <c r="A105" s="77">
        <f t="shared" si="18"/>
        <v>6</v>
      </c>
      <c r="B105" s="61" t="s">
        <v>300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300</v>
      </c>
      <c r="I105" s="70">
        <f>VLOOKUP(B105,'총에버 관리_2023'!$A$3:$V$22,21,FALSE)</f>
        <v>15</v>
      </c>
      <c r="J105" s="70">
        <f>VLOOKUP(B105,'총에버 관리_2023'!$A$3:$V$22,20,FALSE)</f>
        <v>2635</v>
      </c>
      <c r="K105" s="83">
        <f>VLOOKUP(B105,'총에버 관리_2023'!$A$3:$V$22,22,FALSE)</f>
        <v>175.66666666666666</v>
      </c>
      <c r="L105" s="84">
        <f>RANK(K105,'총에버 관리_2023'!$V$3:$V$22)</f>
        <v>11</v>
      </c>
    </row>
    <row r="106" spans="1:12" ht="18.75">
      <c r="A106" s="77">
        <f t="shared" si="18"/>
        <v>7</v>
      </c>
      <c r="B106" s="72" t="s">
        <v>308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308</v>
      </c>
      <c r="I106" s="70">
        <f>VLOOKUP(B106,'총에버 관리_2023'!$A$3:$V$22,21,FALSE)</f>
        <v>27</v>
      </c>
      <c r="J106" s="70">
        <f>VLOOKUP(B106,'총에버 관리_2023'!$A$3:$V$22,20,FALSE)</f>
        <v>4746</v>
      </c>
      <c r="K106" s="83">
        <f>VLOOKUP(B106,'총에버 관리_2023'!$A$3:$V$22,22,FALSE)</f>
        <v>175.77777777777777</v>
      </c>
      <c r="L106" s="84">
        <f>RANK(K106,'총에버 관리_2023'!$V$3:$V$22)</f>
        <v>10</v>
      </c>
    </row>
    <row r="107" spans="1:12" ht="18.75">
      <c r="A107" s="77">
        <f t="shared" si="18"/>
        <v>7</v>
      </c>
      <c r="B107" s="61" t="s">
        <v>313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313</v>
      </c>
      <c r="I107" s="70">
        <f>VLOOKUP(B107,'총에버 관리_2023'!$A$3:$V$22,21,FALSE)</f>
        <v>29</v>
      </c>
      <c r="J107" s="70">
        <f>VLOOKUP(B107,'총에버 관리_2023'!$A$3:$V$22,20,FALSE)</f>
        <v>5263</v>
      </c>
      <c r="K107" s="83">
        <f>VLOOKUP(B107,'총에버 관리_2023'!$A$3:$V$22,22,FALSE)</f>
        <v>181.48275862068965</v>
      </c>
      <c r="L107" s="84">
        <f>RANK(K107,'총에버 관리_2023'!$V$3:$V$22)</f>
        <v>8</v>
      </c>
    </row>
    <row r="108" spans="1:12" ht="18.75">
      <c r="A108" s="77">
        <f t="shared" si="18"/>
        <v>9</v>
      </c>
      <c r="B108" s="61" t="s">
        <v>301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301</v>
      </c>
      <c r="I108" s="70">
        <f>VLOOKUP(B108,'총에버 관리_2023'!$A$3:$V$22,21,FALSE)</f>
        <v>21</v>
      </c>
      <c r="J108" s="70">
        <f>VLOOKUP(B108,'총에버 관리_2023'!$A$3:$V$22,20,FALSE)</f>
        <v>4076</v>
      </c>
      <c r="K108" s="83">
        <f>VLOOKUP(B108,'총에버 관리_2023'!$A$3:$V$22,22,FALSE)</f>
        <v>194.0952380952381</v>
      </c>
      <c r="L108" s="84">
        <f>RANK(K108,'총에버 관리_2023'!$V$3:$V$22)</f>
        <v>3</v>
      </c>
    </row>
    <row r="109" spans="1:12" ht="18.75">
      <c r="A109" s="77">
        <f t="shared" si="18"/>
        <v>10</v>
      </c>
      <c r="B109" s="72" t="s">
        <v>306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306</v>
      </c>
      <c r="I109" s="70">
        <f>VLOOKUP(B109,'총에버 관리_2023'!$A$3:$V$22,21,FALSE)</f>
        <v>30</v>
      </c>
      <c r="J109" s="70">
        <f>VLOOKUP(B109,'총에버 관리_2023'!$A$3:$V$22,20,FALSE)</f>
        <v>5759</v>
      </c>
      <c r="K109" s="83">
        <f>VLOOKUP(B109,'총에버 관리_2023'!$A$3:$V$22,22,FALSE)</f>
        <v>191.96666666666667</v>
      </c>
      <c r="L109" s="84">
        <f>RANK(K109,'총에버 관리_2023'!$V$3:$V$22)</f>
        <v>4</v>
      </c>
    </row>
    <row r="110" spans="1:12" ht="18.75">
      <c r="A110" s="77">
        <f t="shared" si="18"/>
        <v>11</v>
      </c>
      <c r="B110" s="72" t="s">
        <v>307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307</v>
      </c>
      <c r="I110" s="70">
        <f>VLOOKUP(B110,'총에버 관리_2023'!$A$3:$V$22,21,FALSE)</f>
        <v>27</v>
      </c>
      <c r="J110" s="70">
        <f>VLOOKUP(B110,'총에버 관리_2023'!$A$3:$V$22,20,FALSE)</f>
        <v>4874</v>
      </c>
      <c r="K110" s="83">
        <f>VLOOKUP(B110,'총에버 관리_2023'!$A$3:$V$22,22,FALSE)</f>
        <v>180.5185185185185</v>
      </c>
      <c r="L110" s="84">
        <f>RANK(K110,'총에버 관리_2023'!$V$3:$V$22)</f>
        <v>9</v>
      </c>
    </row>
    <row r="111" spans="1:12" ht="18.75">
      <c r="A111" s="77">
        <f t="shared" si="18"/>
        <v>12</v>
      </c>
      <c r="B111" s="61" t="s">
        <v>299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299</v>
      </c>
      <c r="I111" s="70">
        <f>VLOOKUP(B111,'총에버 관리_2023'!$A$3:$V$22,21,FALSE)</f>
        <v>27</v>
      </c>
      <c r="J111" s="70">
        <f>VLOOKUP(B111,'총에버 관리_2023'!$A$3:$V$22,20,FALSE)</f>
        <v>4112</v>
      </c>
      <c r="K111" s="83">
        <f>VLOOKUP(B111,'총에버 관리_2023'!$A$3:$V$22,22,FALSE)</f>
        <v>152.2962962962963</v>
      </c>
      <c r="L111" s="84">
        <f>RANK(K111,'총에버 관리_2023'!$V$3:$V$22)</f>
        <v>15</v>
      </c>
    </row>
    <row r="112" spans="1:12" ht="18.75">
      <c r="A112" s="77">
        <f t="shared" si="18"/>
        <v>13</v>
      </c>
      <c r="B112" s="72" t="s">
        <v>315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315</v>
      </c>
      <c r="I112" s="70"/>
      <c r="J112" s="70"/>
      <c r="K112" s="83"/>
      <c r="L112" s="84"/>
    </row>
    <row r="113" spans="1:12" ht="18.75">
      <c r="A113" s="77">
        <f t="shared" si="18"/>
        <v>14</v>
      </c>
      <c r="B113" s="61" t="s">
        <v>303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303</v>
      </c>
      <c r="I113" s="70">
        <f>VLOOKUP(B113,'총에버 관리_2023'!$A$3:$V$22,21,FALSE)</f>
        <v>18</v>
      </c>
      <c r="J113" s="70">
        <f>VLOOKUP(B113,'총에버 관리_2023'!$A$3:$V$22,20,FALSE)</f>
        <v>3034</v>
      </c>
      <c r="K113" s="83">
        <f>VLOOKUP(B113,'총에버 관리_2023'!$A$3:$V$22,22,FALSE)</f>
        <v>168.55555555555554</v>
      </c>
      <c r="L113" s="84">
        <f>RANK(K113,'총에버 관리_2023'!$V$3:$V$22)</f>
        <v>12</v>
      </c>
    </row>
    <row r="114" spans="1:12" ht="18.75">
      <c r="A114" s="77">
        <f t="shared" si="18"/>
        <v>15</v>
      </c>
      <c r="B114" s="72" t="s">
        <v>310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310</v>
      </c>
      <c r="I114" s="70">
        <f>VLOOKUP(B114,'총에버 관리_2023'!$A$3:$V$22,21,FALSE)</f>
        <v>9</v>
      </c>
      <c r="J114" s="70">
        <f>VLOOKUP(B114,'총에버 관리_2023'!$A$3:$V$22,20,FALSE)</f>
        <v>1265</v>
      </c>
      <c r="K114" s="83">
        <f>VLOOKUP(B114,'총에버 관리_2023'!$A$3:$V$22,22,FALSE)</f>
        <v>140.55555555555554</v>
      </c>
      <c r="L114" s="84">
        <f>RANK(K114,'총에버 관리_2023'!$V$3:$V$22)</f>
        <v>16</v>
      </c>
    </row>
    <row r="115" spans="1:12" ht="18.75">
      <c r="A115" s="77">
        <f t="shared" si="18"/>
        <v>16</v>
      </c>
      <c r="B115" s="72" t="s">
        <v>314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314</v>
      </c>
      <c r="I115" s="70"/>
      <c r="J115" s="70"/>
      <c r="K115" s="83"/>
      <c r="L115" s="84"/>
    </row>
    <row r="116" spans="1:12" ht="18.75">
      <c r="A116" s="77">
        <f t="shared" si="18"/>
        <v>17</v>
      </c>
      <c r="B116" s="65" t="s">
        <v>302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302</v>
      </c>
      <c r="I116" s="70">
        <f>VLOOKUP(B116,'총에버 관리_2023'!$A$3:$V$22,21,FALSE)</f>
        <v>21</v>
      </c>
      <c r="J116" s="70">
        <f>VLOOKUP(B116,'총에버 관리_2023'!$A$3:$V$22,20,FALSE)</f>
        <v>2717</v>
      </c>
      <c r="K116" s="83">
        <f>VLOOKUP(B116,'총에버 관리_2023'!$A$3:$V$22,22,FALSE)</f>
        <v>129.38095238095238</v>
      </c>
      <c r="L116" s="84">
        <f>RANK(K116,'총에버 관리_2023'!$V$3:$V$22)</f>
        <v>17</v>
      </c>
    </row>
    <row r="117" spans="1:12" ht="18.75">
      <c r="A117" s="77">
        <f t="shared" si="18"/>
        <v>18</v>
      </c>
      <c r="B117" s="65" t="s">
        <v>316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316</v>
      </c>
      <c r="I117" s="70">
        <f>VLOOKUP(B117,'총에버 관리_2023'!$A$3:$V$22,21,FALSE)</f>
        <v>3</v>
      </c>
      <c r="J117" s="70">
        <f>VLOOKUP(B117,'총에버 관리_2023'!$A$3:$V$22,20,FALSE)</f>
        <v>364</v>
      </c>
      <c r="K117" s="83">
        <f>VLOOKUP(B117,'총에버 관리_2023'!$A$3:$V$22,22,FALSE)</f>
        <v>121.33333333333333</v>
      </c>
      <c r="L117" s="84">
        <f>RANK(K117,'총에버 관리_2023'!$V$3:$V$22)</f>
        <v>18</v>
      </c>
    </row>
    <row r="121" spans="1:12" ht="39" customHeight="1">
      <c r="A121" s="188" t="s">
        <v>318</v>
      </c>
      <c r="B121" s="189"/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</row>
    <row r="122" spans="1:12" ht="38.25" thickBot="1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20.25" thickTop="1" thickBot="1">
      <c r="A123" s="77">
        <f t="shared" ref="A123:A135" si="21">RANK(G123,$G$123:$G$135)</f>
        <v>1</v>
      </c>
      <c r="B123" s="123" t="s">
        <v>325</v>
      </c>
      <c r="C123" s="124">
        <v>208</v>
      </c>
      <c r="D123" s="68">
        <v>224</v>
      </c>
      <c r="E123" s="69">
        <v>213</v>
      </c>
      <c r="F123" s="86">
        <f t="shared" ref="F123:F135" si="22">SUM(C123:E123)</f>
        <v>645</v>
      </c>
      <c r="G123" s="87">
        <f t="shared" ref="G123:G135" si="23">F123/COUNTA(C123:E123)</f>
        <v>215</v>
      </c>
      <c r="H123" s="123" t="s">
        <v>325</v>
      </c>
      <c r="I123" s="70">
        <f>VLOOKUP(B123,'총에버 관리_2023'!$A$3:$V$22,21,FALSE)</f>
        <v>21</v>
      </c>
      <c r="J123" s="70">
        <f>VLOOKUP(B123,'총에버 관리_2023'!$A$3:$V$22,20,FALSE)</f>
        <v>4076</v>
      </c>
      <c r="K123" s="83">
        <f>VLOOKUP(B123,'총에버 관리_2023'!$A$3:$V$22,22,FALSE)</f>
        <v>194.0952380952381</v>
      </c>
      <c r="L123" s="84">
        <f>RANK(K123,'총에버 관리_2023'!$V$3:$V$22)</f>
        <v>3</v>
      </c>
    </row>
    <row r="124" spans="1:12" ht="20.25" thickTop="1" thickBot="1">
      <c r="A124" s="77">
        <f t="shared" si="21"/>
        <v>2</v>
      </c>
      <c r="B124" s="61" t="s">
        <v>320</v>
      </c>
      <c r="C124" s="62">
        <v>225</v>
      </c>
      <c r="D124" s="125">
        <v>194</v>
      </c>
      <c r="E124" s="63">
        <v>202</v>
      </c>
      <c r="F124" s="63">
        <f t="shared" si="22"/>
        <v>621</v>
      </c>
      <c r="G124" s="87">
        <f t="shared" si="23"/>
        <v>207</v>
      </c>
      <c r="H124" s="61" t="s">
        <v>320</v>
      </c>
      <c r="I124" s="70">
        <f>VLOOKUP(B124,'총에버 관리_2023'!$A$3:$V$22,21,FALSE)</f>
        <v>30</v>
      </c>
      <c r="J124" s="70">
        <f>VLOOKUP(B124,'총에버 관리_2023'!$A$3:$V$22,20,FALSE)</f>
        <v>6130</v>
      </c>
      <c r="K124" s="83">
        <f>VLOOKUP(B124,'총에버 관리_2023'!$A$3:$V$22,22,FALSE)</f>
        <v>204.33333333333334</v>
      </c>
      <c r="L124" s="84">
        <f>RANK(K124,'총에버 관리_2023'!$V$3:$V$22)</f>
        <v>1</v>
      </c>
    </row>
    <row r="125" spans="1:12" ht="20.25" thickTop="1" thickBot="1">
      <c r="A125" s="77">
        <f t="shared" si="21"/>
        <v>3</v>
      </c>
      <c r="B125" s="72" t="s">
        <v>321</v>
      </c>
      <c r="C125" s="111">
        <v>198</v>
      </c>
      <c r="D125" s="62">
        <v>233</v>
      </c>
      <c r="E125" s="69">
        <v>172</v>
      </c>
      <c r="F125" s="69">
        <f t="shared" si="22"/>
        <v>603</v>
      </c>
      <c r="G125" s="87">
        <f t="shared" si="23"/>
        <v>201</v>
      </c>
      <c r="H125" s="72" t="s">
        <v>321</v>
      </c>
      <c r="I125" s="70">
        <f>VLOOKUP(B125,'총에버 관리_2023'!$A$3:$V$22,21,FALSE)</f>
        <v>15</v>
      </c>
      <c r="J125" s="70">
        <f>VLOOKUP(B125,'총에버 관리_2023'!$A$3:$V$22,20,FALSE)</f>
        <v>2635</v>
      </c>
      <c r="K125" s="83">
        <f>VLOOKUP(B125,'총에버 관리_2023'!$A$3:$V$22,22,FALSE)</f>
        <v>175.66666666666666</v>
      </c>
      <c r="L125" s="84">
        <f>RANK(K125,'총에버 관리_2023'!$V$3:$V$22)</f>
        <v>11</v>
      </c>
    </row>
    <row r="126" spans="1:12" ht="19.5" thickTop="1">
      <c r="A126" s="77">
        <f t="shared" si="21"/>
        <v>4</v>
      </c>
      <c r="B126" s="61" t="s">
        <v>322</v>
      </c>
      <c r="C126" s="64">
        <v>208</v>
      </c>
      <c r="D126" s="64">
        <v>186</v>
      </c>
      <c r="E126" s="63">
        <v>207</v>
      </c>
      <c r="F126" s="63">
        <f t="shared" si="22"/>
        <v>601</v>
      </c>
      <c r="G126" s="87">
        <f t="shared" si="23"/>
        <v>200.33333333333334</v>
      </c>
      <c r="H126" s="61" t="s">
        <v>322</v>
      </c>
      <c r="I126" s="70">
        <f>VLOOKUP(B126,'총에버 관리_2023'!$A$3:$V$22,21,FALSE)</f>
        <v>30</v>
      </c>
      <c r="J126" s="70">
        <f>VLOOKUP(B126,'총에버 관리_2023'!$A$3:$V$22,20,FALSE)</f>
        <v>5759</v>
      </c>
      <c r="K126" s="83">
        <f>VLOOKUP(B126,'총에버 관리_2023'!$A$3:$V$22,22,FALSE)</f>
        <v>191.96666666666667</v>
      </c>
      <c r="L126" s="84">
        <f>RANK(K126,'총에버 관리_2023'!$V$3:$V$22)</f>
        <v>4</v>
      </c>
    </row>
    <row r="127" spans="1:12" ht="18.75">
      <c r="A127" s="77">
        <f t="shared" si="21"/>
        <v>5</v>
      </c>
      <c r="B127" s="61" t="s">
        <v>326</v>
      </c>
      <c r="C127" s="43">
        <v>177</v>
      </c>
      <c r="D127" s="43">
        <v>204</v>
      </c>
      <c r="E127" s="69">
        <v>215</v>
      </c>
      <c r="F127" s="69">
        <f t="shared" si="22"/>
        <v>596</v>
      </c>
      <c r="G127" s="87">
        <f t="shared" si="23"/>
        <v>198.66666666666666</v>
      </c>
      <c r="H127" s="61" t="s">
        <v>326</v>
      </c>
      <c r="I127" s="70">
        <f>VLOOKUP(B127,'총에버 관리_2023'!$A$3:$V$22,21,FALSE)</f>
        <v>29</v>
      </c>
      <c r="J127" s="70">
        <f>VLOOKUP(B127,'총에버 관리_2023'!$A$3:$V$22,20,FALSE)</f>
        <v>5263</v>
      </c>
      <c r="K127" s="83">
        <f>VLOOKUP(B127,'총에버 관리_2023'!$A$3:$V$22,22,FALSE)</f>
        <v>181.48275862068965</v>
      </c>
      <c r="L127" s="84">
        <f>RANK(K127,'총에버 관리_2023'!$V$3:$V$22)</f>
        <v>8</v>
      </c>
    </row>
    <row r="128" spans="1:12" ht="18.75">
      <c r="A128" s="77">
        <f t="shared" si="21"/>
        <v>6</v>
      </c>
      <c r="B128" s="61" t="s">
        <v>319</v>
      </c>
      <c r="C128" s="43">
        <v>200</v>
      </c>
      <c r="D128" s="43">
        <v>202</v>
      </c>
      <c r="E128" s="69">
        <v>193</v>
      </c>
      <c r="F128" s="69">
        <f t="shared" si="22"/>
        <v>595</v>
      </c>
      <c r="G128" s="87">
        <f t="shared" si="23"/>
        <v>198.33333333333334</v>
      </c>
      <c r="H128" s="61" t="s">
        <v>319</v>
      </c>
      <c r="I128" s="70">
        <f>VLOOKUP(B128,'총에버 관리_2023'!$A$3:$V$22,21,FALSE)</f>
        <v>27</v>
      </c>
      <c r="J128" s="70">
        <f>VLOOKUP(B128,'총에버 관리_2023'!$A$3:$V$22,20,FALSE)</f>
        <v>4874</v>
      </c>
      <c r="K128" s="83">
        <f>VLOOKUP(B128,'총에버 관리_2023'!$A$3:$V$22,22,FALSE)</f>
        <v>180.5185185185185</v>
      </c>
      <c r="L128" s="84">
        <f>RANK(K128,'총에버 관리_2023'!$V$3:$V$22)</f>
        <v>9</v>
      </c>
    </row>
    <row r="129" spans="1:12" ht="18.75">
      <c r="A129" s="77">
        <f t="shared" si="21"/>
        <v>7</v>
      </c>
      <c r="B129" s="72" t="s">
        <v>327</v>
      </c>
      <c r="C129" s="43">
        <v>201</v>
      </c>
      <c r="D129" s="43">
        <v>187</v>
      </c>
      <c r="E129" s="69">
        <v>166</v>
      </c>
      <c r="F129" s="43">
        <f t="shared" si="22"/>
        <v>554</v>
      </c>
      <c r="G129" s="87">
        <f t="shared" si="23"/>
        <v>184.66666666666666</v>
      </c>
      <c r="H129" s="72" t="s">
        <v>327</v>
      </c>
      <c r="I129" s="70">
        <f>VLOOKUP(B129,'총에버 관리_2023'!$A$3:$V$22,21,FALSE)</f>
        <v>18</v>
      </c>
      <c r="J129" s="70">
        <f>VLOOKUP(B129,'총에버 관리_2023'!$A$3:$V$22,20,FALSE)</f>
        <v>3034</v>
      </c>
      <c r="K129" s="83">
        <f>VLOOKUP(B129,'총에버 관리_2023'!$A$3:$V$22,22,FALSE)</f>
        <v>168.55555555555554</v>
      </c>
      <c r="L129" s="84">
        <f>RANK(K129,'총에버 관리_2023'!$V$3:$V$22)</f>
        <v>12</v>
      </c>
    </row>
    <row r="130" spans="1:12" ht="18.75">
      <c r="A130" s="77">
        <f t="shared" si="21"/>
        <v>8</v>
      </c>
      <c r="B130" s="72" t="s">
        <v>330</v>
      </c>
      <c r="C130" s="43">
        <v>177</v>
      </c>
      <c r="D130" s="58">
        <v>202</v>
      </c>
      <c r="E130" s="69">
        <v>152</v>
      </c>
      <c r="F130" s="43">
        <f t="shared" si="22"/>
        <v>531</v>
      </c>
      <c r="G130" s="87">
        <f t="shared" si="23"/>
        <v>177</v>
      </c>
      <c r="H130" s="72" t="s">
        <v>330</v>
      </c>
      <c r="I130" s="70"/>
      <c r="J130" s="70"/>
      <c r="K130" s="83"/>
      <c r="L130" s="84"/>
    </row>
    <row r="131" spans="1:12" ht="18.75">
      <c r="A131" s="77">
        <f t="shared" si="21"/>
        <v>9</v>
      </c>
      <c r="B131" s="61" t="s">
        <v>329</v>
      </c>
      <c r="C131" s="43">
        <v>148</v>
      </c>
      <c r="D131" s="43">
        <v>182</v>
      </c>
      <c r="E131" s="69">
        <v>179</v>
      </c>
      <c r="F131" s="43">
        <f t="shared" si="22"/>
        <v>509</v>
      </c>
      <c r="G131" s="87">
        <f t="shared" si="23"/>
        <v>169.66666666666666</v>
      </c>
      <c r="H131" s="61" t="s">
        <v>329</v>
      </c>
      <c r="I131" s="70">
        <f>VLOOKUP(B131,'총에버 관리_2023'!$A$3:$V$22,21,FALSE)</f>
        <v>6</v>
      </c>
      <c r="J131" s="70">
        <f>VLOOKUP(B131,'총에버 관리_2023'!$A$3:$V$22,20,FALSE)</f>
        <v>953</v>
      </c>
      <c r="K131" s="83">
        <f>VLOOKUP(B131,'총에버 관리_2023'!$A$3:$V$22,22,FALSE)</f>
        <v>158.83333333333334</v>
      </c>
      <c r="L131" s="84">
        <f>RANK(K131,'총에버 관리_2023'!$V$3:$V$22)</f>
        <v>14</v>
      </c>
    </row>
    <row r="132" spans="1:12" ht="18.75">
      <c r="A132" s="77">
        <f t="shared" si="21"/>
        <v>10</v>
      </c>
      <c r="B132" s="72" t="s">
        <v>328</v>
      </c>
      <c r="C132" s="43">
        <v>177</v>
      </c>
      <c r="D132" s="58">
        <v>159</v>
      </c>
      <c r="E132" s="69">
        <v>169</v>
      </c>
      <c r="F132" s="43">
        <f t="shared" si="22"/>
        <v>505</v>
      </c>
      <c r="G132" s="87">
        <f t="shared" si="23"/>
        <v>168.33333333333334</v>
      </c>
      <c r="H132" s="72" t="s">
        <v>328</v>
      </c>
      <c r="I132" s="70">
        <f>VLOOKUP(B132,'총에버 관리_2023'!$A$3:$V$22,21,FALSE)</f>
        <v>27</v>
      </c>
      <c r="J132" s="70">
        <f>VLOOKUP(B132,'총에버 관리_2023'!$A$3:$V$22,20,FALSE)</f>
        <v>4746</v>
      </c>
      <c r="K132" s="83">
        <f>VLOOKUP(B132,'총에버 관리_2023'!$A$3:$V$22,22,FALSE)</f>
        <v>175.77777777777777</v>
      </c>
      <c r="L132" s="84">
        <f>RANK(K132,'총에버 관리_2023'!$V$3:$V$22)</f>
        <v>10</v>
      </c>
    </row>
    <row r="133" spans="1:12" ht="18.75">
      <c r="A133" s="77">
        <f t="shared" si="21"/>
        <v>11</v>
      </c>
      <c r="B133" s="61" t="s">
        <v>323</v>
      </c>
      <c r="C133" s="58">
        <v>159</v>
      </c>
      <c r="D133" s="58">
        <v>140</v>
      </c>
      <c r="E133" s="63">
        <v>155</v>
      </c>
      <c r="F133" s="58">
        <f t="shared" si="22"/>
        <v>454</v>
      </c>
      <c r="G133" s="87">
        <f t="shared" si="23"/>
        <v>151.33333333333334</v>
      </c>
      <c r="H133" s="61" t="s">
        <v>323</v>
      </c>
      <c r="I133" s="70">
        <f>VLOOKUP(B133,'총에버 관리_2023'!$A$3:$V$22,21,FALSE)</f>
        <v>27</v>
      </c>
      <c r="J133" s="70">
        <f>VLOOKUP(B133,'총에버 관리_2023'!$A$3:$V$22,20,FALSE)</f>
        <v>4112</v>
      </c>
      <c r="K133" s="83">
        <f>VLOOKUP(B133,'총에버 관리_2023'!$A$3:$V$22,22,FALSE)</f>
        <v>152.2962962962963</v>
      </c>
      <c r="L133" s="84">
        <f>RANK(K133,'총에버 관리_2023'!$V$3:$V$22)</f>
        <v>15</v>
      </c>
    </row>
    <row r="134" spans="1:12" ht="18.75">
      <c r="A134" s="77">
        <f t="shared" si="21"/>
        <v>12</v>
      </c>
      <c r="B134" s="72" t="s">
        <v>331</v>
      </c>
      <c r="C134" s="43">
        <v>130</v>
      </c>
      <c r="D134" s="43">
        <v>147</v>
      </c>
      <c r="E134" s="69">
        <v>136</v>
      </c>
      <c r="F134" s="43">
        <f t="shared" si="22"/>
        <v>413</v>
      </c>
      <c r="G134" s="87">
        <f t="shared" si="23"/>
        <v>137.66666666666666</v>
      </c>
      <c r="H134" s="72" t="s">
        <v>331</v>
      </c>
      <c r="I134" s="70"/>
      <c r="J134" s="70"/>
      <c r="K134" s="83"/>
      <c r="L134" s="84"/>
    </row>
    <row r="135" spans="1:12" ht="18.75">
      <c r="A135" s="77">
        <f t="shared" si="21"/>
        <v>13</v>
      </c>
      <c r="B135" s="72" t="s">
        <v>324</v>
      </c>
      <c r="C135" s="43">
        <v>140</v>
      </c>
      <c r="D135" s="43">
        <v>139</v>
      </c>
      <c r="E135" s="69">
        <v>100</v>
      </c>
      <c r="F135" s="43">
        <f t="shared" si="22"/>
        <v>379</v>
      </c>
      <c r="G135" s="87">
        <f t="shared" si="23"/>
        <v>126.33333333333333</v>
      </c>
      <c r="H135" s="72" t="s">
        <v>324</v>
      </c>
      <c r="I135" s="70">
        <f>VLOOKUP(B135,'총에버 관리_2023'!$A$3:$V$22,21,FALSE)</f>
        <v>21</v>
      </c>
      <c r="J135" s="70">
        <f>VLOOKUP(B135,'총에버 관리_2023'!$A$3:$V$22,20,FALSE)</f>
        <v>2717</v>
      </c>
      <c r="K135" s="83">
        <f>VLOOKUP(B135,'총에버 관리_2023'!$A$3:$V$22,22,FALSE)</f>
        <v>129.38095238095238</v>
      </c>
      <c r="L135" s="84">
        <f>RANK(K135,'총에버 관리_2023'!$V$3:$V$22)</f>
        <v>17</v>
      </c>
    </row>
    <row r="138" spans="1:12" ht="36.6" customHeight="1">
      <c r="A138" s="188" t="s">
        <v>332</v>
      </c>
      <c r="B138" s="189"/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</row>
    <row r="139" spans="1:12" ht="37.5">
      <c r="A139" s="74" t="s">
        <v>40</v>
      </c>
      <c r="B139" s="38" t="s">
        <v>41</v>
      </c>
      <c r="C139" s="57" t="s">
        <v>42</v>
      </c>
      <c r="D139" s="57" t="s">
        <v>43</v>
      </c>
      <c r="E139" s="57" t="s">
        <v>44</v>
      </c>
      <c r="F139" s="38" t="s">
        <v>45</v>
      </c>
      <c r="G139" s="75" t="s">
        <v>46</v>
      </c>
      <c r="H139" s="38" t="s">
        <v>41</v>
      </c>
      <c r="I139" s="38" t="s">
        <v>47</v>
      </c>
      <c r="J139" s="38" t="s">
        <v>48</v>
      </c>
      <c r="K139" s="38" t="s">
        <v>49</v>
      </c>
      <c r="L139" s="76" t="s">
        <v>74</v>
      </c>
    </row>
    <row r="140" spans="1:12" ht="19.5" thickBot="1">
      <c r="A140" s="77">
        <f t="shared" ref="A140:A151" si="24">RANK(G140,$G$140:$G$151)</f>
        <v>1</v>
      </c>
      <c r="B140" s="126" t="s">
        <v>340</v>
      </c>
      <c r="C140" s="43">
        <v>269</v>
      </c>
      <c r="D140" s="59">
        <v>278</v>
      </c>
      <c r="E140" s="69">
        <v>198</v>
      </c>
      <c r="F140" s="86">
        <f t="shared" ref="F140:F151" si="25">SUM(C140:E140)</f>
        <v>745</v>
      </c>
      <c r="G140" s="87">
        <f t="shared" ref="G140:G151" si="26">F140/COUNTA(C140:E140)</f>
        <v>248.33333333333334</v>
      </c>
      <c r="H140" s="126" t="s">
        <v>340</v>
      </c>
      <c r="I140" s="70"/>
      <c r="J140" s="70"/>
      <c r="K140" s="83"/>
      <c r="L140" s="84"/>
    </row>
    <row r="141" spans="1:12" ht="20.25" thickTop="1" thickBot="1">
      <c r="A141" s="77">
        <f t="shared" si="24"/>
        <v>2</v>
      </c>
      <c r="B141" s="72" t="s">
        <v>339</v>
      </c>
      <c r="C141" s="67">
        <v>237</v>
      </c>
      <c r="D141" s="68">
        <v>269</v>
      </c>
      <c r="E141" s="69">
        <v>201</v>
      </c>
      <c r="F141" s="69">
        <f t="shared" si="25"/>
        <v>707</v>
      </c>
      <c r="G141" s="87">
        <f t="shared" si="26"/>
        <v>235.66666666666666</v>
      </c>
      <c r="H141" s="72" t="s">
        <v>339</v>
      </c>
      <c r="I141" s="70">
        <f>VLOOKUP(B141,'총에버 관리_2023'!$A$3:$V$22,21,FALSE)</f>
        <v>21</v>
      </c>
      <c r="J141" s="70">
        <f>VLOOKUP(B141,'총에버 관리_2023'!$A$3:$V$22,20,FALSE)</f>
        <v>4110</v>
      </c>
      <c r="K141" s="83">
        <f>VLOOKUP(B141,'총에버 관리_2023'!$A$3:$V$22,22,FALSE)</f>
        <v>195.71428571428572</v>
      </c>
      <c r="L141" s="84">
        <f>RANK(K141,'총에버 관리_2023'!$V$3:$V$22)</f>
        <v>2</v>
      </c>
    </row>
    <row r="142" spans="1:12" ht="19.5" thickTop="1">
      <c r="A142" s="77">
        <f t="shared" si="24"/>
        <v>3</v>
      </c>
      <c r="B142" s="61" t="s">
        <v>341</v>
      </c>
      <c r="C142" s="43">
        <v>206</v>
      </c>
      <c r="D142" s="70">
        <v>217</v>
      </c>
      <c r="E142" s="69">
        <v>246</v>
      </c>
      <c r="F142" s="69">
        <f t="shared" si="25"/>
        <v>669</v>
      </c>
      <c r="G142" s="87">
        <f t="shared" si="26"/>
        <v>223</v>
      </c>
      <c r="H142" s="61" t="s">
        <v>341</v>
      </c>
      <c r="I142" s="70">
        <f>VLOOKUP(B142,'총에버 관리_2023'!$A$3:$V$22,21,FALSE)</f>
        <v>30</v>
      </c>
      <c r="J142" s="70">
        <f>VLOOKUP(B142,'총에버 관리_2023'!$A$3:$V$22,20,FALSE)</f>
        <v>5759</v>
      </c>
      <c r="K142" s="83">
        <f>VLOOKUP(B142,'총에버 관리_2023'!$A$3:$V$22,22,FALSE)</f>
        <v>191.96666666666667</v>
      </c>
      <c r="L142" s="84">
        <f>RANK(K142,'총에버 관리_2023'!$V$3:$V$22)</f>
        <v>4</v>
      </c>
    </row>
    <row r="143" spans="1:12" ht="18.75">
      <c r="A143" s="77">
        <f t="shared" si="24"/>
        <v>4</v>
      </c>
      <c r="B143" s="61" t="s">
        <v>336</v>
      </c>
      <c r="C143" s="58">
        <v>246</v>
      </c>
      <c r="D143" s="58">
        <v>223</v>
      </c>
      <c r="E143" s="63">
        <v>180</v>
      </c>
      <c r="F143" s="63">
        <f t="shared" si="25"/>
        <v>649</v>
      </c>
      <c r="G143" s="87">
        <f t="shared" si="26"/>
        <v>216.33333333333334</v>
      </c>
      <c r="H143" s="61" t="s">
        <v>336</v>
      </c>
      <c r="I143" s="70"/>
      <c r="J143" s="70"/>
      <c r="K143" s="83"/>
      <c r="L143" s="84"/>
    </row>
    <row r="144" spans="1:12" ht="19.5" thickBot="1">
      <c r="A144" s="77">
        <f t="shared" si="24"/>
        <v>5</v>
      </c>
      <c r="B144" s="61" t="s">
        <v>334</v>
      </c>
      <c r="C144" s="59">
        <v>196</v>
      </c>
      <c r="D144" s="58">
        <v>240</v>
      </c>
      <c r="E144" s="63">
        <v>198</v>
      </c>
      <c r="F144" s="63">
        <f t="shared" si="25"/>
        <v>634</v>
      </c>
      <c r="G144" s="87">
        <f t="shared" si="26"/>
        <v>211.33333333333334</v>
      </c>
      <c r="H144" s="61" t="s">
        <v>334</v>
      </c>
      <c r="I144" s="70">
        <f>VLOOKUP(B144,'총에버 관리_2023'!$A$3:$V$22,21,FALSE)</f>
        <v>29</v>
      </c>
      <c r="J144" s="70">
        <f>VLOOKUP(B144,'총에버 관리_2023'!$A$3:$V$22,20,FALSE)</f>
        <v>5263</v>
      </c>
      <c r="K144" s="83">
        <f>VLOOKUP(B144,'총에버 관리_2023'!$A$3:$V$22,22,FALSE)</f>
        <v>181.48275862068965</v>
      </c>
      <c r="L144" s="84">
        <f>RANK(K144,'총에버 관리_2023'!$V$3:$V$22)</f>
        <v>8</v>
      </c>
    </row>
    <row r="145" spans="1:12" ht="20.25" thickTop="1" thickBot="1">
      <c r="A145" s="77">
        <f t="shared" si="24"/>
        <v>6</v>
      </c>
      <c r="B145" s="61" t="s">
        <v>343</v>
      </c>
      <c r="C145" s="62">
        <v>248</v>
      </c>
      <c r="D145" s="63">
        <v>187</v>
      </c>
      <c r="E145" s="63">
        <v>184</v>
      </c>
      <c r="F145" s="63">
        <f t="shared" si="25"/>
        <v>619</v>
      </c>
      <c r="G145" s="87">
        <f t="shared" si="26"/>
        <v>206.33333333333334</v>
      </c>
      <c r="H145" s="61" t="s">
        <v>343</v>
      </c>
      <c r="I145" s="70">
        <f>VLOOKUP(B145,'총에버 관리_2023'!$A$3:$V$22,21,FALSE)</f>
        <v>30</v>
      </c>
      <c r="J145" s="70">
        <f>VLOOKUP(B145,'총에버 관리_2023'!$A$3:$V$22,20,FALSE)</f>
        <v>6130</v>
      </c>
      <c r="K145" s="83">
        <f>VLOOKUP(B145,'총에버 관리_2023'!$A$3:$V$22,22,FALSE)</f>
        <v>204.33333333333334</v>
      </c>
      <c r="L145" s="84">
        <f>RANK(K145,'총에버 관리_2023'!$V$3:$V$22)</f>
        <v>1</v>
      </c>
    </row>
    <row r="146" spans="1:12" ht="19.5" thickTop="1">
      <c r="A146" s="77">
        <f t="shared" si="24"/>
        <v>7</v>
      </c>
      <c r="B146" s="61" t="s">
        <v>333</v>
      </c>
      <c r="C146" s="70">
        <v>158</v>
      </c>
      <c r="D146" s="43">
        <v>178</v>
      </c>
      <c r="E146" s="69">
        <v>218</v>
      </c>
      <c r="F146" s="43">
        <f t="shared" si="25"/>
        <v>554</v>
      </c>
      <c r="G146" s="87">
        <f t="shared" si="26"/>
        <v>184.66666666666666</v>
      </c>
      <c r="H146" s="61" t="s">
        <v>333</v>
      </c>
      <c r="I146" s="70">
        <f>VLOOKUP(B146,'총에버 관리_2023'!$A$3:$V$22,21,FALSE)</f>
        <v>24</v>
      </c>
      <c r="J146" s="70">
        <f>VLOOKUP(B146,'총에버 관리_2023'!$A$3:$V$22,20,FALSE)</f>
        <v>4598</v>
      </c>
      <c r="K146" s="83">
        <f>VLOOKUP(B146,'총에버 관리_2023'!$A$3:$V$22,22,FALSE)</f>
        <v>191.58333333333334</v>
      </c>
      <c r="L146" s="84">
        <f>RANK(K146,'총에버 관리_2023'!$V$3:$V$22)</f>
        <v>5</v>
      </c>
    </row>
    <row r="147" spans="1:12" ht="18.75">
      <c r="A147" s="77">
        <f t="shared" si="24"/>
        <v>8</v>
      </c>
      <c r="B147" s="72" t="s">
        <v>344</v>
      </c>
      <c r="C147" s="43">
        <v>166</v>
      </c>
      <c r="D147" s="43">
        <v>181</v>
      </c>
      <c r="E147" s="69">
        <v>142</v>
      </c>
      <c r="F147" s="43">
        <f t="shared" si="25"/>
        <v>489</v>
      </c>
      <c r="G147" s="87">
        <f t="shared" si="26"/>
        <v>163</v>
      </c>
      <c r="H147" s="72" t="s">
        <v>344</v>
      </c>
      <c r="I147" s="70">
        <f>VLOOKUP(B147,'총에버 관리_2023'!$A$3:$V$22,21,FALSE)</f>
        <v>27</v>
      </c>
      <c r="J147" s="70">
        <f>VLOOKUP(B147,'총에버 관리_2023'!$A$3:$V$22,20,FALSE)</f>
        <v>4746</v>
      </c>
      <c r="K147" s="83">
        <f>VLOOKUP(B147,'총에버 관리_2023'!$A$3:$V$22,22,FALSE)</f>
        <v>175.77777777777777</v>
      </c>
      <c r="L147" s="84">
        <f>RANK(K147,'총에버 관리_2023'!$V$3:$V$22)</f>
        <v>10</v>
      </c>
    </row>
    <row r="148" spans="1:12" ht="18.75">
      <c r="A148" s="77">
        <f t="shared" si="24"/>
        <v>9</v>
      </c>
      <c r="B148" s="61" t="s">
        <v>337</v>
      </c>
      <c r="C148" s="43">
        <v>145</v>
      </c>
      <c r="D148" s="43">
        <v>192</v>
      </c>
      <c r="E148" s="69">
        <v>140</v>
      </c>
      <c r="F148" s="43">
        <f t="shared" si="25"/>
        <v>477</v>
      </c>
      <c r="G148" s="87">
        <f t="shared" si="26"/>
        <v>159</v>
      </c>
      <c r="H148" s="61" t="s">
        <v>337</v>
      </c>
      <c r="I148" s="70">
        <f>VLOOKUP(B148,'총에버 관리_2023'!$A$3:$V$22,21,FALSE)</f>
        <v>27</v>
      </c>
      <c r="J148" s="70">
        <f>VLOOKUP(B148,'총에버 관리_2023'!$A$3:$V$22,20,FALSE)</f>
        <v>4874</v>
      </c>
      <c r="K148" s="83">
        <f>VLOOKUP(B148,'총에버 관리_2023'!$A$3:$V$22,22,FALSE)</f>
        <v>180.5185185185185</v>
      </c>
      <c r="L148" s="84">
        <f>RANK(K148,'총에버 관리_2023'!$V$3:$V$22)</f>
        <v>9</v>
      </c>
    </row>
    <row r="149" spans="1:12" ht="18.75">
      <c r="A149" s="77">
        <f t="shared" si="24"/>
        <v>10</v>
      </c>
      <c r="B149" s="72" t="s">
        <v>342</v>
      </c>
      <c r="C149" s="43">
        <v>166</v>
      </c>
      <c r="D149" s="58">
        <v>114</v>
      </c>
      <c r="E149" s="69">
        <v>150</v>
      </c>
      <c r="F149" s="43">
        <f t="shared" si="25"/>
        <v>430</v>
      </c>
      <c r="G149" s="87">
        <f t="shared" si="26"/>
        <v>143.33333333333334</v>
      </c>
      <c r="H149" s="72" t="s">
        <v>342</v>
      </c>
      <c r="I149" s="70">
        <f>VLOOKUP(B149,'총에버 관리_2023'!$A$3:$V$22,21,FALSE)</f>
        <v>27</v>
      </c>
      <c r="J149" s="70">
        <f>VLOOKUP(B149,'총에버 관리_2023'!$A$3:$V$22,20,FALSE)</f>
        <v>4112</v>
      </c>
      <c r="K149" s="83">
        <f>VLOOKUP(B149,'총에버 관리_2023'!$A$3:$V$22,22,FALSE)</f>
        <v>152.2962962962963</v>
      </c>
      <c r="L149" s="84">
        <f>RANK(K149,'총에버 관리_2023'!$V$3:$V$22)</f>
        <v>15</v>
      </c>
    </row>
    <row r="150" spans="1:12" ht="18.75">
      <c r="A150" s="77">
        <f t="shared" si="24"/>
        <v>11</v>
      </c>
      <c r="B150" s="61" t="s">
        <v>338</v>
      </c>
      <c r="C150" s="43">
        <v>129</v>
      </c>
      <c r="D150" s="43">
        <v>145</v>
      </c>
      <c r="E150" s="69">
        <v>139</v>
      </c>
      <c r="F150" s="43">
        <f t="shared" si="25"/>
        <v>413</v>
      </c>
      <c r="G150" s="87">
        <f t="shared" si="26"/>
        <v>137.66666666666666</v>
      </c>
      <c r="H150" s="61" t="s">
        <v>338</v>
      </c>
      <c r="I150" s="70">
        <f>VLOOKUP(B150,'총에버 관리_2023'!$A$3:$V$22,21,FALSE)</f>
        <v>21</v>
      </c>
      <c r="J150" s="70">
        <f>VLOOKUP(B150,'총에버 관리_2023'!$A$3:$V$22,20,FALSE)</f>
        <v>2717</v>
      </c>
      <c r="K150" s="83">
        <f>VLOOKUP(B150,'총에버 관리_2023'!$A$3:$V$22,22,FALSE)</f>
        <v>129.38095238095238</v>
      </c>
      <c r="L150" s="84">
        <f>RANK(K150,'총에버 관리_2023'!$V$3:$V$22)</f>
        <v>17</v>
      </c>
    </row>
    <row r="151" spans="1:12" ht="18.75">
      <c r="A151" s="77">
        <f t="shared" si="24"/>
        <v>12</v>
      </c>
      <c r="B151" s="72" t="s">
        <v>335</v>
      </c>
      <c r="C151" s="43">
        <v>164</v>
      </c>
      <c r="D151" s="58">
        <v>107</v>
      </c>
      <c r="E151" s="69">
        <v>139</v>
      </c>
      <c r="F151" s="43">
        <f t="shared" si="25"/>
        <v>410</v>
      </c>
      <c r="G151" s="87">
        <f t="shared" si="26"/>
        <v>136.66666666666666</v>
      </c>
      <c r="H151" s="72" t="s">
        <v>335</v>
      </c>
      <c r="I151" s="70">
        <f>VLOOKUP(B151,'총에버 관리_2023'!$A$3:$V$22,21,FALSE)</f>
        <v>18</v>
      </c>
      <c r="J151" s="70">
        <f>VLOOKUP(B151,'총에버 관리_2023'!$A$3:$V$22,20,FALSE)</f>
        <v>3321</v>
      </c>
      <c r="K151" s="83">
        <f>VLOOKUP(B151,'총에버 관리_2023'!$A$3:$V$22,22,FALSE)</f>
        <v>184.5</v>
      </c>
      <c r="L151" s="84">
        <f>RANK(K151,'총에버 관리_2023'!$V$3:$V$22)</f>
        <v>7</v>
      </c>
    </row>
    <row r="154" spans="1:12" ht="36.75" customHeight="1">
      <c r="A154" s="188" t="s">
        <v>345</v>
      </c>
      <c r="B154" s="189"/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</row>
    <row r="155" spans="1:12" ht="37.5">
      <c r="A155" s="74" t="s">
        <v>40</v>
      </c>
      <c r="B155" s="38" t="s">
        <v>41</v>
      </c>
      <c r="C155" s="57" t="s">
        <v>42</v>
      </c>
      <c r="D155" s="57" t="s">
        <v>43</v>
      </c>
      <c r="E155" s="57" t="s">
        <v>44</v>
      </c>
      <c r="F155" s="38" t="s">
        <v>45</v>
      </c>
      <c r="G155" s="75" t="s">
        <v>46</v>
      </c>
      <c r="H155" s="38" t="s">
        <v>41</v>
      </c>
      <c r="I155" s="38" t="s">
        <v>47</v>
      </c>
      <c r="J155" s="38" t="s">
        <v>48</v>
      </c>
      <c r="K155" s="38" t="s">
        <v>49</v>
      </c>
      <c r="L155" s="76" t="s">
        <v>74</v>
      </c>
    </row>
    <row r="156" spans="1:12" ht="19.5" thickBot="1">
      <c r="A156" s="77">
        <f>RANK(G156,$G$156:$G$167)</f>
        <v>1</v>
      </c>
      <c r="B156" s="123" t="s">
        <v>351</v>
      </c>
      <c r="C156" s="59">
        <v>209</v>
      </c>
      <c r="D156" s="59">
        <v>225</v>
      </c>
      <c r="E156" s="201">
        <v>214</v>
      </c>
      <c r="F156" s="80">
        <f>SUM(C156:E156)</f>
        <v>648</v>
      </c>
      <c r="G156" s="87">
        <f>F156/COUNTA(C156:E156)</f>
        <v>216</v>
      </c>
      <c r="H156" s="123" t="s">
        <v>351</v>
      </c>
      <c r="I156" s="70">
        <f>VLOOKUP(B156,'총에버 관리_2023'!$A$3:$V$22,21,FALSE)</f>
        <v>30</v>
      </c>
      <c r="J156" s="70">
        <f>VLOOKUP(B156,'총에버 관리_2023'!$A$3:$V$22,20,FALSE)</f>
        <v>6130</v>
      </c>
      <c r="K156" s="83">
        <f>VLOOKUP(B156,'총에버 관리_2023'!$A$3:$V$22,22,FALSE)</f>
        <v>204.33333333333334</v>
      </c>
      <c r="L156" s="84">
        <f>RANK(K156,'총에버 관리_2023'!$V$3:$V$22)</f>
        <v>1</v>
      </c>
    </row>
    <row r="157" spans="1:12" ht="20.25" thickTop="1" thickBot="1">
      <c r="A157" s="77">
        <f>RANK(G157,$G$156:$G$167)</f>
        <v>2</v>
      </c>
      <c r="B157" s="61" t="s">
        <v>352</v>
      </c>
      <c r="C157" s="62">
        <v>226</v>
      </c>
      <c r="D157" s="63">
        <v>181</v>
      </c>
      <c r="E157" s="58">
        <v>211</v>
      </c>
      <c r="F157" s="63">
        <f>SUM(C157:E157)</f>
        <v>618</v>
      </c>
      <c r="G157" s="87">
        <f>F157/COUNTA(C157:E157)</f>
        <v>206</v>
      </c>
      <c r="H157" s="61" t="s">
        <v>352</v>
      </c>
      <c r="I157" s="70">
        <f>VLOOKUP(B157,'총에버 관리_2023'!$A$3:$V$22,21,FALSE)</f>
        <v>21</v>
      </c>
      <c r="J157" s="70">
        <f>VLOOKUP(B157,'총에버 관리_2023'!$A$3:$V$22,20,FALSE)</f>
        <v>4076</v>
      </c>
      <c r="K157" s="83">
        <f>VLOOKUP(B157,'총에버 관리_2023'!$A$3:$V$22,22,FALSE)</f>
        <v>194.0952380952381</v>
      </c>
      <c r="L157" s="84">
        <f>RANK(K157,'총에버 관리_2023'!$V$3:$V$22)</f>
        <v>3</v>
      </c>
    </row>
    <row r="158" spans="1:12" ht="19.5" thickTop="1">
      <c r="A158" s="77">
        <f>RANK(G158,$G$156:$G$167)</f>
        <v>3</v>
      </c>
      <c r="B158" s="72" t="s">
        <v>347</v>
      </c>
      <c r="C158" s="70">
        <v>217</v>
      </c>
      <c r="D158" s="58">
        <v>207</v>
      </c>
      <c r="E158" s="43">
        <v>178</v>
      </c>
      <c r="F158" s="69">
        <f>SUM(C158:E158)</f>
        <v>602</v>
      </c>
      <c r="G158" s="87">
        <f>F158/COUNTA(C158:E158)</f>
        <v>200.66666666666666</v>
      </c>
      <c r="H158" s="72" t="s">
        <v>347</v>
      </c>
      <c r="I158" s="70">
        <f>VLOOKUP(B158,'총에버 관리_2023'!$A$3:$V$22,21,FALSE)</f>
        <v>30</v>
      </c>
      <c r="J158" s="70">
        <f>VLOOKUP(B158,'총에버 관리_2023'!$A$3:$V$22,20,FALSE)</f>
        <v>5759</v>
      </c>
      <c r="K158" s="83">
        <f>VLOOKUP(B158,'총에버 관리_2023'!$A$3:$V$22,22,FALSE)</f>
        <v>191.96666666666667</v>
      </c>
      <c r="L158" s="84">
        <f>RANK(K158,'총에버 관리_2023'!$V$3:$V$22)</f>
        <v>4</v>
      </c>
    </row>
    <row r="159" spans="1:12" ht="18.75">
      <c r="A159" s="77">
        <f>RANK(G159,$G$156:$G$167)</f>
        <v>4</v>
      </c>
      <c r="B159" s="61" t="s">
        <v>357</v>
      </c>
      <c r="C159" s="43">
        <v>225</v>
      </c>
      <c r="D159" s="43">
        <v>169</v>
      </c>
      <c r="E159" s="43">
        <v>193</v>
      </c>
      <c r="F159" s="69">
        <f>SUM(C159:E159)</f>
        <v>587</v>
      </c>
      <c r="G159" s="87">
        <f>F159/COUNTA(C159:E159)</f>
        <v>195.66666666666666</v>
      </c>
      <c r="H159" s="61" t="s">
        <v>357</v>
      </c>
      <c r="I159" s="70">
        <f>VLOOKUP(B159,'총에버 관리_2023'!$A$3:$V$22,21,FALSE)</f>
        <v>27</v>
      </c>
      <c r="J159" s="70">
        <f>VLOOKUP(B159,'총에버 관리_2023'!$A$3:$V$22,20,FALSE)</f>
        <v>4874</v>
      </c>
      <c r="K159" s="83">
        <f>VLOOKUP(B159,'총에버 관리_2023'!$A$3:$V$22,22,FALSE)</f>
        <v>180.5185185185185</v>
      </c>
      <c r="L159" s="84">
        <f>RANK(K159,'총에버 관리_2023'!$V$3:$V$22)</f>
        <v>9</v>
      </c>
    </row>
    <row r="160" spans="1:12" ht="18.75">
      <c r="A160" s="77">
        <f>RANK(G160,$G$156:$G$167)</f>
        <v>5</v>
      </c>
      <c r="B160" s="61" t="s">
        <v>349</v>
      </c>
      <c r="C160" s="43">
        <v>212</v>
      </c>
      <c r="D160" s="43">
        <v>123</v>
      </c>
      <c r="E160" s="43">
        <v>223</v>
      </c>
      <c r="F160" s="69">
        <f>SUM(C160:E160)</f>
        <v>558</v>
      </c>
      <c r="G160" s="87">
        <f>F160/COUNTA(C160:E160)</f>
        <v>186</v>
      </c>
      <c r="H160" s="61" t="s">
        <v>349</v>
      </c>
      <c r="I160" s="70">
        <f>VLOOKUP(B160,'총에버 관리_2023'!$A$3:$V$22,21,FALSE)</f>
        <v>18</v>
      </c>
      <c r="J160" s="70">
        <f>VLOOKUP(B160,'총에버 관리_2023'!$A$3:$V$22,20,FALSE)</f>
        <v>3321</v>
      </c>
      <c r="K160" s="83">
        <f>VLOOKUP(B160,'총에버 관리_2023'!$A$3:$V$22,22,FALSE)</f>
        <v>184.5</v>
      </c>
      <c r="L160" s="84">
        <f>RANK(K160,'총에버 관리_2023'!$V$3:$V$22)</f>
        <v>7</v>
      </c>
    </row>
    <row r="161" spans="1:12" ht="18.75">
      <c r="A161" s="77">
        <f>RANK(G161,$G$156:$G$167)</f>
        <v>6</v>
      </c>
      <c r="B161" s="61" t="s">
        <v>355</v>
      </c>
      <c r="C161" s="43">
        <v>167</v>
      </c>
      <c r="D161" s="43">
        <v>215</v>
      </c>
      <c r="E161" s="43">
        <v>159</v>
      </c>
      <c r="F161" s="69">
        <f>SUM(C161:E161)</f>
        <v>541</v>
      </c>
      <c r="G161" s="87">
        <f>F161/COUNTA(C161:E161)</f>
        <v>180.33333333333334</v>
      </c>
      <c r="H161" s="61" t="s">
        <v>355</v>
      </c>
      <c r="I161" s="70">
        <f>VLOOKUP(B161,'총에버 관리_2023'!$A$3:$V$22,21,FALSE)</f>
        <v>29</v>
      </c>
      <c r="J161" s="70">
        <f>VLOOKUP(B161,'총에버 관리_2023'!$A$3:$V$22,20,FALSE)</f>
        <v>5263</v>
      </c>
      <c r="K161" s="83">
        <f>VLOOKUP(B161,'총에버 관리_2023'!$A$3:$V$22,22,FALSE)</f>
        <v>181.48275862068965</v>
      </c>
      <c r="L161" s="84">
        <f>RANK(K161,'총에버 관리_2023'!$V$3:$V$22)</f>
        <v>8</v>
      </c>
    </row>
    <row r="162" spans="1:12" ht="19.5" thickBot="1">
      <c r="A162" s="77">
        <f>RANK(G162,$G$156:$G$167)</f>
        <v>7</v>
      </c>
      <c r="B162" s="61" t="s">
        <v>353</v>
      </c>
      <c r="C162" s="43">
        <v>132</v>
      </c>
      <c r="D162" s="71">
        <v>189</v>
      </c>
      <c r="E162" s="43">
        <v>198</v>
      </c>
      <c r="F162" s="43">
        <f>SUM(C162:E162)</f>
        <v>519</v>
      </c>
      <c r="G162" s="87">
        <f>F162/COUNTA(C162:E162)</f>
        <v>173</v>
      </c>
      <c r="H162" s="61" t="s">
        <v>353</v>
      </c>
      <c r="I162" s="70">
        <f>VLOOKUP(B162,'총에버 관리_2023'!$A$3:$V$22,21,FALSE)</f>
        <v>27</v>
      </c>
      <c r="J162" s="70">
        <f>VLOOKUP(B162,'총에버 관리_2023'!$A$3:$V$22,20,FALSE)</f>
        <v>4112</v>
      </c>
      <c r="K162" s="83">
        <f>VLOOKUP(B162,'총에버 관리_2023'!$A$3:$V$22,22,FALSE)</f>
        <v>152.2962962962963</v>
      </c>
      <c r="L162" s="84">
        <f>RANK(K162,'총에버 관리_2023'!$V$3:$V$22)</f>
        <v>15</v>
      </c>
    </row>
    <row r="163" spans="1:12" ht="20.25" thickTop="1" thickBot="1">
      <c r="A163" s="77">
        <f>RANK(G163,$G$156:$G$167)</f>
        <v>8</v>
      </c>
      <c r="B163" s="72" t="s">
        <v>354</v>
      </c>
      <c r="C163" s="67">
        <v>150</v>
      </c>
      <c r="D163" s="68">
        <v>194</v>
      </c>
      <c r="E163" s="69">
        <v>166</v>
      </c>
      <c r="F163" s="43">
        <f>SUM(C163:E163)</f>
        <v>510</v>
      </c>
      <c r="G163" s="87">
        <f>F163/COUNTA(C163:E163)</f>
        <v>170</v>
      </c>
      <c r="H163" s="72" t="s">
        <v>354</v>
      </c>
      <c r="I163" s="70">
        <f>VLOOKUP(B163,'총에버 관리_2023'!$A$3:$V$22,21,FALSE)</f>
        <v>18</v>
      </c>
      <c r="J163" s="70">
        <f>VLOOKUP(B163,'총에버 관리_2023'!$A$3:$V$22,20,FALSE)</f>
        <v>3034</v>
      </c>
      <c r="K163" s="83">
        <f>VLOOKUP(B163,'총에버 관리_2023'!$A$3:$V$22,22,FALSE)</f>
        <v>168.55555555555554</v>
      </c>
      <c r="L163" s="84">
        <f>RANK(K163,'총에버 관리_2023'!$V$3:$V$22)</f>
        <v>12</v>
      </c>
    </row>
    <row r="164" spans="1:12" ht="19.5" thickTop="1">
      <c r="A164" s="77">
        <f>RANK(G164,$G$156:$G$167)</f>
        <v>9</v>
      </c>
      <c r="B164" s="61" t="s">
        <v>350</v>
      </c>
      <c r="C164" s="58">
        <v>129</v>
      </c>
      <c r="D164" s="64">
        <v>219</v>
      </c>
      <c r="E164" s="63">
        <v>160</v>
      </c>
      <c r="F164" s="58">
        <f>SUM(C164:E164)</f>
        <v>508</v>
      </c>
      <c r="G164" s="87">
        <f>F164/COUNTA(C164:E164)</f>
        <v>169.33333333333334</v>
      </c>
      <c r="H164" s="61" t="s">
        <v>350</v>
      </c>
      <c r="I164" s="70">
        <f>VLOOKUP(B164,'총에버 관리_2023'!$A$3:$V$22,21,FALSE)</f>
        <v>15</v>
      </c>
      <c r="J164" s="70">
        <f>VLOOKUP(B164,'총에버 관리_2023'!$A$3:$V$22,20,FALSE)</f>
        <v>2384</v>
      </c>
      <c r="K164" s="83">
        <f>VLOOKUP(B164,'총에버 관리_2023'!$A$3:$V$22,22,FALSE)</f>
        <v>158.93333333333334</v>
      </c>
      <c r="L164" s="84">
        <f>RANK(K164,'총에버 관리_2023'!$V$3:$V$22)</f>
        <v>13</v>
      </c>
    </row>
    <row r="165" spans="1:12" ht="18.75">
      <c r="A165" s="77">
        <f>RANK(G165,$G$156:$G$167)</f>
        <v>10</v>
      </c>
      <c r="B165" s="72" t="s">
        <v>356</v>
      </c>
      <c r="C165" s="43">
        <v>172</v>
      </c>
      <c r="D165" s="58">
        <v>212</v>
      </c>
      <c r="E165" s="69">
        <v>116</v>
      </c>
      <c r="F165" s="43">
        <f>SUM(C165:E165)</f>
        <v>500</v>
      </c>
      <c r="G165" s="87">
        <f>F165/COUNTA(C165:E165)</f>
        <v>166.66666666666666</v>
      </c>
      <c r="H165" s="72" t="s">
        <v>356</v>
      </c>
      <c r="I165" s="70"/>
      <c r="J165" s="70"/>
      <c r="K165" s="83"/>
      <c r="L165" s="84"/>
    </row>
    <row r="166" spans="1:12" ht="18.75">
      <c r="A166" s="77">
        <f>RANK(G166,$G$156:$G$167)</f>
        <v>11</v>
      </c>
      <c r="B166" s="72" t="s">
        <v>348</v>
      </c>
      <c r="C166" s="43">
        <v>155</v>
      </c>
      <c r="D166" s="43">
        <v>172</v>
      </c>
      <c r="E166" s="69">
        <v>170</v>
      </c>
      <c r="F166" s="43">
        <f>SUM(C166:E166)</f>
        <v>497</v>
      </c>
      <c r="G166" s="87">
        <f>F166/COUNTA(C166:E166)</f>
        <v>165.66666666666666</v>
      </c>
      <c r="H166" s="72" t="s">
        <v>348</v>
      </c>
      <c r="I166" s="70">
        <f>VLOOKUP(B166,'총에버 관리_2023'!$A$3:$V$22,21,FALSE)</f>
        <v>27</v>
      </c>
      <c r="J166" s="70">
        <f>VLOOKUP(B166,'총에버 관리_2023'!$A$3:$V$22,20,FALSE)</f>
        <v>4746</v>
      </c>
      <c r="K166" s="83">
        <f>VLOOKUP(B166,'총에버 관리_2023'!$A$3:$V$22,22,FALSE)</f>
        <v>175.77777777777777</v>
      </c>
      <c r="L166" s="84">
        <f>RANK(K166,'총에버 관리_2023'!$V$3:$V$22)</f>
        <v>10</v>
      </c>
    </row>
    <row r="167" spans="1:12" ht="18.75">
      <c r="A167" s="77">
        <f>RANK(G167,$G$156:$G$167)</f>
        <v>12</v>
      </c>
      <c r="B167" s="72" t="s">
        <v>358</v>
      </c>
      <c r="C167" s="43">
        <v>119</v>
      </c>
      <c r="D167" s="58">
        <v>103</v>
      </c>
      <c r="E167" s="69">
        <v>143</v>
      </c>
      <c r="F167" s="43">
        <f>SUM(C167:E167)</f>
        <v>365</v>
      </c>
      <c r="G167" s="87">
        <f>F167/COUNTA(C167:E167)</f>
        <v>121.66666666666667</v>
      </c>
      <c r="H167" s="72" t="s">
        <v>358</v>
      </c>
      <c r="I167" s="70">
        <f>VLOOKUP(B167,'총에버 관리_2023'!$A$3:$V$22,21,FALSE)</f>
        <v>21</v>
      </c>
      <c r="J167" s="70">
        <f>VLOOKUP(B167,'총에버 관리_2023'!$A$3:$V$22,20,FALSE)</f>
        <v>2717</v>
      </c>
      <c r="K167" s="83">
        <f>VLOOKUP(B167,'총에버 관리_2023'!$A$3:$V$22,22,FALSE)</f>
        <v>129.38095238095238</v>
      </c>
      <c r="L167" s="84">
        <f>RANK(K167,'총에버 관리_2023'!$V$3:$V$22)</f>
        <v>17</v>
      </c>
    </row>
  </sheetData>
  <sortState ref="A156:L167">
    <sortCondition ref="A155"/>
  </sortState>
  <mergeCells count="10">
    <mergeCell ref="A154:L154"/>
    <mergeCell ref="A138:L138"/>
    <mergeCell ref="A121:L121"/>
    <mergeCell ref="A98:L98"/>
    <mergeCell ref="A82:L82"/>
    <mergeCell ref="A2:L2"/>
    <mergeCell ref="A19:L19"/>
    <mergeCell ref="A34:L34"/>
    <mergeCell ref="A48:L48"/>
    <mergeCell ref="A66:L66"/>
  </mergeCells>
  <phoneticPr fontId="2" type="noConversion"/>
  <conditionalFormatting sqref="C4:E15 C21:E31 C36:E45">
    <cfRule type="cellIs" dxfId="135" priority="327" operator="greaterThan">
      <formula>199</formula>
    </cfRule>
  </conditionalFormatting>
  <conditionalFormatting sqref="F4:F15 F21:F31 F36:F45">
    <cfRule type="cellIs" dxfId="134" priority="326" operator="greaterThan">
      <formula>599</formula>
    </cfRule>
  </conditionalFormatting>
  <conditionalFormatting sqref="G4:G15 G21:G31 G36:G45">
    <cfRule type="cellIs" dxfId="133" priority="325" operator="greaterThan">
      <formula>199.999</formula>
    </cfRule>
  </conditionalFormatting>
  <conditionalFormatting sqref="K4:K15 K21:K31 K36:K45">
    <cfRule type="cellIs" dxfId="132" priority="324" operator="greaterThan">
      <formula>199.99</formula>
    </cfRule>
  </conditionalFormatting>
  <conditionalFormatting sqref="C50:E59">
    <cfRule type="cellIs" dxfId="131" priority="78" operator="greaterThan">
      <formula>199</formula>
    </cfRule>
  </conditionalFormatting>
  <conditionalFormatting sqref="F50:F59">
    <cfRule type="cellIs" dxfId="130" priority="77" operator="greaterThan">
      <formula>599</formula>
    </cfRule>
  </conditionalFormatting>
  <conditionalFormatting sqref="G50:G59">
    <cfRule type="cellIs" dxfId="129" priority="76" operator="greaterThan">
      <formula>199.999</formula>
    </cfRule>
  </conditionalFormatting>
  <conditionalFormatting sqref="K50:K59">
    <cfRule type="cellIs" dxfId="128" priority="75" operator="greaterThan">
      <formula>199.99</formula>
    </cfRule>
  </conditionalFormatting>
  <conditionalFormatting sqref="C60:E62">
    <cfRule type="cellIs" dxfId="127" priority="74" operator="greaterThan">
      <formula>199</formula>
    </cfRule>
  </conditionalFormatting>
  <conditionalFormatting sqref="F60:F62">
    <cfRule type="cellIs" dxfId="126" priority="73" operator="greaterThan">
      <formula>599</formula>
    </cfRule>
  </conditionalFormatting>
  <conditionalFormatting sqref="G60:G62">
    <cfRule type="cellIs" dxfId="125" priority="72" operator="greaterThan">
      <formula>199.999</formula>
    </cfRule>
  </conditionalFormatting>
  <conditionalFormatting sqref="K60:K62">
    <cfRule type="cellIs" dxfId="124" priority="71" operator="greaterThan">
      <formula>199.99</formula>
    </cfRule>
  </conditionalFormatting>
  <conditionalFormatting sqref="C63:E63">
    <cfRule type="cellIs" dxfId="123" priority="70" operator="greaterThan">
      <formula>199</formula>
    </cfRule>
  </conditionalFormatting>
  <conditionalFormatting sqref="F63">
    <cfRule type="cellIs" dxfId="122" priority="69" operator="greaterThan">
      <formula>599</formula>
    </cfRule>
  </conditionalFormatting>
  <conditionalFormatting sqref="G63">
    <cfRule type="cellIs" dxfId="121" priority="68" operator="greaterThan">
      <formula>199.999</formula>
    </cfRule>
  </conditionalFormatting>
  <conditionalFormatting sqref="K63">
    <cfRule type="cellIs" dxfId="120" priority="67" operator="greaterThan">
      <formula>199.99</formula>
    </cfRule>
  </conditionalFormatting>
  <conditionalFormatting sqref="C68:E77">
    <cfRule type="cellIs" dxfId="119" priority="66" operator="greaterThan">
      <formula>199</formula>
    </cfRule>
  </conditionalFormatting>
  <conditionalFormatting sqref="F68:F77">
    <cfRule type="cellIs" dxfId="118" priority="65" operator="greaterThan">
      <formula>599</formula>
    </cfRule>
  </conditionalFormatting>
  <conditionalFormatting sqref="G68:G77">
    <cfRule type="cellIs" dxfId="117" priority="64" operator="greaterThan">
      <formula>199.999</formula>
    </cfRule>
  </conditionalFormatting>
  <conditionalFormatting sqref="K68:K79">
    <cfRule type="cellIs" dxfId="116" priority="63" operator="greaterThan">
      <formula>199.99</formula>
    </cfRule>
  </conditionalFormatting>
  <conditionalFormatting sqref="C78:E79">
    <cfRule type="cellIs" dxfId="115" priority="62" operator="greaterThan">
      <formula>199</formula>
    </cfRule>
  </conditionalFormatting>
  <conditionalFormatting sqref="F78:F79">
    <cfRule type="cellIs" dxfId="114" priority="61" operator="greaterThan">
      <formula>599</formula>
    </cfRule>
  </conditionalFormatting>
  <conditionalFormatting sqref="G78:G79">
    <cfRule type="cellIs" dxfId="113" priority="60" operator="greaterThan">
      <formula>199.999</formula>
    </cfRule>
  </conditionalFormatting>
  <conditionalFormatting sqref="K78:K79">
    <cfRule type="cellIs" dxfId="112" priority="59" operator="greaterThan">
      <formula>199.99</formula>
    </cfRule>
  </conditionalFormatting>
  <conditionalFormatting sqref="C84:E93">
    <cfRule type="cellIs" dxfId="111" priority="58" operator="greaterThan">
      <formula>199</formula>
    </cfRule>
  </conditionalFormatting>
  <conditionalFormatting sqref="F84:F93">
    <cfRule type="cellIs" dxfId="110" priority="57" operator="greaterThan">
      <formula>599</formula>
    </cfRule>
  </conditionalFormatting>
  <conditionalFormatting sqref="G84:G93">
    <cfRule type="cellIs" dxfId="109" priority="56" operator="greaterThan">
      <formula>199.999</formula>
    </cfRule>
  </conditionalFormatting>
  <conditionalFormatting sqref="K84:K95">
    <cfRule type="cellIs" dxfId="108" priority="55" operator="greaterThan">
      <formula>199.99</formula>
    </cfRule>
  </conditionalFormatting>
  <conditionalFormatting sqref="C94:E95">
    <cfRule type="cellIs" dxfId="107" priority="54" operator="greaterThan">
      <formula>199</formula>
    </cfRule>
  </conditionalFormatting>
  <conditionalFormatting sqref="F94:F95">
    <cfRule type="cellIs" dxfId="106" priority="53" operator="greaterThan">
      <formula>599</formula>
    </cfRule>
  </conditionalFormatting>
  <conditionalFormatting sqref="G94:G95">
    <cfRule type="cellIs" dxfId="105" priority="52" operator="greaterThan">
      <formula>199.999</formula>
    </cfRule>
  </conditionalFormatting>
  <conditionalFormatting sqref="K94:K95">
    <cfRule type="cellIs" dxfId="104" priority="51" operator="greaterThan">
      <formula>199.99</formula>
    </cfRule>
  </conditionalFormatting>
  <conditionalFormatting sqref="C100:E109">
    <cfRule type="cellIs" dxfId="103" priority="50" operator="greaterThan">
      <formula>199</formula>
    </cfRule>
  </conditionalFormatting>
  <conditionalFormatting sqref="F100:F109">
    <cfRule type="cellIs" dxfId="102" priority="49" operator="greaterThan">
      <formula>599</formula>
    </cfRule>
  </conditionalFormatting>
  <conditionalFormatting sqref="G100:G109">
    <cfRule type="cellIs" dxfId="101" priority="48" operator="greaterThan">
      <formula>199.999</formula>
    </cfRule>
  </conditionalFormatting>
  <conditionalFormatting sqref="K100:K117">
    <cfRule type="cellIs" dxfId="100" priority="47" operator="greaterThan">
      <formula>199.99</formula>
    </cfRule>
  </conditionalFormatting>
  <conditionalFormatting sqref="C110:E111">
    <cfRule type="cellIs" dxfId="99" priority="46" operator="greaterThan">
      <formula>199</formula>
    </cfRule>
  </conditionalFormatting>
  <conditionalFormatting sqref="F110:F111">
    <cfRule type="cellIs" dxfId="98" priority="45" operator="greaterThan">
      <formula>599</formula>
    </cfRule>
  </conditionalFormatting>
  <conditionalFormatting sqref="G110:G111">
    <cfRule type="cellIs" dxfId="97" priority="44" operator="greaterThan">
      <formula>199.999</formula>
    </cfRule>
  </conditionalFormatting>
  <conditionalFormatting sqref="K110:K111">
    <cfRule type="cellIs" dxfId="96" priority="43" operator="greaterThan">
      <formula>199.99</formula>
    </cfRule>
  </conditionalFormatting>
  <conditionalFormatting sqref="C112:E115">
    <cfRule type="cellIs" dxfId="95" priority="42" operator="greaterThan">
      <formula>199</formula>
    </cfRule>
  </conditionalFormatting>
  <conditionalFormatting sqref="F112:F115">
    <cfRule type="cellIs" dxfId="94" priority="41" operator="greaterThan">
      <formula>599</formula>
    </cfRule>
  </conditionalFormatting>
  <conditionalFormatting sqref="G112:G115">
    <cfRule type="cellIs" dxfId="93" priority="40" operator="greaterThan">
      <formula>199.999</formula>
    </cfRule>
  </conditionalFormatting>
  <conditionalFormatting sqref="K112:K117">
    <cfRule type="cellIs" dxfId="92" priority="39" operator="greaterThan">
      <formula>199.99</formula>
    </cfRule>
  </conditionalFormatting>
  <conditionalFormatting sqref="C116:E117">
    <cfRule type="cellIs" dxfId="91" priority="38" operator="greaterThan">
      <formula>199</formula>
    </cfRule>
  </conditionalFormatting>
  <conditionalFormatting sqref="F116:F117">
    <cfRule type="cellIs" dxfId="90" priority="37" operator="greaterThan">
      <formula>599</formula>
    </cfRule>
  </conditionalFormatting>
  <conditionalFormatting sqref="G116:G117">
    <cfRule type="cellIs" dxfId="89" priority="36" operator="greaterThan">
      <formula>199.999</formula>
    </cfRule>
  </conditionalFormatting>
  <conditionalFormatting sqref="K116:K117">
    <cfRule type="cellIs" dxfId="88" priority="35" operator="greaterThan">
      <formula>199.99</formula>
    </cfRule>
  </conditionalFormatting>
  <conditionalFormatting sqref="C123:E132">
    <cfRule type="cellIs" dxfId="87" priority="34" operator="greaterThan">
      <formula>199</formula>
    </cfRule>
  </conditionalFormatting>
  <conditionalFormatting sqref="F123:F132">
    <cfRule type="cellIs" dxfId="86" priority="33" operator="greaterThan">
      <formula>599</formula>
    </cfRule>
  </conditionalFormatting>
  <conditionalFormatting sqref="G123:G132">
    <cfRule type="cellIs" dxfId="85" priority="32" operator="greaterThan">
      <formula>199.999</formula>
    </cfRule>
  </conditionalFormatting>
  <conditionalFormatting sqref="K123:K135">
    <cfRule type="cellIs" dxfId="84" priority="31" operator="greaterThan">
      <formula>199.99</formula>
    </cfRule>
  </conditionalFormatting>
  <conditionalFormatting sqref="C133:E134">
    <cfRule type="cellIs" dxfId="83" priority="30" operator="greaterThan">
      <formula>199</formula>
    </cfRule>
  </conditionalFormatting>
  <conditionalFormatting sqref="F133:F134">
    <cfRule type="cellIs" dxfId="82" priority="29" operator="greaterThan">
      <formula>599</formula>
    </cfRule>
  </conditionalFormatting>
  <conditionalFormatting sqref="G133:G134">
    <cfRule type="cellIs" dxfId="81" priority="28" operator="greaterThan">
      <formula>199.999</formula>
    </cfRule>
  </conditionalFormatting>
  <conditionalFormatting sqref="K133:K134">
    <cfRule type="cellIs" dxfId="80" priority="27" operator="greaterThan">
      <formula>199.99</formula>
    </cfRule>
  </conditionalFormatting>
  <conditionalFormatting sqref="C135:E135">
    <cfRule type="cellIs" dxfId="79" priority="26" operator="greaterThan">
      <formula>199</formula>
    </cfRule>
  </conditionalFormatting>
  <conditionalFormatting sqref="F135">
    <cfRule type="cellIs" dxfId="78" priority="25" operator="greaterThan">
      <formula>599</formula>
    </cfRule>
  </conditionalFormatting>
  <conditionalFormatting sqref="G135">
    <cfRule type="cellIs" dxfId="77" priority="24" operator="greaterThan">
      <formula>199.999</formula>
    </cfRule>
  </conditionalFormatting>
  <conditionalFormatting sqref="K135">
    <cfRule type="cellIs" dxfId="76" priority="23" operator="greaterThan">
      <formula>199.99</formula>
    </cfRule>
  </conditionalFormatting>
  <conditionalFormatting sqref="C140:E149">
    <cfRule type="cellIs" dxfId="75" priority="22" operator="greaterThan">
      <formula>199</formula>
    </cfRule>
  </conditionalFormatting>
  <conditionalFormatting sqref="F140:F149">
    <cfRule type="cellIs" dxfId="74" priority="21" operator="greaterThan">
      <formula>599</formula>
    </cfRule>
  </conditionalFormatting>
  <conditionalFormatting sqref="G140:G149">
    <cfRule type="cellIs" dxfId="73" priority="20" operator="greaterThan">
      <formula>199.999</formula>
    </cfRule>
  </conditionalFormatting>
  <conditionalFormatting sqref="K140:K146 K148:K151">
    <cfRule type="cellIs" dxfId="72" priority="19" operator="greaterThan">
      <formula>199.99</formula>
    </cfRule>
  </conditionalFormatting>
  <conditionalFormatting sqref="C150:E151">
    <cfRule type="cellIs" dxfId="71" priority="18" operator="greaterThan">
      <formula>199</formula>
    </cfRule>
  </conditionalFormatting>
  <conditionalFormatting sqref="F150:F151">
    <cfRule type="cellIs" dxfId="70" priority="17" operator="greaterThan">
      <formula>599</formula>
    </cfRule>
  </conditionalFormatting>
  <conditionalFormatting sqref="G150:G151">
    <cfRule type="cellIs" dxfId="69" priority="16" operator="greaterThan">
      <formula>199.999</formula>
    </cfRule>
  </conditionalFormatting>
  <conditionalFormatting sqref="K150:K151">
    <cfRule type="cellIs" dxfId="68" priority="15" operator="greaterThan">
      <formula>199.99</formula>
    </cfRule>
  </conditionalFormatting>
  <conditionalFormatting sqref="K147">
    <cfRule type="cellIs" dxfId="67" priority="10" operator="greaterThan">
      <formula>199.99</formula>
    </cfRule>
  </conditionalFormatting>
  <conditionalFormatting sqref="C156:E165">
    <cfRule type="cellIs" dxfId="27" priority="9" operator="greaterThan">
      <formula>199</formula>
    </cfRule>
  </conditionalFormatting>
  <conditionalFormatting sqref="F156:F165">
    <cfRule type="cellIs" dxfId="25" priority="8" operator="greaterThan">
      <formula>599</formula>
    </cfRule>
  </conditionalFormatting>
  <conditionalFormatting sqref="G156:G165">
    <cfRule type="cellIs" dxfId="23" priority="7" operator="greaterThan">
      <formula>199.999</formula>
    </cfRule>
  </conditionalFormatting>
  <conditionalFormatting sqref="K164:K167 K156:K162">
    <cfRule type="cellIs" dxfId="21" priority="6" operator="greaterThan">
      <formula>199.99</formula>
    </cfRule>
  </conditionalFormatting>
  <conditionalFormatting sqref="C166:E167">
    <cfRule type="cellIs" dxfId="19" priority="5" operator="greaterThan">
      <formula>199</formula>
    </cfRule>
  </conditionalFormatting>
  <conditionalFormatting sqref="F166:F167">
    <cfRule type="cellIs" dxfId="17" priority="4" operator="greaterThan">
      <formula>599</formula>
    </cfRule>
  </conditionalFormatting>
  <conditionalFormatting sqref="G166:G167">
    <cfRule type="cellIs" dxfId="15" priority="3" operator="greaterThan">
      <formula>199.999</formula>
    </cfRule>
  </conditionalFormatting>
  <conditionalFormatting sqref="K166:K167">
    <cfRule type="cellIs" dxfId="13" priority="2" operator="greaterThan">
      <formula>199.99</formula>
    </cfRule>
  </conditionalFormatting>
  <conditionalFormatting sqref="K163">
    <cfRule type="cellIs" dxfId="11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190" t="s">
        <v>39</v>
      </c>
      <c r="B1" s="191"/>
      <c r="C1" s="191"/>
      <c r="D1" s="191"/>
      <c r="E1" s="191"/>
      <c r="F1" s="191"/>
      <c r="G1" s="191"/>
      <c r="H1" s="191"/>
      <c r="I1" s="191"/>
      <c r="J1" s="191"/>
      <c r="K1" s="192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190" t="s">
        <v>61</v>
      </c>
      <c r="B17" s="191"/>
      <c r="C17" s="191"/>
      <c r="D17" s="191"/>
      <c r="E17" s="191"/>
      <c r="F17" s="191"/>
      <c r="G17" s="191"/>
      <c r="H17" s="191"/>
      <c r="I17" s="191"/>
      <c r="J17" s="191"/>
      <c r="K17" s="192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190" t="s">
        <v>66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2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190" t="s">
        <v>69</v>
      </c>
      <c r="B48" s="191"/>
      <c r="C48" s="191"/>
      <c r="D48" s="191"/>
      <c r="E48" s="191"/>
      <c r="F48" s="191"/>
      <c r="G48" s="191"/>
      <c r="H48" s="191"/>
      <c r="I48" s="191"/>
      <c r="J48" s="191"/>
      <c r="K48" s="192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190" t="s">
        <v>70</v>
      </c>
      <c r="B62" s="191"/>
      <c r="C62" s="191"/>
      <c r="D62" s="191"/>
      <c r="E62" s="191"/>
      <c r="F62" s="191"/>
      <c r="G62" s="191"/>
      <c r="H62" s="191"/>
      <c r="I62" s="191"/>
      <c r="J62" s="191"/>
      <c r="K62" s="192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190" t="s">
        <v>71</v>
      </c>
      <c r="B78" s="191"/>
      <c r="C78" s="191"/>
      <c r="D78" s="191"/>
      <c r="E78" s="191"/>
      <c r="F78" s="191"/>
      <c r="G78" s="191"/>
      <c r="H78" s="191"/>
      <c r="I78" s="191"/>
      <c r="J78" s="191"/>
      <c r="K78" s="192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188" t="s">
        <v>73</v>
      </c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188" t="s">
        <v>75</v>
      </c>
      <c r="B108" s="189"/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66" priority="16" operator="greaterThan">
      <formula>199</formula>
    </cfRule>
  </conditionalFormatting>
  <conditionalFormatting sqref="F3:F13 F19:F32 F36:F46 F50:F59 F64:F74 F80:F91 F97:F105">
    <cfRule type="cellIs" dxfId="65" priority="15" operator="greaterThan">
      <formula>599</formula>
    </cfRule>
  </conditionalFormatting>
  <conditionalFormatting sqref="G3:G13 G19:G32 G36:G46 G50:G59 G64:G74 G80:G91 G97:G105">
    <cfRule type="cellIs" dxfId="64" priority="14" operator="greaterThan">
      <formula>199.999</formula>
    </cfRule>
  </conditionalFormatting>
  <conditionalFormatting sqref="K3:K13 K19:K32 K36:K46 K50:K59 K64:K74 K80:K91 K97:K105">
    <cfRule type="cellIs" dxfId="63" priority="13" operator="greaterThan">
      <formula>199.99</formula>
    </cfRule>
  </conditionalFormatting>
  <conditionalFormatting sqref="C110:E118">
    <cfRule type="cellIs" dxfId="62" priority="12" operator="greaterThan">
      <formula>199</formula>
    </cfRule>
  </conditionalFormatting>
  <conditionalFormatting sqref="F110:F118">
    <cfRule type="cellIs" dxfId="61" priority="11" operator="greaterThan">
      <formula>599</formula>
    </cfRule>
  </conditionalFormatting>
  <conditionalFormatting sqref="G110:G118">
    <cfRule type="cellIs" dxfId="60" priority="10" operator="greaterThan">
      <formula>199.999</formula>
    </cfRule>
  </conditionalFormatting>
  <conditionalFormatting sqref="K110:K118">
    <cfRule type="cellIs" dxfId="59" priority="9" operator="greaterThan">
      <formula>199.99</formula>
    </cfRule>
  </conditionalFormatting>
  <conditionalFormatting sqref="C119:E119">
    <cfRule type="cellIs" dxfId="58" priority="8" operator="greaterThan">
      <formula>199</formula>
    </cfRule>
  </conditionalFormatting>
  <conditionalFormatting sqref="F119">
    <cfRule type="cellIs" dxfId="57" priority="7" operator="greaterThan">
      <formula>599</formula>
    </cfRule>
  </conditionalFormatting>
  <conditionalFormatting sqref="G119">
    <cfRule type="cellIs" dxfId="56" priority="6" operator="greaterThan">
      <formula>199.999</formula>
    </cfRule>
  </conditionalFormatting>
  <conditionalFormatting sqref="K119">
    <cfRule type="cellIs" dxfId="55" priority="5" operator="greaterThan">
      <formula>199.99</formula>
    </cfRule>
  </conditionalFormatting>
  <conditionalFormatting sqref="C120:E120">
    <cfRule type="cellIs" dxfId="54" priority="4" operator="greaterThan">
      <formula>199</formula>
    </cfRule>
  </conditionalFormatting>
  <conditionalFormatting sqref="F120">
    <cfRule type="cellIs" dxfId="53" priority="3" operator="greaterThan">
      <formula>599</formula>
    </cfRule>
  </conditionalFormatting>
  <conditionalFormatting sqref="G120">
    <cfRule type="cellIs" dxfId="52" priority="2" operator="greaterThan">
      <formula>199.999</formula>
    </cfRule>
  </conditionalFormatting>
  <conditionalFormatting sqref="K120">
    <cfRule type="cellIs" dxfId="51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Z24"/>
  <sheetViews>
    <sheetView workbookViewId="0">
      <pane xSplit="1" topLeftCell="B1" activePane="topRight" state="frozen"/>
      <selection pane="topRight" activeCell="S12" sqref="S12"/>
    </sheetView>
  </sheetViews>
  <sheetFormatPr defaultColWidth="9" defaultRowHeight="16.5"/>
  <cols>
    <col min="1" max="1" width="9" style="32"/>
    <col min="2" max="11" width="10.75" style="90" customWidth="1"/>
    <col min="12" max="16" width="10.75" style="90" hidden="1" customWidth="1"/>
    <col min="17" max="23" width="10.75" style="90" customWidth="1"/>
    <col min="24" max="16384" width="9" style="32"/>
  </cols>
  <sheetData>
    <row r="2" spans="1:26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359</v>
      </c>
      <c r="R2" s="89" t="s">
        <v>360</v>
      </c>
      <c r="S2" s="89" t="s">
        <v>234</v>
      </c>
      <c r="T2" s="89" t="s">
        <v>90</v>
      </c>
      <c r="U2" s="89" t="s">
        <v>91</v>
      </c>
      <c r="V2" s="89" t="s">
        <v>92</v>
      </c>
    </row>
    <row r="3" spans="1:26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 t="str">
        <f>IFERROR(VLOOKUP(A3,정기전_2023!$B$122:$F$134,5,FALSE),"")</f>
        <v/>
      </c>
      <c r="J3" s="91" t="str">
        <f>IFERROR(VLOOKUP(A3,정기전_2023!$B$140:$F$151,5,FALSE),"")</f>
        <v/>
      </c>
      <c r="K3" s="91">
        <f>IFERROR(VLOOKUP(A3,정기전_2023!$B$156:$F$167,5,FALSE),"")</f>
        <v>508</v>
      </c>
      <c r="L3" s="91"/>
      <c r="M3" s="91"/>
      <c r="N3" s="91"/>
      <c r="O3" s="91"/>
      <c r="P3" s="91"/>
      <c r="Q3" s="91"/>
      <c r="R3" s="91"/>
      <c r="S3" s="91"/>
      <c r="T3" s="92">
        <f t="shared" ref="T3:T19" si="0">SUM(B3:S3)</f>
        <v>2384</v>
      </c>
      <c r="U3" s="92">
        <f t="shared" ref="U3:U19" si="1">COUNT(B3:S3)*3</f>
        <v>15</v>
      </c>
      <c r="V3" s="93">
        <f t="shared" ref="V3:V14" si="2">IF(U3=0, "",  T3/U3)</f>
        <v>158.93333333333334</v>
      </c>
      <c r="X3" s="90"/>
      <c r="Y3" s="90"/>
      <c r="Z3" s="90"/>
    </row>
    <row r="4" spans="1:26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>
        <f>IFERROR(VLOOKUP(A4,정기전_2023!$B$100:$F$118,5,FALSE),"")</f>
        <v>550</v>
      </c>
      <c r="I4" s="91">
        <f>IFERROR(VLOOKUP(A4,정기전_2023!$B$122:$F$134,5,FALSE),"")</f>
        <v>645</v>
      </c>
      <c r="J4" s="91" t="str">
        <f>IFERROR(VLOOKUP(A4,정기전_2023!$B$140:$F$151,5,FALSE),"")</f>
        <v/>
      </c>
      <c r="K4" s="91">
        <f>IFERROR(VLOOKUP(A4,정기전_2023!$B$156:$F$167,5,FALSE),"")</f>
        <v>618</v>
      </c>
      <c r="L4" s="91"/>
      <c r="M4" s="91"/>
      <c r="N4" s="91"/>
      <c r="O4" s="91"/>
      <c r="P4" s="91"/>
      <c r="Q4" s="91"/>
      <c r="R4" s="91"/>
      <c r="S4" s="91"/>
      <c r="T4" s="92">
        <f t="shared" si="0"/>
        <v>4076</v>
      </c>
      <c r="U4" s="92">
        <f t="shared" si="1"/>
        <v>21</v>
      </c>
      <c r="V4" s="93">
        <f t="shared" si="2"/>
        <v>194.0952380952381</v>
      </c>
      <c r="X4" s="90"/>
      <c r="Y4" s="90"/>
      <c r="Z4" s="90"/>
    </row>
    <row r="5" spans="1:26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>
        <f>IFERROR(VLOOKUP(A5,정기전_2023!$B$100:$F$118,5,FALSE),"")</f>
        <v>553</v>
      </c>
      <c r="I5" s="91">
        <f>IFERROR(VLOOKUP(A5,정기전_2023!$B$122:$F$134,5,FALSE),"")</f>
        <v>505</v>
      </c>
      <c r="J5" s="91">
        <f>IFERROR(VLOOKUP(A5,정기전_2023!$B$140:$F$151,5,FALSE),"")</f>
        <v>489</v>
      </c>
      <c r="K5" s="91">
        <f>IFERROR(VLOOKUP(A5,정기전_2023!$B$156:$F$167,5,FALSE),"")</f>
        <v>497</v>
      </c>
      <c r="L5" s="91"/>
      <c r="M5" s="91"/>
      <c r="N5" s="91"/>
      <c r="O5" s="91"/>
      <c r="P5" s="91"/>
      <c r="Q5" s="91"/>
      <c r="R5" s="91"/>
      <c r="S5" s="91"/>
      <c r="T5" s="92">
        <f t="shared" si="0"/>
        <v>4746</v>
      </c>
      <c r="U5" s="92">
        <f t="shared" si="1"/>
        <v>27</v>
      </c>
      <c r="V5" s="93">
        <f t="shared" si="2"/>
        <v>175.77777777777777</v>
      </c>
      <c r="X5" s="90"/>
      <c r="Y5" s="90"/>
      <c r="Z5" s="90"/>
    </row>
    <row r="6" spans="1:26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>
        <f>IFERROR(VLOOKUP(A6,정기전_2023!$B$100:$F$118,5,FALSE),"")</f>
        <v>486</v>
      </c>
      <c r="I6" s="91">
        <f>IFERROR(VLOOKUP(A6,정기전_2023!$B$122:$F$134,5,FALSE),"")</f>
        <v>554</v>
      </c>
      <c r="J6" s="91" t="str">
        <f>IFERROR(VLOOKUP(A6,정기전_2023!$B$140:$F$151,5,FALSE),"")</f>
        <v/>
      </c>
      <c r="K6" s="91">
        <f>IFERROR(VLOOKUP(A6,정기전_2023!$B$156:$F$167,5,FALSE),"")</f>
        <v>510</v>
      </c>
      <c r="L6" s="91"/>
      <c r="M6" s="91"/>
      <c r="N6" s="91"/>
      <c r="O6" s="91"/>
      <c r="P6" s="91"/>
      <c r="Q6" s="91"/>
      <c r="R6" s="91"/>
      <c r="S6" s="91"/>
      <c r="T6" s="92">
        <f t="shared" si="0"/>
        <v>3034</v>
      </c>
      <c r="U6" s="92">
        <f t="shared" si="1"/>
        <v>18</v>
      </c>
      <c r="V6" s="93">
        <f t="shared" si="2"/>
        <v>168.55555555555554</v>
      </c>
      <c r="X6" s="90"/>
      <c r="Y6" s="90"/>
      <c r="Z6" s="90"/>
    </row>
    <row r="7" spans="1:26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 t="str">
        <f>IFERROR(VLOOKUP(A7,정기전_2023!$B$122:$F$134,5,FALSE),"")</f>
        <v/>
      </c>
      <c r="J7" s="91">
        <f>IFERROR(VLOOKUP(A7,정기전_2023!$B$140:$F$151,5,FALSE),"")</f>
        <v>707</v>
      </c>
      <c r="K7" s="91" t="str">
        <f>IFERROR(VLOOKUP(A7,정기전_2023!$B$156:$F$167,5,FALSE),"")</f>
        <v/>
      </c>
      <c r="L7" s="91"/>
      <c r="M7" s="91"/>
      <c r="N7" s="91"/>
      <c r="O7" s="91"/>
      <c r="P7" s="91"/>
      <c r="Q7" s="91"/>
      <c r="R7" s="91"/>
      <c r="S7" s="91"/>
      <c r="T7" s="92">
        <f t="shared" si="0"/>
        <v>4110</v>
      </c>
      <c r="U7" s="92">
        <f t="shared" si="1"/>
        <v>21</v>
      </c>
      <c r="V7" s="93">
        <f t="shared" si="2"/>
        <v>195.71428571428572</v>
      </c>
      <c r="X7" s="90"/>
      <c r="Y7" s="90"/>
      <c r="Z7" s="90"/>
    </row>
    <row r="8" spans="1:26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>
        <f>IFERROR(VLOOKUP(A8,정기전_2023!$B$100:$F$118,5,FALSE),"")</f>
        <v>571</v>
      </c>
      <c r="I8" s="91" t="str">
        <f>IFERROR(VLOOKUP(A8,정기전_2023!$B$122:$F$134,5,FALSE),"")</f>
        <v/>
      </c>
      <c r="J8" s="91">
        <f>IFERROR(VLOOKUP(A8,정기전_2023!$B$140:$F$151,5,FALSE),"")</f>
        <v>410</v>
      </c>
      <c r="K8" s="91">
        <f>IFERROR(VLOOKUP(A8,정기전_2023!$B$156:$F$167,5,FALSE),"")</f>
        <v>558</v>
      </c>
      <c r="L8" s="91"/>
      <c r="M8" s="91"/>
      <c r="N8" s="91"/>
      <c r="O8" s="91"/>
      <c r="P8" s="91"/>
      <c r="Q8" s="91"/>
      <c r="R8" s="91"/>
      <c r="S8" s="91"/>
      <c r="T8" s="92">
        <f t="shared" si="0"/>
        <v>3321</v>
      </c>
      <c r="U8" s="92">
        <f t="shared" si="1"/>
        <v>18</v>
      </c>
      <c r="V8" s="93">
        <f t="shared" si="2"/>
        <v>184.5</v>
      </c>
      <c r="X8" s="90"/>
      <c r="Y8" s="90"/>
      <c r="Z8" s="90"/>
    </row>
    <row r="9" spans="1:26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>
        <f>IFERROR(VLOOKUP(A9,정기전_2023!$B$100:$F$118,5,FALSE),"")</f>
        <v>553</v>
      </c>
      <c r="I9" s="91">
        <f>IFERROR(VLOOKUP(A9,정기전_2023!$B$122:$F$134,5,FALSE),"")</f>
        <v>596</v>
      </c>
      <c r="J9" s="91">
        <f>IFERROR(VLOOKUP(A9,정기전_2023!$B$140:$F$151,5,FALSE),"")</f>
        <v>634</v>
      </c>
      <c r="K9" s="91">
        <f>IFERROR(VLOOKUP(A9,정기전_2023!$B$156:$F$167,5,FALSE),"")</f>
        <v>541</v>
      </c>
      <c r="L9" s="91"/>
      <c r="M9" s="91"/>
      <c r="N9" s="91"/>
      <c r="O9" s="91"/>
      <c r="P9" s="91"/>
      <c r="Q9" s="91"/>
      <c r="R9" s="91"/>
      <c r="S9" s="91"/>
      <c r="T9" s="92">
        <f t="shared" si="0"/>
        <v>5263</v>
      </c>
      <c r="U9" s="92">
        <f>COUNT(B9:S9)*3-1</f>
        <v>29</v>
      </c>
      <c r="V9" s="93">
        <f t="shared" si="2"/>
        <v>181.48275862068965</v>
      </c>
      <c r="X9" s="90"/>
      <c r="Y9" s="90"/>
      <c r="Z9" s="90"/>
    </row>
    <row r="10" spans="1:26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>
        <f>IFERROR(VLOOKUP(A10,정기전_2023!$B$100:$F$118,5,FALSE),"")</f>
        <v>573</v>
      </c>
      <c r="I10" s="91" t="str">
        <f>IFERROR(VLOOKUP(A10,정기전_2023!$B$122:$F$134,5,FALSE),"")</f>
        <v/>
      </c>
      <c r="J10" s="91" t="str">
        <f>IFERROR(VLOOKUP(A10,정기전_2023!$B$140:$F$151,5,FALSE),"")</f>
        <v/>
      </c>
      <c r="K10" s="91" t="str">
        <f>IFERROR(VLOOKUP(A10,정기전_2023!$B$156:$F$167,5,FALSE),"")</f>
        <v/>
      </c>
      <c r="L10" s="91"/>
      <c r="M10" s="91"/>
      <c r="N10" s="91"/>
      <c r="O10" s="91"/>
      <c r="P10" s="91"/>
      <c r="Q10" s="91"/>
      <c r="R10" s="91"/>
      <c r="S10" s="91"/>
      <c r="T10" s="92">
        <f t="shared" si="0"/>
        <v>1124</v>
      </c>
      <c r="U10" s="92">
        <f>COUNT(B10:S10)*3</f>
        <v>6</v>
      </c>
      <c r="V10" s="93">
        <f t="shared" si="2"/>
        <v>187.33333333333334</v>
      </c>
      <c r="X10" s="90"/>
      <c r="Y10" s="90"/>
      <c r="Z10" s="90"/>
    </row>
    <row r="11" spans="1:26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>
        <f>IFERROR(VLOOKUP(A11,정기전_2023!$B$100:$F$118,5,FALSE),"")</f>
        <v>503</v>
      </c>
      <c r="I11" s="91">
        <f>IFERROR(VLOOKUP(A11,정기전_2023!$B$122:$F$134,5,FALSE),"")</f>
        <v>454</v>
      </c>
      <c r="J11" s="91">
        <f>IFERROR(VLOOKUP(A11,정기전_2023!$B$140:$F$151,5,FALSE),"")</f>
        <v>430</v>
      </c>
      <c r="K11" s="91">
        <f>IFERROR(VLOOKUP(A11,정기전_2023!$B$156:$F$167,5,FALSE),"")</f>
        <v>519</v>
      </c>
      <c r="L11" s="91"/>
      <c r="M11" s="91"/>
      <c r="N11" s="91"/>
      <c r="O11" s="91"/>
      <c r="P11" s="91"/>
      <c r="Q11" s="91"/>
      <c r="R11" s="91"/>
      <c r="S11" s="91"/>
      <c r="T11" s="92">
        <f t="shared" si="0"/>
        <v>4112</v>
      </c>
      <c r="U11" s="92">
        <f t="shared" si="1"/>
        <v>27</v>
      </c>
      <c r="V11" s="93">
        <f t="shared" si="2"/>
        <v>152.2962962962963</v>
      </c>
      <c r="X11" s="90"/>
      <c r="Y11" s="90"/>
      <c r="Z11" s="90"/>
    </row>
    <row r="12" spans="1:26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>
        <f>IFERROR(VLOOKUP(A12,정기전_2023!$B$100:$F$118,5,FALSE),"")</f>
        <v>576</v>
      </c>
      <c r="I12" s="91">
        <f>IFERROR(VLOOKUP(A12,정기전_2023!$B$122:$F$134,5,FALSE),"")</f>
        <v>621</v>
      </c>
      <c r="J12" s="91">
        <f>IFERROR(VLOOKUP(A12,정기전_2023!$B$140:$F$151,5,FALSE),"")</f>
        <v>619</v>
      </c>
      <c r="K12" s="91">
        <f>IFERROR(VLOOKUP(A12,정기전_2023!$B$156:$F$167,5,FALSE),"")</f>
        <v>648</v>
      </c>
      <c r="L12" s="91"/>
      <c r="M12" s="91"/>
      <c r="N12" s="91"/>
      <c r="O12" s="91"/>
      <c r="P12" s="91"/>
      <c r="Q12" s="91"/>
      <c r="R12" s="91"/>
      <c r="S12" s="91"/>
      <c r="T12" s="92">
        <f t="shared" si="0"/>
        <v>6130</v>
      </c>
      <c r="U12" s="92">
        <f t="shared" si="1"/>
        <v>30</v>
      </c>
      <c r="V12" s="93">
        <f t="shared" si="2"/>
        <v>204.33333333333334</v>
      </c>
      <c r="X12" s="90"/>
      <c r="Y12" s="90"/>
      <c r="Z12" s="90"/>
    </row>
    <row r="13" spans="1:26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 t="str">
        <f>IFERROR(VLOOKUP(A13,정기전_2023!$B$100:$F$118,5,FALSE),"")</f>
        <v/>
      </c>
      <c r="I13" s="91" t="str">
        <f>IFERROR(VLOOKUP(A13,정기전_2023!$B$122:$F$134,5,FALSE),"")</f>
        <v/>
      </c>
      <c r="J13" s="91" t="str">
        <f>IFERROR(VLOOKUP(A13,정기전_2023!$B$140:$F$151,5,FALSE),"")</f>
        <v/>
      </c>
      <c r="K13" s="91" t="str">
        <f>IFERROR(VLOOKUP(A13,정기전_2023!$B$156:$F$167,5,FALSE),"")</f>
        <v/>
      </c>
      <c r="L13" s="91"/>
      <c r="M13" s="91"/>
      <c r="N13" s="91"/>
      <c r="O13" s="91"/>
      <c r="P13" s="91"/>
      <c r="Q13" s="91"/>
      <c r="R13" s="91"/>
      <c r="S13" s="91"/>
      <c r="T13" s="92">
        <f t="shared" si="0"/>
        <v>0</v>
      </c>
      <c r="U13" s="92">
        <f t="shared" si="1"/>
        <v>0</v>
      </c>
      <c r="V13" s="93" t="str">
        <f t="shared" si="2"/>
        <v/>
      </c>
      <c r="X13" s="90"/>
      <c r="Y13" s="90"/>
      <c r="Z13" s="90"/>
    </row>
    <row r="14" spans="1:26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>
        <f>IFERROR(VLOOKUP(A14,정기전_2023!$B$100:$F$118,5,FALSE),"")</f>
        <v>543</v>
      </c>
      <c r="I14" s="91">
        <f>IFERROR(VLOOKUP(A14,정기전_2023!$B$122:$F$134,5,FALSE),"")</f>
        <v>601</v>
      </c>
      <c r="J14" s="91">
        <f>IFERROR(VLOOKUP(A14,정기전_2023!$B$140:$F$151,5,FALSE),"")</f>
        <v>669</v>
      </c>
      <c r="K14" s="91">
        <f>IFERROR(VLOOKUP(A14,정기전_2023!$B$156:$F$167,5,FALSE),"")</f>
        <v>602</v>
      </c>
      <c r="L14" s="91"/>
      <c r="M14" s="91"/>
      <c r="N14" s="91"/>
      <c r="O14" s="91"/>
      <c r="P14" s="91"/>
      <c r="Q14" s="91"/>
      <c r="R14" s="91"/>
      <c r="S14" s="91"/>
      <c r="T14" s="92">
        <f t="shared" si="0"/>
        <v>5759</v>
      </c>
      <c r="U14" s="92">
        <f t="shared" si="1"/>
        <v>30</v>
      </c>
      <c r="V14" s="93">
        <f t="shared" si="2"/>
        <v>191.96666666666667</v>
      </c>
      <c r="X14" s="90"/>
      <c r="Y14" s="90"/>
      <c r="Z14" s="90"/>
    </row>
    <row r="15" spans="1:26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>
        <f>IFERROR(VLOOKUP(A15,정기전_2023!$B$100:$F$118,5,FALSE),"")</f>
        <v>598</v>
      </c>
      <c r="I15" s="91" t="str">
        <f>IFERROR(VLOOKUP(A15,정기전_2023!$B$122:$F$134,5,FALSE),"")</f>
        <v/>
      </c>
      <c r="J15" s="91">
        <f>IFERROR(VLOOKUP(A15,정기전_2023!$B$140:$F$151,5,FALSE),"")</f>
        <v>554</v>
      </c>
      <c r="K15" s="91" t="str">
        <f>IFERROR(VLOOKUP(A15,정기전_2023!$B$156:$F$167,5,FALSE),"")</f>
        <v/>
      </c>
      <c r="L15" s="91"/>
      <c r="M15" s="91"/>
      <c r="N15" s="91"/>
      <c r="O15" s="91"/>
      <c r="P15" s="91"/>
      <c r="Q15" s="91"/>
      <c r="R15" s="91"/>
      <c r="S15" s="91"/>
      <c r="T15" s="92">
        <f t="shared" si="0"/>
        <v>4598</v>
      </c>
      <c r="U15" s="92">
        <f t="shared" si="1"/>
        <v>24</v>
      </c>
      <c r="V15" s="93">
        <f t="shared" ref="V15:V16" si="3">IF(U15=0, "",  T15/U15)</f>
        <v>191.58333333333334</v>
      </c>
    </row>
    <row r="16" spans="1:26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 t="str">
        <f>IFERROR(VLOOKUP(A16,정기전_2023!$B$100:$F$118,5,FALSE),"")</f>
        <v/>
      </c>
      <c r="I16" s="91">
        <f>IFERROR(VLOOKUP(A16,정기전_2023!$B$122:$F$134,5,FALSE),"")</f>
        <v>509</v>
      </c>
      <c r="J16" s="91" t="str">
        <f>IFERROR(VLOOKUP(A16,정기전_2023!$B$140:$F$151,5,FALSE),"")</f>
        <v/>
      </c>
      <c r="K16" s="91" t="str">
        <f>IFERROR(VLOOKUP(A16,정기전_2023!$B$156:$F$167,5,FALSE),"")</f>
        <v/>
      </c>
      <c r="L16" s="91"/>
      <c r="M16" s="91"/>
      <c r="N16" s="91"/>
      <c r="O16" s="91"/>
      <c r="P16" s="91"/>
      <c r="Q16" s="91"/>
      <c r="R16" s="91"/>
      <c r="S16" s="91"/>
      <c r="T16" s="92">
        <f t="shared" si="0"/>
        <v>953</v>
      </c>
      <c r="U16" s="92">
        <f t="shared" si="1"/>
        <v>6</v>
      </c>
      <c r="V16" s="93">
        <f t="shared" si="3"/>
        <v>158.83333333333334</v>
      </c>
    </row>
    <row r="17" spans="1:22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>
        <f>IFERROR(VLOOKUP(A17,정기전_2023!$B$100:$F$118,5,FALSE),"")</f>
        <v>505</v>
      </c>
      <c r="I17" s="91">
        <f>IFERROR(VLOOKUP(A17,정기전_2023!$B$122:$F$134,5,FALSE),"")</f>
        <v>595</v>
      </c>
      <c r="J17" s="91">
        <f>IFERROR(VLOOKUP(A17,정기전_2023!$B$140:$F$151,5,FALSE),"")</f>
        <v>477</v>
      </c>
      <c r="K17" s="91">
        <f>IFERROR(VLOOKUP(A17,정기전_2023!$B$156:$F$167,5,FALSE),"")</f>
        <v>587</v>
      </c>
      <c r="L17" s="91"/>
      <c r="M17" s="91"/>
      <c r="N17" s="91"/>
      <c r="O17" s="91"/>
      <c r="P17" s="91"/>
      <c r="Q17" s="91"/>
      <c r="R17" s="91"/>
      <c r="S17" s="91"/>
      <c r="T17" s="92">
        <f t="shared" si="0"/>
        <v>4874</v>
      </c>
      <c r="U17" s="92">
        <f t="shared" si="1"/>
        <v>27</v>
      </c>
      <c r="V17" s="93">
        <f t="shared" ref="V17:V18" si="4">IF(U17=0, "",  T17/U17)</f>
        <v>180.5185185185185</v>
      </c>
    </row>
    <row r="18" spans="1:22">
      <c r="A18" s="89" t="s">
        <v>150</v>
      </c>
      <c r="B18" s="91" t="str">
        <f>IFERROR(VLOOKUP(A18,정기전_2023!$B$4:$F$15,5,FALSE),"")</f>
        <v/>
      </c>
      <c r="C18" s="91" t="str">
        <f>IFERROR(VLOOKUP(A18,정기전_2023!$B$21:$F$31,5,FALSE),"")</f>
        <v/>
      </c>
      <c r="D18" s="91" t="str">
        <f>IFERROR(VLOOKUP(A18,정기전_2023!$B$36:$F$45,5,FALSE),"")</f>
        <v/>
      </c>
      <c r="E18" s="91" t="str">
        <f>IFERROR(VLOOKUP(A18,정기전_2023!$B$50:$F$63,5,FALSE),"")</f>
        <v/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 t="str">
        <f>IFERROR(VLOOKUP(A18,정기전_2023!$B$100:$F$118,5,FALSE),"")</f>
        <v/>
      </c>
      <c r="I18" s="91" t="str">
        <f>IFERROR(VLOOKUP(A18,정기전_2023!$B$122:$F$134,5,FALSE),"")</f>
        <v/>
      </c>
      <c r="J18" s="91" t="str">
        <f>IFERROR(VLOOKUP(A18,정기전_2023!$B$140:$F$151,5,FALSE),"")</f>
        <v/>
      </c>
      <c r="K18" s="91" t="str">
        <f>IFERROR(VLOOKUP(A18,정기전_2023!$B$156:$F$167,5,FALSE),"")</f>
        <v/>
      </c>
      <c r="L18" s="91"/>
      <c r="M18" s="91"/>
      <c r="N18" s="91"/>
      <c r="O18" s="91"/>
      <c r="P18" s="91"/>
      <c r="Q18" s="91"/>
      <c r="R18" s="91"/>
      <c r="S18" s="91"/>
      <c r="T18" s="92">
        <f t="shared" si="0"/>
        <v>0</v>
      </c>
      <c r="U18" s="92">
        <f t="shared" si="1"/>
        <v>0</v>
      </c>
      <c r="V18" s="93" t="str">
        <f t="shared" si="4"/>
        <v/>
      </c>
    </row>
    <row r="19" spans="1:22">
      <c r="A19" s="89" t="s">
        <v>156</v>
      </c>
      <c r="B19" s="91">
        <f>IFERROR(VLOOKUP(A19,정기전_2023!$B$4:$F$15,5,FALSE),"")</f>
        <v>466</v>
      </c>
      <c r="C19" s="91" t="str">
        <f>IFERROR(VLOOKUP(A19,정기전_2023!$B$21:$F$31,5,FALSE),"")</f>
        <v/>
      </c>
      <c r="D19" s="91">
        <f>IFERROR(VLOOKUP(A19,정기전_2023!$B$36:$F$45,5,FALSE),"")</f>
        <v>505</v>
      </c>
      <c r="E19" s="91">
        <f>IFERROR(VLOOKUP(A19,정기전_2023!$B$50:$F$63,5,FALSE),"")</f>
        <v>497</v>
      </c>
      <c r="F19" s="91" t="str">
        <f>IFERROR(VLOOKUP(A19,정기전_2023!$B$68:$F$79,5,FALSE),"")</f>
        <v/>
      </c>
      <c r="G19" s="91" t="str">
        <f>IFERROR(VLOOKUP(A19,정기전_2023!$B$84:$F$95,5,FALSE),"")</f>
        <v/>
      </c>
      <c r="H19" s="91">
        <f>IFERROR(VLOOKUP(A19,정기전_2023!$B$100:$F$118,5,FALSE),"")</f>
        <v>564</v>
      </c>
      <c r="I19" s="91">
        <f>IFERROR(VLOOKUP(A19,정기전_2023!$B$122:$F$134,5,FALSE),"")</f>
        <v>603</v>
      </c>
      <c r="J19" s="91" t="str">
        <f>IFERROR(VLOOKUP(A19,정기전_2023!$B$140:$F$151,5,FALSE),"")</f>
        <v/>
      </c>
      <c r="K19" s="91" t="str">
        <f>IFERROR(VLOOKUP(A19,정기전_2023!$B$156:$F$167,5,FALSE),"")</f>
        <v/>
      </c>
      <c r="L19" s="91"/>
      <c r="M19" s="91"/>
      <c r="N19" s="91"/>
      <c r="O19" s="91"/>
      <c r="P19" s="91"/>
      <c r="Q19" s="91"/>
      <c r="R19" s="91"/>
      <c r="S19" s="91"/>
      <c r="T19" s="92">
        <f t="shared" si="0"/>
        <v>2635</v>
      </c>
      <c r="U19" s="92">
        <f t="shared" si="1"/>
        <v>15</v>
      </c>
      <c r="V19" s="93">
        <f t="shared" ref="V19" si="5">IF(U19=0, "",  T19/U19)</f>
        <v>175.66666666666666</v>
      </c>
    </row>
    <row r="20" spans="1:22">
      <c r="A20" s="89" t="s">
        <v>199</v>
      </c>
      <c r="B20" s="91">
        <f>IFERROR(VLOOKUP(A20,정기전_2023!$B$4:$F$15,5,FALSE),"")</f>
        <v>385</v>
      </c>
      <c r="C20" s="91">
        <f>IFERROR(VLOOKUP(A20,정기전_2023!$B$21:$F$31,5,FALSE),"")</f>
        <v>369</v>
      </c>
      <c r="D20" s="91" t="str">
        <f>IFERROR(VLOOKUP(A20,정기전_2023!$B$36:$F$45,5,FALSE),"")</f>
        <v/>
      </c>
      <c r="E20" s="91">
        <f>IFERROR(VLOOKUP(A20,정기전_2023!$B$50:$F$63,5,FALSE),"")</f>
        <v>351</v>
      </c>
      <c r="F20" s="91">
        <f>IFERROR(VLOOKUP(A20,정기전_2023!$B$68:$F$79,5,FALSE),"")</f>
        <v>399</v>
      </c>
      <c r="G20" s="91" t="str">
        <f>IFERROR(VLOOKUP(A20,정기전_2023!$B$84:$F$95,5,FALSE),"")</f>
        <v/>
      </c>
      <c r="H20" s="91">
        <f>IFERROR(VLOOKUP(A20,정기전_2023!$B$100:$F$118,5,FALSE),"")</f>
        <v>435</v>
      </c>
      <c r="I20" s="91" t="str">
        <f>IFERROR(VLOOKUP(A20,정기전_2023!$B$122:$F$134,5,FALSE),"")</f>
        <v/>
      </c>
      <c r="J20" s="91">
        <f>IFERROR(VLOOKUP(A20,정기전_2023!$B$140:$F$151,5,FALSE),"")</f>
        <v>413</v>
      </c>
      <c r="K20" s="91">
        <f>IFERROR(VLOOKUP(A20,정기전_2023!$B$156:$F$167,5,FALSE),"")</f>
        <v>365</v>
      </c>
      <c r="L20" s="91"/>
      <c r="M20" s="91"/>
      <c r="N20" s="91"/>
      <c r="O20" s="91"/>
      <c r="P20" s="91"/>
      <c r="Q20" s="91"/>
      <c r="R20" s="91"/>
      <c r="S20" s="91"/>
      <c r="T20" s="92">
        <f t="shared" ref="T20" si="6">SUM(B20:S20)</f>
        <v>2717</v>
      </c>
      <c r="U20" s="92">
        <f t="shared" ref="U20" si="7">COUNT(B20:S20)*3</f>
        <v>21</v>
      </c>
      <c r="V20" s="93">
        <f t="shared" ref="V20" si="8">IF(U20=0, "",  T20/U20)</f>
        <v>129.38095238095238</v>
      </c>
    </row>
    <row r="21" spans="1:22">
      <c r="A21" s="89" t="s">
        <v>284</v>
      </c>
      <c r="B21" s="91"/>
      <c r="C21" s="91"/>
      <c r="D21" s="91"/>
      <c r="E21" s="91"/>
      <c r="F21" s="91">
        <f>IFERROR(VLOOKUP(A21,정기전_2023!$B$68:$F$79,5,FALSE),"")</f>
        <v>378</v>
      </c>
      <c r="G21" s="91">
        <f>IFERROR(VLOOKUP(A21,정기전_2023!$B$84:$F$95,5,FALSE),"")</f>
        <v>443</v>
      </c>
      <c r="H21" s="91">
        <f>IFERROR(VLOOKUP(A21,정기전_2023!$B$100:$F$118,5,FALSE),"")</f>
        <v>444</v>
      </c>
      <c r="I21" s="91" t="str">
        <f>IFERROR(VLOOKUP(A21,정기전_2023!$B$122:$F$134,5,FALSE),"")</f>
        <v/>
      </c>
      <c r="J21" s="91" t="str">
        <f>IFERROR(VLOOKUP(A21,정기전_2023!$B$140:$F$151,5,FALSE),"")</f>
        <v/>
      </c>
      <c r="K21" s="91" t="str">
        <f>IFERROR(VLOOKUP(A21,정기전_2023!$B$156:$F$167,5,FALSE),"")</f>
        <v/>
      </c>
      <c r="L21" s="91"/>
      <c r="M21" s="91"/>
      <c r="N21" s="91"/>
      <c r="O21" s="91"/>
      <c r="P21" s="91"/>
      <c r="Q21" s="91"/>
      <c r="R21" s="91"/>
      <c r="S21" s="91"/>
      <c r="T21" s="92">
        <f t="shared" ref="T21" si="9">SUM(B21:S21)</f>
        <v>1265</v>
      </c>
      <c r="U21" s="92">
        <f t="shared" ref="U21" si="10">COUNT(B21:S21)*3</f>
        <v>9</v>
      </c>
      <c r="V21" s="93">
        <f t="shared" ref="V21" si="11">IF(U21=0, "",  T21/U21)</f>
        <v>140.55555555555554</v>
      </c>
    </row>
    <row r="22" spans="1:22">
      <c r="A22" s="89" t="s">
        <v>317</v>
      </c>
      <c r="B22" s="91"/>
      <c r="C22" s="91"/>
      <c r="D22" s="91"/>
      <c r="E22" s="91"/>
      <c r="F22" s="91"/>
      <c r="G22" s="91"/>
      <c r="H22" s="91">
        <f>IFERROR(VLOOKUP(A22,정기전_2023!$B$100:$F$118,5,FALSE),"")</f>
        <v>364</v>
      </c>
      <c r="I22" s="91" t="str">
        <f>IFERROR(VLOOKUP(A22,정기전_2023!$B$122:$F$134,5,FALSE),"")</f>
        <v/>
      </c>
      <c r="J22" s="91" t="str">
        <f>IFERROR(VLOOKUP(A22,정기전_2023!$B$140:$F$151,5,FALSE),"")</f>
        <v/>
      </c>
      <c r="K22" s="91" t="str">
        <f>IFERROR(VLOOKUP(A22,정기전_2023!$B$156:$F$167,5,FALSE),"")</f>
        <v/>
      </c>
      <c r="L22" s="91"/>
      <c r="M22" s="91"/>
      <c r="N22" s="91"/>
      <c r="O22" s="91"/>
      <c r="P22" s="91"/>
      <c r="Q22" s="91"/>
      <c r="R22" s="91"/>
      <c r="S22" s="91"/>
      <c r="T22" s="92">
        <f t="shared" ref="T22" si="12">SUM(B22:S22)</f>
        <v>364</v>
      </c>
      <c r="U22" s="92">
        <f t="shared" ref="U22" si="13">COUNT(B22:S22)*3</f>
        <v>3</v>
      </c>
      <c r="V22" s="93">
        <f t="shared" ref="V22" si="14">IF(U22=0, "",  T22/U22)</f>
        <v>121.33333333333333</v>
      </c>
    </row>
    <row r="23" spans="1:22">
      <c r="A23" s="89" t="s">
        <v>346</v>
      </c>
      <c r="B23" s="91"/>
      <c r="C23" s="91"/>
      <c r="D23" s="91"/>
      <c r="E23" s="91"/>
      <c r="F23" s="91"/>
      <c r="G23" s="91"/>
      <c r="H23" s="91"/>
      <c r="I23" s="91"/>
      <c r="J23" s="91"/>
      <c r="K23" s="91" t="str">
        <f>IFERROR(VLOOKUP(A23,정기전_2023!$B$156:$F$167,5,FALSE),"")</f>
        <v/>
      </c>
      <c r="L23" s="91"/>
      <c r="M23" s="91"/>
      <c r="N23" s="91"/>
      <c r="O23" s="91"/>
      <c r="P23" s="91"/>
      <c r="Q23" s="91"/>
      <c r="R23" s="91"/>
      <c r="S23" s="91"/>
      <c r="T23" s="92"/>
      <c r="U23" s="92"/>
      <c r="V23" s="93"/>
    </row>
    <row r="24" spans="1:22">
      <c r="B24" s="90">
        <f t="shared" ref="B24:G24" si="15">COUNT(B3:B21)</f>
        <v>12</v>
      </c>
      <c r="C24" s="90">
        <f t="shared" si="15"/>
        <v>10</v>
      </c>
      <c r="D24" s="90">
        <f t="shared" si="15"/>
        <v>10</v>
      </c>
      <c r="E24" s="90">
        <f t="shared" si="15"/>
        <v>14</v>
      </c>
      <c r="F24" s="90">
        <f t="shared" si="15"/>
        <v>12</v>
      </c>
      <c r="G24" s="90">
        <f t="shared" si="15"/>
        <v>11</v>
      </c>
      <c r="H24" s="90">
        <f>COUNT(H3:H22)</f>
        <v>16</v>
      </c>
      <c r="I24" s="90">
        <f>COUNT(I3:I22)</f>
        <v>10</v>
      </c>
      <c r="J24" s="90">
        <f>COUNT(J3:J22)</f>
        <v>10</v>
      </c>
      <c r="K24" s="90">
        <f>COUNT(K3:K23)</f>
        <v>11</v>
      </c>
      <c r="L24" s="90">
        <f t="shared" ref="K24:P24" si="16">COUNT(L3:L19)</f>
        <v>0</v>
      </c>
      <c r="M24" s="90">
        <f t="shared" si="16"/>
        <v>0</v>
      </c>
      <c r="N24" s="90">
        <f t="shared" si="16"/>
        <v>0</v>
      </c>
      <c r="O24" s="90">
        <f t="shared" si="16"/>
        <v>0</v>
      </c>
      <c r="P24" s="90">
        <f t="shared" si="16"/>
        <v>0</v>
      </c>
      <c r="Q24" s="90">
        <f>COUNT(Q3:Q20)</f>
        <v>0</v>
      </c>
      <c r="R24" s="90">
        <f>COUNT(R3:R20)</f>
        <v>0</v>
      </c>
      <c r="S24" s="90">
        <f>COUNT(S3:S20)</f>
        <v>0</v>
      </c>
    </row>
  </sheetData>
  <sortState ref="A3:A29">
    <sortCondition ref="A29"/>
  </sortState>
  <phoneticPr fontId="2" type="noConversion"/>
  <conditionalFormatting sqref="B3:S23">
    <cfRule type="cellIs" dxfId="9" priority="20" operator="greaterThan">
      <formula>599</formula>
    </cfRule>
  </conditionalFormatting>
  <conditionalFormatting sqref="V3:V23">
    <cfRule type="cellIs" dxfId="8" priority="18" operator="equal">
      <formula>""""""</formula>
    </cfRule>
    <cfRule type="cellIs" dxfId="7" priority="19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50" priority="4" operator="greaterThan">
      <formula>599</formula>
    </cfRule>
  </conditionalFormatting>
  <conditionalFormatting sqref="O3:O29">
    <cfRule type="cellIs" dxfId="49" priority="2" operator="equal">
      <formula>""""""</formula>
    </cfRule>
    <cfRule type="cellIs" dxfId="48" priority="3" operator="greaterThan">
      <formula>199.999</formula>
    </cfRule>
  </conditionalFormatting>
  <conditionalFormatting sqref="B29:L29">
    <cfRule type="cellIs" dxfId="47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193">
        <v>1</v>
      </c>
      <c r="B3" s="194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193"/>
      <c r="B4" s="194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193"/>
      <c r="B5" s="194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193">
        <v>2</v>
      </c>
      <c r="B6" s="194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3"/>
      <c r="B7" s="194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3"/>
      <c r="B8" s="194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3">
        <v>3</v>
      </c>
      <c r="B9" s="194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194" t="s">
        <v>139</v>
      </c>
      <c r="L9" s="194"/>
      <c r="M9" s="194"/>
      <c r="N9" s="194"/>
      <c r="O9" s="194"/>
      <c r="P9" s="194"/>
      <c r="Q9" s="194"/>
      <c r="R9" s="101"/>
      <c r="S9" s="101"/>
      <c r="T9" s="101"/>
      <c r="U9" s="101"/>
      <c r="V9" s="101"/>
    </row>
    <row r="10" spans="1:22">
      <c r="A10" s="193"/>
      <c r="B10" s="194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194"/>
      <c r="L10" s="194"/>
      <c r="M10" s="194"/>
      <c r="N10" s="194"/>
      <c r="O10" s="194"/>
      <c r="P10" s="194"/>
      <c r="Q10" s="194"/>
      <c r="R10" s="101"/>
      <c r="S10" s="101"/>
      <c r="T10" s="101"/>
      <c r="U10" s="101"/>
      <c r="V10" s="101"/>
    </row>
    <row r="11" spans="1:22">
      <c r="A11" s="193"/>
      <c r="B11" s="194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3">
        <v>4</v>
      </c>
      <c r="B12" s="194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193"/>
      <c r="B13" s="194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193"/>
      <c r="B14" s="194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193">
        <v>5</v>
      </c>
      <c r="B15" s="194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193"/>
      <c r="B16" s="194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193"/>
      <c r="B17" s="194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193">
        <v>6</v>
      </c>
      <c r="B18" s="194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193"/>
      <c r="B19" s="194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198" t="s">
        <v>109</v>
      </c>
      <c r="L19" s="198"/>
      <c r="M19" s="106">
        <f ca="1">SUM(M12:M18)</f>
        <v>39</v>
      </c>
      <c r="N19" s="106">
        <f ca="1">SUM(N12:N18)</f>
        <v>42</v>
      </c>
      <c r="O19" s="195"/>
      <c r="P19" s="196"/>
      <c r="Q19" s="197"/>
      <c r="R19" s="101"/>
      <c r="S19" s="101"/>
      <c r="T19" s="101"/>
      <c r="U19" s="101"/>
      <c r="V19" s="101"/>
    </row>
    <row r="20" spans="1:22">
      <c r="A20" s="193"/>
      <c r="B20" s="194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193">
        <v>7</v>
      </c>
      <c r="B21" s="194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193"/>
      <c r="B22" s="194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193"/>
      <c r="B23" s="194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193">
        <v>8</v>
      </c>
      <c r="B24" s="194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193"/>
      <c r="B25" s="194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193"/>
      <c r="B26" s="194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193">
        <v>9</v>
      </c>
      <c r="B27" s="194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193"/>
      <c r="B28" s="194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193"/>
      <c r="B29" s="194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K9:Q10"/>
    <mergeCell ref="O19:Q19"/>
    <mergeCell ref="B3:B5"/>
    <mergeCell ref="A3:A5"/>
    <mergeCell ref="A6:A8"/>
    <mergeCell ref="B6:B8"/>
    <mergeCell ref="A9:A11"/>
    <mergeCell ref="B9:B11"/>
    <mergeCell ref="K19:L19"/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</mergeCells>
  <phoneticPr fontId="2" type="noConversion"/>
  <conditionalFormatting sqref="D3:F29">
    <cfRule type="cellIs" dxfId="46" priority="4" operator="greaterThan">
      <formula>199.999</formula>
    </cfRule>
  </conditionalFormatting>
  <conditionalFormatting sqref="G3:G30">
    <cfRule type="cellIs" dxfId="45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193">
        <v>1</v>
      </c>
      <c r="B3" s="194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193"/>
      <c r="B4" s="194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193"/>
      <c r="B5" s="194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193">
        <v>2</v>
      </c>
      <c r="B6" s="194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3"/>
      <c r="B7" s="194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3"/>
      <c r="B8" s="194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3">
        <v>3</v>
      </c>
      <c r="B9" s="194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194" t="s">
        <v>139</v>
      </c>
      <c r="L9" s="194"/>
      <c r="M9" s="194"/>
      <c r="N9" s="194"/>
      <c r="O9" s="194"/>
      <c r="P9" s="194"/>
      <c r="Q9" s="194"/>
      <c r="R9" s="101"/>
      <c r="S9" s="101"/>
      <c r="T9" s="101"/>
      <c r="U9" s="101"/>
      <c r="V9" s="101"/>
    </row>
    <row r="10" spans="1:22">
      <c r="A10" s="193"/>
      <c r="B10" s="194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194"/>
      <c r="L10" s="194"/>
      <c r="M10" s="194"/>
      <c r="N10" s="194"/>
      <c r="O10" s="194"/>
      <c r="P10" s="194"/>
      <c r="Q10" s="194"/>
      <c r="R10" s="101"/>
      <c r="S10" s="101"/>
      <c r="T10" s="101"/>
      <c r="U10" s="101"/>
      <c r="V10" s="101"/>
    </row>
    <row r="11" spans="1:22">
      <c r="A11" s="193"/>
      <c r="B11" s="194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3">
        <v>4</v>
      </c>
      <c r="B12" s="194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193"/>
      <c r="B13" s="194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t="shared" ref="M13:M16" ca="1" si="1">SUMIF($C$3:$I$29,K13,$H$3:$H$29)</f>
        <v>11</v>
      </c>
      <c r="N13" s="102">
        <f t="shared" ref="N13:N16" ca="1" si="2">SUMIF($C$3:$I$29,K13,$I$3:$I$29)</f>
        <v>13</v>
      </c>
      <c r="O13" s="110">
        <f t="shared" ref="O13:O16" ca="1" si="3">$M$3*M13+$M$4*N13</f>
        <v>38663</v>
      </c>
      <c r="P13" s="108">
        <f t="shared" ref="P13:P16" ca="1" si="4">SUMIF($C$3:$I$29,K13,$G$3:$G$29)/L13/3</f>
        <v>204.16666666666666</v>
      </c>
      <c r="Q13" s="109">
        <f t="shared" ref="Q13:Q16" ca="1" si="5">SUMIF($C$3:$I$29,K13,$G$3:$G$29)</f>
        <v>4900</v>
      </c>
      <c r="R13" s="101"/>
      <c r="S13" s="101"/>
      <c r="T13" s="101"/>
      <c r="U13" s="101"/>
      <c r="V13" s="101"/>
    </row>
    <row r="14" spans="1:22">
      <c r="A14" s="193"/>
      <c r="B14" s="194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t="shared" ca="1" si="1"/>
        <v>13</v>
      </c>
      <c r="N14" s="102">
        <f t="shared" ca="1" si="2"/>
        <v>14</v>
      </c>
      <c r="O14" s="110">
        <f t="shared" ca="1" si="3"/>
        <v>44329</v>
      </c>
      <c r="P14" s="108">
        <f t="shared" ca="1" si="4"/>
        <v>195.4814814814815</v>
      </c>
      <c r="Q14" s="109">
        <f t="shared" ca="1" si="5"/>
        <v>5278</v>
      </c>
      <c r="R14" s="101"/>
      <c r="S14" s="101"/>
      <c r="T14" s="101"/>
      <c r="U14" s="101"/>
      <c r="V14" s="101"/>
    </row>
    <row r="15" spans="1:22">
      <c r="A15" s="193">
        <v>5</v>
      </c>
      <c r="B15" s="194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t="shared" ref="M15" ca="1" si="6">SUMIF($C$3:$I$29,K15,$H$3:$H$29)</f>
        <v>10</v>
      </c>
      <c r="N15" s="102">
        <f t="shared" ref="N15" ca="1" si="7">SUMIF($C$3:$I$29,K15,$I$3:$I$29)</f>
        <v>11</v>
      </c>
      <c r="O15" s="110">
        <f t="shared" ref="O15" ca="1" si="8">$M$3*M15+$M$4*N15</f>
        <v>34330</v>
      </c>
      <c r="P15" s="108">
        <f t="shared" ref="P15" ca="1" si="9">SUMIF($C$3:$I$29,K15,$G$3:$G$29)/L15/3</f>
        <v>209.80952380952382</v>
      </c>
      <c r="Q15" s="109">
        <f t="shared" ref="Q15" ca="1" si="10">SUMIF($C$3:$I$29,K15,$G$3:$G$29)</f>
        <v>4406</v>
      </c>
      <c r="R15" s="101"/>
      <c r="S15" s="101"/>
      <c r="T15" s="101"/>
      <c r="U15" s="101"/>
      <c r="V15" s="101"/>
    </row>
    <row r="16" spans="1:22">
      <c r="A16" s="193"/>
      <c r="B16" s="194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t="shared" ca="1" si="1"/>
        <v>2</v>
      </c>
      <c r="N16" s="102">
        <f t="shared" ca="1" si="2"/>
        <v>1</v>
      </c>
      <c r="O16" s="110">
        <f t="shared" ca="1" si="3"/>
        <v>5666</v>
      </c>
      <c r="P16" s="108">
        <f t="shared" ca="1" si="4"/>
        <v>186.66666666666666</v>
      </c>
      <c r="Q16" s="109">
        <f t="shared" ca="1" si="5"/>
        <v>560</v>
      </c>
      <c r="R16" s="101"/>
      <c r="S16" s="101"/>
      <c r="T16" s="101"/>
      <c r="U16" s="101"/>
      <c r="V16" s="101"/>
    </row>
    <row r="17" spans="1:23">
      <c r="A17" s="193"/>
      <c r="B17" s="194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198" t="s">
        <v>109</v>
      </c>
      <c r="L17" s="198"/>
      <c r="M17" s="106">
        <f ca="1">SUM(M12:M16)</f>
        <v>39</v>
      </c>
      <c r="N17" s="106">
        <f ca="1">SUM(N12:N16)</f>
        <v>42</v>
      </c>
      <c r="O17" s="195"/>
      <c r="P17" s="196"/>
      <c r="Q17" s="197"/>
      <c r="R17" s="101"/>
      <c r="S17" s="101"/>
      <c r="T17" s="101"/>
      <c r="U17" s="101"/>
      <c r="V17" s="101"/>
    </row>
    <row r="18" spans="1:23">
      <c r="A18" s="193">
        <v>6</v>
      </c>
      <c r="B18" s="194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193"/>
      <c r="B19" s="194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193"/>
      <c r="B20" s="194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193">
        <v>7</v>
      </c>
      <c r="B21" s="194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193"/>
      <c r="B22" s="194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193"/>
      <c r="B23" s="194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193">
        <v>8</v>
      </c>
      <c r="B24" s="194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193"/>
      <c r="B25" s="194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193"/>
      <c r="B26" s="194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193">
        <v>9</v>
      </c>
      <c r="B27" s="194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193"/>
      <c r="B28" s="194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193"/>
      <c r="B29" s="194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  <mergeCell ref="A21:A23"/>
    <mergeCell ref="B21:B23"/>
    <mergeCell ref="A24:A26"/>
    <mergeCell ref="B24:B26"/>
    <mergeCell ref="A27:A29"/>
    <mergeCell ref="B27:B29"/>
  </mergeCells>
  <phoneticPr fontId="2" type="noConversion"/>
  <conditionalFormatting sqref="D3:F29">
    <cfRule type="cellIs" dxfId="44" priority="9" operator="greaterThan">
      <formula>199.999</formula>
    </cfRule>
  </conditionalFormatting>
  <conditionalFormatting sqref="G3:G30">
    <cfRule type="cellIs" dxfId="43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199" t="s">
        <v>218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7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 t="shared" ref="T31:T33" si="3"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 t="shared" si="3"/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 t="shared" si="3"/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4">COUNT(H4:H30)</f>
        <v>0</v>
      </c>
      <c r="I34" s="90">
        <f t="shared" si="4"/>
        <v>0</v>
      </c>
      <c r="J34" s="90">
        <f t="shared" si="4"/>
        <v>0</v>
      </c>
      <c r="K34" s="90">
        <f t="shared" si="4"/>
        <v>0</v>
      </c>
      <c r="L34" s="90">
        <f t="shared" si="4"/>
        <v>0</v>
      </c>
      <c r="M34" s="90">
        <f t="shared" si="4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42" priority="15" operator="greaterThan">
      <formula>599</formula>
    </cfRule>
  </conditionalFormatting>
  <conditionalFormatting sqref="W4:W28">
    <cfRule type="cellIs" dxfId="41" priority="13" operator="equal">
      <formula>""""""</formula>
    </cfRule>
    <cfRule type="cellIs" dxfId="40" priority="14" operator="greaterThan">
      <formula>199.999</formula>
    </cfRule>
  </conditionalFormatting>
  <conditionalFormatting sqref="B25:S25">
    <cfRule type="cellIs" dxfId="39" priority="12" operator="greaterThan">
      <formula>599</formula>
    </cfRule>
  </conditionalFormatting>
  <conditionalFormatting sqref="W25">
    <cfRule type="cellIs" dxfId="38" priority="10" operator="equal">
      <formula>""""""</formula>
    </cfRule>
    <cfRule type="cellIs" dxfId="37" priority="11" operator="greaterThan">
      <formula>199.999</formula>
    </cfRule>
  </conditionalFormatting>
  <conditionalFormatting sqref="B26:S28">
    <cfRule type="cellIs" dxfId="36" priority="9" operator="greaterThan">
      <formula>599</formula>
    </cfRule>
  </conditionalFormatting>
  <conditionalFormatting sqref="W26:W28">
    <cfRule type="cellIs" dxfId="35" priority="7" operator="equal">
      <formula>""""""</formula>
    </cfRule>
    <cfRule type="cellIs" dxfId="34" priority="8" operator="greaterThan">
      <formula>199.999</formula>
    </cfRule>
  </conditionalFormatting>
  <conditionalFormatting sqref="F29:G33">
    <cfRule type="cellIs" dxfId="33" priority="6" operator="greaterThan">
      <formula>599</formula>
    </cfRule>
  </conditionalFormatting>
  <conditionalFormatting sqref="W29:W33">
    <cfRule type="cellIs" dxfId="32" priority="4" operator="equal">
      <formula>""""""</formula>
    </cfRule>
    <cfRule type="cellIs" dxfId="31" priority="5" operator="greaterThan">
      <formula>199.999</formula>
    </cfRule>
  </conditionalFormatting>
  <conditionalFormatting sqref="B29:S33">
    <cfRule type="cellIs" dxfId="30" priority="3" operator="greaterThan">
      <formula>599</formula>
    </cfRule>
  </conditionalFormatting>
  <conditionalFormatting sqref="W29:W33">
    <cfRule type="cellIs" dxfId="29" priority="1" operator="equal">
      <formula>""""""</formula>
    </cfRule>
    <cfRule type="cellIs" dxfId="28" priority="2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2023-05-18T15:35:34Z</dcterms:modified>
</cp:coreProperties>
</file>