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U9" i="17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F63" i="18"/>
  <c r="G63" s="1"/>
  <c r="A63" s="1"/>
  <c r="F50"/>
  <c r="G50" s="1"/>
  <c r="A51" s="1"/>
  <c r="F57"/>
  <c r="G57" s="1"/>
  <c r="F56"/>
  <c r="G56" s="1"/>
  <c r="A56" s="1"/>
  <c r="F62"/>
  <c r="G62" s="1"/>
  <c r="A62" s="1"/>
  <c r="F51"/>
  <c r="G51" s="1"/>
  <c r="F52"/>
  <c r="G52" s="1"/>
  <c r="A54" s="1"/>
  <c r="F59"/>
  <c r="G59" s="1"/>
  <c r="A59" s="1"/>
  <c r="F54"/>
  <c r="G54" s="1"/>
  <c r="G55"/>
  <c r="A55" s="1"/>
  <c r="F55"/>
  <c r="F53"/>
  <c r="G53" s="1"/>
  <c r="A53" s="1"/>
  <c r="F60"/>
  <c r="G60" s="1"/>
  <c r="A60" s="1"/>
  <c r="F58"/>
  <c r="G58" s="1"/>
  <c r="A58" s="1"/>
  <c r="F61"/>
  <c r="G61" s="1"/>
  <c r="A61" s="1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A45" i="18"/>
  <c r="A44"/>
  <c r="A43"/>
  <c r="A42"/>
  <c r="A41"/>
  <c r="A40"/>
  <c r="A39"/>
  <c r="A38"/>
  <c r="A37"/>
  <c r="A36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7"/>
  <c r="C16"/>
  <c r="C13"/>
  <c r="C10"/>
  <c r="C6"/>
  <c r="C5"/>
  <c r="C3"/>
  <c r="F26" i="18"/>
  <c r="G26" s="1"/>
  <c r="F22"/>
  <c r="G22" s="1"/>
  <c r="B18" i="17"/>
  <c r="B16"/>
  <c r="B13"/>
  <c r="B11"/>
  <c r="B10"/>
  <c r="B8"/>
  <c r="A50" i="18" l="1"/>
  <c r="A57"/>
  <c r="A52"/>
  <c r="C12" i="17"/>
  <c r="U1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21" i="17" l="1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L12"/>
  <c r="P12" s="1"/>
  <c r="Q18"/>
  <c r="N18"/>
  <c r="M18"/>
  <c r="N17"/>
  <c r="Q16"/>
  <c r="Q13"/>
  <c r="P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M16" s="1"/>
  <c r="G6"/>
  <c r="G5"/>
  <c r="N16" s="1"/>
  <c r="G4"/>
  <c r="G3"/>
  <c r="P15" s="1"/>
  <c r="F28" i="18"/>
  <c r="C14" i="17" s="1"/>
  <c r="F23" i="18"/>
  <c r="C4" i="17" s="1"/>
  <c r="C21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O29" s="1"/>
  <c r="M29"/>
  <c r="I28"/>
  <c r="M28" s="1"/>
  <c r="K67" i="15" s="1"/>
  <c r="J27" i="16"/>
  <c r="J54" i="15" s="1"/>
  <c r="N26" i="16"/>
  <c r="M26"/>
  <c r="L25"/>
  <c r="K52" i="15" s="1"/>
  <c r="N22" i="16"/>
  <c r="O22" s="1"/>
  <c r="M22"/>
  <c r="O20"/>
  <c r="N20"/>
  <c r="M20"/>
  <c r="O18"/>
  <c r="N18"/>
  <c r="M18"/>
  <c r="J16"/>
  <c r="J39" i="15" s="1"/>
  <c r="O15" i="16"/>
  <c r="N15"/>
  <c r="M15"/>
  <c r="N14"/>
  <c r="O14" s="1"/>
  <c r="M14"/>
  <c r="L11"/>
  <c r="I69" i="15" s="1"/>
  <c r="N10" i="16"/>
  <c r="M10"/>
  <c r="O10" s="1"/>
  <c r="O8"/>
  <c r="N8"/>
  <c r="M8"/>
  <c r="N7"/>
  <c r="M7"/>
  <c r="O6"/>
  <c r="N6"/>
  <c r="M6"/>
  <c r="I5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G110" i="15"/>
  <c r="F110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G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G81"/>
  <c r="F81"/>
  <c r="J19" i="16" s="1"/>
  <c r="H80" i="15"/>
  <c r="G80"/>
  <c r="F80"/>
  <c r="F74"/>
  <c r="I12" i="16" s="1"/>
  <c r="I73" i="15"/>
  <c r="G73"/>
  <c r="F73"/>
  <c r="I24" i="16" s="1"/>
  <c r="J72" i="15"/>
  <c r="G72"/>
  <c r="F72"/>
  <c r="G71"/>
  <c r="F71"/>
  <c r="I23" i="16" s="1"/>
  <c r="G70" i="15"/>
  <c r="F70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G59"/>
  <c r="F59"/>
  <c r="G58"/>
  <c r="F58"/>
  <c r="K57"/>
  <c r="F57"/>
  <c r="G57" s="1"/>
  <c r="A57" s="1"/>
  <c r="G56"/>
  <c r="F56"/>
  <c r="G55"/>
  <c r="F55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G45"/>
  <c r="F45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G37"/>
  <c r="F37"/>
  <c r="F36"/>
  <c r="G36" s="1"/>
  <c r="A36" s="1"/>
  <c r="I32"/>
  <c r="F32"/>
  <c r="G32" s="1"/>
  <c r="A32" s="1"/>
  <c r="K31"/>
  <c r="G31"/>
  <c r="F31"/>
  <c r="G30"/>
  <c r="F30"/>
  <c r="F29"/>
  <c r="G29" s="1"/>
  <c r="G28"/>
  <c r="F28"/>
  <c r="F27"/>
  <c r="G27" s="1"/>
  <c r="F26"/>
  <c r="G26" s="1"/>
  <c r="K25"/>
  <c r="J25"/>
  <c r="I25"/>
  <c r="G25"/>
  <c r="F25"/>
  <c r="K24"/>
  <c r="I24"/>
  <c r="F24"/>
  <c r="G24" s="1"/>
  <c r="J23"/>
  <c r="G23"/>
  <c r="F23"/>
  <c r="K22"/>
  <c r="J22"/>
  <c r="I22"/>
  <c r="G22"/>
  <c r="F22"/>
  <c r="F21"/>
  <c r="G21" s="1"/>
  <c r="G20"/>
  <c r="F20"/>
  <c r="K19"/>
  <c r="J19"/>
  <c r="I19"/>
  <c r="G19"/>
  <c r="F19"/>
  <c r="K13"/>
  <c r="G13"/>
  <c r="F13"/>
  <c r="G12"/>
  <c r="F12"/>
  <c r="F11"/>
  <c r="G11" s="1"/>
  <c r="G10"/>
  <c r="F10"/>
  <c r="K9"/>
  <c r="F9"/>
  <c r="G9" s="1"/>
  <c r="F8"/>
  <c r="G8" s="1"/>
  <c r="F7"/>
  <c r="G7" s="1"/>
  <c r="G6"/>
  <c r="F6"/>
  <c r="F5"/>
  <c r="G5" s="1"/>
  <c r="A5" s="1"/>
  <c r="K4"/>
  <c r="J4"/>
  <c r="I4"/>
  <c r="F4"/>
  <c r="G4" s="1"/>
  <c r="K3"/>
  <c r="J3"/>
  <c r="I3"/>
  <c r="F3"/>
  <c r="G3" s="1"/>
  <c r="T20" i="17" l="1"/>
  <c r="C19" i="22"/>
  <c r="T19" s="1"/>
  <c r="G12" i="18"/>
  <c r="B6" i="17"/>
  <c r="B21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Q21"/>
  <c r="R21"/>
  <c r="P21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O17" s="1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A111" s="1"/>
  <c r="O4" i="16"/>
  <c r="K29" i="15"/>
  <c r="G74"/>
  <c r="N15" i="19"/>
  <c r="P14"/>
  <c r="Q14"/>
  <c r="I84" i="15"/>
  <c r="G100"/>
  <c r="M15" i="19"/>
  <c r="K38" i="15"/>
  <c r="J51"/>
  <c r="G68"/>
  <c r="A68" s="1"/>
  <c r="G90"/>
  <c r="J5" i="16"/>
  <c r="A28" i="15"/>
  <c r="Q15" i="19"/>
  <c r="K20" i="15"/>
  <c r="G69"/>
  <c r="G86"/>
  <c r="P17" i="19"/>
  <c r="A55" i="15"/>
  <c r="A58"/>
  <c r="A25"/>
  <c r="A59"/>
  <c r="O26" i="16"/>
  <c r="T13" i="17"/>
  <c r="N3" i="16"/>
  <c r="I120" i="15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O16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A113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A119"/>
  <c r="G84"/>
  <c r="G99"/>
  <c r="G102"/>
  <c r="G105"/>
  <c r="L19" i="16"/>
  <c r="G89" i="15"/>
  <c r="K19" i="16"/>
  <c r="J24"/>
  <c r="N24" s="1"/>
  <c r="N28"/>
  <c r="O28" s="1"/>
  <c r="A112" i="15"/>
  <c r="K11" i="16"/>
  <c r="G85" i="15"/>
  <c r="G115"/>
  <c r="J21" i="16"/>
  <c r="L23"/>
  <c r="N23" s="1"/>
  <c r="J37" i="15"/>
  <c r="G104"/>
  <c r="J30" i="18" l="1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K63" i="18" s="1"/>
  <c r="I15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1" i="17"/>
  <c r="K44" i="15"/>
  <c r="M19" i="16"/>
  <c r="I72" i="15"/>
  <c r="O13" i="16"/>
  <c r="K59" i="15"/>
  <c r="I91"/>
  <c r="N21" i="17"/>
  <c r="U6"/>
  <c r="I59" i="18" s="1"/>
  <c r="U17" i="17"/>
  <c r="U8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I58" i="18" s="1"/>
  <c r="A67" i="15"/>
  <c r="U4" i="17"/>
  <c r="I41" i="18" s="1"/>
  <c r="O3" i="16"/>
  <c r="K120" i="15" s="1"/>
  <c r="U14" i="17"/>
  <c r="A70" i="15"/>
  <c r="U5" i="17"/>
  <c r="I55" i="18" s="1"/>
  <c r="A117" i="15"/>
  <c r="U16" i="17"/>
  <c r="I61" i="18" s="1"/>
  <c r="U18" i="17"/>
  <c r="A65" i="15"/>
  <c r="A73"/>
  <c r="U3" i="17"/>
  <c r="A115" i="15"/>
  <c r="A98"/>
  <c r="U7" i="17"/>
  <c r="I54" i="18" s="1"/>
  <c r="A74" i="15"/>
  <c r="J55"/>
  <c r="J38"/>
  <c r="M5" i="16"/>
  <c r="K72" i="15" s="1"/>
  <c r="J9"/>
  <c r="U15" i="17"/>
  <c r="A69" i="15"/>
  <c r="U12" i="17"/>
  <c r="A84" i="15"/>
  <c r="U11" i="17"/>
  <c r="I62" i="18" s="1"/>
  <c r="T6" i="17"/>
  <c r="J59" i="18" s="1"/>
  <c r="T9" i="17"/>
  <c r="T12"/>
  <c r="T3"/>
  <c r="T15"/>
  <c r="T8"/>
  <c r="T10"/>
  <c r="T16"/>
  <c r="J61" i="18" s="1"/>
  <c r="T11" i="17"/>
  <c r="J62" i="18" s="1"/>
  <c r="T17" i="17"/>
  <c r="T7"/>
  <c r="J54" i="18" s="1"/>
  <c r="T14" i="17"/>
  <c r="T18"/>
  <c r="T5"/>
  <c r="J55" i="18" s="1"/>
  <c r="T4" i="17"/>
  <c r="J41" i="18" s="1"/>
  <c r="T19" i="17"/>
  <c r="J58" i="18" s="1"/>
  <c r="J21" i="17"/>
  <c r="M21"/>
  <c r="K21"/>
  <c r="L21"/>
  <c r="O12" i="16"/>
  <c r="K104" i="15" s="1"/>
  <c r="I21" i="17"/>
  <c r="O15" i="21"/>
  <c r="O13"/>
  <c r="O14"/>
  <c r="N17"/>
  <c r="O12"/>
  <c r="M17"/>
  <c r="O16"/>
  <c r="H21" i="17"/>
  <c r="N19" i="19"/>
  <c r="M19"/>
  <c r="O12"/>
  <c r="N19" i="16"/>
  <c r="I98" i="15" s="1"/>
  <c r="I115"/>
  <c r="I105"/>
  <c r="O17" i="16"/>
  <c r="K113" i="15" s="1"/>
  <c r="I113"/>
  <c r="J98"/>
  <c r="K81"/>
  <c r="J117"/>
  <c r="K65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45" i="18" l="1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58" i="18" s="1"/>
  <c r="K115" i="15"/>
  <c r="O19" i="16"/>
  <c r="K117" i="15" s="1"/>
  <c r="I117"/>
  <c r="V16" i="17"/>
  <c r="K61" i="18" s="1"/>
  <c r="V15" i="17"/>
  <c r="V18"/>
  <c r="V17"/>
  <c r="V3"/>
  <c r="K60" i="18" s="1"/>
  <c r="V11" i="17"/>
  <c r="K62" i="18" s="1"/>
  <c r="V14" i="17"/>
  <c r="V7"/>
  <c r="K54" i="18" s="1"/>
  <c r="V5" i="17"/>
  <c r="K55" i="18" s="1"/>
  <c r="V6" i="17"/>
  <c r="K59" i="18" s="1"/>
  <c r="V8" i="17"/>
  <c r="V9"/>
  <c r="V4"/>
  <c r="V12"/>
  <c r="V10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38" i="18" l="1"/>
  <c r="L38" s="1"/>
  <c r="K56"/>
  <c r="L56" s="1"/>
  <c r="K39"/>
  <c r="L39" s="1"/>
  <c r="K51"/>
  <c r="L51" s="1"/>
  <c r="K40"/>
  <c r="L40" s="1"/>
  <c r="K50"/>
  <c r="L50" s="1"/>
  <c r="K45"/>
  <c r="K57"/>
  <c r="L57" s="1"/>
  <c r="K25"/>
  <c r="L25" s="1"/>
  <c r="K53"/>
  <c r="L53" s="1"/>
  <c r="L61"/>
  <c r="K36"/>
  <c r="L36" s="1"/>
  <c r="K52"/>
  <c r="L52" s="1"/>
  <c r="L45"/>
  <c r="K41"/>
  <c r="L41" s="1"/>
  <c r="L54"/>
  <c r="L58"/>
  <c r="L55"/>
  <c r="L62"/>
  <c r="L59"/>
  <c r="L63"/>
  <c r="L60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<sst xmlns="http://schemas.openxmlformats.org/spreadsheetml/2006/main" count="822" uniqueCount="273">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</sst>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6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7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0" t="s">
        <v>16</v>
      </c>
      <c r="T5" s="177" t="s">
        <v>17</v>
      </c>
      <c r="U5" s="178"/>
      <c r="V5" s="178"/>
      <c r="W5" s="179"/>
      <c r="X5" s="177" t="s">
        <v>18</v>
      </c>
      <c r="Y5" s="178"/>
      <c r="Z5" s="178"/>
      <c r="AA5" s="179"/>
      <c r="AB5" s="177" t="s">
        <v>19</v>
      </c>
      <c r="AC5" s="178"/>
      <c r="AD5" s="178"/>
      <c r="AE5" s="179"/>
      <c r="AF5" s="177" t="s">
        <v>20</v>
      </c>
      <c r="AG5" s="178"/>
      <c r="AH5" s="178"/>
      <c r="AI5" s="180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1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1"/>
      <c r="T6" s="172"/>
      <c r="U6" s="173"/>
      <c r="V6" s="173"/>
      <c r="W6" s="174"/>
      <c r="X6" s="172"/>
      <c r="Y6" s="173"/>
      <c r="Z6" s="173"/>
      <c r="AA6" s="174"/>
      <c r="AB6" s="172"/>
      <c r="AC6" s="173"/>
      <c r="AD6" s="173"/>
      <c r="AE6" s="174"/>
      <c r="AF6" s="172"/>
      <c r="AG6" s="173"/>
      <c r="AH6" s="173"/>
      <c r="AI6" s="175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1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59" t="s">
        <v>21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1"/>
      <c r="AM7" s="18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63" t="s">
        <v>22</v>
      </c>
      <c r="C8" s="164"/>
      <c r="D8" s="164"/>
      <c r="E8" s="165">
        <f>SUM(S14:AA23)</f>
        <v>0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4"/>
      <c r="V8" s="4" t="s">
        <v>23</v>
      </c>
      <c r="W8" s="4"/>
      <c r="X8" s="4"/>
      <c r="Y8" s="4" t="s">
        <v>24</v>
      </c>
      <c r="Z8" s="4" t="s">
        <v>25</v>
      </c>
      <c r="AA8" s="166">
        <f>E8</f>
        <v>0</v>
      </c>
      <c r="AB8" s="166"/>
      <c r="AC8" s="166"/>
      <c r="AD8" s="166"/>
      <c r="AE8" s="166"/>
      <c r="AF8" s="166"/>
      <c r="AG8" s="166"/>
      <c r="AH8" s="166"/>
      <c r="AI8" s="23" t="s">
        <v>26</v>
      </c>
      <c r="AM8" s="4"/>
      <c r="AN8" s="167"/>
      <c r="AO8" s="167"/>
      <c r="AP8" s="167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4"/>
      <c r="BH8" s="4"/>
      <c r="BI8" s="4"/>
      <c r="BJ8" s="4"/>
      <c r="BK8" s="4"/>
      <c r="BL8" s="4"/>
      <c r="BM8" s="169"/>
      <c r="BN8" s="169"/>
      <c r="BO8" s="169"/>
      <c r="BP8" s="169"/>
      <c r="BQ8" s="169"/>
      <c r="BR8" s="169"/>
      <c r="BS8" s="169"/>
      <c r="BT8" s="169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1" t="s">
        <v>27</v>
      </c>
      <c r="C9" s="152"/>
      <c r="D9" s="153"/>
      <c r="E9" s="154">
        <v>44351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6"/>
      <c r="S9" s="157" t="s">
        <v>28</v>
      </c>
      <c r="T9" s="153"/>
      <c r="U9" s="157"/>
      <c r="V9" s="152"/>
      <c r="W9" s="152"/>
      <c r="X9" s="152"/>
      <c r="Y9" s="152"/>
      <c r="Z9" s="152"/>
      <c r="AA9" s="153"/>
      <c r="AB9" s="157" t="s">
        <v>29</v>
      </c>
      <c r="AC9" s="152"/>
      <c r="AD9" s="152"/>
      <c r="AE9" s="153"/>
      <c r="AF9" s="157"/>
      <c r="AG9" s="152"/>
      <c r="AH9" s="152"/>
      <c r="AI9" s="158"/>
      <c r="AM9" s="4"/>
      <c r="AN9" s="122"/>
      <c r="AO9" s="122"/>
      <c r="AP9" s="122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1" t="s">
        <v>30</v>
      </c>
      <c r="C10" s="152"/>
      <c r="D10" s="153"/>
      <c r="E10" s="154" t="s">
        <v>31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 t="s">
        <v>28</v>
      </c>
      <c r="T10" s="153"/>
      <c r="U10" s="157"/>
      <c r="V10" s="152"/>
      <c r="W10" s="152"/>
      <c r="X10" s="152"/>
      <c r="Y10" s="152"/>
      <c r="Z10" s="152"/>
      <c r="AA10" s="153"/>
      <c r="AB10" s="157" t="s">
        <v>32</v>
      </c>
      <c r="AC10" s="152"/>
      <c r="AD10" s="152"/>
      <c r="AE10" s="152"/>
      <c r="AF10" s="152"/>
      <c r="AG10" s="152"/>
      <c r="AH10" s="152"/>
      <c r="AI10" s="158"/>
      <c r="AM10" s="4"/>
      <c r="AN10" s="122"/>
      <c r="AO10" s="122"/>
      <c r="AP10" s="122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1" t="s">
        <v>33</v>
      </c>
      <c r="C11" s="152"/>
      <c r="D11" s="153"/>
      <c r="E11" s="154" t="s">
        <v>31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 t="s">
        <v>28</v>
      </c>
      <c r="T11" s="153"/>
      <c r="U11" s="157"/>
      <c r="V11" s="152"/>
      <c r="W11" s="152"/>
      <c r="X11" s="152"/>
      <c r="Y11" s="152"/>
      <c r="Z11" s="152"/>
      <c r="AA11" s="153"/>
      <c r="AB11" s="157"/>
      <c r="AC11" s="152"/>
      <c r="AD11" s="152"/>
      <c r="AE11" s="152"/>
      <c r="AF11" s="152"/>
      <c r="AG11" s="152"/>
      <c r="AH11" s="152"/>
      <c r="AI11" s="158"/>
      <c r="AM11" s="4"/>
      <c r="AN11" s="122"/>
      <c r="AO11" s="122"/>
      <c r="AP11" s="122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47" t="s">
        <v>34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9"/>
      <c r="AM12" s="4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42" t="s">
        <v>0</v>
      </c>
      <c r="C13" s="143"/>
      <c r="D13" s="143"/>
      <c r="E13" s="143"/>
      <c r="F13" s="143"/>
      <c r="G13" s="143"/>
      <c r="H13" s="143"/>
      <c r="I13" s="144"/>
      <c r="J13" s="145" t="s">
        <v>6</v>
      </c>
      <c r="K13" s="143"/>
      <c r="L13" s="143"/>
      <c r="M13" s="143"/>
      <c r="N13" s="143"/>
      <c r="O13" s="143"/>
      <c r="P13" s="143"/>
      <c r="Q13" s="143"/>
      <c r="R13" s="144"/>
      <c r="S13" s="145" t="s">
        <v>35</v>
      </c>
      <c r="T13" s="143"/>
      <c r="U13" s="143"/>
      <c r="V13" s="143"/>
      <c r="W13" s="143"/>
      <c r="X13" s="143"/>
      <c r="Y13" s="143"/>
      <c r="Z13" s="143"/>
      <c r="AA13" s="144"/>
      <c r="AB13" s="145" t="s">
        <v>36</v>
      </c>
      <c r="AC13" s="143"/>
      <c r="AD13" s="143"/>
      <c r="AE13" s="143"/>
      <c r="AF13" s="143"/>
      <c r="AG13" s="143"/>
      <c r="AH13" s="143"/>
      <c r="AI13" s="146"/>
      <c r="AM13" s="4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29"/>
      <c r="C14" s="130"/>
      <c r="D14" s="130"/>
      <c r="E14" s="130"/>
      <c r="F14" s="130"/>
      <c r="G14" s="130"/>
      <c r="H14" s="130"/>
      <c r="I14" s="131"/>
      <c r="J14" s="132"/>
      <c r="K14" s="130"/>
      <c r="L14" s="130"/>
      <c r="M14" s="130"/>
      <c r="N14" s="130"/>
      <c r="O14" s="130"/>
      <c r="P14" s="130"/>
      <c r="Q14" s="130"/>
      <c r="R14" s="131"/>
      <c r="S14" s="133"/>
      <c r="T14" s="134"/>
      <c r="U14" s="134"/>
      <c r="V14" s="134"/>
      <c r="W14" s="134"/>
      <c r="X14" s="134"/>
      <c r="Y14" s="134"/>
      <c r="Z14" s="134"/>
      <c r="AA14" s="135"/>
      <c r="AB14" s="138"/>
      <c r="AC14" s="130"/>
      <c r="AD14" s="130"/>
      <c r="AE14" s="130"/>
      <c r="AF14" s="130"/>
      <c r="AG14" s="130"/>
      <c r="AH14" s="130"/>
      <c r="AI14" s="136"/>
      <c r="AM14" s="4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4"/>
      <c r="BF14" s="124"/>
      <c r="BG14" s="124"/>
      <c r="BH14" s="124"/>
      <c r="BI14" s="124"/>
      <c r="BJ14" s="124"/>
      <c r="BK14" s="124"/>
      <c r="BL14" s="124"/>
      <c r="BM14" s="124"/>
      <c r="BN14" s="137"/>
      <c r="BO14" s="125"/>
      <c r="BP14" s="125"/>
      <c r="BQ14" s="125"/>
      <c r="BR14" s="125"/>
      <c r="BS14" s="125"/>
      <c r="BT14" s="125"/>
      <c r="BU14" s="125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29"/>
      <c r="C15" s="130"/>
      <c r="D15" s="130"/>
      <c r="E15" s="130"/>
      <c r="F15" s="130"/>
      <c r="G15" s="130"/>
      <c r="H15" s="130"/>
      <c r="I15" s="131"/>
      <c r="J15" s="132"/>
      <c r="K15" s="130"/>
      <c r="L15" s="130"/>
      <c r="M15" s="130"/>
      <c r="N15" s="130"/>
      <c r="O15" s="130"/>
      <c r="P15" s="130"/>
      <c r="Q15" s="130"/>
      <c r="R15" s="131"/>
      <c r="S15" s="133"/>
      <c r="T15" s="134"/>
      <c r="U15" s="134"/>
      <c r="V15" s="134"/>
      <c r="W15" s="134"/>
      <c r="X15" s="134"/>
      <c r="Y15" s="134"/>
      <c r="Z15" s="134"/>
      <c r="AA15" s="135"/>
      <c r="AB15" s="138"/>
      <c r="AC15" s="130"/>
      <c r="AD15" s="130"/>
      <c r="AE15" s="130"/>
      <c r="AF15" s="130"/>
      <c r="AG15" s="130"/>
      <c r="AH15" s="130"/>
      <c r="AI15" s="136"/>
      <c r="AM15" s="4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4"/>
      <c r="BF15" s="124"/>
      <c r="BG15" s="124"/>
      <c r="BH15" s="124"/>
      <c r="BI15" s="124"/>
      <c r="BJ15" s="124"/>
      <c r="BK15" s="124"/>
      <c r="BL15" s="124"/>
      <c r="BM15" s="124"/>
      <c r="BN15" s="137"/>
      <c r="BO15" s="125"/>
      <c r="BP15" s="125"/>
      <c r="BQ15" s="125"/>
      <c r="BR15" s="125"/>
      <c r="BS15" s="125"/>
      <c r="BT15" s="125"/>
      <c r="BU15" s="125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29"/>
      <c r="C16" s="130"/>
      <c r="D16" s="130"/>
      <c r="E16" s="130"/>
      <c r="F16" s="130"/>
      <c r="G16" s="130"/>
      <c r="H16" s="130"/>
      <c r="I16" s="131"/>
      <c r="J16" s="132"/>
      <c r="K16" s="130"/>
      <c r="L16" s="130"/>
      <c r="M16" s="130"/>
      <c r="N16" s="130"/>
      <c r="O16" s="130"/>
      <c r="P16" s="130"/>
      <c r="Q16" s="130"/>
      <c r="R16" s="131"/>
      <c r="S16" s="133"/>
      <c r="T16" s="134"/>
      <c r="U16" s="134"/>
      <c r="V16" s="134"/>
      <c r="W16" s="134"/>
      <c r="X16" s="134"/>
      <c r="Y16" s="134"/>
      <c r="Z16" s="134"/>
      <c r="AA16" s="135"/>
      <c r="AB16" s="138"/>
      <c r="AC16" s="130"/>
      <c r="AD16" s="130"/>
      <c r="AE16" s="130"/>
      <c r="AF16" s="130"/>
      <c r="AG16" s="130"/>
      <c r="AH16" s="130"/>
      <c r="AI16" s="136"/>
      <c r="AM16" s="4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4"/>
      <c r="BF16" s="124"/>
      <c r="BG16" s="124"/>
      <c r="BH16" s="124"/>
      <c r="BI16" s="124"/>
      <c r="BJ16" s="124"/>
      <c r="BK16" s="124"/>
      <c r="BL16" s="124"/>
      <c r="BM16" s="124"/>
      <c r="BN16" s="137"/>
      <c r="BO16" s="125"/>
      <c r="BP16" s="125"/>
      <c r="BQ16" s="125"/>
      <c r="BR16" s="125"/>
      <c r="BS16" s="125"/>
      <c r="BT16" s="125"/>
      <c r="BU16" s="125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29"/>
      <c r="C17" s="130"/>
      <c r="D17" s="130"/>
      <c r="E17" s="130"/>
      <c r="F17" s="130"/>
      <c r="G17" s="130"/>
      <c r="H17" s="130"/>
      <c r="I17" s="131"/>
      <c r="J17" s="132"/>
      <c r="K17" s="130"/>
      <c r="L17" s="130"/>
      <c r="M17" s="130"/>
      <c r="N17" s="130"/>
      <c r="O17" s="130"/>
      <c r="P17" s="130"/>
      <c r="Q17" s="130"/>
      <c r="R17" s="131"/>
      <c r="S17" s="133"/>
      <c r="T17" s="134"/>
      <c r="U17" s="134"/>
      <c r="V17" s="134"/>
      <c r="W17" s="134"/>
      <c r="X17" s="134"/>
      <c r="Y17" s="134"/>
      <c r="Z17" s="134"/>
      <c r="AA17" s="135"/>
      <c r="AB17" s="138"/>
      <c r="AC17" s="139"/>
      <c r="AD17" s="139"/>
      <c r="AE17" s="139"/>
      <c r="AF17" s="139"/>
      <c r="AG17" s="139"/>
      <c r="AH17" s="139"/>
      <c r="AI17" s="140"/>
      <c r="AM17" s="4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4"/>
      <c r="BF17" s="124"/>
      <c r="BG17" s="124"/>
      <c r="BH17" s="124"/>
      <c r="BI17" s="124"/>
      <c r="BJ17" s="124"/>
      <c r="BK17" s="124"/>
      <c r="BL17" s="124"/>
      <c r="BM17" s="124"/>
      <c r="BN17" s="137"/>
      <c r="BO17" s="125"/>
      <c r="BP17" s="125"/>
      <c r="BQ17" s="125"/>
      <c r="BR17" s="125"/>
      <c r="BS17" s="125"/>
      <c r="BT17" s="125"/>
      <c r="BU17" s="125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29"/>
      <c r="C18" s="130"/>
      <c r="D18" s="130"/>
      <c r="E18" s="130"/>
      <c r="F18" s="130"/>
      <c r="G18" s="130"/>
      <c r="H18" s="130"/>
      <c r="I18" s="131"/>
      <c r="J18" s="132"/>
      <c r="K18" s="130"/>
      <c r="L18" s="130"/>
      <c r="M18" s="130"/>
      <c r="N18" s="130"/>
      <c r="O18" s="130"/>
      <c r="P18" s="130"/>
      <c r="Q18" s="130"/>
      <c r="R18" s="131"/>
      <c r="S18" s="133"/>
      <c r="T18" s="134"/>
      <c r="U18" s="134"/>
      <c r="V18" s="134"/>
      <c r="W18" s="134"/>
      <c r="X18" s="134"/>
      <c r="Y18" s="134"/>
      <c r="Z18" s="134"/>
      <c r="AA18" s="135"/>
      <c r="AB18" s="138"/>
      <c r="AC18" s="130"/>
      <c r="AD18" s="130"/>
      <c r="AE18" s="130"/>
      <c r="AF18" s="130"/>
      <c r="AG18" s="130"/>
      <c r="AH18" s="130"/>
      <c r="AI18" s="136"/>
      <c r="AM18" s="4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4"/>
      <c r="BF18" s="124"/>
      <c r="BG18" s="124"/>
      <c r="BH18" s="124"/>
      <c r="BI18" s="124"/>
      <c r="BJ18" s="124"/>
      <c r="BK18" s="124"/>
      <c r="BL18" s="124"/>
      <c r="BM18" s="124"/>
      <c r="BN18" s="137"/>
      <c r="BO18" s="125"/>
      <c r="BP18" s="125"/>
      <c r="BQ18" s="125"/>
      <c r="BR18" s="125"/>
      <c r="BS18" s="125"/>
      <c r="BT18" s="125"/>
      <c r="BU18" s="125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29"/>
      <c r="C19" s="130"/>
      <c r="D19" s="130"/>
      <c r="E19" s="130"/>
      <c r="F19" s="130"/>
      <c r="G19" s="130"/>
      <c r="H19" s="130"/>
      <c r="I19" s="131"/>
      <c r="J19" s="132"/>
      <c r="K19" s="130"/>
      <c r="L19" s="130"/>
      <c r="M19" s="130"/>
      <c r="N19" s="130"/>
      <c r="O19" s="130"/>
      <c r="P19" s="130"/>
      <c r="Q19" s="130"/>
      <c r="R19" s="131"/>
      <c r="S19" s="133"/>
      <c r="T19" s="134"/>
      <c r="U19" s="134"/>
      <c r="V19" s="134"/>
      <c r="W19" s="134"/>
      <c r="X19" s="134"/>
      <c r="Y19" s="134"/>
      <c r="Z19" s="134"/>
      <c r="AA19" s="135"/>
      <c r="AB19" s="138"/>
      <c r="AC19" s="130"/>
      <c r="AD19" s="130"/>
      <c r="AE19" s="130"/>
      <c r="AF19" s="130"/>
      <c r="AG19" s="130"/>
      <c r="AH19" s="130"/>
      <c r="AI19" s="136"/>
      <c r="AM19" s="4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4"/>
      <c r="BF19" s="124"/>
      <c r="BG19" s="124"/>
      <c r="BH19" s="124"/>
      <c r="BI19" s="124"/>
      <c r="BJ19" s="124"/>
      <c r="BK19" s="124"/>
      <c r="BL19" s="124"/>
      <c r="BM19" s="124"/>
      <c r="BN19" s="137"/>
      <c r="BO19" s="125"/>
      <c r="BP19" s="125"/>
      <c r="BQ19" s="125"/>
      <c r="BR19" s="125"/>
      <c r="BS19" s="125"/>
      <c r="BT19" s="125"/>
      <c r="BU19" s="125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29"/>
      <c r="C20" s="130"/>
      <c r="D20" s="130"/>
      <c r="E20" s="130"/>
      <c r="F20" s="130"/>
      <c r="G20" s="130"/>
      <c r="H20" s="130"/>
      <c r="I20" s="131"/>
      <c r="J20" s="132"/>
      <c r="K20" s="130"/>
      <c r="L20" s="130"/>
      <c r="M20" s="130"/>
      <c r="N20" s="130"/>
      <c r="O20" s="130"/>
      <c r="P20" s="130"/>
      <c r="Q20" s="130"/>
      <c r="R20" s="131"/>
      <c r="S20" s="133"/>
      <c r="T20" s="134"/>
      <c r="U20" s="134"/>
      <c r="V20" s="134"/>
      <c r="W20" s="134"/>
      <c r="X20" s="134"/>
      <c r="Y20" s="134"/>
      <c r="Z20" s="134"/>
      <c r="AA20" s="135"/>
      <c r="AB20" s="138"/>
      <c r="AC20" s="130"/>
      <c r="AD20" s="130"/>
      <c r="AE20" s="130"/>
      <c r="AF20" s="130"/>
      <c r="AG20" s="130"/>
      <c r="AH20" s="130"/>
      <c r="AI20" s="136"/>
      <c r="AM20" s="4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4"/>
      <c r="BF20" s="124"/>
      <c r="BG20" s="124"/>
      <c r="BH20" s="124"/>
      <c r="BI20" s="124"/>
      <c r="BJ20" s="124"/>
      <c r="BK20" s="124"/>
      <c r="BL20" s="124"/>
      <c r="BM20" s="124"/>
      <c r="BN20" s="137"/>
      <c r="BO20" s="125"/>
      <c r="BP20" s="125"/>
      <c r="BQ20" s="125"/>
      <c r="BR20" s="125"/>
      <c r="BS20" s="125"/>
      <c r="BT20" s="125"/>
      <c r="BU20" s="125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29"/>
      <c r="C21" s="130"/>
      <c r="D21" s="130"/>
      <c r="E21" s="130"/>
      <c r="F21" s="130"/>
      <c r="G21" s="130"/>
      <c r="H21" s="130"/>
      <c r="I21" s="131"/>
      <c r="J21" s="132"/>
      <c r="K21" s="130"/>
      <c r="L21" s="130"/>
      <c r="M21" s="130"/>
      <c r="N21" s="130"/>
      <c r="O21" s="130"/>
      <c r="P21" s="130"/>
      <c r="Q21" s="130"/>
      <c r="R21" s="131"/>
      <c r="S21" s="133"/>
      <c r="T21" s="134"/>
      <c r="U21" s="134"/>
      <c r="V21" s="134"/>
      <c r="W21" s="134"/>
      <c r="X21" s="134"/>
      <c r="Y21" s="134"/>
      <c r="Z21" s="134"/>
      <c r="AA21" s="135"/>
      <c r="AB21" s="138"/>
      <c r="AC21" s="130"/>
      <c r="AD21" s="130"/>
      <c r="AE21" s="130"/>
      <c r="AF21" s="130"/>
      <c r="AG21" s="130"/>
      <c r="AH21" s="130"/>
      <c r="AI21" s="136"/>
      <c r="AM21" s="4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4"/>
      <c r="BF21" s="124"/>
      <c r="BG21" s="124"/>
      <c r="BH21" s="124"/>
      <c r="BI21" s="124"/>
      <c r="BJ21" s="124"/>
      <c r="BK21" s="124"/>
      <c r="BL21" s="124"/>
      <c r="BM21" s="124"/>
      <c r="BN21" s="137"/>
      <c r="BO21" s="125"/>
      <c r="BP21" s="125"/>
      <c r="BQ21" s="125"/>
      <c r="BR21" s="125"/>
      <c r="BS21" s="125"/>
      <c r="BT21" s="125"/>
      <c r="BU21" s="125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29"/>
      <c r="C22" s="130"/>
      <c r="D22" s="130"/>
      <c r="E22" s="130"/>
      <c r="F22" s="130"/>
      <c r="G22" s="130"/>
      <c r="H22" s="130"/>
      <c r="I22" s="131"/>
      <c r="J22" s="132"/>
      <c r="K22" s="130"/>
      <c r="L22" s="130"/>
      <c r="M22" s="130"/>
      <c r="N22" s="130"/>
      <c r="O22" s="130"/>
      <c r="P22" s="130"/>
      <c r="Q22" s="130"/>
      <c r="R22" s="131"/>
      <c r="S22" s="133"/>
      <c r="T22" s="134"/>
      <c r="U22" s="134"/>
      <c r="V22" s="134"/>
      <c r="W22" s="134"/>
      <c r="X22" s="134"/>
      <c r="Y22" s="134"/>
      <c r="Z22" s="134"/>
      <c r="AA22" s="135"/>
      <c r="AB22" s="138"/>
      <c r="AC22" s="130"/>
      <c r="AD22" s="130"/>
      <c r="AE22" s="130"/>
      <c r="AF22" s="130"/>
      <c r="AG22" s="130"/>
      <c r="AH22" s="130"/>
      <c r="AI22" s="136"/>
      <c r="AM22" s="4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4"/>
      <c r="BF22" s="124"/>
      <c r="BG22" s="124"/>
      <c r="BH22" s="124"/>
      <c r="BI22" s="124"/>
      <c r="BJ22" s="124"/>
      <c r="BK22" s="124"/>
      <c r="BL22" s="124"/>
      <c r="BM22" s="124"/>
      <c r="BN22" s="137"/>
      <c r="BO22" s="125"/>
      <c r="BP22" s="125"/>
      <c r="BQ22" s="125"/>
      <c r="BR22" s="125"/>
      <c r="BS22" s="125"/>
      <c r="BT22" s="125"/>
      <c r="BU22" s="125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29"/>
      <c r="C23" s="130"/>
      <c r="D23" s="130"/>
      <c r="E23" s="130"/>
      <c r="F23" s="130"/>
      <c r="G23" s="130"/>
      <c r="H23" s="130"/>
      <c r="I23" s="131"/>
      <c r="J23" s="132"/>
      <c r="K23" s="130"/>
      <c r="L23" s="130"/>
      <c r="M23" s="130"/>
      <c r="N23" s="130"/>
      <c r="O23" s="130"/>
      <c r="P23" s="130"/>
      <c r="Q23" s="130"/>
      <c r="R23" s="131"/>
      <c r="S23" s="133"/>
      <c r="T23" s="134"/>
      <c r="U23" s="134"/>
      <c r="V23" s="134"/>
      <c r="W23" s="134"/>
      <c r="X23" s="134"/>
      <c r="Y23" s="134"/>
      <c r="Z23" s="134"/>
      <c r="AA23" s="135"/>
      <c r="AB23" s="132"/>
      <c r="AC23" s="130"/>
      <c r="AD23" s="130"/>
      <c r="AE23" s="130"/>
      <c r="AF23" s="130"/>
      <c r="AG23" s="130"/>
      <c r="AH23" s="130"/>
      <c r="AI23" s="136"/>
      <c r="AM23" s="4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4"/>
      <c r="BF23" s="124"/>
      <c r="BG23" s="124"/>
      <c r="BH23" s="124"/>
      <c r="BI23" s="124"/>
      <c r="BJ23" s="124"/>
      <c r="BK23" s="124"/>
      <c r="BL23" s="124"/>
      <c r="BM23" s="124"/>
      <c r="BN23" s="125"/>
      <c r="BO23" s="125"/>
      <c r="BP23" s="125"/>
      <c r="BQ23" s="125"/>
      <c r="BR23" s="125"/>
      <c r="BS23" s="125"/>
      <c r="BT23" s="125"/>
      <c r="BU23" s="125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1" t="s">
        <v>37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3"/>
      <c r="AM25" s="4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26">
        <v>44351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8"/>
      <c r="AM27" s="4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1" t="s">
        <v>38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3"/>
      <c r="AM29" s="4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63"/>
  <sheetViews>
    <sheetView tabSelected="1" topLeftCell="A40" zoomScale="85" zoomScaleNormal="85" workbookViewId="0">
      <selection activeCell="I46" sqref="I46"/>
    </sheetView>
  </sheetViews>
  <sheetFormatPr defaultColWidth="9" defaultRowHeight="16.5"/>
  <cols>
    <col min="1" max="1" width="12.375" style="32" bestFit="1" customWidth="1"/>
    <col min="2" max="2" width="11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2" t="s">
        <v>249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관리_2023'!$A$3:$V$20,21,FALSE)</f>
        <v>9</v>
      </c>
      <c r="J4" s="70">
        <f>VLOOKUP(B4,'총에버 관리_2023'!$A$3:$V$20,20,FALSE)</f>
        <v>1753</v>
      </c>
      <c r="K4" s="83">
        <f>VLOOKUP(B4,'총에버 관리_2023'!$A$3:$V$20,22,FALSE)</f>
        <v>194.77777777777777</v>
      </c>
      <c r="L4" s="84">
        <f>RANK(K4,'총에버 관리_2023'!$V$3:$V$20)</f>
        <v>3</v>
      </c>
    </row>
    <row r="5" spans="1:12" ht="18.75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관리_2023'!$A$3:$V$20,21,FALSE)</f>
        <v>12</v>
      </c>
      <c r="J5" s="70">
        <f>VLOOKUP(B5,'총에버 관리_2023'!$A$3:$V$20,20,FALSE)</f>
        <v>2421</v>
      </c>
      <c r="K5" s="83">
        <f>VLOOKUP(B5,'총에버 관리_2023'!$A$3:$V$20,22,FALSE)</f>
        <v>201.75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관리_2023'!$A$3:$V$20,21,FALSE)</f>
        <v>11</v>
      </c>
      <c r="J6" s="70">
        <f>VLOOKUP(B6,'총에버 관리_2023'!$A$3:$V$20,20,FALSE)</f>
        <v>1908</v>
      </c>
      <c r="K6" s="83">
        <f>VLOOKUP(B6,'총에버 관리_2023'!$A$3:$V$20,22,FALSE)</f>
        <v>173.45454545454547</v>
      </c>
      <c r="L6" s="84">
        <f>RANK(K6,'총에버 관리_2023'!$V$3:$V$20)</f>
        <v>9</v>
      </c>
    </row>
    <row r="7" spans="1:12" ht="18.75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관리_2023'!$A$3:$V$20,21,FALSE)</f>
        <v>9</v>
      </c>
      <c r="J7" s="70">
        <f>VLOOKUP(B7,'총에버 관리_2023'!$A$3:$V$20,20,FALSE)</f>
        <v>1709</v>
      </c>
      <c r="K7" s="83">
        <f>VLOOKUP(B7,'총에버 관리_2023'!$A$3:$V$20,22,FALSE)</f>
        <v>189.88888888888889</v>
      </c>
      <c r="L7" s="84">
        <f>RANK(K7,'총에버 관리_2023'!$V$3:$V$20)</f>
        <v>4</v>
      </c>
    </row>
    <row r="8" spans="1:12" ht="18.75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관리_2023'!$A$3:$V$20,21,FALSE)</f>
        <v>6</v>
      </c>
      <c r="J8" s="70">
        <f>VLOOKUP(B8,'총에버 관리_2023'!$A$3:$V$20,20,FALSE)</f>
        <v>1005</v>
      </c>
      <c r="K8" s="83">
        <f>VLOOKUP(B8,'총에버 관리_2023'!$A$3:$V$20,22,FALSE)</f>
        <v>167.5</v>
      </c>
      <c r="L8" s="84">
        <f>RANK(K8,'총에버 관리_2023'!$V$3:$V$20)</f>
        <v>10</v>
      </c>
    </row>
    <row r="9" spans="1:12" ht="18.75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관리_2023'!$A$3:$V$20,21,FALSE)</f>
        <v>12</v>
      </c>
      <c r="J9" s="70">
        <f>VLOOKUP(B9,'총에버 관리_2023'!$A$3:$V$20,20,FALSE)</f>
        <v>2349</v>
      </c>
      <c r="K9" s="83">
        <f>VLOOKUP(B9,'총에버 관리_2023'!$A$3:$V$20,22,FALSE)</f>
        <v>195.75</v>
      </c>
      <c r="L9" s="84">
        <f>RANK(K9,'총에버 관리_2023'!$V$3:$V$20)</f>
        <v>2</v>
      </c>
    </row>
    <row r="10" spans="1:12" ht="18.75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관리_2023'!$A$3:$V$20,21,FALSE)</f>
        <v>12</v>
      </c>
      <c r="J10" s="70">
        <f>VLOOKUP(B10,'총에버 관리_2023'!$A$3:$V$20,20,FALSE)</f>
        <v>2235</v>
      </c>
      <c r="K10" s="83">
        <f>VLOOKUP(B10,'총에버 관리_2023'!$A$3:$V$20,22,FALSE)</f>
        <v>186.25</v>
      </c>
      <c r="L10" s="84">
        <f>RANK(K10,'총에버 관리_2023'!$V$3:$V$20)</f>
        <v>5</v>
      </c>
    </row>
    <row r="11" spans="1:12" ht="18.75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관리_2023'!$A$3:$V$20,21,FALSE)</f>
        <v>9</v>
      </c>
      <c r="J11" s="70">
        <f>VLOOKUP(B11,'총에버 관리_2023'!$A$3:$V$20,20,FALSE)</f>
        <v>1629</v>
      </c>
      <c r="K11" s="83">
        <f>VLOOKUP(B11,'총에버 관리_2023'!$A$3:$V$20,22,FALSE)</f>
        <v>181</v>
      </c>
      <c r="L11" s="84">
        <f>RANK(K11,'총에버 관리_2023'!$V$3:$V$20)</f>
        <v>7</v>
      </c>
    </row>
    <row r="12" spans="1:12" ht="18.75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관리_2023'!$A$3:$V$20,21,FALSE)</f>
        <v>9</v>
      </c>
      <c r="J12" s="70">
        <f>VLOOKUP(B12,'총에버 관리_2023'!$A$3:$V$20,20,FALSE)</f>
        <v>1484</v>
      </c>
      <c r="K12" s="83">
        <f>VLOOKUP(B12,'총에버 관리_2023'!$A$3:$V$20,22,FALSE)</f>
        <v>164.88888888888889</v>
      </c>
      <c r="L12" s="84">
        <f>RANK(K12,'총에버 관리_2023'!$V$3:$V$20)</f>
        <v>11</v>
      </c>
    </row>
    <row r="13" spans="1:12" ht="18.75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관리_2023'!$A$3:$V$20,21,FALSE)</f>
        <v>9</v>
      </c>
      <c r="J13" s="70">
        <f>VLOOKUP(B13,'총에버 관리_2023'!$A$3:$V$20,20,FALSE)</f>
        <v>1468</v>
      </c>
      <c r="K13" s="83">
        <f>VLOOKUP(B13,'총에버 관리_2023'!$A$3:$V$20,22,FALSE)</f>
        <v>163.11111111111111</v>
      </c>
      <c r="L13" s="84">
        <f>RANK(K13,'총에버 관리_2023'!$V$3:$V$20)</f>
        <v>12</v>
      </c>
    </row>
    <row r="14" spans="1:12" ht="18.75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관리_2023'!$A$3:$V$20,21,FALSE)</f>
        <v>12</v>
      </c>
      <c r="J14" s="70">
        <f>VLOOKUP(B14,'총에버 관리_2023'!$A$3:$V$20,20,FALSE)</f>
        <v>2169</v>
      </c>
      <c r="K14" s="83">
        <f>VLOOKUP(B14,'총에버 관리_2023'!$A$3:$V$20,22,FALSE)</f>
        <v>180.75</v>
      </c>
      <c r="L14" s="84">
        <f>RANK(K14,'총에버 관리_2023'!$V$3:$V$20)</f>
        <v>8</v>
      </c>
    </row>
    <row r="15" spans="1:12" ht="18.75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관리_2023'!$A$3:$V$20,21,FALSE)</f>
        <v>9</v>
      </c>
      <c r="J15" s="70">
        <f>VLOOKUP(B15,'총에버 관리_2023'!$A$3:$V$20,20,FALSE)</f>
        <v>1105</v>
      </c>
      <c r="K15" s="83">
        <f>VLOOKUP(B15,'총에버 관리_2023'!$A$3:$V$20,22,FALSE)</f>
        <v>122.77777777777777</v>
      </c>
      <c r="L15" s="84">
        <f>RANK(K15,'총에버 관리_2023'!$V$3:$V$20)</f>
        <v>15</v>
      </c>
    </row>
    <row r="19" spans="1:12" ht="42" customHeight="1">
      <c r="A19" s="182" t="s">
        <v>253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관리_2023'!$A$3:$V$20,21,FALSE)</f>
        <v>12</v>
      </c>
      <c r="J21" s="70">
        <f>VLOOKUP(B21,'총에버 관리_2023'!$A$3:$V$20,20,FALSE)</f>
        <v>2349</v>
      </c>
      <c r="K21" s="83">
        <f>VLOOKUP(B21,'총에버 관리_2023'!$A$3:$V$20,22,FALSE)</f>
        <v>195.75</v>
      </c>
      <c r="L21" s="84">
        <f>RANK(K21,'총에버 관리_2023'!$V$3:$V$20)</f>
        <v>2</v>
      </c>
    </row>
    <row r="22" spans="1:12" ht="18.75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관리_2023'!$A$3:$V$20,21,FALSE)</f>
        <v>12</v>
      </c>
      <c r="J22" s="70">
        <f>VLOOKUP(B22,'총에버 관리_2023'!$A$3:$V$20,20,FALSE)</f>
        <v>2169</v>
      </c>
      <c r="K22" s="83">
        <f>VLOOKUP(B22,'총에버 관리_2023'!$A$3:$V$20,22,FALSE)</f>
        <v>180.75</v>
      </c>
      <c r="L22" s="84">
        <f>RANK(K22,'총에버 관리_2023'!$V$3:$V$20)</f>
        <v>8</v>
      </c>
    </row>
    <row r="23" spans="1:12" ht="18.75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관리_2023'!$A$3:$V$20,21,FALSE)</f>
        <v>9</v>
      </c>
      <c r="J23" s="70">
        <f>VLOOKUP(B23,'총에버 관리_2023'!$A$3:$V$20,20,FALSE)</f>
        <v>1753</v>
      </c>
      <c r="K23" s="83">
        <f>VLOOKUP(B23,'총에버 관리_2023'!$A$3:$V$20,22,FALSE)</f>
        <v>194.77777777777777</v>
      </c>
      <c r="L23" s="84">
        <f>RANK(K23,'총에버 관리_2023'!$V$3:$V$20)</f>
        <v>3</v>
      </c>
    </row>
    <row r="24" spans="1:12" ht="18.75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관리_2023'!$A$3:$V$20,21,FALSE)</f>
        <v>9</v>
      </c>
      <c r="J24" s="70">
        <f>VLOOKUP(B24,'총에버 관리_2023'!$A$3:$V$20,20,FALSE)</f>
        <v>1629</v>
      </c>
      <c r="K24" s="83">
        <f>VLOOKUP(B24,'총에버 관리_2023'!$A$3:$V$20,22,FALSE)</f>
        <v>181</v>
      </c>
      <c r="L24" s="84">
        <f>RANK(K24,'총에버 관리_2023'!$V$3:$V$20)</f>
        <v>7</v>
      </c>
    </row>
    <row r="25" spans="1:12" ht="18.75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관리_2023'!$A$3:$V$20,21,FALSE)</f>
        <v>6</v>
      </c>
      <c r="J25" s="70">
        <f>VLOOKUP(B25,'총에버 관리_2023'!$A$3:$V$20,20,FALSE)</f>
        <v>1117</v>
      </c>
      <c r="K25" s="83">
        <f>VLOOKUP(B25,'총에버 관리_2023'!$A$3:$V$20,22,FALSE)</f>
        <v>186.16666666666666</v>
      </c>
      <c r="L25" s="84">
        <f>RANK(K25,'총에버 관리_2023'!$V$3:$V$20)</f>
        <v>6</v>
      </c>
    </row>
    <row r="26" spans="1:12" ht="18.75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관리_2023'!$A$3:$V$20,21,FALSE)</f>
        <v>12</v>
      </c>
      <c r="J26" s="70">
        <f>VLOOKUP(B26,'총에버 관리_2023'!$A$3:$V$20,20,FALSE)</f>
        <v>2421</v>
      </c>
      <c r="K26" s="83">
        <f>VLOOKUP(B26,'총에버 관리_2023'!$A$3:$V$20,22,FALSE)</f>
        <v>201.75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관리_2023'!$A$3:$V$20,21,FALSE)</f>
        <v>11</v>
      </c>
      <c r="J27" s="70">
        <f>VLOOKUP(B27,'총에버 관리_2023'!$A$3:$V$20,20,FALSE)</f>
        <v>1908</v>
      </c>
      <c r="K27" s="83">
        <f>VLOOKUP(B27,'총에버 관리_2023'!$A$3:$V$20,22,FALSE)</f>
        <v>173.45454545454547</v>
      </c>
      <c r="L27" s="84">
        <f>RANK(K27,'총에버 관리_2023'!$V$3:$V$20)</f>
        <v>9</v>
      </c>
    </row>
    <row r="28" spans="1:12" ht="18.75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관리_2023'!$A$3:$V$20,21,FALSE)</f>
        <v>12</v>
      </c>
      <c r="J28" s="70">
        <f>VLOOKUP(B28,'총에버 관리_2023'!$A$3:$V$20,20,FALSE)</f>
        <v>2235</v>
      </c>
      <c r="K28" s="83">
        <f>VLOOKUP(B28,'총에버 관리_2023'!$A$3:$V$20,22,FALSE)</f>
        <v>186.25</v>
      </c>
      <c r="L28" s="84">
        <f>RANK(K28,'총에버 관리_2023'!$V$3:$V$20)</f>
        <v>5</v>
      </c>
    </row>
    <row r="29" spans="1:12" ht="18.75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관리_2023'!$A$3:$V$20,21,FALSE)</f>
        <v>9</v>
      </c>
      <c r="J29" s="70">
        <f>VLOOKUP(B29,'총에버 관리_2023'!$A$3:$V$20,20,FALSE)</f>
        <v>1387</v>
      </c>
      <c r="K29" s="83">
        <f>VLOOKUP(B29,'총에버 관리_2023'!$A$3:$V$20,22,FALSE)</f>
        <v>154.11111111111111</v>
      </c>
      <c r="L29" s="84">
        <f>RANK(K29,'총에버 관리_2023'!$V$3:$V$20)</f>
        <v>13</v>
      </c>
    </row>
    <row r="30" spans="1:12" ht="18.75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관리_2023'!$A$3:$V$20,21,FALSE)</f>
        <v>9</v>
      </c>
      <c r="J30" s="70">
        <f>VLOOKUP(B30,'총에버 관리_2023'!$A$3:$V$20,20,FALSE)</f>
        <v>1105</v>
      </c>
      <c r="K30" s="83">
        <f>VLOOKUP(B30,'총에버 관리_2023'!$A$3:$V$20,22,FALSE)</f>
        <v>122.77777777777777</v>
      </c>
      <c r="L30" s="84">
        <f>RANK(K30,'총에버 관리_2023'!$V$3:$V$20)</f>
        <v>15</v>
      </c>
    </row>
    <row r="31" spans="1:12" ht="18.75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>
      <c r="A34" s="182" t="s">
        <v>254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관리_2023'!$A$3:$V$20,21,FALSE)</f>
        <v>12</v>
      </c>
      <c r="J36" s="70">
        <f>VLOOKUP(B36,'총에버 관리_2023'!$A$3:$V$20,20,FALSE)</f>
        <v>2421</v>
      </c>
      <c r="K36" s="83">
        <f>VLOOKUP(B36,'총에버 관리_2023'!$A$3:$V$20,22,FALSE)</f>
        <v>201.75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관리_2023'!$A$3:$V$20,21,FALSE)</f>
        <v>9</v>
      </c>
      <c r="J37" s="70">
        <f>VLOOKUP(B37,'총에버 관리_2023'!$A$3:$V$20,20,FALSE)</f>
        <v>1709</v>
      </c>
      <c r="K37" s="83">
        <f>VLOOKUP(B37,'총에버 관리_2023'!$A$3:$V$20,22,FALSE)</f>
        <v>189.88888888888889</v>
      </c>
      <c r="L37" s="84">
        <f>RANK(K37,'총에버 관리_2023'!$V$3:$V$20)</f>
        <v>4</v>
      </c>
    </row>
    <row r="38" spans="1:12" ht="18.75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관리_2023'!$A$3:$V$20,21,FALSE)</f>
        <v>12</v>
      </c>
      <c r="J38" s="70">
        <f>VLOOKUP(B38,'총에버 관리_2023'!$A$3:$V$20,20,FALSE)</f>
        <v>2169</v>
      </c>
      <c r="K38" s="83">
        <f>VLOOKUP(B38,'총에버 관리_2023'!$A$3:$V$20,22,FALSE)</f>
        <v>180.75</v>
      </c>
      <c r="L38" s="84">
        <f>RANK(K38,'총에버 관리_2023'!$V$3:$V$20)</f>
        <v>8</v>
      </c>
    </row>
    <row r="39" spans="1:12" ht="18.75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관리_2023'!$A$3:$V$20,21,FALSE)</f>
        <v>12</v>
      </c>
      <c r="J39" s="70">
        <f>VLOOKUP(B39,'총에버 관리_2023'!$A$3:$V$20,20,FALSE)</f>
        <v>2235</v>
      </c>
      <c r="K39" s="83">
        <f>VLOOKUP(B39,'총에버 관리_2023'!$A$3:$V$20,22,FALSE)</f>
        <v>186.25</v>
      </c>
      <c r="L39" s="84">
        <f>RANK(K39,'총에버 관리_2023'!$V$3:$V$20)</f>
        <v>5</v>
      </c>
    </row>
    <row r="40" spans="1:12" ht="18.75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관리_2023'!$A$3:$V$20,21,FALSE)</f>
        <v>12</v>
      </c>
      <c r="J40" s="70">
        <f>VLOOKUP(B40,'총에버 관리_2023'!$A$3:$V$20,20,FALSE)</f>
        <v>2349</v>
      </c>
      <c r="K40" s="83">
        <f>VLOOKUP(B40,'총에버 관리_2023'!$A$3:$V$20,22,FALSE)</f>
        <v>195.75</v>
      </c>
      <c r="L40" s="84">
        <f>RANK(K40,'총에버 관리_2023'!$V$3:$V$20)</f>
        <v>2</v>
      </c>
    </row>
    <row r="41" spans="1:12" ht="18.75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관리_2023'!$A$3:$V$20,21,FALSE)</f>
        <v>9</v>
      </c>
      <c r="J41" s="70">
        <f>VLOOKUP(B41,'총에버 관리_2023'!$A$3:$V$20,20,FALSE)</f>
        <v>1753</v>
      </c>
      <c r="K41" s="83">
        <f>VLOOKUP(B41,'총에버 관리_2023'!$A$3:$V$20,22,FALSE)</f>
        <v>194.77777777777777</v>
      </c>
      <c r="L41" s="84">
        <f>RANK(K41,'총에버 관리_2023'!$V$3:$V$20)</f>
        <v>3</v>
      </c>
    </row>
    <row r="42" spans="1:12" ht="18.75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관리_2023'!$A$3:$V$20,21,FALSE)</f>
        <v>9</v>
      </c>
      <c r="J42" s="70">
        <f>VLOOKUP(B42,'총에버 관리_2023'!$A$3:$V$20,20,FALSE)</f>
        <v>1484</v>
      </c>
      <c r="K42" s="83">
        <f>VLOOKUP(B42,'총에버 관리_2023'!$A$3:$V$20,22,FALSE)</f>
        <v>164.88888888888889</v>
      </c>
      <c r="L42" s="84">
        <f>RANK(K42,'총에버 관리_2023'!$V$3:$V$20)</f>
        <v>11</v>
      </c>
    </row>
    <row r="43" spans="1:12" ht="18.75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관리_2023'!$A$3:$V$20,21,FALSE)</f>
        <v>9</v>
      </c>
      <c r="J43" s="70">
        <f>VLOOKUP(B43,'총에버 관리_2023'!$A$3:$V$20,20,FALSE)</f>
        <v>1468</v>
      </c>
      <c r="K43" s="83">
        <f>VLOOKUP(B43,'총에버 관리_2023'!$A$3:$V$20,22,FALSE)</f>
        <v>163.11111111111111</v>
      </c>
      <c r="L43" s="84">
        <f>RANK(K43,'총에버 관리_2023'!$V$3:$V$20)</f>
        <v>12</v>
      </c>
    </row>
    <row r="44" spans="1:12" ht="18.75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관리_2023'!$A$3:$V$20,21,FALSE)</f>
        <v>9</v>
      </c>
      <c r="J44" s="70">
        <f>VLOOKUP(B44,'총에버 관리_2023'!$A$3:$V$20,20,FALSE)</f>
        <v>1387</v>
      </c>
      <c r="K44" s="83">
        <f>VLOOKUP(B44,'총에버 관리_2023'!$A$3:$V$20,22,FALSE)</f>
        <v>154.11111111111111</v>
      </c>
      <c r="L44" s="84">
        <f>RANK(K44,'총에버 관리_2023'!$V$3:$V$20)</f>
        <v>13</v>
      </c>
    </row>
    <row r="45" spans="1:12" ht="18.75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관리_2023'!$A$3:$V$20,21,FALSE)</f>
        <v>11</v>
      </c>
      <c r="J45" s="70">
        <f>VLOOKUP(B45,'총에버 관리_2023'!$A$3:$V$20,20,FALSE)</f>
        <v>1908</v>
      </c>
      <c r="K45" s="83">
        <f>VLOOKUP(B45,'총에버 관리_2023'!$A$3:$V$20,22,FALSE)</f>
        <v>173.45454545454547</v>
      </c>
      <c r="L45" s="84">
        <f>RANK(K45,'총에버 관리_2023'!$V$3:$V$20)</f>
        <v>9</v>
      </c>
    </row>
    <row r="48" spans="1:12" ht="36.75" customHeight="1">
      <c r="A48" s="182" t="s">
        <v>272</v>
      </c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>SUM(C50:E50)</f>
        <v>613</v>
      </c>
      <c r="G50" s="87">
        <f>F50/COUNTA(C50:E50)</f>
        <v>204.33333333333334</v>
      </c>
      <c r="H50" s="82" t="s">
        <v>259</v>
      </c>
      <c r="I50" s="70">
        <f>VLOOKUP(B50,'총에버 관리_2023'!$A$3:$V$20,21,FALSE)</f>
        <v>12</v>
      </c>
      <c r="J50" s="70">
        <f>VLOOKUP(B50,'총에버 관리_2023'!$A$3:$V$20,20,FALSE)</f>
        <v>2349</v>
      </c>
      <c r="K50" s="83">
        <f>VLOOKUP(B50,'총에버 관리_2023'!$A$3:$V$20,22,FALSE)</f>
        <v>195.75</v>
      </c>
      <c r="L50" s="84">
        <f>RANK(K50,'총에버 관리_2023'!$V$3:$V$20)</f>
        <v>2</v>
      </c>
    </row>
    <row r="51" spans="1:12" ht="20.25" thickTop="1" thickBot="1">
      <c r="A51" s="77">
        <f>RANK(G51,$G$50:$G$63)</f>
        <v>2</v>
      </c>
      <c r="B51" s="61" t="s">
        <v>258</v>
      </c>
      <c r="C51" s="68">
        <v>224</v>
      </c>
      <c r="D51" s="195">
        <v>197</v>
      </c>
      <c r="E51" s="43">
        <v>180</v>
      </c>
      <c r="F51" s="69">
        <f>SUM(C51:E51)</f>
        <v>601</v>
      </c>
      <c r="G51" s="87">
        <f>F51/COUNTA(C51:E51)</f>
        <v>200.33333333333334</v>
      </c>
      <c r="H51" s="61" t="s">
        <v>258</v>
      </c>
      <c r="I51" s="70">
        <f>VLOOKUP(B51,'총에버 관리_2023'!$A$3:$V$20,21,FALSE)</f>
        <v>12</v>
      </c>
      <c r="J51" s="70">
        <f>VLOOKUP(B51,'총에버 관리_2023'!$A$3:$V$20,20,FALSE)</f>
        <v>2235</v>
      </c>
      <c r="K51" s="83">
        <f>VLOOKUP(B51,'총에버 관리_2023'!$A$3:$V$20,22,FALSE)</f>
        <v>186.25</v>
      </c>
      <c r="L51" s="84">
        <f>RANK(K51,'총에버 관리_2023'!$V$3:$V$20)</f>
        <v>5</v>
      </c>
    </row>
    <row r="52" spans="1:12" ht="19.5" thickTop="1">
      <c r="A52" s="77">
        <f>RANK(G52,$G$50:$G$63)</f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>SUM(C52:E52)</f>
        <v>589</v>
      </c>
      <c r="G52" s="87">
        <f>F52/COUNTA(C52:E52)</f>
        <v>196.33333333333334</v>
      </c>
      <c r="H52" s="72" t="s">
        <v>255</v>
      </c>
      <c r="I52" s="70">
        <f>VLOOKUP(B52,'총에버 관리_2023'!$A$3:$V$20,21,FALSE)</f>
        <v>12</v>
      </c>
      <c r="J52" s="70">
        <f>VLOOKUP(B52,'총에버 관리_2023'!$A$3:$V$20,20,FALSE)</f>
        <v>2421</v>
      </c>
      <c r="K52" s="83">
        <f>VLOOKUP(B52,'총에버 관리_2023'!$A$3:$V$20,22,FALSE)</f>
        <v>201.75</v>
      </c>
      <c r="L52" s="84">
        <f>RANK(K52,'총에버 관리_2023'!$V$3:$V$20)</f>
        <v>1</v>
      </c>
    </row>
    <row r="53" spans="1:12" ht="18.75">
      <c r="A53" s="77">
        <f>RANK(G53,$G$50:$G$63)</f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>SUM(C53:E53)</f>
        <v>555</v>
      </c>
      <c r="G53" s="87">
        <f>F53/COUNTA(C53:E53)</f>
        <v>185</v>
      </c>
      <c r="H53" s="61" t="s">
        <v>267</v>
      </c>
      <c r="I53" s="70">
        <f>VLOOKUP(B53,'총에버 관리_2023'!$A$3:$V$20,21,FALSE)</f>
        <v>6</v>
      </c>
      <c r="J53" s="70">
        <f>VLOOKUP(B53,'총에버 관리_2023'!$A$3:$V$20,20,FALSE)</f>
        <v>1117</v>
      </c>
      <c r="K53" s="83">
        <f>VLOOKUP(B53,'총에버 관리_2023'!$A$3:$V$20,22,FALSE)</f>
        <v>186.16666666666666</v>
      </c>
      <c r="L53" s="84">
        <f>RANK(K53,'총에버 관리_2023'!$V$3:$V$20)</f>
        <v>6</v>
      </c>
    </row>
    <row r="54" spans="1:12" ht="18.75">
      <c r="A54" s="77">
        <f>RANK(G54,$G$50:$G$63)</f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>SUM(C54:E54)</f>
        <v>547</v>
      </c>
      <c r="G54" s="87">
        <f>F54/COUNTA(C54:E54)</f>
        <v>182.33333333333334</v>
      </c>
      <c r="H54" s="61" t="s">
        <v>269</v>
      </c>
      <c r="I54" s="70">
        <f>VLOOKUP(B54,'총에버 관리_2023'!$A$3:$V$20,21,FALSE)</f>
        <v>9</v>
      </c>
      <c r="J54" s="70">
        <f>VLOOKUP(B54,'총에버 관리_2023'!$A$3:$V$20,20,FALSE)</f>
        <v>1629</v>
      </c>
      <c r="K54" s="83">
        <f>VLOOKUP(B54,'총에버 관리_2023'!$A$3:$V$20,22,FALSE)</f>
        <v>181</v>
      </c>
      <c r="L54" s="84">
        <f>RANK(K54,'총에버 관리_2023'!$V$3:$V$20)</f>
        <v>7</v>
      </c>
    </row>
    <row r="55" spans="1:12" ht="18.75">
      <c r="A55" s="77">
        <f>RANK(G55,$G$50:$G$63)</f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>SUM(C55:E55)</f>
        <v>537</v>
      </c>
      <c r="G55" s="87">
        <f>F55/COUNTA(C55:E55)</f>
        <v>179</v>
      </c>
      <c r="H55" s="72" t="s">
        <v>268</v>
      </c>
      <c r="I55" s="70">
        <f>VLOOKUP(B55,'총에버 관리_2023'!$A$3:$V$20,21,FALSE)</f>
        <v>9</v>
      </c>
      <c r="J55" s="70">
        <f>VLOOKUP(B55,'총에버 관리_2023'!$A$3:$V$20,20,FALSE)</f>
        <v>1709</v>
      </c>
      <c r="K55" s="83">
        <f>VLOOKUP(B55,'총에버 관리_2023'!$A$3:$V$20,22,FALSE)</f>
        <v>189.88888888888889</v>
      </c>
      <c r="L55" s="84">
        <f>RANK(K55,'총에버 관리_2023'!$V$3:$V$20)</f>
        <v>4</v>
      </c>
    </row>
    <row r="56" spans="1:12" ht="18.75">
      <c r="A56" s="77">
        <f>RANK(G56,$G$50:$G$63)</f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>SUM(C56:E56)</f>
        <v>521</v>
      </c>
      <c r="G56" s="87">
        <f>F56/COUNTA(C56:E56)</f>
        <v>173.66666666666666</v>
      </c>
      <c r="H56" s="72" t="s">
        <v>257</v>
      </c>
      <c r="I56" s="70">
        <f>VLOOKUP(B56,'총에버 관리_2023'!$A$3:$V$20,21,FALSE)</f>
        <v>12</v>
      </c>
      <c r="J56" s="70">
        <f>VLOOKUP(B56,'총에버 관리_2023'!$A$3:$V$20,20,FALSE)</f>
        <v>2169</v>
      </c>
      <c r="K56" s="83">
        <f>VLOOKUP(B56,'총에버 관리_2023'!$A$3:$V$20,22,FALSE)</f>
        <v>180.75</v>
      </c>
      <c r="L56" s="84">
        <f>RANK(K56,'총에버 관리_2023'!$V$3:$V$20)</f>
        <v>8</v>
      </c>
    </row>
    <row r="57" spans="1:12" ht="18.75">
      <c r="A57" s="77">
        <f>RANK(G57,$G$50:$G$63)</f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>SUM(C57:E57)</f>
        <v>498</v>
      </c>
      <c r="G57" s="87">
        <f>F57/COUNTA(C57:E57)</f>
        <v>166</v>
      </c>
      <c r="H57" s="58" t="s">
        <v>264</v>
      </c>
      <c r="I57" s="70">
        <f>VLOOKUP(B57,'총에버 관리_2023'!$A$3:$V$20,21,FALSE)</f>
        <v>11</v>
      </c>
      <c r="J57" s="70">
        <f>VLOOKUP(B57,'총에버 관리_2023'!$A$3:$V$20,20,FALSE)</f>
        <v>1908</v>
      </c>
      <c r="K57" s="83">
        <f>VLOOKUP(B57,'총에버 관리_2023'!$A$3:$V$20,22,FALSE)</f>
        <v>173.45454545454547</v>
      </c>
      <c r="L57" s="84">
        <f>RANK(K57,'총에버 관리_2023'!$V$3:$V$20)</f>
        <v>9</v>
      </c>
    </row>
    <row r="58" spans="1:12" ht="18.75">
      <c r="A58" s="77">
        <f>RANK(G58,$G$50:$G$63)</f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>SUM(C58:E58)</f>
        <v>497</v>
      </c>
      <c r="G58" s="87">
        <f>F58/COUNTA(C58:E58)</f>
        <v>165.66666666666666</v>
      </c>
      <c r="H58" s="58" t="s">
        <v>262</v>
      </c>
      <c r="I58" s="70">
        <f>VLOOKUP(B58,'총에버 관리_2023'!$A$3:$V$20,21,FALSE)</f>
        <v>9</v>
      </c>
      <c r="J58" s="70">
        <f>VLOOKUP(B58,'총에버 관리_2023'!$A$3:$V$20,20,FALSE)</f>
        <v>1468</v>
      </c>
      <c r="K58" s="83">
        <f>VLOOKUP(B58,'총에버 관리_2023'!$A$3:$V$20,22,FALSE)</f>
        <v>163.11111111111111</v>
      </c>
      <c r="L58" s="84">
        <f>RANK(K58,'총에버 관리_2023'!$V$3:$V$20)</f>
        <v>12</v>
      </c>
    </row>
    <row r="59" spans="1:12" ht="18.75">
      <c r="A59" s="77">
        <f>RANK(G59,$G$50:$G$63)</f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>SUM(C59:E59)</f>
        <v>477</v>
      </c>
      <c r="G59" s="87">
        <f>F59/COUNTA(C59:E59)</f>
        <v>159</v>
      </c>
      <c r="H59" s="61" t="s">
        <v>261</v>
      </c>
      <c r="I59" s="70">
        <f>VLOOKUP(B59,'총에버 관리_2023'!$A$3:$V$20,21,FALSE)</f>
        <v>9</v>
      </c>
      <c r="J59" s="70">
        <f>VLOOKUP(B59,'총에버 관리_2023'!$A$3:$V$20,20,FALSE)</f>
        <v>1484</v>
      </c>
      <c r="K59" s="83">
        <f>VLOOKUP(B59,'총에버 관리_2023'!$A$3:$V$20,22,FALSE)</f>
        <v>164.88888888888889</v>
      </c>
      <c r="L59" s="84">
        <f>RANK(K59,'총에버 관리_2023'!$V$3:$V$20)</f>
        <v>11</v>
      </c>
    </row>
    <row r="60" spans="1:12" ht="18.75">
      <c r="A60" s="77">
        <f>RANK(G60,$G$50:$G$63)</f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>SUM(C60:E60)</f>
        <v>447</v>
      </c>
      <c r="G60" s="87">
        <f>F60/COUNTA(C60:E60)</f>
        <v>149</v>
      </c>
      <c r="H60" s="65" t="s">
        <v>266</v>
      </c>
      <c r="I60" s="70">
        <f>VLOOKUP(B60,'총에버 관리_2023'!$A$3:$V$20,21,FALSE)</f>
        <v>6</v>
      </c>
      <c r="J60" s="70">
        <f>VLOOKUP(B60,'총에버 관리_2023'!$A$3:$V$20,20,FALSE)</f>
        <v>1005</v>
      </c>
      <c r="K60" s="83">
        <f>VLOOKUP(B60,'총에버 관리_2023'!$A$3:$V$20,22,FALSE)</f>
        <v>167.5</v>
      </c>
      <c r="L60" s="84">
        <f>RANK(K60,'총에버 관리_2023'!$V$3:$V$20)</f>
        <v>10</v>
      </c>
    </row>
    <row r="61" spans="1:12" ht="18.75">
      <c r="A61" s="77">
        <f>RANK(G61,$G$50:$G$63)</f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>SUM(C61:E61)</f>
        <v>444</v>
      </c>
      <c r="G61" s="87">
        <f>F61/COUNTA(C61:E61)</f>
        <v>148</v>
      </c>
      <c r="H61" s="65" t="s">
        <v>265</v>
      </c>
      <c r="I61" s="70">
        <f>VLOOKUP(B61,'총에버 관리_2023'!$A$3:$V$20,21,FALSE)</f>
        <v>3</v>
      </c>
      <c r="J61" s="70">
        <f>VLOOKUP(B61,'총에버 관리_2023'!$A$3:$V$20,20,FALSE)</f>
        <v>444</v>
      </c>
      <c r="K61" s="83">
        <f>VLOOKUP(B61,'총에버 관리_2023'!$A$3:$V$20,22,FALSE)</f>
        <v>148</v>
      </c>
      <c r="L61" s="84">
        <f>RANK(K61,'총에버 관리_2023'!$V$3:$V$20)</f>
        <v>14</v>
      </c>
    </row>
    <row r="62" spans="1:12" ht="18.75">
      <c r="A62" s="77">
        <f>RANK(G62,$G$50:$G$63)</f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>SUM(C62:E62)</f>
        <v>425</v>
      </c>
      <c r="G62" s="87">
        <f>F62/COUNTA(C62:E62)</f>
        <v>141.66666666666666</v>
      </c>
      <c r="H62" s="72" t="s">
        <v>270</v>
      </c>
      <c r="I62" s="70">
        <f>VLOOKUP(B62,'총에버 관리_2023'!$A$3:$V$20,21,FALSE)</f>
        <v>9</v>
      </c>
      <c r="J62" s="70">
        <f>VLOOKUP(B62,'총에버 관리_2023'!$A$3:$V$20,20,FALSE)</f>
        <v>1387</v>
      </c>
      <c r="K62" s="83">
        <f>VLOOKUP(B62,'총에버 관리_2023'!$A$3:$V$20,22,FALSE)</f>
        <v>154.11111111111111</v>
      </c>
      <c r="L62" s="84">
        <f>RANK(K62,'총에버 관리_2023'!$V$3:$V$20)</f>
        <v>13</v>
      </c>
    </row>
    <row r="63" spans="1:12" ht="18.75">
      <c r="A63" s="77">
        <f>RANK(G63,$G$50:$G$63)</f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>SUM(C63:E63)</f>
        <v>351</v>
      </c>
      <c r="G63" s="87">
        <f>F63/COUNTA(C63:E63)</f>
        <v>117</v>
      </c>
      <c r="H63" s="72" t="s">
        <v>271</v>
      </c>
      <c r="I63" s="70">
        <f>VLOOKUP(B63,'총에버 관리_2023'!$A$3:$V$20,21,FALSE)</f>
        <v>9</v>
      </c>
      <c r="J63" s="70">
        <f>VLOOKUP(B63,'총에버 관리_2023'!$A$3:$V$20,20,FALSE)</f>
        <v>1105</v>
      </c>
      <c r="K63" s="83">
        <f>VLOOKUP(B63,'총에버 관리_2023'!$A$3:$V$20,22,FALSE)</f>
        <v>122.77777777777777</v>
      </c>
      <c r="L63" s="84">
        <f>RANK(K63,'총에버 관리_2023'!$V$3:$V$20)</f>
        <v>15</v>
      </c>
    </row>
  </sheetData>
  <sortState ref="A50:L63">
    <sortCondition ref="A49"/>
  </sortState>
  <mergeCells count="4">
    <mergeCell ref="A2:L2"/>
    <mergeCell ref="A19:L19"/>
    <mergeCell ref="A34:L34"/>
    <mergeCell ref="A48:L48"/>
  </mergeCells>
  <phoneticPr fontId="2" type="noConversion"/>
  <conditionalFormatting sqref="C4:E15 C21:E31 C36:E45">
    <cfRule type="cellIs" dxfId="33" priority="261" operator="greaterThan">
      <formula>199</formula>
    </cfRule>
  </conditionalFormatting>
  <conditionalFormatting sqref="F4:F15 F21:F31 F36:F45">
    <cfRule type="cellIs" dxfId="32" priority="260" operator="greaterThan">
      <formula>599</formula>
    </cfRule>
  </conditionalFormatting>
  <conditionalFormatting sqref="G4:G15 G21:G31 G36:G45">
    <cfRule type="cellIs" dxfId="31" priority="259" operator="greaterThan">
      <formula>199.999</formula>
    </cfRule>
  </conditionalFormatting>
  <conditionalFormatting sqref="K4:K15 K21:K31 K36:K45">
    <cfRule type="cellIs" dxfId="30" priority="258" operator="greaterThan">
      <formula>199.99</formula>
    </cfRule>
  </conditionalFormatting>
  <conditionalFormatting sqref="C50:E59">
    <cfRule type="cellIs" dxfId="26" priority="12" operator="greaterThan">
      <formula>199</formula>
    </cfRule>
  </conditionalFormatting>
  <conditionalFormatting sqref="F50:F59">
    <cfRule type="cellIs" dxfId="24" priority="11" operator="greaterThan">
      <formula>599</formula>
    </cfRule>
  </conditionalFormatting>
  <conditionalFormatting sqref="G50:G59">
    <cfRule type="cellIs" dxfId="22" priority="10" operator="greaterThan">
      <formula>199.999</formula>
    </cfRule>
  </conditionalFormatting>
  <conditionalFormatting sqref="K50:K59">
    <cfRule type="cellIs" dxfId="20" priority="9" operator="greaterThan">
      <formula>199.99</formula>
    </cfRule>
  </conditionalFormatting>
  <conditionalFormatting sqref="C60:E62">
    <cfRule type="cellIs" dxfId="18" priority="8" operator="greaterThan">
      <formula>199</formula>
    </cfRule>
  </conditionalFormatting>
  <conditionalFormatting sqref="F60:F62">
    <cfRule type="cellIs" dxfId="16" priority="7" operator="greaterThan">
      <formula>599</formula>
    </cfRule>
  </conditionalFormatting>
  <conditionalFormatting sqref="G60:G62">
    <cfRule type="cellIs" dxfId="14" priority="6" operator="greaterThan">
      <formula>199.999</formula>
    </cfRule>
  </conditionalFormatting>
  <conditionalFormatting sqref="K60:K62">
    <cfRule type="cellIs" dxfId="12" priority="5" operator="greaterThan">
      <formula>199.99</formula>
    </cfRule>
  </conditionalFormatting>
  <conditionalFormatting sqref="C63:E63">
    <cfRule type="cellIs" dxfId="10" priority="4" operator="greaterThan">
      <formula>199</formula>
    </cfRule>
  </conditionalFormatting>
  <conditionalFormatting sqref="F63">
    <cfRule type="cellIs" dxfId="8" priority="3" operator="greaterThan">
      <formula>599</formula>
    </cfRule>
  </conditionalFormatting>
  <conditionalFormatting sqref="G63">
    <cfRule type="cellIs" dxfId="6" priority="2" operator="greaterThan">
      <formula>199.999</formula>
    </cfRule>
  </conditionalFormatting>
  <conditionalFormatting sqref="K63">
    <cfRule type="cellIs" dxfId="4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84" t="s">
        <v>39</v>
      </c>
      <c r="B1" s="185"/>
      <c r="C1" s="185"/>
      <c r="D1" s="185"/>
      <c r="E1" s="185"/>
      <c r="F1" s="185"/>
      <c r="G1" s="185"/>
      <c r="H1" s="185"/>
      <c r="I1" s="185"/>
      <c r="J1" s="185"/>
      <c r="K1" s="186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84" t="s">
        <v>61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6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84" t="s">
        <v>66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6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84" t="s">
        <v>69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6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84" t="s">
        <v>70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6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84" t="s">
        <v>71</v>
      </c>
      <c r="B78" s="185"/>
      <c r="C78" s="185"/>
      <c r="D78" s="185"/>
      <c r="E78" s="185"/>
      <c r="F78" s="185"/>
      <c r="G78" s="185"/>
      <c r="H78" s="185"/>
      <c r="I78" s="185"/>
      <c r="J78" s="185"/>
      <c r="K78" s="186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2" t="s">
        <v>73</v>
      </c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2" t="s">
        <v>75</v>
      </c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75" priority="16" operator="greaterThan">
      <formula>199</formula>
    </cfRule>
  </conditionalFormatting>
  <conditionalFormatting sqref="F3:F13 F19:F32 F36:F46 F50:F59 F64:F74 F80:F91 F97:F105">
    <cfRule type="cellIs" dxfId="74" priority="15" operator="greaterThan">
      <formula>599</formula>
    </cfRule>
  </conditionalFormatting>
  <conditionalFormatting sqref="G3:G13 G19:G32 G36:G46 G50:G59 G64:G74 G80:G91 G97:G105">
    <cfRule type="cellIs" dxfId="73" priority="14" operator="greaterThan">
      <formula>199.999</formula>
    </cfRule>
  </conditionalFormatting>
  <conditionalFormatting sqref="K3:K13 K19:K32 K36:K46 K50:K59 K64:K74 K80:K91 K97:K105">
    <cfRule type="cellIs" dxfId="72" priority="13" operator="greaterThan">
      <formula>199.99</formula>
    </cfRule>
  </conditionalFormatting>
  <conditionalFormatting sqref="C110:E118">
    <cfRule type="cellIs" dxfId="71" priority="12" operator="greaterThan">
      <formula>199</formula>
    </cfRule>
  </conditionalFormatting>
  <conditionalFormatting sqref="F110:F118">
    <cfRule type="cellIs" dxfId="70" priority="11" operator="greaterThan">
      <formula>599</formula>
    </cfRule>
  </conditionalFormatting>
  <conditionalFormatting sqref="G110:G118">
    <cfRule type="cellIs" dxfId="69" priority="10" operator="greaterThan">
      <formula>199.999</formula>
    </cfRule>
  </conditionalFormatting>
  <conditionalFormatting sqref="K110:K118">
    <cfRule type="cellIs" dxfId="68" priority="9" operator="greaterThan">
      <formula>199.99</formula>
    </cfRule>
  </conditionalFormatting>
  <conditionalFormatting sqref="C119:E119">
    <cfRule type="cellIs" dxfId="67" priority="8" operator="greaterThan">
      <formula>199</formula>
    </cfRule>
  </conditionalFormatting>
  <conditionalFormatting sqref="F119">
    <cfRule type="cellIs" dxfId="66" priority="7" operator="greaterThan">
      <formula>599</formula>
    </cfRule>
  </conditionalFormatting>
  <conditionalFormatting sqref="G119">
    <cfRule type="cellIs" dxfId="65" priority="6" operator="greaterThan">
      <formula>199.999</formula>
    </cfRule>
  </conditionalFormatting>
  <conditionalFormatting sqref="K119">
    <cfRule type="cellIs" dxfId="64" priority="5" operator="greaterThan">
      <formula>199.99</formula>
    </cfRule>
  </conditionalFormatting>
  <conditionalFormatting sqref="C120:E120">
    <cfRule type="cellIs" dxfId="63" priority="4" operator="greaterThan">
      <formula>199</formula>
    </cfRule>
  </conditionalFormatting>
  <conditionalFormatting sqref="F120">
    <cfRule type="cellIs" dxfId="62" priority="3" operator="greaterThan">
      <formula>599</formula>
    </cfRule>
  </conditionalFormatting>
  <conditionalFormatting sqref="G120">
    <cfRule type="cellIs" dxfId="61" priority="2" operator="greaterThan">
      <formula>199.999</formula>
    </cfRule>
  </conditionalFormatting>
  <conditionalFormatting sqref="K120">
    <cfRule type="cellIs" dxfId="60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1"/>
  <sheetViews>
    <sheetView workbookViewId="0">
      <pane xSplit="1" topLeftCell="B1" activePane="topRight" state="frozen"/>
      <selection pane="topRight" activeCell="A9" sqref="A9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1005</v>
      </c>
      <c r="U3" s="92">
        <f t="shared" ref="U3:U19" si="1">COUNT(B3:S3)*3</f>
        <v>6</v>
      </c>
      <c r="V3" s="93">
        <f t="shared" ref="V3:V14" si="2">IF(U3=0, "",  T3/U3)</f>
        <v>167.5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>
        <f t="shared" si="0"/>
        <v>1753</v>
      </c>
      <c r="U4" s="92">
        <f t="shared" si="1"/>
        <v>9</v>
      </c>
      <c r="V4" s="93">
        <f t="shared" si="2"/>
        <v>194.77777777777777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1709</v>
      </c>
      <c r="U5" s="92">
        <f t="shared" si="1"/>
        <v>9</v>
      </c>
      <c r="V5" s="93">
        <f t="shared" si="2"/>
        <v>189.88888888888889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1484</v>
      </c>
      <c r="U6" s="92">
        <f t="shared" si="1"/>
        <v>9</v>
      </c>
      <c r="V6" s="93">
        <f t="shared" si="2"/>
        <v>164.88888888888889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1629</v>
      </c>
      <c r="U7" s="92">
        <f t="shared" si="1"/>
        <v>9</v>
      </c>
      <c r="V7" s="93">
        <f t="shared" si="2"/>
        <v>181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1117</v>
      </c>
      <c r="U8" s="92">
        <f t="shared" si="1"/>
        <v>6</v>
      </c>
      <c r="V8" s="93">
        <f t="shared" si="2"/>
        <v>186.16666666666666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1908</v>
      </c>
      <c r="U9" s="92">
        <f>COUNT(B9:S9)*3-1</f>
        <v>11</v>
      </c>
      <c r="V9" s="93">
        <f t="shared" si="2"/>
        <v>173.45454545454547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0</v>
      </c>
      <c r="U10" s="92">
        <f>COUNT(B10:S10)*3</f>
        <v>0</v>
      </c>
      <c r="V10" s="93" t="str">
        <f t="shared" si="2"/>
        <v/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1387</v>
      </c>
      <c r="U11" s="92">
        <f t="shared" si="1"/>
        <v>9</v>
      </c>
      <c r="V11" s="93">
        <f t="shared" si="2"/>
        <v>154.11111111111111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2421</v>
      </c>
      <c r="U12" s="92">
        <f t="shared" si="1"/>
        <v>12</v>
      </c>
      <c r="V12" s="93">
        <f t="shared" si="2"/>
        <v>201.75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2235</v>
      </c>
      <c r="U14" s="92">
        <f t="shared" si="1"/>
        <v>12</v>
      </c>
      <c r="V14" s="93">
        <f t="shared" si="2"/>
        <v>186.25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2349</v>
      </c>
      <c r="U15" s="92">
        <f t="shared" si="1"/>
        <v>12</v>
      </c>
      <c r="V15" s="93">
        <f t="shared" ref="V15:V16" si="3">IF(U15=0, "",  T15/U15)</f>
        <v>195.75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444</v>
      </c>
      <c r="U16" s="92">
        <f t="shared" si="1"/>
        <v>3</v>
      </c>
      <c r="V16" s="93">
        <f t="shared" si="3"/>
        <v>148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2169</v>
      </c>
      <c r="U17" s="92">
        <f t="shared" si="1"/>
        <v>12</v>
      </c>
      <c r="V17" s="93">
        <f t="shared" ref="V17:V18" si="4">IF(U17=0, "",  T17/U17)</f>
        <v>180.75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1468</v>
      </c>
      <c r="U19" s="92">
        <f t="shared" si="1"/>
        <v>9</v>
      </c>
      <c r="V19" s="93">
        <f t="shared" ref="V19" si="5">IF(U19=0, "",  T19/U19)</f>
        <v>163.11111111111111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1105</v>
      </c>
      <c r="U20" s="92">
        <f t="shared" ref="U20" si="7">COUNT(B20:S20)*3</f>
        <v>9</v>
      </c>
      <c r="V20" s="93">
        <f t="shared" ref="V20" si="8">IF(U20=0, "",  T20/U20)</f>
        <v>122.77777777777777</v>
      </c>
    </row>
    <row r="21" spans="1:22">
      <c r="B21" s="90">
        <f>COUNT(B3:B20)</f>
        <v>12</v>
      </c>
      <c r="C21" s="90">
        <f>COUNT(C3:C20)</f>
        <v>10</v>
      </c>
      <c r="D21" s="90">
        <f>COUNT(D3:D20)</f>
        <v>10</v>
      </c>
      <c r="E21" s="90">
        <f>COUNT(E3:E20)</f>
        <v>14</v>
      </c>
      <c r="H21" s="90">
        <f t="shared" ref="H21:P21" si="9">COUNT(H3:H19)</f>
        <v>0</v>
      </c>
      <c r="I21" s="90">
        <f t="shared" si="9"/>
        <v>0</v>
      </c>
      <c r="J21" s="90">
        <f t="shared" si="9"/>
        <v>0</v>
      </c>
      <c r="K21" s="90">
        <f t="shared" si="9"/>
        <v>0</v>
      </c>
      <c r="L21" s="90">
        <f t="shared" si="9"/>
        <v>0</v>
      </c>
      <c r="M21" s="90">
        <f t="shared" si="9"/>
        <v>0</v>
      </c>
      <c r="N21" s="90">
        <f t="shared" si="9"/>
        <v>0</v>
      </c>
      <c r="O21" s="90">
        <f t="shared" si="9"/>
        <v>0</v>
      </c>
      <c r="P21" s="90">
        <f t="shared" si="9"/>
        <v>0</v>
      </c>
      <c r="Q21" s="90">
        <f>COUNT(Q3:Q20)</f>
        <v>0</v>
      </c>
      <c r="R21" s="90">
        <f>COUNT(R3:R20)</f>
        <v>0</v>
      </c>
      <c r="S21" s="90">
        <f>COUNT(S3:S20)</f>
        <v>0</v>
      </c>
    </row>
  </sheetData>
  <sortState ref="A3:A29">
    <sortCondition ref="A29"/>
  </sortState>
  <phoneticPr fontId="2" type="noConversion"/>
  <conditionalFormatting sqref="B3:S20">
    <cfRule type="cellIs" dxfId="59" priority="18" operator="greaterThan">
      <formula>599</formula>
    </cfRule>
  </conditionalFormatting>
  <conditionalFormatting sqref="V3:V20">
    <cfRule type="cellIs" dxfId="58" priority="16" operator="equal">
      <formula>""""""</formula>
    </cfRule>
    <cfRule type="cellIs" dxfId="57" priority="17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56" priority="4" operator="greaterThan">
      <formula>599</formula>
    </cfRule>
  </conditionalFormatting>
  <conditionalFormatting sqref="O3:O29">
    <cfRule type="cellIs" dxfId="55" priority="2" operator="equal">
      <formula>""""""</formula>
    </cfRule>
    <cfRule type="cellIs" dxfId="54" priority="3" operator="greaterThan">
      <formula>199.999</formula>
    </cfRule>
  </conditionalFormatting>
  <conditionalFormatting sqref="B29:L29">
    <cfRule type="cellIs" dxfId="53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87">
        <v>1</v>
      </c>
      <c r="B3" s="188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87"/>
      <c r="B4" s="188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87"/>
      <c r="B5" s="188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87">
        <v>2</v>
      </c>
      <c r="B6" s="188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87"/>
      <c r="B7" s="188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87"/>
      <c r="B8" s="188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87">
        <v>3</v>
      </c>
      <c r="B9" s="188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88" t="s">
        <v>139</v>
      </c>
      <c r="L9" s="188"/>
      <c r="M9" s="188"/>
      <c r="N9" s="188"/>
      <c r="O9" s="188"/>
      <c r="P9" s="188"/>
      <c r="Q9" s="188"/>
      <c r="R9" s="101"/>
      <c r="S9" s="101"/>
      <c r="T9" s="101"/>
      <c r="U9" s="101"/>
      <c r="V9" s="101"/>
    </row>
    <row r="10" spans="1:22">
      <c r="A10" s="187"/>
      <c r="B10" s="188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88"/>
      <c r="L10" s="188"/>
      <c r="M10" s="188"/>
      <c r="N10" s="188"/>
      <c r="O10" s="188"/>
      <c r="P10" s="188"/>
      <c r="Q10" s="188"/>
      <c r="R10" s="101"/>
      <c r="S10" s="101"/>
      <c r="T10" s="101"/>
      <c r="U10" s="101"/>
      <c r="V10" s="101"/>
    </row>
    <row r="11" spans="1:22">
      <c r="A11" s="187"/>
      <c r="B11" s="188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87">
        <v>4</v>
      </c>
      <c r="B12" s="188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87"/>
      <c r="B13" s="188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87"/>
      <c r="B14" s="188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87">
        <v>5</v>
      </c>
      <c r="B15" s="188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87"/>
      <c r="B16" s="188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87"/>
      <c r="B17" s="188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87">
        <v>6</v>
      </c>
      <c r="B18" s="188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87"/>
      <c r="B19" s="188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2" t="s">
        <v>109</v>
      </c>
      <c r="L19" s="192"/>
      <c r="M19" s="106">
        <f ca="1">SUM(M12:M18)</f>
        <v>39</v>
      </c>
      <c r="N19" s="106">
        <f ca="1">SUM(N12:N18)</f>
        <v>42</v>
      </c>
      <c r="O19" s="189"/>
      <c r="P19" s="190"/>
      <c r="Q19" s="191"/>
      <c r="R19" s="101"/>
      <c r="S19" s="101"/>
      <c r="T19" s="101"/>
      <c r="U19" s="101"/>
      <c r="V19" s="101"/>
    </row>
    <row r="20" spans="1:22">
      <c r="A20" s="187"/>
      <c r="B20" s="188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87">
        <v>7</v>
      </c>
      <c r="B21" s="188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87"/>
      <c r="B22" s="188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87"/>
      <c r="B23" s="188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87">
        <v>8</v>
      </c>
      <c r="B24" s="188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87"/>
      <c r="B25" s="188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87"/>
      <c r="B26" s="188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87">
        <v>9</v>
      </c>
      <c r="B27" s="188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87"/>
      <c r="B28" s="188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87"/>
      <c r="B29" s="188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52" priority="4" operator="greaterThan">
      <formula>199.999</formula>
    </cfRule>
  </conditionalFormatting>
  <conditionalFormatting sqref="G3:G30">
    <cfRule type="cellIs" dxfId="51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87">
        <v>1</v>
      </c>
      <c r="B3" s="188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87"/>
      <c r="B4" s="188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87"/>
      <c r="B5" s="188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87">
        <v>2</v>
      </c>
      <c r="B6" s="188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87"/>
      <c r="B7" s="188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87"/>
      <c r="B8" s="188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87">
        <v>3</v>
      </c>
      <c r="B9" s="188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88" t="s">
        <v>139</v>
      </c>
      <c r="L9" s="188"/>
      <c r="M9" s="188"/>
      <c r="N9" s="188"/>
      <c r="O9" s="188"/>
      <c r="P9" s="188"/>
      <c r="Q9" s="188"/>
      <c r="R9" s="101"/>
      <c r="S9" s="101"/>
      <c r="T9" s="101"/>
      <c r="U9" s="101"/>
      <c r="V9" s="101"/>
    </row>
    <row r="10" spans="1:22">
      <c r="A10" s="187"/>
      <c r="B10" s="188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88"/>
      <c r="L10" s="188"/>
      <c r="M10" s="188"/>
      <c r="N10" s="188"/>
      <c r="O10" s="188"/>
      <c r="P10" s="188"/>
      <c r="Q10" s="188"/>
      <c r="R10" s="101"/>
      <c r="S10" s="101"/>
      <c r="T10" s="101"/>
      <c r="U10" s="101"/>
      <c r="V10" s="101"/>
    </row>
    <row r="11" spans="1:22">
      <c r="A11" s="187"/>
      <c r="B11" s="188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87">
        <v>4</v>
      </c>
      <c r="B12" s="188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87"/>
      <c r="B13" s="188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87"/>
      <c r="B14" s="188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87">
        <v>5</v>
      </c>
      <c r="B15" s="188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87"/>
      <c r="B16" s="188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87"/>
      <c r="B17" s="188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2" t="s">
        <v>109</v>
      </c>
      <c r="L17" s="192"/>
      <c r="M17" s="106">
        <f ca="1">SUM(M12:M16)</f>
        <v>39</v>
      </c>
      <c r="N17" s="106">
        <f ca="1">SUM(N12:N16)</f>
        <v>42</v>
      </c>
      <c r="O17" s="189"/>
      <c r="P17" s="190"/>
      <c r="Q17" s="191"/>
      <c r="R17" s="101"/>
      <c r="S17" s="101"/>
      <c r="T17" s="101"/>
      <c r="U17" s="101"/>
      <c r="V17" s="101"/>
    </row>
    <row r="18" spans="1:23">
      <c r="A18" s="187">
        <v>6</v>
      </c>
      <c r="B18" s="188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87"/>
      <c r="B19" s="188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87"/>
      <c r="B20" s="188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87">
        <v>7</v>
      </c>
      <c r="B21" s="188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87"/>
      <c r="B22" s="188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87"/>
      <c r="B23" s="188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87">
        <v>8</v>
      </c>
      <c r="B24" s="188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87"/>
      <c r="B25" s="188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87"/>
      <c r="B26" s="188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87">
        <v>9</v>
      </c>
      <c r="B27" s="188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87"/>
      <c r="B28" s="188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87"/>
      <c r="B29" s="188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50" priority="9" operator="greaterThan">
      <formula>199.999</formula>
    </cfRule>
  </conditionalFormatting>
  <conditionalFormatting sqref="G3:G30">
    <cfRule type="cellIs" dxfId="49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3" t="s">
        <v>218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7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8" priority="15" operator="greaterThan">
      <formula>599</formula>
    </cfRule>
  </conditionalFormatting>
  <conditionalFormatting sqref="W4:W28">
    <cfRule type="cellIs" dxfId="47" priority="13" operator="equal">
      <formula>""""""</formula>
    </cfRule>
    <cfRule type="cellIs" dxfId="46" priority="14" operator="greaterThan">
      <formula>199.999</formula>
    </cfRule>
  </conditionalFormatting>
  <conditionalFormatting sqref="B25:S25">
    <cfRule type="cellIs" dxfId="45" priority="12" operator="greaterThan">
      <formula>599</formula>
    </cfRule>
  </conditionalFormatting>
  <conditionalFormatting sqref="W25">
    <cfRule type="cellIs" dxfId="44" priority="10" operator="equal">
      <formula>""""""</formula>
    </cfRule>
    <cfRule type="cellIs" dxfId="43" priority="11" operator="greaterThan">
      <formula>199.999</formula>
    </cfRule>
  </conditionalFormatting>
  <conditionalFormatting sqref="B26:S28">
    <cfRule type="cellIs" dxfId="42" priority="9" operator="greaterThan">
      <formula>599</formula>
    </cfRule>
  </conditionalFormatting>
  <conditionalFormatting sqref="W26:W28">
    <cfRule type="cellIs" dxfId="41" priority="7" operator="equal">
      <formula>""""""</formula>
    </cfRule>
    <cfRule type="cellIs" dxfId="40" priority="8" operator="greaterThan">
      <formula>199.999</formula>
    </cfRule>
  </conditionalFormatting>
  <conditionalFormatting sqref="F29:G33">
    <cfRule type="cellIs" dxfId="39" priority="6" operator="greaterThan">
      <formula>599</formula>
    </cfRule>
  </conditionalFormatting>
  <conditionalFormatting sqref="W29:W33">
    <cfRule type="cellIs" dxfId="38" priority="4" operator="equal">
      <formula>""""""</formula>
    </cfRule>
    <cfRule type="cellIs" dxfId="37" priority="5" operator="greaterThan">
      <formula>199.999</formula>
    </cfRule>
  </conditionalFormatting>
  <conditionalFormatting sqref="B29:S33">
    <cfRule type="cellIs" dxfId="36" priority="3" operator="greaterThan">
      <formula>599</formula>
    </cfRule>
  </conditionalFormatting>
  <conditionalFormatting sqref="W29:W33">
    <cfRule type="cellIs" dxfId="35" priority="1" operator="equal">
      <formula>""""""</formula>
    </cfRule>
    <cfRule type="cellIs" dxfId="34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2023-02-16T23:12:11Z</dcterms:modified>
</cp:coreProperties>
</file>