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U22" i="17"/>
  <c r="V22" s="1"/>
  <c r="T22"/>
  <c r="J117" i="18"/>
  <c r="I117"/>
  <c r="K116"/>
  <c r="J116"/>
  <c r="I116"/>
  <c r="K114"/>
  <c r="J114"/>
  <c r="I114"/>
  <c r="K113"/>
  <c r="J113"/>
  <c r="I113"/>
  <c r="K111"/>
  <c r="J111"/>
  <c r="I111"/>
  <c r="K110"/>
  <c r="J110"/>
  <c r="I110"/>
  <c r="K109"/>
  <c r="J109"/>
  <c r="I109"/>
  <c r="K108"/>
  <c r="J108"/>
  <c r="I108"/>
  <c r="K107"/>
  <c r="J107"/>
  <c r="I107"/>
  <c r="K106"/>
  <c r="L106" s="1"/>
  <c r="J106"/>
  <c r="I106"/>
  <c r="K105"/>
  <c r="J105"/>
  <c r="I105"/>
  <c r="K104"/>
  <c r="J104"/>
  <c r="I104"/>
  <c r="K103"/>
  <c r="L103" s="1"/>
  <c r="J103"/>
  <c r="I103"/>
  <c r="K102"/>
  <c r="J102"/>
  <c r="I102"/>
  <c r="K101"/>
  <c r="J101"/>
  <c r="I101"/>
  <c r="K100"/>
  <c r="J100"/>
  <c r="I100"/>
  <c r="H23" i="17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115" i="18"/>
  <c r="G115" s="1"/>
  <c r="F107"/>
  <c r="G107" s="1"/>
  <c r="F103"/>
  <c r="G103" s="1"/>
  <c r="F112"/>
  <c r="G112" s="1"/>
  <c r="F117"/>
  <c r="G117" s="1"/>
  <c r="F104"/>
  <c r="G104" s="1"/>
  <c r="F114"/>
  <c r="G114" s="1"/>
  <c r="F100"/>
  <c r="G100" s="1"/>
  <c r="F106"/>
  <c r="G106" s="1"/>
  <c r="F110"/>
  <c r="G110" s="1"/>
  <c r="F109"/>
  <c r="G109" s="1"/>
  <c r="F101"/>
  <c r="G101" s="1"/>
  <c r="F102"/>
  <c r="G102" s="1"/>
  <c r="A102" s="1"/>
  <c r="F113"/>
  <c r="G113" s="1"/>
  <c r="F116"/>
  <c r="G116" s="1"/>
  <c r="F108"/>
  <c r="G108" s="1"/>
  <c r="F105"/>
  <c r="G105" s="1"/>
  <c r="F111"/>
  <c r="G111" s="1"/>
  <c r="G21" i="17"/>
  <c r="G20"/>
  <c r="G19"/>
  <c r="G18"/>
  <c r="G17"/>
  <c r="G16"/>
  <c r="G15"/>
  <c r="G14"/>
  <c r="G13"/>
  <c r="G12"/>
  <c r="G11"/>
  <c r="G10"/>
  <c r="G9"/>
  <c r="G8"/>
  <c r="G7"/>
  <c r="G6"/>
  <c r="G5"/>
  <c r="G4"/>
  <c r="G3"/>
  <c r="G23" s="1"/>
  <c r="F93" i="18"/>
  <c r="G93" s="1"/>
  <c r="F92"/>
  <c r="G92" s="1"/>
  <c r="F86"/>
  <c r="G86" s="1"/>
  <c r="G95"/>
  <c r="F95"/>
  <c r="F84"/>
  <c r="G84" s="1"/>
  <c r="F91"/>
  <c r="G91" s="1"/>
  <c r="G94"/>
  <c r="F94"/>
  <c r="F90"/>
  <c r="G90" s="1"/>
  <c r="F88"/>
  <c r="G88" s="1"/>
  <c r="F89"/>
  <c r="G89" s="1"/>
  <c r="F87"/>
  <c r="G87" s="1"/>
  <c r="F85"/>
  <c r="G85" s="1"/>
  <c r="F21" i="17"/>
  <c r="F20"/>
  <c r="F19"/>
  <c r="F18"/>
  <c r="F17"/>
  <c r="F16"/>
  <c r="F15"/>
  <c r="F14"/>
  <c r="F13"/>
  <c r="F12"/>
  <c r="F11"/>
  <c r="F10"/>
  <c r="F9"/>
  <c r="F8"/>
  <c r="F7"/>
  <c r="F6"/>
  <c r="F5"/>
  <c r="F4"/>
  <c r="F3"/>
  <c r="F23" s="1"/>
  <c r="F79" i="18"/>
  <c r="G79" s="1"/>
  <c r="F69"/>
  <c r="G69" s="1"/>
  <c r="F68"/>
  <c r="G68" s="1"/>
  <c r="F77"/>
  <c r="G77" s="1"/>
  <c r="F73"/>
  <c r="G73" s="1"/>
  <c r="F70"/>
  <c r="G70" s="1"/>
  <c r="A70" s="1"/>
  <c r="F76"/>
  <c r="G76" s="1"/>
  <c r="F72"/>
  <c r="G72" s="1"/>
  <c r="F71"/>
  <c r="G71" s="1"/>
  <c r="F78"/>
  <c r="G78" s="1"/>
  <c r="F75"/>
  <c r="G75" s="1"/>
  <c r="A75" s="1"/>
  <c r="F74"/>
  <c r="G74" s="1"/>
  <c r="E20" i="17"/>
  <c r="E19"/>
  <c r="E18"/>
  <c r="E17"/>
  <c r="E16"/>
  <c r="E15"/>
  <c r="E14"/>
  <c r="E13"/>
  <c r="E12"/>
  <c r="E11"/>
  <c r="E10"/>
  <c r="E9"/>
  <c r="E8"/>
  <c r="E7"/>
  <c r="E6"/>
  <c r="E5"/>
  <c r="E4"/>
  <c r="E3"/>
  <c r="E23" s="1"/>
  <c r="F63" i="18"/>
  <c r="G63" s="1"/>
  <c r="A63" s="1"/>
  <c r="F50"/>
  <c r="G50" s="1"/>
  <c r="A51" s="1"/>
  <c r="F57"/>
  <c r="G57" s="1"/>
  <c r="F56"/>
  <c r="G56" s="1"/>
  <c r="A56" s="1"/>
  <c r="F62"/>
  <c r="G62" s="1"/>
  <c r="A62" s="1"/>
  <c r="F51"/>
  <c r="G51" s="1"/>
  <c r="F52"/>
  <c r="G52" s="1"/>
  <c r="A54" s="1"/>
  <c r="F59"/>
  <c r="G59" s="1"/>
  <c r="A59" s="1"/>
  <c r="F54"/>
  <c r="G54" s="1"/>
  <c r="G55"/>
  <c r="A55" s="1"/>
  <c r="F55"/>
  <c r="F53"/>
  <c r="G53" s="1"/>
  <c r="A53" s="1"/>
  <c r="F60"/>
  <c r="G60" s="1"/>
  <c r="A60" s="1"/>
  <c r="F58"/>
  <c r="G58" s="1"/>
  <c r="A58" s="1"/>
  <c r="F61"/>
  <c r="G61" s="1"/>
  <c r="A61" s="1"/>
  <c r="D20" i="17"/>
  <c r="D19"/>
  <c r="D18"/>
  <c r="D17"/>
  <c r="D16"/>
  <c r="D15"/>
  <c r="D14"/>
  <c r="D13"/>
  <c r="D12"/>
  <c r="D11"/>
  <c r="D10"/>
  <c r="D9"/>
  <c r="D8"/>
  <c r="D7"/>
  <c r="D6"/>
  <c r="D5"/>
  <c r="D4"/>
  <c r="D3"/>
  <c r="D23" s="1"/>
  <c r="A45" i="18"/>
  <c r="A44"/>
  <c r="A43"/>
  <c r="A42"/>
  <c r="A41"/>
  <c r="A40"/>
  <c r="A39"/>
  <c r="A38"/>
  <c r="A37"/>
  <c r="A36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9" i="17"/>
  <c r="C18"/>
  <c r="C17"/>
  <c r="C16"/>
  <c r="C13"/>
  <c r="C10"/>
  <c r="C6"/>
  <c r="C5"/>
  <c r="C3"/>
  <c r="F26" i="18"/>
  <c r="G26" s="1"/>
  <c r="F22"/>
  <c r="G22" s="1"/>
  <c r="B18" i="17"/>
  <c r="B16"/>
  <c r="B13"/>
  <c r="B11"/>
  <c r="B10"/>
  <c r="B8"/>
  <c r="L100" i="18" l="1"/>
  <c r="L109"/>
  <c r="K117"/>
  <c r="L117" s="1"/>
  <c r="L105"/>
  <c r="L104"/>
  <c r="L107"/>
  <c r="L114"/>
  <c r="L110"/>
  <c r="L102"/>
  <c r="L113"/>
  <c r="L116"/>
  <c r="L108"/>
  <c r="L101"/>
  <c r="L111"/>
  <c r="T21" i="17"/>
  <c r="J94" i="18"/>
  <c r="J79"/>
  <c r="A116"/>
  <c r="A112"/>
  <c r="U21" i="17"/>
  <c r="V21" s="1"/>
  <c r="A117" i="18"/>
  <c r="A105"/>
  <c r="A114"/>
  <c r="A100"/>
  <c r="A106"/>
  <c r="A111"/>
  <c r="A110"/>
  <c r="A109"/>
  <c r="A101"/>
  <c r="A115"/>
  <c r="A107"/>
  <c r="A113"/>
  <c r="A103"/>
  <c r="A108"/>
  <c r="A104"/>
  <c r="A94"/>
  <c r="A90"/>
  <c r="A84"/>
  <c r="A88"/>
  <c r="A91"/>
  <c r="A95"/>
  <c r="A93"/>
  <c r="A89"/>
  <c r="A87"/>
  <c r="A85"/>
  <c r="A92"/>
  <c r="A86"/>
  <c r="A71"/>
  <c r="A77"/>
  <c r="A72"/>
  <c r="A73"/>
  <c r="A78"/>
  <c r="A69"/>
  <c r="A79"/>
  <c r="A68"/>
  <c r="A76"/>
  <c r="A74"/>
  <c r="A50"/>
  <c r="A57"/>
  <c r="A52"/>
  <c r="C12" i="17"/>
  <c r="U10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I69" i="18" l="1"/>
  <c r="I94"/>
  <c r="I79"/>
  <c r="K94"/>
  <c r="K79"/>
  <c r="S23" i="17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W8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L12"/>
  <c r="P12" s="1"/>
  <c r="Q18"/>
  <c r="N18"/>
  <c r="M18"/>
  <c r="N17"/>
  <c r="Q16"/>
  <c r="Q13"/>
  <c r="P13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M16" s="1"/>
  <c r="G6"/>
  <c r="G5"/>
  <c r="N16" s="1"/>
  <c r="G4"/>
  <c r="G3"/>
  <c r="P15" s="1"/>
  <c r="F28" i="18"/>
  <c r="C14" i="17" s="1"/>
  <c r="F23" i="18"/>
  <c r="C4" i="17" s="1"/>
  <c r="F31" i="18"/>
  <c r="F30"/>
  <c r="C20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9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20" i="17" s="1"/>
  <c r="F7" i="18"/>
  <c r="B5" i="17" s="1"/>
  <c r="N29" i="16"/>
  <c r="O29" s="1"/>
  <c r="M29"/>
  <c r="I28"/>
  <c r="M28" s="1"/>
  <c r="K67" i="15" s="1"/>
  <c r="J27" i="16"/>
  <c r="J54" i="15" s="1"/>
  <c r="N26" i="16"/>
  <c r="M26"/>
  <c r="L25"/>
  <c r="K52" i="15" s="1"/>
  <c r="N22" i="16"/>
  <c r="O22" s="1"/>
  <c r="M22"/>
  <c r="O20"/>
  <c r="N20"/>
  <c r="M20"/>
  <c r="O18"/>
  <c r="N18"/>
  <c r="M18"/>
  <c r="J16"/>
  <c r="J39" i="15" s="1"/>
  <c r="O15" i="16"/>
  <c r="N15"/>
  <c r="M15"/>
  <c r="N14"/>
  <c r="O14" s="1"/>
  <c r="M14"/>
  <c r="L11"/>
  <c r="I69" i="15" s="1"/>
  <c r="N10" i="16"/>
  <c r="M10"/>
  <c r="O10" s="1"/>
  <c r="O8"/>
  <c r="N8"/>
  <c r="M8"/>
  <c r="N7"/>
  <c r="M7"/>
  <c r="O6"/>
  <c r="N6"/>
  <c r="M6"/>
  <c r="I5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G110" i="15"/>
  <c r="F110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G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G81"/>
  <c r="F81"/>
  <c r="J19" i="16" s="1"/>
  <c r="H80" i="15"/>
  <c r="G80"/>
  <c r="F80"/>
  <c r="F74"/>
  <c r="I12" i="16" s="1"/>
  <c r="I73" i="15"/>
  <c r="G73"/>
  <c r="F73"/>
  <c r="I24" i="16" s="1"/>
  <c r="J72" i="15"/>
  <c r="G72"/>
  <c r="F72"/>
  <c r="G71"/>
  <c r="F71"/>
  <c r="I23" i="16" s="1"/>
  <c r="G70" i="15"/>
  <c r="F70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G59"/>
  <c r="F59"/>
  <c r="G58"/>
  <c r="F58"/>
  <c r="K57"/>
  <c r="F57"/>
  <c r="G57" s="1"/>
  <c r="A57" s="1"/>
  <c r="G56"/>
  <c r="F56"/>
  <c r="G55"/>
  <c r="F55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G45"/>
  <c r="F45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G37"/>
  <c r="F37"/>
  <c r="F36"/>
  <c r="G36" s="1"/>
  <c r="A36" s="1"/>
  <c r="I32"/>
  <c r="F32"/>
  <c r="G32" s="1"/>
  <c r="A32" s="1"/>
  <c r="K31"/>
  <c r="G31"/>
  <c r="F31"/>
  <c r="G30"/>
  <c r="F30"/>
  <c r="F29"/>
  <c r="G29" s="1"/>
  <c r="G28"/>
  <c r="F28"/>
  <c r="F27"/>
  <c r="G27" s="1"/>
  <c r="F26"/>
  <c r="G26" s="1"/>
  <c r="K25"/>
  <c r="J25"/>
  <c r="I25"/>
  <c r="G25"/>
  <c r="F25"/>
  <c r="K24"/>
  <c r="I24"/>
  <c r="F24"/>
  <c r="G24" s="1"/>
  <c r="J23"/>
  <c r="G23"/>
  <c r="F23"/>
  <c r="K22"/>
  <c r="J22"/>
  <c r="I22"/>
  <c r="G22"/>
  <c r="F22"/>
  <c r="F21"/>
  <c r="G21" s="1"/>
  <c r="G20"/>
  <c r="F20"/>
  <c r="K19"/>
  <c r="J19"/>
  <c r="I19"/>
  <c r="G19"/>
  <c r="F19"/>
  <c r="K13"/>
  <c r="G13"/>
  <c r="F13"/>
  <c r="G12"/>
  <c r="F12"/>
  <c r="F11"/>
  <c r="G11" s="1"/>
  <c r="G10"/>
  <c r="F10"/>
  <c r="K9"/>
  <c r="F9"/>
  <c r="G9" s="1"/>
  <c r="F8"/>
  <c r="G8" s="1"/>
  <c r="F7"/>
  <c r="G7" s="1"/>
  <c r="G6"/>
  <c r="F6"/>
  <c r="F5"/>
  <c r="G5" s="1"/>
  <c r="A5" s="1"/>
  <c r="K4"/>
  <c r="J4"/>
  <c r="I4"/>
  <c r="F4"/>
  <c r="G4" s="1"/>
  <c r="K3"/>
  <c r="J3"/>
  <c r="I3"/>
  <c r="F3"/>
  <c r="G3" s="1"/>
  <c r="B23" i="17" l="1"/>
  <c r="C23"/>
  <c r="U9"/>
  <c r="T20"/>
  <c r="C19" i="22"/>
  <c r="T19" s="1"/>
  <c r="G12" i="18"/>
  <c r="B6" i="17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20" i="17"/>
  <c r="Q23"/>
  <c r="R23"/>
  <c r="P23"/>
  <c r="K55" i="15"/>
  <c r="W25" i="22"/>
  <c r="W27"/>
  <c r="W33"/>
  <c r="W28"/>
  <c r="W30"/>
  <c r="W31"/>
  <c r="W32"/>
  <c r="U13" i="17"/>
  <c r="V13" s="1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O17" s="1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A111" s="1"/>
  <c r="O4" i="16"/>
  <c r="K29" i="15"/>
  <c r="G74"/>
  <c r="N15" i="19"/>
  <c r="P14"/>
  <c r="Q14"/>
  <c r="I84" i="15"/>
  <c r="G100"/>
  <c r="M15" i="19"/>
  <c r="K38" i="15"/>
  <c r="J51"/>
  <c r="G68"/>
  <c r="A68" s="1"/>
  <c r="G90"/>
  <c r="J5" i="16"/>
  <c r="A28" i="15"/>
  <c r="Q15" i="19"/>
  <c r="K20" i="15"/>
  <c r="G69"/>
  <c r="G86"/>
  <c r="P17" i="19"/>
  <c r="A55" i="15"/>
  <c r="A58"/>
  <c r="A25"/>
  <c r="A59"/>
  <c r="O26" i="16"/>
  <c r="T13" i="17"/>
  <c r="N3" i="16"/>
  <c r="I120" i="15" s="1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O16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A113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A119"/>
  <c r="G84"/>
  <c r="G99"/>
  <c r="G102"/>
  <c r="G105"/>
  <c r="L19" i="16"/>
  <c r="G89" i="15"/>
  <c r="K19" i="16"/>
  <c r="J24"/>
  <c r="N24" s="1"/>
  <c r="N28"/>
  <c r="O28" s="1"/>
  <c r="A112" i="15"/>
  <c r="K11" i="16"/>
  <c r="G85" i="15"/>
  <c r="G115"/>
  <c r="J21" i="16"/>
  <c r="L23"/>
  <c r="N23" s="1"/>
  <c r="J37" i="15"/>
  <c r="G104"/>
  <c r="J78" i="18" l="1"/>
  <c r="I78"/>
  <c r="I89"/>
  <c r="I75"/>
  <c r="J30"/>
  <c r="J63"/>
  <c r="I30"/>
  <c r="I63"/>
  <c r="J15"/>
  <c r="A28"/>
  <c r="A25"/>
  <c r="A23"/>
  <c r="A24"/>
  <c r="A27"/>
  <c r="A21"/>
  <c r="A26"/>
  <c r="A22"/>
  <c r="A30"/>
  <c r="A29"/>
  <c r="V19" i="22"/>
  <c r="W19" s="1"/>
  <c r="V20" i="17"/>
  <c r="I15" i="18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3" i="17"/>
  <c r="K44" i="15"/>
  <c r="M19" i="16"/>
  <c r="I72" i="15"/>
  <c r="O13" i="16"/>
  <c r="K59" i="15"/>
  <c r="I91"/>
  <c r="N23" i="17"/>
  <c r="U6"/>
  <c r="U17"/>
  <c r="U8"/>
  <c r="N17" i="16"/>
  <c r="O15" i="19"/>
  <c r="O13"/>
  <c r="O14"/>
  <c r="A71" i="15"/>
  <c r="A66"/>
  <c r="J59"/>
  <c r="J44"/>
  <c r="J32"/>
  <c r="A64"/>
  <c r="N5" i="16"/>
  <c r="I119" i="15" s="1"/>
  <c r="A72"/>
  <c r="A104"/>
  <c r="U19" i="17"/>
  <c r="A67" i="15"/>
  <c r="U4" i="17"/>
  <c r="O3" i="16"/>
  <c r="K120" i="15" s="1"/>
  <c r="U14" i="17"/>
  <c r="A70" i="15"/>
  <c r="U5" i="17"/>
  <c r="A117" i="15"/>
  <c r="U16" i="17"/>
  <c r="I61" i="18" s="1"/>
  <c r="U18" i="17"/>
  <c r="A65" i="15"/>
  <c r="A73"/>
  <c r="U3" i="17"/>
  <c r="A115" i="15"/>
  <c r="A98"/>
  <c r="U7" i="17"/>
  <c r="A74" i="15"/>
  <c r="J55"/>
  <c r="J38"/>
  <c r="M5" i="16"/>
  <c r="K72" i="15" s="1"/>
  <c r="J9"/>
  <c r="U15" i="17"/>
  <c r="A69" i="15"/>
  <c r="U12" i="17"/>
  <c r="A84" i="15"/>
  <c r="U11" i="17"/>
  <c r="T6"/>
  <c r="T9"/>
  <c r="T12"/>
  <c r="T3"/>
  <c r="T15"/>
  <c r="T8"/>
  <c r="T10"/>
  <c r="T16"/>
  <c r="J61" i="18" s="1"/>
  <c r="T11" i="17"/>
  <c r="T17"/>
  <c r="T7"/>
  <c r="T14"/>
  <c r="T18"/>
  <c r="T5"/>
  <c r="T4"/>
  <c r="T19"/>
  <c r="J23"/>
  <c r="M23"/>
  <c r="K23"/>
  <c r="L23"/>
  <c r="O12" i="16"/>
  <c r="K104" i="15" s="1"/>
  <c r="I23" i="17"/>
  <c r="O15" i="21"/>
  <c r="O13"/>
  <c r="O14"/>
  <c r="N17"/>
  <c r="O12"/>
  <c r="M17"/>
  <c r="O16"/>
  <c r="N19" i="19"/>
  <c r="M19"/>
  <c r="O12"/>
  <c r="N19" i="16"/>
  <c r="I98" i="15" s="1"/>
  <c r="I115"/>
  <c r="I105"/>
  <c r="O17" i="16"/>
  <c r="K113" i="15" s="1"/>
  <c r="I113"/>
  <c r="J98"/>
  <c r="K81"/>
  <c r="J117"/>
  <c r="K65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J58" i="18" l="1"/>
  <c r="I58"/>
  <c r="I59"/>
  <c r="J59"/>
  <c r="I71"/>
  <c r="J71"/>
  <c r="J85"/>
  <c r="I92"/>
  <c r="I85"/>
  <c r="K78"/>
  <c r="J69"/>
  <c r="J92"/>
  <c r="I74"/>
  <c r="I91"/>
  <c r="J72"/>
  <c r="J87"/>
  <c r="J73"/>
  <c r="J86"/>
  <c r="I95"/>
  <c r="I76"/>
  <c r="J74"/>
  <c r="J91"/>
  <c r="J89"/>
  <c r="J75"/>
  <c r="I72"/>
  <c r="I87"/>
  <c r="J84"/>
  <c r="J68"/>
  <c r="I73"/>
  <c r="I86"/>
  <c r="I70"/>
  <c r="I90"/>
  <c r="J76"/>
  <c r="J95"/>
  <c r="I84"/>
  <c r="I68"/>
  <c r="J90"/>
  <c r="J70"/>
  <c r="I93"/>
  <c r="I77"/>
  <c r="J77"/>
  <c r="J93"/>
  <c r="I55"/>
  <c r="K63"/>
  <c r="J62"/>
  <c r="I62"/>
  <c r="J54"/>
  <c r="I41"/>
  <c r="J55"/>
  <c r="I54"/>
  <c r="J41"/>
  <c r="J45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V19" i="17"/>
  <c r="K115" i="15"/>
  <c r="O19" i="16"/>
  <c r="K117" i="15" s="1"/>
  <c r="I117"/>
  <c r="V16" i="17"/>
  <c r="K61" i="18" s="1"/>
  <c r="V15" i="17"/>
  <c r="V18"/>
  <c r="V17"/>
  <c r="V3"/>
  <c r="V11"/>
  <c r="V14"/>
  <c r="V7"/>
  <c r="V5"/>
  <c r="V6"/>
  <c r="V8"/>
  <c r="V9"/>
  <c r="V4"/>
  <c r="V12"/>
  <c r="V10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K69" i="18" l="1"/>
  <c r="K92"/>
  <c r="L92" s="1"/>
  <c r="K58"/>
  <c r="L58" s="1"/>
  <c r="K59"/>
  <c r="K85"/>
  <c r="L85" s="1"/>
  <c r="K71"/>
  <c r="L71" s="1"/>
  <c r="K84"/>
  <c r="L84" s="1"/>
  <c r="K68"/>
  <c r="L68" s="1"/>
  <c r="K73"/>
  <c r="L73" s="1"/>
  <c r="K86"/>
  <c r="L86" s="1"/>
  <c r="K89"/>
  <c r="K75"/>
  <c r="L75" s="1"/>
  <c r="K76"/>
  <c r="L76" s="1"/>
  <c r="K95"/>
  <c r="L95" s="1"/>
  <c r="K72"/>
  <c r="L72" s="1"/>
  <c r="K87"/>
  <c r="L87" s="1"/>
  <c r="K74"/>
  <c r="L74" s="1"/>
  <c r="K91"/>
  <c r="L91" s="1"/>
  <c r="K70"/>
  <c r="L70" s="1"/>
  <c r="K90"/>
  <c r="L90" s="1"/>
  <c r="K77"/>
  <c r="L77" s="1"/>
  <c r="K93"/>
  <c r="L93" s="1"/>
  <c r="L78"/>
  <c r="L94"/>
  <c r="L79"/>
  <c r="L89"/>
  <c r="L69"/>
  <c r="K60"/>
  <c r="L60" s="1"/>
  <c r="K54"/>
  <c r="L54" s="1"/>
  <c r="K55"/>
  <c r="L55" s="1"/>
  <c r="K62"/>
  <c r="L62" s="1"/>
  <c r="K38"/>
  <c r="L38" s="1"/>
  <c r="K56"/>
  <c r="L56" s="1"/>
  <c r="K39"/>
  <c r="L39" s="1"/>
  <c r="K51"/>
  <c r="L51" s="1"/>
  <c r="K40"/>
  <c r="L40" s="1"/>
  <c r="K50"/>
  <c r="L50" s="1"/>
  <c r="K45"/>
  <c r="L45" s="1"/>
  <c r="K57"/>
  <c r="L57" s="1"/>
  <c r="K25"/>
  <c r="L25" s="1"/>
  <c r="K53"/>
  <c r="L53" s="1"/>
  <c r="L61"/>
  <c r="K36"/>
  <c r="L36" s="1"/>
  <c r="K52"/>
  <c r="L52" s="1"/>
  <c r="K41"/>
  <c r="L41" s="1"/>
  <c r="L59"/>
  <c r="L63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<sst xmlns="http://schemas.openxmlformats.org/spreadsheetml/2006/main" count="947" uniqueCount="320">
  <si>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</si>
  <si>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</si>
  <si>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</si>
  <si>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</si>
  <si>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</si>
  <si>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</si>
  <si>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</si>
  <si>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</si>
  <si>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</si>
  <si>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</si>
  <si>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</si>
  <si>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</si>
  <si>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</si>
  <si>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</si>
  <si>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</si>
  <si>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</si>
  <si>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</si>
  <si>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</si>
  <si>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</si>
  <si>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</si>
  <si>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</si>
  <si>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</si>
  <si>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</si>
  <si>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</si>
  <si>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</si>
  <si>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</si>
  <si>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</si>
  <si>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</si>
  <si>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</si>
  <si>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</si>
  <si>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</si>
  <si>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</si>
  <si>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</si>
  <si>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</si>
  <si>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</si>
  <si>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</si>
  <si>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</si>
  <si>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</si>
  <si>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</si>
  <si>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</si>
  <si>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</si>
  <si>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</si>
  <si>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</si>
  <si>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</si>
  <si>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</si>
  <si>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</si>
  <si>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</si>
  <si>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</si>
  <si>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</si>
  <si>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</si>
  <si>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</si>
  <si>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</si>
  <si>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</si>
  <si>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</si>
  <si>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</si>
  <si>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</si>
  <si>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</si>
  <si>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</si>
  <si>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</si>
  <si>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</si>
  <si>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</si>
  <si>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</si>
  <si>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</si>
  <si>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</si>
  <si>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</si>
  <si>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</si>
  <si>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</si>
  <si>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</si>
  <si>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</si>
  <si>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</si>
  <si>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</si>
  <si>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</si>
  <si>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</si>
  <si>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</si>
  <si>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</si>
  <si>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</si>
  <si>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</si>
  <si>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</si>
  <si>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</si>
  <si>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</si>
  <si>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</si>
  <si>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</si>
  <si>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</si>
  <si>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</si>
  <si>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</si>
  <si>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</si>
  <si>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</si>
  <si>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</si>
  <si>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</si>
  <si>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</si>
  <si>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</si>
  <si>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</si>
  <si>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</si>
  <si>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</si>
  <si>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</si>
  <si>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</si>
  <si>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</si>
  <si>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</si>
  <si>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</si>
  <si>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</si>
  <si>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</si>
  <si>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</si>
  <si>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</si>
  <si>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</si>
  <si>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</si>
  <si>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</si>
  <si>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</si>
  <si>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</si>
  <si>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</si>
  <si>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</si>
  <si>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</si>
  <si>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</si>
  <si>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</si>
  <si>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</si>
  <si>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</si>
  <si>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</si>
  <si>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</si>
  <si>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</si>
  <si>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</si>
  <si>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</si>
  <si>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</si>
  <si>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</si>
  <si>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</si>
  <si>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</si>
  <si>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</si>
  <si>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</si>
  <si>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</si>
  <si>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</si>
  <si>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</si>
  <si>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</si>
  <si>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</si>
  <si>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</si>
  <si>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</si>
  <si>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</si>
  <si>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</si>
  <si>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</si>
  <si>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</si>
  <si>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</si>
  <si>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</si>
  <si>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</si>
  <si>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</si>
  <si>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</si>
  <si>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</si>
  <si>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</si>
  <si>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</si>
  <si>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</si>
  <si>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</si>
  <si>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</si>
  <si>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</si>
  <si>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</si>
  <si>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</si>
  <si>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</si>
  <si>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</si>
  <si>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</si>
  <si>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</si>
  <si>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</si>
  <si>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</si>
  <si>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</si>
  <si>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</si>
  <si>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</si>
  <si>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</si>
  <si>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</si>
  <si>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</si>
  <si>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</si>
  <si>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</si>
  <si>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</si>
  <si>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</si>
  <si>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</si>
  <si>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</si>
  <si>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</si>
  <si>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</si>
  <si>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</si>
  <si>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</si>
  <si>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</si>
  <si>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</si>
  <si>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</si>
  <si>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</si>
  <si>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</si>
  <si>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</si>
  <si>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</si>
  <si>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</si>
  <si>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</si>
  <si>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</si>
  <si>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</si>
  <si>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</si>
  <si>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</si>
  <si>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</si>
  <si>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</si>
  <si>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</si>
  <si>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</si>
  <si>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</si>
  <si>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</si>
  <si>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</si>
  <si>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</si>
  <si>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</si>
  <si>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</si>
  <si>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</si>
  <si>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</si>
  <si>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</si>
  <si>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</si>
  <si>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</si>
  <si>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</si>
  <si>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</si>
  <si>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</si>
  <si>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</si>
  <si>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</si>
  <si>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</si>
  <si>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</si>
  <si>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</si>
  <si>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</si>
  <si>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</si>
  <si>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</si>
  <si>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</si>
  <si>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</si>
  <si>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</si>
  <si>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</si>
  <si>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</si>
  <si>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</si>
  <si>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</si>
  <si>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</si>
  <si>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</si>
  <si>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</si>
  <si>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</si>
  <si>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</si>
  <si>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</si>
  <si>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</si>
  <si>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</si>
  <si>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</si>
  <si>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</si>
  <si>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</si>
  <si>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</si>
  <si>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</si>
  <si>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</si>
  <si>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</si>
  <si>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9월첫째주</t>
  </si>
  <si>
    <t>8월셋째주</t>
  </si>
  <si>
    <t>9월셋째주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</si>
  <si>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</si>
  <si>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</si>
  <si>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</si>
  <si>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</si>
  <si>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</si>
  <si>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</si>
  <si>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</si>
  <si>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</si>
  <si>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</si>
  <si>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</si>
  <si>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</si>
  <si>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</si>
  <si>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</si>
  <si>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</si>
  <si>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</si>
  <si>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</si>
  <si>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</si>
  <si>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</si>
  <si>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</si>
  <si>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</si>
  <si>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</si>
  <si>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</si>
  <si>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</si>
  <si>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</si>
  <si>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</si>
  <si>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</si>
  <si>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</si>
  <si>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</si>
  <si>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</si>
  <si>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</si>
  <si>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</si>
  <si>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</si>
  <si>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</si>
  <si>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</si>
  <si>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</si>
  <si>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</si>
  <si>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</si>
  <si>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</si>
  <si>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</si>
  <si>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</si>
  <si>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</si>
  <si>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</si>
  <si>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</si>
  <si>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</si>
  <si>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</si>
  <si>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</si>
  <si>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</si>
  <si>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</si>
  <si>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</si>
  <si>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</si>
  <si>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</si>
  <si>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</si>
  <si>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</si>
  <si>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</si>
  <si>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</si>
  <si>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</si>
  <si>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</si>
  <si>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</si>
  <si>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</si>
  <si>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</si>
  <si>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</si>
  <si>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</si>
  <si>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</si>
  <si>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</si>
  <si>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</si>
  <si>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</si>
  <si>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</si>
  <si>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</si>
  <si>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</si>
  <si>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</si>
  <si>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</si>
  <si>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</si>
  <si>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</si>
  <si>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</si>
  <si>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</si>
  <si>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</si>
  <si>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</si>
  <si>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</si>
  <si>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</si>
  <si>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</si>
  <si>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</si>
  <si>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</si>
  <si>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송현진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</si>
</sst>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8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82" fontId="11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00"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23" t="s">
        <v>16</v>
      </c>
      <c r="T5" s="131" t="s">
        <v>17</v>
      </c>
      <c r="U5" s="132"/>
      <c r="V5" s="132"/>
      <c r="W5" s="133"/>
      <c r="X5" s="131" t="s">
        <v>18</v>
      </c>
      <c r="Y5" s="132"/>
      <c r="Z5" s="132"/>
      <c r="AA5" s="133"/>
      <c r="AB5" s="131" t="s">
        <v>19</v>
      </c>
      <c r="AC5" s="132"/>
      <c r="AD5" s="132"/>
      <c r="AE5" s="133"/>
      <c r="AF5" s="131" t="s">
        <v>20</v>
      </c>
      <c r="AG5" s="132"/>
      <c r="AH5" s="132"/>
      <c r="AI5" s="13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3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24"/>
      <c r="T6" s="126"/>
      <c r="U6" s="127"/>
      <c r="V6" s="127"/>
      <c r="W6" s="128"/>
      <c r="X6" s="126"/>
      <c r="Y6" s="127"/>
      <c r="Z6" s="127"/>
      <c r="AA6" s="128"/>
      <c r="AB6" s="126"/>
      <c r="AC6" s="127"/>
      <c r="AD6" s="127"/>
      <c r="AE6" s="128"/>
      <c r="AF6" s="126"/>
      <c r="AG6" s="127"/>
      <c r="AH6" s="127"/>
      <c r="AI6" s="129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35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36" t="s">
        <v>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8"/>
      <c r="AM7" s="18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40" t="s">
        <v>22</v>
      </c>
      <c r="C8" s="141"/>
      <c r="D8" s="141"/>
      <c r="E8" s="142">
        <f>SUM(S14:AA23)</f>
        <v>0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4"/>
      <c r="V8" s="4" t="s">
        <v>23</v>
      </c>
      <c r="W8" s="4"/>
      <c r="X8" s="4"/>
      <c r="Y8" s="4" t="s">
        <v>24</v>
      </c>
      <c r="Z8" s="4" t="s">
        <v>25</v>
      </c>
      <c r="AA8" s="143">
        <f>E8</f>
        <v>0</v>
      </c>
      <c r="AB8" s="143"/>
      <c r="AC8" s="143"/>
      <c r="AD8" s="143"/>
      <c r="AE8" s="143"/>
      <c r="AF8" s="143"/>
      <c r="AG8" s="143"/>
      <c r="AH8" s="143"/>
      <c r="AI8" s="23" t="s">
        <v>26</v>
      </c>
      <c r="AM8" s="4"/>
      <c r="AN8" s="144"/>
      <c r="AO8" s="144"/>
      <c r="AP8" s="144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4"/>
      <c r="BH8" s="4"/>
      <c r="BI8" s="4"/>
      <c r="BJ8" s="4"/>
      <c r="BK8" s="4"/>
      <c r="BL8" s="4"/>
      <c r="BM8" s="146"/>
      <c r="BN8" s="146"/>
      <c r="BO8" s="146"/>
      <c r="BP8" s="146"/>
      <c r="BQ8" s="146"/>
      <c r="BR8" s="146"/>
      <c r="BS8" s="146"/>
      <c r="BT8" s="146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48" t="s">
        <v>27</v>
      </c>
      <c r="C9" s="149"/>
      <c r="D9" s="150"/>
      <c r="E9" s="151">
        <v>44351</v>
      </c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3"/>
      <c r="S9" s="154" t="s">
        <v>28</v>
      </c>
      <c r="T9" s="150"/>
      <c r="U9" s="154"/>
      <c r="V9" s="149"/>
      <c r="W9" s="149"/>
      <c r="X9" s="149"/>
      <c r="Y9" s="149"/>
      <c r="Z9" s="149"/>
      <c r="AA9" s="150"/>
      <c r="AB9" s="154" t="s">
        <v>29</v>
      </c>
      <c r="AC9" s="149"/>
      <c r="AD9" s="149"/>
      <c r="AE9" s="150"/>
      <c r="AF9" s="154"/>
      <c r="AG9" s="149"/>
      <c r="AH9" s="149"/>
      <c r="AI9" s="155"/>
      <c r="AM9" s="4"/>
      <c r="AN9" s="125"/>
      <c r="AO9" s="125"/>
      <c r="AP9" s="125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48" t="s">
        <v>30</v>
      </c>
      <c r="C10" s="149"/>
      <c r="D10" s="150"/>
      <c r="E10" s="151" t="s">
        <v>31</v>
      </c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 t="s">
        <v>28</v>
      </c>
      <c r="T10" s="150"/>
      <c r="U10" s="154"/>
      <c r="V10" s="149"/>
      <c r="W10" s="149"/>
      <c r="X10" s="149"/>
      <c r="Y10" s="149"/>
      <c r="Z10" s="149"/>
      <c r="AA10" s="150"/>
      <c r="AB10" s="154" t="s">
        <v>32</v>
      </c>
      <c r="AC10" s="149"/>
      <c r="AD10" s="149"/>
      <c r="AE10" s="149"/>
      <c r="AF10" s="149"/>
      <c r="AG10" s="149"/>
      <c r="AH10" s="149"/>
      <c r="AI10" s="155"/>
      <c r="AM10" s="4"/>
      <c r="AN10" s="125"/>
      <c r="AO10" s="125"/>
      <c r="AP10" s="125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48" t="s">
        <v>33</v>
      </c>
      <c r="C11" s="149"/>
      <c r="D11" s="150"/>
      <c r="E11" s="151" t="s">
        <v>31</v>
      </c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 t="s">
        <v>28</v>
      </c>
      <c r="T11" s="150"/>
      <c r="U11" s="154"/>
      <c r="V11" s="149"/>
      <c r="W11" s="149"/>
      <c r="X11" s="149"/>
      <c r="Y11" s="149"/>
      <c r="Z11" s="149"/>
      <c r="AA11" s="150"/>
      <c r="AB11" s="154"/>
      <c r="AC11" s="149"/>
      <c r="AD11" s="149"/>
      <c r="AE11" s="149"/>
      <c r="AF11" s="149"/>
      <c r="AG11" s="149"/>
      <c r="AH11" s="149"/>
      <c r="AI11" s="155"/>
      <c r="AM11" s="4"/>
      <c r="AN11" s="125"/>
      <c r="AO11" s="125"/>
      <c r="AP11" s="125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56" t="s">
        <v>34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8"/>
      <c r="AM12" s="4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  <c r="BN12" s="159"/>
      <c r="BO12" s="159"/>
      <c r="BP12" s="159"/>
      <c r="BQ12" s="159"/>
      <c r="BR12" s="159"/>
      <c r="BS12" s="159"/>
      <c r="BT12" s="159"/>
      <c r="BU12" s="159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73" t="s">
        <v>0</v>
      </c>
      <c r="C13" s="174"/>
      <c r="D13" s="174"/>
      <c r="E13" s="174"/>
      <c r="F13" s="174"/>
      <c r="G13" s="174"/>
      <c r="H13" s="174"/>
      <c r="I13" s="175"/>
      <c r="J13" s="176" t="s">
        <v>6</v>
      </c>
      <c r="K13" s="174"/>
      <c r="L13" s="174"/>
      <c r="M13" s="174"/>
      <c r="N13" s="174"/>
      <c r="O13" s="174"/>
      <c r="P13" s="174"/>
      <c r="Q13" s="174"/>
      <c r="R13" s="175"/>
      <c r="S13" s="176" t="s">
        <v>35</v>
      </c>
      <c r="T13" s="174"/>
      <c r="U13" s="174"/>
      <c r="V13" s="174"/>
      <c r="W13" s="174"/>
      <c r="X13" s="174"/>
      <c r="Y13" s="174"/>
      <c r="Z13" s="174"/>
      <c r="AA13" s="175"/>
      <c r="AB13" s="176" t="s">
        <v>36</v>
      </c>
      <c r="AC13" s="174"/>
      <c r="AD13" s="174"/>
      <c r="AE13" s="174"/>
      <c r="AF13" s="174"/>
      <c r="AG13" s="174"/>
      <c r="AH13" s="174"/>
      <c r="AI13" s="177"/>
      <c r="AM13" s="4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61"/>
      <c r="C14" s="162"/>
      <c r="D14" s="162"/>
      <c r="E14" s="162"/>
      <c r="F14" s="162"/>
      <c r="G14" s="162"/>
      <c r="H14" s="162"/>
      <c r="I14" s="163"/>
      <c r="J14" s="164"/>
      <c r="K14" s="162"/>
      <c r="L14" s="162"/>
      <c r="M14" s="162"/>
      <c r="N14" s="162"/>
      <c r="O14" s="162"/>
      <c r="P14" s="162"/>
      <c r="Q14" s="162"/>
      <c r="R14" s="163"/>
      <c r="S14" s="165"/>
      <c r="T14" s="166"/>
      <c r="U14" s="166"/>
      <c r="V14" s="166"/>
      <c r="W14" s="166"/>
      <c r="X14" s="166"/>
      <c r="Y14" s="166"/>
      <c r="Z14" s="166"/>
      <c r="AA14" s="167"/>
      <c r="AB14" s="168"/>
      <c r="AC14" s="162"/>
      <c r="AD14" s="162"/>
      <c r="AE14" s="162"/>
      <c r="AF14" s="162"/>
      <c r="AG14" s="162"/>
      <c r="AH14" s="162"/>
      <c r="AI14" s="169"/>
      <c r="AM14" s="4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1"/>
      <c r="BF14" s="171"/>
      <c r="BG14" s="171"/>
      <c r="BH14" s="171"/>
      <c r="BI14" s="171"/>
      <c r="BJ14" s="171"/>
      <c r="BK14" s="171"/>
      <c r="BL14" s="171"/>
      <c r="BM14" s="171"/>
      <c r="BN14" s="172"/>
      <c r="BO14" s="170"/>
      <c r="BP14" s="170"/>
      <c r="BQ14" s="170"/>
      <c r="BR14" s="170"/>
      <c r="BS14" s="170"/>
      <c r="BT14" s="170"/>
      <c r="BU14" s="170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61"/>
      <c r="C15" s="162"/>
      <c r="D15" s="162"/>
      <c r="E15" s="162"/>
      <c r="F15" s="162"/>
      <c r="G15" s="162"/>
      <c r="H15" s="162"/>
      <c r="I15" s="163"/>
      <c r="J15" s="164"/>
      <c r="K15" s="162"/>
      <c r="L15" s="162"/>
      <c r="M15" s="162"/>
      <c r="N15" s="162"/>
      <c r="O15" s="162"/>
      <c r="P15" s="162"/>
      <c r="Q15" s="162"/>
      <c r="R15" s="163"/>
      <c r="S15" s="165"/>
      <c r="T15" s="166"/>
      <c r="U15" s="166"/>
      <c r="V15" s="166"/>
      <c r="W15" s="166"/>
      <c r="X15" s="166"/>
      <c r="Y15" s="166"/>
      <c r="Z15" s="166"/>
      <c r="AA15" s="167"/>
      <c r="AB15" s="168"/>
      <c r="AC15" s="162"/>
      <c r="AD15" s="162"/>
      <c r="AE15" s="162"/>
      <c r="AF15" s="162"/>
      <c r="AG15" s="162"/>
      <c r="AH15" s="162"/>
      <c r="AI15" s="169"/>
      <c r="AM15" s="4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1"/>
      <c r="BF15" s="171"/>
      <c r="BG15" s="171"/>
      <c r="BH15" s="171"/>
      <c r="BI15" s="171"/>
      <c r="BJ15" s="171"/>
      <c r="BK15" s="171"/>
      <c r="BL15" s="171"/>
      <c r="BM15" s="171"/>
      <c r="BN15" s="172"/>
      <c r="BO15" s="170"/>
      <c r="BP15" s="170"/>
      <c r="BQ15" s="170"/>
      <c r="BR15" s="170"/>
      <c r="BS15" s="170"/>
      <c r="BT15" s="170"/>
      <c r="BU15" s="170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61"/>
      <c r="C16" s="162"/>
      <c r="D16" s="162"/>
      <c r="E16" s="162"/>
      <c r="F16" s="162"/>
      <c r="G16" s="162"/>
      <c r="H16" s="162"/>
      <c r="I16" s="163"/>
      <c r="J16" s="164"/>
      <c r="K16" s="162"/>
      <c r="L16" s="162"/>
      <c r="M16" s="162"/>
      <c r="N16" s="162"/>
      <c r="O16" s="162"/>
      <c r="P16" s="162"/>
      <c r="Q16" s="162"/>
      <c r="R16" s="163"/>
      <c r="S16" s="165"/>
      <c r="T16" s="166"/>
      <c r="U16" s="166"/>
      <c r="V16" s="166"/>
      <c r="W16" s="166"/>
      <c r="X16" s="166"/>
      <c r="Y16" s="166"/>
      <c r="Z16" s="166"/>
      <c r="AA16" s="167"/>
      <c r="AB16" s="168"/>
      <c r="AC16" s="162"/>
      <c r="AD16" s="162"/>
      <c r="AE16" s="162"/>
      <c r="AF16" s="162"/>
      <c r="AG16" s="162"/>
      <c r="AH16" s="162"/>
      <c r="AI16" s="169"/>
      <c r="AM16" s="4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1"/>
      <c r="BF16" s="171"/>
      <c r="BG16" s="171"/>
      <c r="BH16" s="171"/>
      <c r="BI16" s="171"/>
      <c r="BJ16" s="171"/>
      <c r="BK16" s="171"/>
      <c r="BL16" s="171"/>
      <c r="BM16" s="171"/>
      <c r="BN16" s="172"/>
      <c r="BO16" s="170"/>
      <c r="BP16" s="170"/>
      <c r="BQ16" s="170"/>
      <c r="BR16" s="170"/>
      <c r="BS16" s="170"/>
      <c r="BT16" s="170"/>
      <c r="BU16" s="170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61"/>
      <c r="C17" s="162"/>
      <c r="D17" s="162"/>
      <c r="E17" s="162"/>
      <c r="F17" s="162"/>
      <c r="G17" s="162"/>
      <c r="H17" s="162"/>
      <c r="I17" s="163"/>
      <c r="J17" s="164"/>
      <c r="K17" s="162"/>
      <c r="L17" s="162"/>
      <c r="M17" s="162"/>
      <c r="N17" s="162"/>
      <c r="O17" s="162"/>
      <c r="P17" s="162"/>
      <c r="Q17" s="162"/>
      <c r="R17" s="163"/>
      <c r="S17" s="165"/>
      <c r="T17" s="166"/>
      <c r="U17" s="166"/>
      <c r="V17" s="166"/>
      <c r="W17" s="166"/>
      <c r="X17" s="166"/>
      <c r="Y17" s="166"/>
      <c r="Z17" s="166"/>
      <c r="AA17" s="167"/>
      <c r="AB17" s="168"/>
      <c r="AC17" s="178"/>
      <c r="AD17" s="178"/>
      <c r="AE17" s="178"/>
      <c r="AF17" s="178"/>
      <c r="AG17" s="178"/>
      <c r="AH17" s="178"/>
      <c r="AI17" s="179"/>
      <c r="AM17" s="4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1"/>
      <c r="BF17" s="171"/>
      <c r="BG17" s="171"/>
      <c r="BH17" s="171"/>
      <c r="BI17" s="171"/>
      <c r="BJ17" s="171"/>
      <c r="BK17" s="171"/>
      <c r="BL17" s="171"/>
      <c r="BM17" s="171"/>
      <c r="BN17" s="172"/>
      <c r="BO17" s="170"/>
      <c r="BP17" s="170"/>
      <c r="BQ17" s="170"/>
      <c r="BR17" s="170"/>
      <c r="BS17" s="170"/>
      <c r="BT17" s="170"/>
      <c r="BU17" s="170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61"/>
      <c r="C18" s="162"/>
      <c r="D18" s="162"/>
      <c r="E18" s="162"/>
      <c r="F18" s="162"/>
      <c r="G18" s="162"/>
      <c r="H18" s="162"/>
      <c r="I18" s="163"/>
      <c r="J18" s="164"/>
      <c r="K18" s="162"/>
      <c r="L18" s="162"/>
      <c r="M18" s="162"/>
      <c r="N18" s="162"/>
      <c r="O18" s="162"/>
      <c r="P18" s="162"/>
      <c r="Q18" s="162"/>
      <c r="R18" s="163"/>
      <c r="S18" s="165"/>
      <c r="T18" s="166"/>
      <c r="U18" s="166"/>
      <c r="V18" s="166"/>
      <c r="W18" s="166"/>
      <c r="X18" s="166"/>
      <c r="Y18" s="166"/>
      <c r="Z18" s="166"/>
      <c r="AA18" s="167"/>
      <c r="AB18" s="168"/>
      <c r="AC18" s="162"/>
      <c r="AD18" s="162"/>
      <c r="AE18" s="162"/>
      <c r="AF18" s="162"/>
      <c r="AG18" s="162"/>
      <c r="AH18" s="162"/>
      <c r="AI18" s="169"/>
      <c r="AM18" s="4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1"/>
      <c r="BF18" s="171"/>
      <c r="BG18" s="171"/>
      <c r="BH18" s="171"/>
      <c r="BI18" s="171"/>
      <c r="BJ18" s="171"/>
      <c r="BK18" s="171"/>
      <c r="BL18" s="171"/>
      <c r="BM18" s="171"/>
      <c r="BN18" s="172"/>
      <c r="BO18" s="170"/>
      <c r="BP18" s="170"/>
      <c r="BQ18" s="170"/>
      <c r="BR18" s="170"/>
      <c r="BS18" s="170"/>
      <c r="BT18" s="170"/>
      <c r="BU18" s="170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61"/>
      <c r="C19" s="162"/>
      <c r="D19" s="162"/>
      <c r="E19" s="162"/>
      <c r="F19" s="162"/>
      <c r="G19" s="162"/>
      <c r="H19" s="162"/>
      <c r="I19" s="163"/>
      <c r="J19" s="164"/>
      <c r="K19" s="162"/>
      <c r="L19" s="162"/>
      <c r="M19" s="162"/>
      <c r="N19" s="162"/>
      <c r="O19" s="162"/>
      <c r="P19" s="162"/>
      <c r="Q19" s="162"/>
      <c r="R19" s="163"/>
      <c r="S19" s="165"/>
      <c r="T19" s="166"/>
      <c r="U19" s="166"/>
      <c r="V19" s="166"/>
      <c r="W19" s="166"/>
      <c r="X19" s="166"/>
      <c r="Y19" s="166"/>
      <c r="Z19" s="166"/>
      <c r="AA19" s="167"/>
      <c r="AB19" s="168"/>
      <c r="AC19" s="162"/>
      <c r="AD19" s="162"/>
      <c r="AE19" s="162"/>
      <c r="AF19" s="162"/>
      <c r="AG19" s="162"/>
      <c r="AH19" s="162"/>
      <c r="AI19" s="169"/>
      <c r="AM19" s="4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1"/>
      <c r="BF19" s="171"/>
      <c r="BG19" s="171"/>
      <c r="BH19" s="171"/>
      <c r="BI19" s="171"/>
      <c r="BJ19" s="171"/>
      <c r="BK19" s="171"/>
      <c r="BL19" s="171"/>
      <c r="BM19" s="171"/>
      <c r="BN19" s="172"/>
      <c r="BO19" s="170"/>
      <c r="BP19" s="170"/>
      <c r="BQ19" s="170"/>
      <c r="BR19" s="170"/>
      <c r="BS19" s="170"/>
      <c r="BT19" s="170"/>
      <c r="BU19" s="170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61"/>
      <c r="C20" s="162"/>
      <c r="D20" s="162"/>
      <c r="E20" s="162"/>
      <c r="F20" s="162"/>
      <c r="G20" s="162"/>
      <c r="H20" s="162"/>
      <c r="I20" s="163"/>
      <c r="J20" s="164"/>
      <c r="K20" s="162"/>
      <c r="L20" s="162"/>
      <c r="M20" s="162"/>
      <c r="N20" s="162"/>
      <c r="O20" s="162"/>
      <c r="P20" s="162"/>
      <c r="Q20" s="162"/>
      <c r="R20" s="163"/>
      <c r="S20" s="165"/>
      <c r="T20" s="166"/>
      <c r="U20" s="166"/>
      <c r="V20" s="166"/>
      <c r="W20" s="166"/>
      <c r="X20" s="166"/>
      <c r="Y20" s="166"/>
      <c r="Z20" s="166"/>
      <c r="AA20" s="167"/>
      <c r="AB20" s="168"/>
      <c r="AC20" s="162"/>
      <c r="AD20" s="162"/>
      <c r="AE20" s="162"/>
      <c r="AF20" s="162"/>
      <c r="AG20" s="162"/>
      <c r="AH20" s="162"/>
      <c r="AI20" s="169"/>
      <c r="AM20" s="4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1"/>
      <c r="BF20" s="171"/>
      <c r="BG20" s="171"/>
      <c r="BH20" s="171"/>
      <c r="BI20" s="171"/>
      <c r="BJ20" s="171"/>
      <c r="BK20" s="171"/>
      <c r="BL20" s="171"/>
      <c r="BM20" s="171"/>
      <c r="BN20" s="172"/>
      <c r="BO20" s="170"/>
      <c r="BP20" s="170"/>
      <c r="BQ20" s="170"/>
      <c r="BR20" s="170"/>
      <c r="BS20" s="170"/>
      <c r="BT20" s="170"/>
      <c r="BU20" s="170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61"/>
      <c r="C21" s="162"/>
      <c r="D21" s="162"/>
      <c r="E21" s="162"/>
      <c r="F21" s="162"/>
      <c r="G21" s="162"/>
      <c r="H21" s="162"/>
      <c r="I21" s="163"/>
      <c r="J21" s="164"/>
      <c r="K21" s="162"/>
      <c r="L21" s="162"/>
      <c r="M21" s="162"/>
      <c r="N21" s="162"/>
      <c r="O21" s="162"/>
      <c r="P21" s="162"/>
      <c r="Q21" s="162"/>
      <c r="R21" s="163"/>
      <c r="S21" s="165"/>
      <c r="T21" s="166"/>
      <c r="U21" s="166"/>
      <c r="V21" s="166"/>
      <c r="W21" s="166"/>
      <c r="X21" s="166"/>
      <c r="Y21" s="166"/>
      <c r="Z21" s="166"/>
      <c r="AA21" s="167"/>
      <c r="AB21" s="168"/>
      <c r="AC21" s="162"/>
      <c r="AD21" s="162"/>
      <c r="AE21" s="162"/>
      <c r="AF21" s="162"/>
      <c r="AG21" s="162"/>
      <c r="AH21" s="162"/>
      <c r="AI21" s="169"/>
      <c r="AM21" s="4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1"/>
      <c r="BF21" s="171"/>
      <c r="BG21" s="171"/>
      <c r="BH21" s="171"/>
      <c r="BI21" s="171"/>
      <c r="BJ21" s="171"/>
      <c r="BK21" s="171"/>
      <c r="BL21" s="171"/>
      <c r="BM21" s="171"/>
      <c r="BN21" s="172"/>
      <c r="BO21" s="170"/>
      <c r="BP21" s="170"/>
      <c r="BQ21" s="170"/>
      <c r="BR21" s="170"/>
      <c r="BS21" s="170"/>
      <c r="BT21" s="170"/>
      <c r="BU21" s="170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61"/>
      <c r="C22" s="162"/>
      <c r="D22" s="162"/>
      <c r="E22" s="162"/>
      <c r="F22" s="162"/>
      <c r="G22" s="162"/>
      <c r="H22" s="162"/>
      <c r="I22" s="163"/>
      <c r="J22" s="164"/>
      <c r="K22" s="162"/>
      <c r="L22" s="162"/>
      <c r="M22" s="162"/>
      <c r="N22" s="162"/>
      <c r="O22" s="162"/>
      <c r="P22" s="162"/>
      <c r="Q22" s="162"/>
      <c r="R22" s="163"/>
      <c r="S22" s="165"/>
      <c r="T22" s="166"/>
      <c r="U22" s="166"/>
      <c r="V22" s="166"/>
      <c r="W22" s="166"/>
      <c r="X22" s="166"/>
      <c r="Y22" s="166"/>
      <c r="Z22" s="166"/>
      <c r="AA22" s="167"/>
      <c r="AB22" s="168"/>
      <c r="AC22" s="162"/>
      <c r="AD22" s="162"/>
      <c r="AE22" s="162"/>
      <c r="AF22" s="162"/>
      <c r="AG22" s="162"/>
      <c r="AH22" s="162"/>
      <c r="AI22" s="169"/>
      <c r="AM22" s="4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1"/>
      <c r="BF22" s="171"/>
      <c r="BG22" s="171"/>
      <c r="BH22" s="171"/>
      <c r="BI22" s="171"/>
      <c r="BJ22" s="171"/>
      <c r="BK22" s="171"/>
      <c r="BL22" s="171"/>
      <c r="BM22" s="171"/>
      <c r="BN22" s="172"/>
      <c r="BO22" s="170"/>
      <c r="BP22" s="170"/>
      <c r="BQ22" s="170"/>
      <c r="BR22" s="170"/>
      <c r="BS22" s="170"/>
      <c r="BT22" s="170"/>
      <c r="BU22" s="170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61"/>
      <c r="C23" s="162"/>
      <c r="D23" s="162"/>
      <c r="E23" s="162"/>
      <c r="F23" s="162"/>
      <c r="G23" s="162"/>
      <c r="H23" s="162"/>
      <c r="I23" s="163"/>
      <c r="J23" s="164"/>
      <c r="K23" s="162"/>
      <c r="L23" s="162"/>
      <c r="M23" s="162"/>
      <c r="N23" s="162"/>
      <c r="O23" s="162"/>
      <c r="P23" s="162"/>
      <c r="Q23" s="162"/>
      <c r="R23" s="163"/>
      <c r="S23" s="165"/>
      <c r="T23" s="166"/>
      <c r="U23" s="166"/>
      <c r="V23" s="166"/>
      <c r="W23" s="166"/>
      <c r="X23" s="166"/>
      <c r="Y23" s="166"/>
      <c r="Z23" s="166"/>
      <c r="AA23" s="167"/>
      <c r="AB23" s="164"/>
      <c r="AC23" s="162"/>
      <c r="AD23" s="162"/>
      <c r="AE23" s="162"/>
      <c r="AF23" s="162"/>
      <c r="AG23" s="162"/>
      <c r="AH23" s="162"/>
      <c r="AI23" s="169"/>
      <c r="AM23" s="4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1"/>
      <c r="BF23" s="171"/>
      <c r="BG23" s="171"/>
      <c r="BH23" s="171"/>
      <c r="BI23" s="171"/>
      <c r="BJ23" s="171"/>
      <c r="BK23" s="171"/>
      <c r="BL23" s="171"/>
      <c r="BM23" s="171"/>
      <c r="BN23" s="170"/>
      <c r="BO23" s="170"/>
      <c r="BP23" s="170"/>
      <c r="BQ23" s="170"/>
      <c r="BR23" s="170"/>
      <c r="BS23" s="170"/>
      <c r="BT23" s="170"/>
      <c r="BU23" s="170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80" t="s">
        <v>37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81"/>
      <c r="AM25" s="4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82">
        <v>44351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83"/>
      <c r="AM27" s="4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80" t="s">
        <v>38</v>
      </c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81"/>
      <c r="AM29" s="4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117"/>
  <sheetViews>
    <sheetView tabSelected="1" topLeftCell="A91" zoomScale="85" zoomScaleNormal="85" workbookViewId="0">
      <selection activeCell="E102" sqref="E102"/>
    </sheetView>
  </sheetViews>
  <sheetFormatPr defaultColWidth="9" defaultRowHeight="16.5"/>
  <cols>
    <col min="1" max="1" width="12.375" style="32" bestFit="1" customWidth="1"/>
    <col min="2" max="2" width="12.75" style="32" customWidth="1"/>
    <col min="3" max="6" width="10.375" style="32" customWidth="1"/>
    <col min="7" max="7" width="12.625" style="32" bestFit="1" customWidth="1"/>
    <col min="8" max="8" width="12.2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84" t="s">
        <v>249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246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246</v>
      </c>
      <c r="I4" s="70">
        <f>VLOOKUP(B4,'총에버 관리_2023'!$A$3:$V$20,21,FALSE)</f>
        <v>15</v>
      </c>
      <c r="J4" s="70">
        <f>VLOOKUP(B4,'총에버 관리_2023'!$A$3:$V$20,20,FALSE)</f>
        <v>2813</v>
      </c>
      <c r="K4" s="83">
        <f>VLOOKUP(B4,'총에버 관리_2023'!$A$3:$V$20,22,FALSE)</f>
        <v>187.53333333333333</v>
      </c>
      <c r="L4" s="84">
        <f>RANK(K4,'총에버 관리_2023'!$V$3:$V$20)</f>
        <v>5</v>
      </c>
    </row>
    <row r="5" spans="1:12" ht="18.75">
      <c r="A5" s="77">
        <f t="shared" si="0"/>
        <v>2</v>
      </c>
      <c r="B5" s="61" t="s">
        <v>239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239</v>
      </c>
      <c r="I5" s="70">
        <f>VLOOKUP(B5,'총에버 관리_2023'!$A$3:$V$20,21,FALSE)</f>
        <v>21</v>
      </c>
      <c r="J5" s="70">
        <f>VLOOKUP(B5,'총에버 관리_2023'!$A$3:$V$20,20,FALSE)</f>
        <v>4242</v>
      </c>
      <c r="K5" s="83">
        <f>VLOOKUP(B5,'총에버 관리_2023'!$A$3:$V$20,22,FALSE)</f>
        <v>202</v>
      </c>
      <c r="L5" s="84">
        <f>RANK(K5,'총에버 관리_2023'!$V$3:$V$20)</f>
        <v>1</v>
      </c>
    </row>
    <row r="6" spans="1:12" ht="18.75">
      <c r="A6" s="77">
        <f t="shared" si="0"/>
        <v>3</v>
      </c>
      <c r="B6" s="72" t="s">
        <v>245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245</v>
      </c>
      <c r="I6" s="70">
        <f>VLOOKUP(B6,'총에버 관리_2023'!$A$3:$V$20,21,FALSE)</f>
        <v>20</v>
      </c>
      <c r="J6" s="70">
        <f>VLOOKUP(B6,'총에버 관리_2023'!$A$3:$V$20,20,FALSE)</f>
        <v>3492</v>
      </c>
      <c r="K6" s="83">
        <f>VLOOKUP(B6,'총에버 관리_2023'!$A$3:$V$20,22,FALSE)</f>
        <v>174.6</v>
      </c>
      <c r="L6" s="84">
        <f>RANK(K6,'총에버 관리_2023'!$V$3:$V$20)</f>
        <v>10</v>
      </c>
    </row>
    <row r="7" spans="1:12" ht="18.75">
      <c r="A7" s="77">
        <f t="shared" si="0"/>
        <v>4</v>
      </c>
      <c r="B7" s="61" t="s">
        <v>237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237</v>
      </c>
      <c r="I7" s="70">
        <f>VLOOKUP(B7,'총에버 관리_2023'!$A$3:$V$20,21,FALSE)</f>
        <v>18</v>
      </c>
      <c r="J7" s="70">
        <f>VLOOKUP(B7,'총에버 관리_2023'!$A$3:$V$20,20,FALSE)</f>
        <v>3255</v>
      </c>
      <c r="K7" s="83">
        <f>VLOOKUP(B7,'총에버 관리_2023'!$A$3:$V$20,22,FALSE)</f>
        <v>180.83333333333334</v>
      </c>
      <c r="L7" s="84">
        <f>RANK(K7,'총에버 관리_2023'!$V$3:$V$20)</f>
        <v>8</v>
      </c>
    </row>
    <row r="8" spans="1:12" ht="18.75">
      <c r="A8" s="77">
        <f t="shared" si="0"/>
        <v>5</v>
      </c>
      <c r="B8" s="61" t="s">
        <v>248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248</v>
      </c>
      <c r="I8" s="70">
        <f>VLOOKUP(B8,'총에버 관리_2023'!$A$3:$V$20,21,FALSE)</f>
        <v>12</v>
      </c>
      <c r="J8" s="70">
        <f>VLOOKUP(B8,'총에버 관리_2023'!$A$3:$V$20,20,FALSE)</f>
        <v>1876</v>
      </c>
      <c r="K8" s="83">
        <f>VLOOKUP(B8,'총에버 관리_2023'!$A$3:$V$20,22,FALSE)</f>
        <v>156.33333333333334</v>
      </c>
      <c r="L8" s="84">
        <f>RANK(K8,'총에버 관리_2023'!$V$3:$V$20)</f>
        <v>13</v>
      </c>
    </row>
    <row r="9" spans="1:12" ht="18.75">
      <c r="A9" s="77">
        <f t="shared" si="0"/>
        <v>6</v>
      </c>
      <c r="B9" s="72" t="s">
        <v>242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242</v>
      </c>
      <c r="I9" s="70">
        <f>VLOOKUP(B9,'총에버 관리_2023'!$A$3:$V$20,21,FALSE)</f>
        <v>21</v>
      </c>
      <c r="J9" s="70">
        <f>VLOOKUP(B9,'총에버 관리_2023'!$A$3:$V$20,20,FALSE)</f>
        <v>4044</v>
      </c>
      <c r="K9" s="83">
        <f>VLOOKUP(B9,'총에버 관리_2023'!$A$3:$V$20,22,FALSE)</f>
        <v>192.57142857142858</v>
      </c>
      <c r="L9" s="84">
        <f>RANK(K9,'총에버 관리_2023'!$V$3:$V$20)</f>
        <v>3</v>
      </c>
    </row>
    <row r="10" spans="1:12" ht="18.75">
      <c r="A10" s="77">
        <f t="shared" si="0"/>
        <v>7</v>
      </c>
      <c r="B10" s="72" t="s">
        <v>241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241</v>
      </c>
      <c r="I10" s="70">
        <f>VLOOKUP(B10,'총에버 관리_2023'!$A$3:$V$20,21,FALSE)</f>
        <v>21</v>
      </c>
      <c r="J10" s="70">
        <f>VLOOKUP(B10,'총에버 관리_2023'!$A$3:$V$20,20,FALSE)</f>
        <v>3887</v>
      </c>
      <c r="K10" s="83">
        <f>VLOOKUP(B10,'총에버 관리_2023'!$A$3:$V$20,22,FALSE)</f>
        <v>185.0952380952381</v>
      </c>
      <c r="L10" s="84">
        <f>RANK(K10,'총에버 관리_2023'!$V$3:$V$20)</f>
        <v>7</v>
      </c>
    </row>
    <row r="11" spans="1:12" ht="18.75">
      <c r="A11" s="77">
        <f t="shared" si="0"/>
        <v>8</v>
      </c>
      <c r="B11" s="65" t="s">
        <v>247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247</v>
      </c>
      <c r="I11" s="70">
        <f>VLOOKUP(B11,'총에버 관리_2023'!$A$3:$V$20,21,FALSE)</f>
        <v>18</v>
      </c>
      <c r="J11" s="70">
        <f>VLOOKUP(B11,'총에버 관리_2023'!$A$3:$V$20,20,FALSE)</f>
        <v>3403</v>
      </c>
      <c r="K11" s="83">
        <f>VLOOKUP(B11,'총에버 관리_2023'!$A$3:$V$20,22,FALSE)</f>
        <v>189.05555555555554</v>
      </c>
      <c r="L11" s="84">
        <f>RANK(K11,'총에버 관리_2023'!$V$3:$V$20)</f>
        <v>4</v>
      </c>
    </row>
    <row r="12" spans="1:12" ht="18.75">
      <c r="A12" s="77">
        <f t="shared" si="0"/>
        <v>9</v>
      </c>
      <c r="B12" s="58" t="s">
        <v>243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243</v>
      </c>
      <c r="I12" s="70">
        <f>VLOOKUP(B12,'총에버 관리_2023'!$A$3:$V$20,21,FALSE)</f>
        <v>12</v>
      </c>
      <c r="J12" s="70">
        <f>VLOOKUP(B12,'총에버 관리_2023'!$A$3:$V$20,20,FALSE)</f>
        <v>1970</v>
      </c>
      <c r="K12" s="83">
        <f>VLOOKUP(B12,'총에버 관리_2023'!$A$3:$V$20,22,FALSE)</f>
        <v>164.16666666666666</v>
      </c>
      <c r="L12" s="84">
        <f>RANK(K12,'총에버 관리_2023'!$V$3:$V$20)</f>
        <v>12</v>
      </c>
    </row>
    <row r="13" spans="1:12" ht="18.75">
      <c r="A13" s="77">
        <f t="shared" si="0"/>
        <v>10</v>
      </c>
      <c r="B13" s="58" t="s">
        <v>238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238</v>
      </c>
      <c r="I13" s="70">
        <f>VLOOKUP(B13,'총에버 관리_2023'!$A$3:$V$20,21,FALSE)</f>
        <v>12</v>
      </c>
      <c r="J13" s="70">
        <f>VLOOKUP(B13,'총에버 관리_2023'!$A$3:$V$20,20,FALSE)</f>
        <v>2032</v>
      </c>
      <c r="K13" s="83">
        <f>VLOOKUP(B13,'총에버 관리_2023'!$A$3:$V$20,22,FALSE)</f>
        <v>169.33333333333334</v>
      </c>
      <c r="L13" s="84">
        <f>RANK(K13,'총에버 관리_2023'!$V$3:$V$20)</f>
        <v>11</v>
      </c>
    </row>
    <row r="14" spans="1:12" ht="18.75">
      <c r="A14" s="77">
        <f t="shared" si="0"/>
        <v>11</v>
      </c>
      <c r="B14" s="65" t="s">
        <v>240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240</v>
      </c>
      <c r="I14" s="70">
        <f>VLOOKUP(B14,'총에버 관리_2023'!$A$3:$V$20,21,FALSE)</f>
        <v>18</v>
      </c>
      <c r="J14" s="70">
        <f>VLOOKUP(B14,'총에버 관리_2023'!$A$3:$V$20,20,FALSE)</f>
        <v>3215</v>
      </c>
      <c r="K14" s="83">
        <f>VLOOKUP(B14,'총에버 관리_2023'!$A$3:$V$20,22,FALSE)</f>
        <v>178.61111111111111</v>
      </c>
      <c r="L14" s="84">
        <f>RANK(K14,'총에버 관리_2023'!$V$3:$V$20)</f>
        <v>9</v>
      </c>
    </row>
    <row r="15" spans="1:12" ht="18.75">
      <c r="A15" s="77">
        <f t="shared" si="0"/>
        <v>12</v>
      </c>
      <c r="B15" s="65" t="s">
        <v>244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244</v>
      </c>
      <c r="I15" s="70">
        <f>VLOOKUP(B15,'총에버 관리_2023'!$A$3:$V$20,21,FALSE)</f>
        <v>15</v>
      </c>
      <c r="J15" s="70">
        <f>VLOOKUP(B15,'총에버 관리_2023'!$A$3:$V$20,20,FALSE)</f>
        <v>1939</v>
      </c>
      <c r="K15" s="83">
        <f>VLOOKUP(B15,'총에버 관리_2023'!$A$3:$V$20,22,FALSE)</f>
        <v>129.26666666666668</v>
      </c>
      <c r="L15" s="84">
        <f>RANK(K15,'총에버 관리_2023'!$V$3:$V$20)</f>
        <v>16</v>
      </c>
    </row>
    <row r="19" spans="1:12" ht="42" customHeight="1">
      <c r="A19" s="184" t="s">
        <v>253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242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242</v>
      </c>
      <c r="I21" s="70">
        <f>VLOOKUP(B21,'총에버 관리_2023'!$A$3:$V$20,21,FALSE)</f>
        <v>21</v>
      </c>
      <c r="J21" s="70">
        <f>VLOOKUP(B21,'총에버 관리_2023'!$A$3:$V$20,20,FALSE)</f>
        <v>4044</v>
      </c>
      <c r="K21" s="83">
        <f>VLOOKUP(B21,'총에버 관리_2023'!$A$3:$V$20,22,FALSE)</f>
        <v>192.57142857142858</v>
      </c>
      <c r="L21" s="84">
        <f>RANK(K21,'총에버 관리_2023'!$V$3:$V$20)</f>
        <v>3</v>
      </c>
    </row>
    <row r="22" spans="1:12" ht="18.75">
      <c r="A22" s="77">
        <f t="shared" si="3"/>
        <v>2</v>
      </c>
      <c r="B22" s="61" t="s">
        <v>240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240</v>
      </c>
      <c r="I22" s="70">
        <f>VLOOKUP(B22,'총에버 관리_2023'!$A$3:$V$20,21,FALSE)</f>
        <v>18</v>
      </c>
      <c r="J22" s="70">
        <f>VLOOKUP(B22,'총에버 관리_2023'!$A$3:$V$20,20,FALSE)</f>
        <v>3215</v>
      </c>
      <c r="K22" s="83">
        <f>VLOOKUP(B22,'총에버 관리_2023'!$A$3:$V$20,22,FALSE)</f>
        <v>178.61111111111111</v>
      </c>
      <c r="L22" s="84">
        <f>RANK(K22,'총에버 관리_2023'!$V$3:$V$20)</f>
        <v>9</v>
      </c>
    </row>
    <row r="23" spans="1:12" ht="18.75">
      <c r="A23" s="77">
        <f t="shared" si="3"/>
        <v>3</v>
      </c>
      <c r="B23" s="72" t="s">
        <v>246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246</v>
      </c>
      <c r="I23" s="70">
        <f>VLOOKUP(B23,'총에버 관리_2023'!$A$3:$V$20,21,FALSE)</f>
        <v>15</v>
      </c>
      <c r="J23" s="70">
        <f>VLOOKUP(B23,'총에버 관리_2023'!$A$3:$V$20,20,FALSE)</f>
        <v>2813</v>
      </c>
      <c r="K23" s="83">
        <f>VLOOKUP(B23,'총에버 관리_2023'!$A$3:$V$20,22,FALSE)</f>
        <v>187.53333333333333</v>
      </c>
      <c r="L23" s="84">
        <f>RANK(K23,'총에버 관리_2023'!$V$3:$V$20)</f>
        <v>5</v>
      </c>
    </row>
    <row r="24" spans="1:12" ht="18.75">
      <c r="A24" s="77">
        <f t="shared" si="3"/>
        <v>4</v>
      </c>
      <c r="B24" s="61" t="s">
        <v>247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247</v>
      </c>
      <c r="I24" s="70">
        <f>VLOOKUP(B24,'총에버 관리_2023'!$A$3:$V$20,21,FALSE)</f>
        <v>18</v>
      </c>
      <c r="J24" s="70">
        <f>VLOOKUP(B24,'총에버 관리_2023'!$A$3:$V$20,20,FALSE)</f>
        <v>3403</v>
      </c>
      <c r="K24" s="83">
        <f>VLOOKUP(B24,'총에버 관리_2023'!$A$3:$V$20,22,FALSE)</f>
        <v>189.05555555555554</v>
      </c>
      <c r="L24" s="84">
        <f>RANK(K24,'총에버 관리_2023'!$V$3:$V$20)</f>
        <v>4</v>
      </c>
    </row>
    <row r="25" spans="1:12" ht="18.75">
      <c r="A25" s="77">
        <f t="shared" si="3"/>
        <v>5</v>
      </c>
      <c r="B25" s="72" t="s">
        <v>250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250</v>
      </c>
      <c r="I25" s="70">
        <f>VLOOKUP(B25,'총에버 관리_2023'!$A$3:$V$20,21,FALSE)</f>
        <v>12</v>
      </c>
      <c r="J25" s="70">
        <f>VLOOKUP(B25,'총에버 관리_2023'!$A$3:$V$20,20,FALSE)</f>
        <v>2353</v>
      </c>
      <c r="K25" s="83">
        <f>VLOOKUP(B25,'총에버 관리_2023'!$A$3:$V$20,22,FALSE)</f>
        <v>196.08333333333334</v>
      </c>
      <c r="L25" s="84">
        <f>RANK(K25,'총에버 관리_2023'!$V$3:$V$20)</f>
        <v>2</v>
      </c>
    </row>
    <row r="26" spans="1:12" ht="18.75">
      <c r="A26" s="77">
        <f t="shared" si="3"/>
        <v>6</v>
      </c>
      <c r="B26" s="61" t="s">
        <v>239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239</v>
      </c>
      <c r="I26" s="70">
        <f>VLOOKUP(B26,'총에버 관리_2023'!$A$3:$V$20,21,FALSE)</f>
        <v>21</v>
      </c>
      <c r="J26" s="70">
        <f>VLOOKUP(B26,'총에버 관리_2023'!$A$3:$V$20,20,FALSE)</f>
        <v>4242</v>
      </c>
      <c r="K26" s="83">
        <f>VLOOKUP(B26,'총에버 관리_2023'!$A$3:$V$20,22,FALSE)</f>
        <v>202</v>
      </c>
      <c r="L26" s="84">
        <f>RANK(K26,'총에버 관리_2023'!$V$3:$V$20)</f>
        <v>1</v>
      </c>
    </row>
    <row r="27" spans="1:12" ht="18.75">
      <c r="A27" s="77">
        <f t="shared" si="3"/>
        <v>7</v>
      </c>
      <c r="B27" s="61" t="s">
        <v>245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245</v>
      </c>
      <c r="I27" s="70">
        <f>VLOOKUP(B27,'총에버 관리_2023'!$A$3:$V$20,21,FALSE)</f>
        <v>20</v>
      </c>
      <c r="J27" s="70">
        <f>VLOOKUP(B27,'총에버 관리_2023'!$A$3:$V$20,20,FALSE)</f>
        <v>3492</v>
      </c>
      <c r="K27" s="83">
        <f>VLOOKUP(B27,'총에버 관리_2023'!$A$3:$V$20,22,FALSE)</f>
        <v>174.6</v>
      </c>
      <c r="L27" s="84">
        <f>RANK(K27,'총에버 관리_2023'!$V$3:$V$20)</f>
        <v>10</v>
      </c>
    </row>
    <row r="28" spans="1:12" ht="18.75">
      <c r="A28" s="77">
        <f t="shared" si="3"/>
        <v>7</v>
      </c>
      <c r="B28" s="65" t="s">
        <v>241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241</v>
      </c>
      <c r="I28" s="70">
        <f>VLOOKUP(B28,'총에버 관리_2023'!$A$3:$V$20,21,FALSE)</f>
        <v>21</v>
      </c>
      <c r="J28" s="70">
        <f>VLOOKUP(B28,'총에버 관리_2023'!$A$3:$V$20,20,FALSE)</f>
        <v>3887</v>
      </c>
      <c r="K28" s="83">
        <f>VLOOKUP(B28,'총에버 관리_2023'!$A$3:$V$20,22,FALSE)</f>
        <v>185.0952380952381</v>
      </c>
      <c r="L28" s="84">
        <f>RANK(K28,'총에버 관리_2023'!$V$3:$V$20)</f>
        <v>7</v>
      </c>
    </row>
    <row r="29" spans="1:12" ht="18.75">
      <c r="A29" s="77">
        <f t="shared" si="3"/>
        <v>9</v>
      </c>
      <c r="B29" s="58" t="s">
        <v>251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251</v>
      </c>
      <c r="I29" s="70">
        <f>VLOOKUP(B29,'총에버 관리_2023'!$A$3:$V$20,21,FALSE)</f>
        <v>18</v>
      </c>
      <c r="J29" s="70">
        <f>VLOOKUP(B29,'총에버 관리_2023'!$A$3:$V$20,20,FALSE)</f>
        <v>2709</v>
      </c>
      <c r="K29" s="83">
        <f>VLOOKUP(B29,'총에버 관리_2023'!$A$3:$V$20,22,FALSE)</f>
        <v>150.5</v>
      </c>
      <c r="L29" s="84">
        <f>RANK(K29,'총에버 관리_2023'!$V$3:$V$20)</f>
        <v>14</v>
      </c>
    </row>
    <row r="30" spans="1:12" ht="18.75">
      <c r="A30" s="77">
        <f t="shared" si="3"/>
        <v>10</v>
      </c>
      <c r="B30" s="72" t="s">
        <v>244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244</v>
      </c>
      <c r="I30" s="70">
        <f>VLOOKUP(B30,'총에버 관리_2023'!$A$3:$V$20,21,FALSE)</f>
        <v>15</v>
      </c>
      <c r="J30" s="70">
        <f>VLOOKUP(B30,'총에버 관리_2023'!$A$3:$V$20,20,FALSE)</f>
        <v>1939</v>
      </c>
      <c r="K30" s="83">
        <f>VLOOKUP(B30,'총에버 관리_2023'!$A$3:$V$20,22,FALSE)</f>
        <v>129.26666666666668</v>
      </c>
      <c r="L30" s="84">
        <f>RANK(K30,'총에버 관리_2023'!$V$3:$V$20)</f>
        <v>16</v>
      </c>
    </row>
    <row r="31" spans="1:12" ht="18.75">
      <c r="A31" s="77"/>
      <c r="B31" s="58" t="s">
        <v>252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252</v>
      </c>
      <c r="I31" s="70"/>
      <c r="J31" s="70"/>
      <c r="K31" s="83"/>
      <c r="L31" s="84"/>
    </row>
    <row r="34" spans="1:12" ht="36.75" customHeight="1">
      <c r="A34" s="184" t="s">
        <v>254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255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255</v>
      </c>
      <c r="I36" s="70">
        <f>VLOOKUP(B36,'총에버 관리_2023'!$A$3:$V$20,21,FALSE)</f>
        <v>21</v>
      </c>
      <c r="J36" s="70">
        <f>VLOOKUP(B36,'총에버 관리_2023'!$A$3:$V$20,20,FALSE)</f>
        <v>4242</v>
      </c>
      <c r="K36" s="83">
        <f>VLOOKUP(B36,'총에버 관리_2023'!$A$3:$V$20,22,FALSE)</f>
        <v>202</v>
      </c>
      <c r="L36" s="84">
        <f>RANK(K36,'총에버 관리_2023'!$V$3:$V$20)</f>
        <v>1</v>
      </c>
    </row>
    <row r="37" spans="1:12" ht="18.75">
      <c r="A37" s="77">
        <f t="shared" ref="A37:A45" si="8">RANK(G37,$G$36:$G$45)</f>
        <v>2</v>
      </c>
      <c r="B37" s="61" t="s">
        <v>256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256</v>
      </c>
      <c r="I37" s="70">
        <f>VLOOKUP(B37,'총에버 관리_2023'!$A$3:$V$20,21,FALSE)</f>
        <v>18</v>
      </c>
      <c r="J37" s="70">
        <f>VLOOKUP(B37,'총에버 관리_2023'!$A$3:$V$20,20,FALSE)</f>
        <v>3255</v>
      </c>
      <c r="K37" s="83">
        <f>VLOOKUP(B37,'총에버 관리_2023'!$A$3:$V$20,22,FALSE)</f>
        <v>180.83333333333334</v>
      </c>
      <c r="L37" s="84">
        <f>RANK(K37,'총에버 관리_2023'!$V$3:$V$20)</f>
        <v>8</v>
      </c>
    </row>
    <row r="38" spans="1:12" ht="18.75">
      <c r="A38" s="77">
        <f t="shared" si="8"/>
        <v>3</v>
      </c>
      <c r="B38" s="72" t="s">
        <v>257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257</v>
      </c>
      <c r="I38" s="70">
        <f>VLOOKUP(B38,'총에버 관리_2023'!$A$3:$V$20,21,FALSE)</f>
        <v>18</v>
      </c>
      <c r="J38" s="70">
        <f>VLOOKUP(B38,'총에버 관리_2023'!$A$3:$V$20,20,FALSE)</f>
        <v>3215</v>
      </c>
      <c r="K38" s="83">
        <f>VLOOKUP(B38,'총에버 관리_2023'!$A$3:$V$20,22,FALSE)</f>
        <v>178.61111111111111</v>
      </c>
      <c r="L38" s="84">
        <f>RANK(K38,'총에버 관리_2023'!$V$3:$V$20)</f>
        <v>9</v>
      </c>
    </row>
    <row r="39" spans="1:12" ht="18.75">
      <c r="A39" s="77">
        <f t="shared" si="8"/>
        <v>4</v>
      </c>
      <c r="B39" s="61" t="s">
        <v>258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258</v>
      </c>
      <c r="I39" s="70">
        <f>VLOOKUP(B39,'총에버 관리_2023'!$A$3:$V$20,21,FALSE)</f>
        <v>21</v>
      </c>
      <c r="J39" s="70">
        <f>VLOOKUP(B39,'총에버 관리_2023'!$A$3:$V$20,20,FALSE)</f>
        <v>3887</v>
      </c>
      <c r="K39" s="83">
        <f>VLOOKUP(B39,'총에버 관리_2023'!$A$3:$V$20,22,FALSE)</f>
        <v>185.0952380952381</v>
      </c>
      <c r="L39" s="84">
        <f>RANK(K39,'총에버 관리_2023'!$V$3:$V$20)</f>
        <v>7</v>
      </c>
    </row>
    <row r="40" spans="1:12" ht="18.75">
      <c r="A40" s="77">
        <f t="shared" si="8"/>
        <v>5</v>
      </c>
      <c r="B40" s="72" t="s">
        <v>259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259</v>
      </c>
      <c r="I40" s="70">
        <f>VLOOKUP(B40,'총에버 관리_2023'!$A$3:$V$20,21,FALSE)</f>
        <v>21</v>
      </c>
      <c r="J40" s="70">
        <f>VLOOKUP(B40,'총에버 관리_2023'!$A$3:$V$20,20,FALSE)</f>
        <v>4044</v>
      </c>
      <c r="K40" s="83">
        <f>VLOOKUP(B40,'총에버 관리_2023'!$A$3:$V$20,22,FALSE)</f>
        <v>192.57142857142858</v>
      </c>
      <c r="L40" s="84">
        <f>RANK(K40,'총에버 관리_2023'!$V$3:$V$20)</f>
        <v>3</v>
      </c>
    </row>
    <row r="41" spans="1:12" ht="18.75">
      <c r="A41" s="77">
        <f t="shared" si="8"/>
        <v>6</v>
      </c>
      <c r="B41" s="61" t="s">
        <v>260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260</v>
      </c>
      <c r="I41" s="70">
        <f>VLOOKUP(B41,'총에버 관리_2023'!$A$3:$V$20,21,FALSE)</f>
        <v>15</v>
      </c>
      <c r="J41" s="70">
        <f>VLOOKUP(B41,'총에버 관리_2023'!$A$3:$V$20,20,FALSE)</f>
        <v>2813</v>
      </c>
      <c r="K41" s="83">
        <f>VLOOKUP(B41,'총에버 관리_2023'!$A$3:$V$20,22,FALSE)</f>
        <v>187.53333333333333</v>
      </c>
      <c r="L41" s="84">
        <f>RANK(K41,'총에버 관리_2023'!$V$3:$V$20)</f>
        <v>5</v>
      </c>
    </row>
    <row r="42" spans="1:12" ht="18.75">
      <c r="A42" s="77">
        <f t="shared" si="8"/>
        <v>7</v>
      </c>
      <c r="B42" s="61" t="s">
        <v>261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261</v>
      </c>
      <c r="I42" s="70">
        <f>VLOOKUP(B42,'총에버 관리_2023'!$A$3:$V$20,21,FALSE)</f>
        <v>12</v>
      </c>
      <c r="J42" s="70">
        <f>VLOOKUP(B42,'총에버 관리_2023'!$A$3:$V$20,20,FALSE)</f>
        <v>1970</v>
      </c>
      <c r="K42" s="83">
        <f>VLOOKUP(B42,'총에버 관리_2023'!$A$3:$V$20,22,FALSE)</f>
        <v>164.16666666666666</v>
      </c>
      <c r="L42" s="84">
        <f>RANK(K42,'총에버 관리_2023'!$V$3:$V$20)</f>
        <v>12</v>
      </c>
    </row>
    <row r="43" spans="1:12" ht="18.75">
      <c r="A43" s="77">
        <f t="shared" si="8"/>
        <v>8</v>
      </c>
      <c r="B43" s="65" t="s">
        <v>262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262</v>
      </c>
      <c r="I43" s="70">
        <f>VLOOKUP(B43,'총에버 관리_2023'!$A$3:$V$20,21,FALSE)</f>
        <v>12</v>
      </c>
      <c r="J43" s="70">
        <f>VLOOKUP(B43,'총에버 관리_2023'!$A$3:$V$20,20,FALSE)</f>
        <v>2032</v>
      </c>
      <c r="K43" s="83">
        <f>VLOOKUP(B43,'총에버 관리_2023'!$A$3:$V$20,22,FALSE)</f>
        <v>169.33333333333334</v>
      </c>
      <c r="L43" s="84">
        <f>RANK(K43,'총에버 관리_2023'!$V$3:$V$20)</f>
        <v>11</v>
      </c>
    </row>
    <row r="44" spans="1:12" ht="18.75">
      <c r="A44" s="77">
        <f t="shared" si="8"/>
        <v>9</v>
      </c>
      <c r="B44" s="58" t="s">
        <v>263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263</v>
      </c>
      <c r="I44" s="70">
        <f>VLOOKUP(B44,'총에버 관리_2023'!$A$3:$V$20,21,FALSE)</f>
        <v>18</v>
      </c>
      <c r="J44" s="70">
        <f>VLOOKUP(B44,'총에버 관리_2023'!$A$3:$V$20,20,FALSE)</f>
        <v>2709</v>
      </c>
      <c r="K44" s="83">
        <f>VLOOKUP(B44,'총에버 관리_2023'!$A$3:$V$20,22,FALSE)</f>
        <v>150.5</v>
      </c>
      <c r="L44" s="84">
        <f>RANK(K44,'총에버 관리_2023'!$V$3:$V$20)</f>
        <v>14</v>
      </c>
    </row>
    <row r="45" spans="1:12" ht="18.75">
      <c r="A45" s="77">
        <f t="shared" si="8"/>
        <v>10</v>
      </c>
      <c r="B45" s="72" t="s">
        <v>264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264</v>
      </c>
      <c r="I45" s="70">
        <f>VLOOKUP(B45,'총에버 관리_2023'!$A$3:$V$20,21,FALSE)</f>
        <v>20</v>
      </c>
      <c r="J45" s="70">
        <f>VLOOKUP(B45,'총에버 관리_2023'!$A$3:$V$20,20,FALSE)</f>
        <v>3492</v>
      </c>
      <c r="K45" s="83">
        <f>VLOOKUP(B45,'총에버 관리_2023'!$A$3:$V$20,22,FALSE)</f>
        <v>174.6</v>
      </c>
      <c r="L45" s="84">
        <f>RANK(K45,'총에버 관리_2023'!$V$3:$V$20)</f>
        <v>10</v>
      </c>
    </row>
    <row r="48" spans="1:12" ht="36.75" customHeight="1">
      <c r="A48" s="184" t="s">
        <v>272</v>
      </c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259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259</v>
      </c>
      <c r="I50" s="70">
        <f>VLOOKUP(B50,'총에버 관리_2023'!$A$3:$V$20,21,FALSE)</f>
        <v>21</v>
      </c>
      <c r="J50" s="70">
        <f>VLOOKUP(B50,'총에버 관리_2023'!$A$3:$V$20,20,FALSE)</f>
        <v>4044</v>
      </c>
      <c r="K50" s="83">
        <f>VLOOKUP(B50,'총에버 관리_2023'!$A$3:$V$20,22,FALSE)</f>
        <v>192.57142857142858</v>
      </c>
      <c r="L50" s="84">
        <f>RANK(K50,'총에버 관리_2023'!$V$3:$V$20)</f>
        <v>3</v>
      </c>
    </row>
    <row r="51" spans="1:12" ht="20.25" thickTop="1" thickBot="1">
      <c r="A51" s="77">
        <f t="shared" si="9"/>
        <v>2</v>
      </c>
      <c r="B51" s="61" t="s">
        <v>258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258</v>
      </c>
      <c r="I51" s="70">
        <f>VLOOKUP(B51,'총에버 관리_2023'!$A$3:$V$20,21,FALSE)</f>
        <v>21</v>
      </c>
      <c r="J51" s="70">
        <f>VLOOKUP(B51,'총에버 관리_2023'!$A$3:$V$20,20,FALSE)</f>
        <v>3887</v>
      </c>
      <c r="K51" s="83">
        <f>VLOOKUP(B51,'총에버 관리_2023'!$A$3:$V$20,22,FALSE)</f>
        <v>185.0952380952381</v>
      </c>
      <c r="L51" s="84">
        <f>RANK(K51,'총에버 관리_2023'!$V$3:$V$20)</f>
        <v>7</v>
      </c>
    </row>
    <row r="52" spans="1:12" ht="19.5" thickTop="1">
      <c r="A52" s="77">
        <f t="shared" si="9"/>
        <v>3</v>
      </c>
      <c r="B52" s="72" t="s">
        <v>255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255</v>
      </c>
      <c r="I52" s="70">
        <f>VLOOKUP(B52,'총에버 관리_2023'!$A$3:$V$20,21,FALSE)</f>
        <v>21</v>
      </c>
      <c r="J52" s="70">
        <f>VLOOKUP(B52,'총에버 관리_2023'!$A$3:$V$20,20,FALSE)</f>
        <v>4242</v>
      </c>
      <c r="K52" s="83">
        <f>VLOOKUP(B52,'총에버 관리_2023'!$A$3:$V$20,22,FALSE)</f>
        <v>202</v>
      </c>
      <c r="L52" s="84">
        <f>RANK(K52,'총에버 관리_2023'!$V$3:$V$20)</f>
        <v>1</v>
      </c>
    </row>
    <row r="53" spans="1:12" ht="18.75">
      <c r="A53" s="77">
        <f t="shared" si="9"/>
        <v>4</v>
      </c>
      <c r="B53" s="61" t="s">
        <v>267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267</v>
      </c>
      <c r="I53" s="70">
        <f>VLOOKUP(B53,'총에버 관리_2023'!$A$3:$V$20,21,FALSE)</f>
        <v>12</v>
      </c>
      <c r="J53" s="70">
        <f>VLOOKUP(B53,'총에버 관리_2023'!$A$3:$V$20,20,FALSE)</f>
        <v>2353</v>
      </c>
      <c r="K53" s="83">
        <f>VLOOKUP(B53,'총에버 관리_2023'!$A$3:$V$20,22,FALSE)</f>
        <v>196.08333333333334</v>
      </c>
      <c r="L53" s="84">
        <f>RANK(K53,'총에버 관리_2023'!$V$3:$V$20)</f>
        <v>2</v>
      </c>
    </row>
    <row r="54" spans="1:12" ht="18.75">
      <c r="A54" s="77">
        <f t="shared" si="9"/>
        <v>5</v>
      </c>
      <c r="B54" s="61" t="s">
        <v>269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269</v>
      </c>
      <c r="I54" s="70">
        <f>VLOOKUP(B54,'총에버 관리_2023'!$A$3:$V$20,21,FALSE)</f>
        <v>18</v>
      </c>
      <c r="J54" s="70">
        <f>VLOOKUP(B54,'총에버 관리_2023'!$A$3:$V$20,20,FALSE)</f>
        <v>3403</v>
      </c>
      <c r="K54" s="83">
        <f>VLOOKUP(B54,'총에버 관리_2023'!$A$3:$V$20,22,FALSE)</f>
        <v>189.05555555555554</v>
      </c>
      <c r="L54" s="84">
        <f>RANK(K54,'총에버 관리_2023'!$V$3:$V$20)</f>
        <v>4</v>
      </c>
    </row>
    <row r="55" spans="1:12" ht="18.75">
      <c r="A55" s="77">
        <f t="shared" si="9"/>
        <v>6</v>
      </c>
      <c r="B55" s="72" t="s">
        <v>268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268</v>
      </c>
      <c r="I55" s="70">
        <f>VLOOKUP(B55,'총에버 관리_2023'!$A$3:$V$20,21,FALSE)</f>
        <v>18</v>
      </c>
      <c r="J55" s="70">
        <f>VLOOKUP(B55,'총에버 관리_2023'!$A$3:$V$20,20,FALSE)</f>
        <v>3255</v>
      </c>
      <c r="K55" s="83">
        <f>VLOOKUP(B55,'총에버 관리_2023'!$A$3:$V$20,22,FALSE)</f>
        <v>180.83333333333334</v>
      </c>
      <c r="L55" s="84">
        <f>RANK(K55,'총에버 관리_2023'!$V$3:$V$20)</f>
        <v>8</v>
      </c>
    </row>
    <row r="56" spans="1:12" ht="18.75">
      <c r="A56" s="77">
        <f t="shared" si="9"/>
        <v>7</v>
      </c>
      <c r="B56" s="72" t="s">
        <v>257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257</v>
      </c>
      <c r="I56" s="70">
        <f>VLOOKUP(B56,'총에버 관리_2023'!$A$3:$V$20,21,FALSE)</f>
        <v>18</v>
      </c>
      <c r="J56" s="70">
        <f>VLOOKUP(B56,'총에버 관리_2023'!$A$3:$V$20,20,FALSE)</f>
        <v>3215</v>
      </c>
      <c r="K56" s="83">
        <f>VLOOKUP(B56,'총에버 관리_2023'!$A$3:$V$20,22,FALSE)</f>
        <v>178.61111111111111</v>
      </c>
      <c r="L56" s="84">
        <f>RANK(K56,'총에버 관리_2023'!$V$3:$V$20)</f>
        <v>9</v>
      </c>
    </row>
    <row r="57" spans="1:12" ht="18.75">
      <c r="A57" s="77">
        <f t="shared" si="9"/>
        <v>8</v>
      </c>
      <c r="B57" s="58" t="s">
        <v>264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264</v>
      </c>
      <c r="I57" s="70">
        <f>VLOOKUP(B57,'총에버 관리_2023'!$A$3:$V$20,21,FALSE)</f>
        <v>20</v>
      </c>
      <c r="J57" s="70">
        <f>VLOOKUP(B57,'총에버 관리_2023'!$A$3:$V$20,20,FALSE)</f>
        <v>3492</v>
      </c>
      <c r="K57" s="83">
        <f>VLOOKUP(B57,'총에버 관리_2023'!$A$3:$V$20,22,FALSE)</f>
        <v>174.6</v>
      </c>
      <c r="L57" s="84">
        <f>RANK(K57,'총에버 관리_2023'!$V$3:$V$20)</f>
        <v>10</v>
      </c>
    </row>
    <row r="58" spans="1:12" ht="18.75">
      <c r="A58" s="77">
        <f t="shared" si="9"/>
        <v>9</v>
      </c>
      <c r="B58" s="58" t="s">
        <v>262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262</v>
      </c>
      <c r="I58" s="70">
        <f>VLOOKUP(B58,'총에버 관리_2023'!$A$3:$V$20,21,FALSE)</f>
        <v>12</v>
      </c>
      <c r="J58" s="70">
        <f>VLOOKUP(B58,'총에버 관리_2023'!$A$3:$V$20,20,FALSE)</f>
        <v>2032</v>
      </c>
      <c r="K58" s="83">
        <f>VLOOKUP(B58,'총에버 관리_2023'!$A$3:$V$20,22,FALSE)</f>
        <v>169.33333333333334</v>
      </c>
      <c r="L58" s="84">
        <f>RANK(K58,'총에버 관리_2023'!$V$3:$V$20)</f>
        <v>11</v>
      </c>
    </row>
    <row r="59" spans="1:12" ht="18.75">
      <c r="A59" s="77">
        <f t="shared" si="9"/>
        <v>10</v>
      </c>
      <c r="B59" s="61" t="s">
        <v>261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261</v>
      </c>
      <c r="I59" s="70">
        <f>VLOOKUP(B59,'총에버 관리_2023'!$A$3:$V$20,21,FALSE)</f>
        <v>12</v>
      </c>
      <c r="J59" s="70">
        <f>VLOOKUP(B59,'총에버 관리_2023'!$A$3:$V$20,20,FALSE)</f>
        <v>1970</v>
      </c>
      <c r="K59" s="83">
        <f>VLOOKUP(B59,'총에버 관리_2023'!$A$3:$V$20,22,FALSE)</f>
        <v>164.16666666666666</v>
      </c>
      <c r="L59" s="84">
        <f>RANK(K59,'총에버 관리_2023'!$V$3:$V$20)</f>
        <v>12</v>
      </c>
    </row>
    <row r="60" spans="1:12" ht="18.75">
      <c r="A60" s="77">
        <f t="shared" si="9"/>
        <v>11</v>
      </c>
      <c r="B60" s="65" t="s">
        <v>266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266</v>
      </c>
      <c r="I60" s="70">
        <f>VLOOKUP(B60,'총에버 관리_2023'!$A$3:$V$20,21,FALSE)</f>
        <v>12</v>
      </c>
      <c r="J60" s="70">
        <f>VLOOKUP(B60,'총에버 관리_2023'!$A$3:$V$20,20,FALSE)</f>
        <v>1876</v>
      </c>
      <c r="K60" s="83">
        <f>VLOOKUP(B60,'총에버 관리_2023'!$A$3:$V$20,22,FALSE)</f>
        <v>156.33333333333334</v>
      </c>
      <c r="L60" s="84">
        <f>RANK(K60,'총에버 관리_2023'!$V$3:$V$20)</f>
        <v>13</v>
      </c>
    </row>
    <row r="61" spans="1:12" ht="18.75">
      <c r="A61" s="77">
        <f t="shared" si="9"/>
        <v>12</v>
      </c>
      <c r="B61" s="65" t="s">
        <v>265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265</v>
      </c>
      <c r="I61" s="70">
        <f>VLOOKUP(B61,'총에버 관리_2023'!$A$3:$V$20,21,FALSE)</f>
        <v>3</v>
      </c>
      <c r="J61" s="70">
        <f>VLOOKUP(B61,'총에버 관리_2023'!$A$3:$V$20,20,FALSE)</f>
        <v>444</v>
      </c>
      <c r="K61" s="83">
        <f>VLOOKUP(B61,'총에버 관리_2023'!$A$3:$V$20,22,FALSE)</f>
        <v>148</v>
      </c>
      <c r="L61" s="84">
        <f>RANK(K61,'총에버 관리_2023'!$V$3:$V$20)</f>
        <v>15</v>
      </c>
    </row>
    <row r="62" spans="1:12" ht="18.75">
      <c r="A62" s="77">
        <f t="shared" si="9"/>
        <v>13</v>
      </c>
      <c r="B62" s="72" t="s">
        <v>270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270</v>
      </c>
      <c r="I62" s="70">
        <f>VLOOKUP(B62,'총에버 관리_2023'!$A$3:$V$20,21,FALSE)</f>
        <v>18</v>
      </c>
      <c r="J62" s="70">
        <f>VLOOKUP(B62,'총에버 관리_2023'!$A$3:$V$20,20,FALSE)</f>
        <v>2709</v>
      </c>
      <c r="K62" s="83">
        <f>VLOOKUP(B62,'총에버 관리_2023'!$A$3:$V$20,22,FALSE)</f>
        <v>150.5</v>
      </c>
      <c r="L62" s="84">
        <f>RANK(K62,'총에버 관리_2023'!$V$3:$V$20)</f>
        <v>14</v>
      </c>
    </row>
    <row r="63" spans="1:12" ht="18.75">
      <c r="A63" s="77">
        <f t="shared" si="9"/>
        <v>14</v>
      </c>
      <c r="B63" s="72" t="s">
        <v>271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271</v>
      </c>
      <c r="I63" s="70">
        <f>VLOOKUP(B63,'총에버 관리_2023'!$A$3:$V$20,21,FALSE)</f>
        <v>15</v>
      </c>
      <c r="J63" s="70">
        <f>VLOOKUP(B63,'총에버 관리_2023'!$A$3:$V$20,20,FALSE)</f>
        <v>1939</v>
      </c>
      <c r="K63" s="83">
        <f>VLOOKUP(B63,'총에버 관리_2023'!$A$3:$V$20,22,FALSE)</f>
        <v>129.26666666666668</v>
      </c>
      <c r="L63" s="84">
        <f>RANK(K63,'총에버 관리_2023'!$V$3:$V$20)</f>
        <v>16</v>
      </c>
    </row>
    <row r="66" spans="1:12" ht="30.75" customHeight="1">
      <c r="A66" s="184" t="s">
        <v>273</v>
      </c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283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283</v>
      </c>
      <c r="I68" s="70">
        <f>VLOOKUP(B68,'총에버 관리_2023'!$A$3:$V$21,21,FALSE)</f>
        <v>21</v>
      </c>
      <c r="J68" s="70">
        <f>VLOOKUP(B68,'총에버 관리_2023'!$A$3:$V$21,20,FALSE)</f>
        <v>4242</v>
      </c>
      <c r="K68" s="83">
        <f>VLOOKUP(B68,'총에버 관리_2023'!$A$3:$V$21,22,FALSE)</f>
        <v>202</v>
      </c>
      <c r="L68" s="84">
        <f>RANK(K68,'총에버 관리_2023'!$V$3:$V$21)</f>
        <v>1</v>
      </c>
    </row>
    <row r="69" spans="1:12" ht="19.5" thickTop="1">
      <c r="A69" s="77">
        <f t="shared" si="12"/>
        <v>2</v>
      </c>
      <c r="B69" s="72" t="s">
        <v>284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284</v>
      </c>
      <c r="I69" s="70">
        <f>VLOOKUP(B69,'총에버 관리_2023'!$A$3:$V$21,21,FALSE)</f>
        <v>6</v>
      </c>
      <c r="J69" s="70">
        <f>VLOOKUP(B69,'총에버 관리_2023'!$A$3:$V$21,20,FALSE)</f>
        <v>1124</v>
      </c>
      <c r="K69" s="83">
        <f>VLOOKUP(B69,'총에버 관리_2023'!$A$3:$V$21,22,FALSE)</f>
        <v>187.33333333333334</v>
      </c>
      <c r="L69" s="84">
        <f>RANK(K69,'총에버 관리_2023'!$V$3:$V$21)</f>
        <v>6</v>
      </c>
    </row>
    <row r="70" spans="1:12" ht="18.75">
      <c r="A70" s="77">
        <f t="shared" si="12"/>
        <v>3</v>
      </c>
      <c r="B70" s="72" t="s">
        <v>280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280</v>
      </c>
      <c r="I70" s="70">
        <f>VLOOKUP(B70,'총에버 관리_2023'!$A$3:$V$21,21,FALSE)</f>
        <v>21</v>
      </c>
      <c r="J70" s="70">
        <f>VLOOKUP(B70,'총에버 관리_2023'!$A$3:$V$21,20,FALSE)</f>
        <v>4044</v>
      </c>
      <c r="K70" s="83">
        <f>VLOOKUP(B70,'총에버 관리_2023'!$A$3:$V$21,22,FALSE)</f>
        <v>192.57142857142858</v>
      </c>
      <c r="L70" s="84">
        <f>RANK(K70,'총에버 관리_2023'!$V$3:$V$21)</f>
        <v>3</v>
      </c>
    </row>
    <row r="71" spans="1:12" ht="18.75">
      <c r="A71" s="77">
        <f t="shared" si="12"/>
        <v>4</v>
      </c>
      <c r="B71" s="61" t="s">
        <v>277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277</v>
      </c>
      <c r="I71" s="70">
        <f>VLOOKUP(B71,'총에버 관리_2023'!$A$3:$V$21,21,FALSE)</f>
        <v>15</v>
      </c>
      <c r="J71" s="70">
        <f>VLOOKUP(B71,'총에버 관리_2023'!$A$3:$V$21,20,FALSE)</f>
        <v>2813</v>
      </c>
      <c r="K71" s="83">
        <f>VLOOKUP(B71,'총에버 관리_2023'!$A$3:$V$21,22,FALSE)</f>
        <v>187.53333333333333</v>
      </c>
      <c r="L71" s="84">
        <f>RANK(K71,'총에버 관리_2023'!$V$3:$V$21)</f>
        <v>5</v>
      </c>
    </row>
    <row r="72" spans="1:12" ht="18.75">
      <c r="A72" s="77">
        <f t="shared" si="12"/>
        <v>5</v>
      </c>
      <c r="B72" s="61" t="s">
        <v>278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278</v>
      </c>
      <c r="I72" s="70">
        <f>VLOOKUP(B72,'총에버 관리_2023'!$A$3:$V$21,21,FALSE)</f>
        <v>18</v>
      </c>
      <c r="J72" s="70">
        <f>VLOOKUP(B72,'총에버 관리_2023'!$A$3:$V$21,20,FALSE)</f>
        <v>3403</v>
      </c>
      <c r="K72" s="83">
        <f>VLOOKUP(B72,'총에버 관리_2023'!$A$3:$V$21,22,FALSE)</f>
        <v>189.05555555555554</v>
      </c>
      <c r="L72" s="84">
        <f>RANK(K72,'총에버 관리_2023'!$V$3:$V$21)</f>
        <v>4</v>
      </c>
    </row>
    <row r="73" spans="1:12" ht="18.75">
      <c r="A73" s="77">
        <f t="shared" si="12"/>
        <v>6</v>
      </c>
      <c r="B73" s="61" t="s">
        <v>281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281</v>
      </c>
      <c r="I73" s="70">
        <f>VLOOKUP(B73,'총에버 관리_2023'!$A$3:$V$21,21,FALSE)</f>
        <v>21</v>
      </c>
      <c r="J73" s="70">
        <f>VLOOKUP(B73,'총에버 관리_2023'!$A$3:$V$21,20,FALSE)</f>
        <v>3887</v>
      </c>
      <c r="K73" s="83">
        <f>VLOOKUP(B73,'총에버 관리_2023'!$A$3:$V$21,22,FALSE)</f>
        <v>185.0952380952381</v>
      </c>
      <c r="L73" s="84">
        <f>RANK(K73,'총에버 관리_2023'!$V$3:$V$21)</f>
        <v>7</v>
      </c>
    </row>
    <row r="74" spans="1:12" ht="18.75">
      <c r="A74" s="77">
        <f t="shared" si="12"/>
        <v>7</v>
      </c>
      <c r="B74" s="72" t="s">
        <v>274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274</v>
      </c>
      <c r="I74" s="70">
        <f>VLOOKUP(B74,'총에버 관리_2023'!$A$3:$V$21,21,FALSE)</f>
        <v>18</v>
      </c>
      <c r="J74" s="70">
        <f>VLOOKUP(B74,'총에버 관리_2023'!$A$3:$V$21,20,FALSE)</f>
        <v>3255</v>
      </c>
      <c r="K74" s="83">
        <f>VLOOKUP(B74,'총에버 관리_2023'!$A$3:$V$21,22,FALSE)</f>
        <v>180.83333333333334</v>
      </c>
      <c r="L74" s="84">
        <f>RANK(K74,'총에버 관리_2023'!$V$3:$V$21)</f>
        <v>8</v>
      </c>
    </row>
    <row r="75" spans="1:12" ht="18.75">
      <c r="A75" s="77">
        <f t="shared" si="12"/>
        <v>8</v>
      </c>
      <c r="B75" s="58" t="s">
        <v>275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275</v>
      </c>
      <c r="I75" s="70">
        <f>VLOOKUP(B75,'총에버 관리_2023'!$A$3:$V$21,21,FALSE)</f>
        <v>20</v>
      </c>
      <c r="J75" s="70">
        <f>VLOOKUP(B75,'총에버 관리_2023'!$A$3:$V$21,20,FALSE)</f>
        <v>3492</v>
      </c>
      <c r="K75" s="83">
        <f>VLOOKUP(B75,'총에버 관리_2023'!$A$3:$V$21,22,FALSE)</f>
        <v>174.6</v>
      </c>
      <c r="L75" s="84">
        <f>RANK(K75,'총에버 관리_2023'!$V$3:$V$21)</f>
        <v>10</v>
      </c>
    </row>
    <row r="76" spans="1:12" ht="18.75">
      <c r="A76" s="77">
        <f t="shared" si="12"/>
        <v>9</v>
      </c>
      <c r="B76" s="65" t="s">
        <v>279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279</v>
      </c>
      <c r="I76" s="70">
        <f>VLOOKUP(B76,'총에버 관리_2023'!$A$3:$V$21,21,FALSE)</f>
        <v>18</v>
      </c>
      <c r="J76" s="70">
        <f>VLOOKUP(B76,'총에버 관리_2023'!$A$3:$V$21,20,FALSE)</f>
        <v>2709</v>
      </c>
      <c r="K76" s="83">
        <f>VLOOKUP(B76,'총에버 관리_2023'!$A$3:$V$21,22,FALSE)</f>
        <v>150.5</v>
      </c>
      <c r="L76" s="84">
        <f>RANK(K76,'총에버 관리_2023'!$V$3:$V$21)</f>
        <v>14</v>
      </c>
    </row>
    <row r="77" spans="1:12" ht="18.75">
      <c r="A77" s="77">
        <f t="shared" si="12"/>
        <v>10</v>
      </c>
      <c r="B77" s="61" t="s">
        <v>282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282</v>
      </c>
      <c r="I77" s="70">
        <f>VLOOKUP(B77,'총에버 관리_2023'!$A$3:$V$21,21,FALSE)</f>
        <v>12</v>
      </c>
      <c r="J77" s="70">
        <f>VLOOKUP(B77,'총에버 관리_2023'!$A$3:$V$21,20,FALSE)</f>
        <v>1876</v>
      </c>
      <c r="K77" s="83">
        <f>VLOOKUP(B77,'총에버 관리_2023'!$A$3:$V$21,22,FALSE)</f>
        <v>156.33333333333334</v>
      </c>
      <c r="L77" s="84">
        <f>RANK(K77,'총에버 관리_2023'!$V$3:$V$21)</f>
        <v>13</v>
      </c>
    </row>
    <row r="78" spans="1:12" ht="18.75">
      <c r="A78" s="77">
        <f t="shared" si="12"/>
        <v>11</v>
      </c>
      <c r="B78" s="65" t="s">
        <v>276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276</v>
      </c>
      <c r="I78" s="70">
        <f>VLOOKUP(B78,'총에버 관리_2023'!$A$3:$V$21,21,FALSE)</f>
        <v>15</v>
      </c>
      <c r="J78" s="70">
        <f>VLOOKUP(B78,'총에버 관리_2023'!$A$3:$V$21,20,FALSE)</f>
        <v>1939</v>
      </c>
      <c r="K78" s="83">
        <f>VLOOKUP(B78,'총에버 관리_2023'!$A$3:$V$21,22,FALSE)</f>
        <v>129.26666666666668</v>
      </c>
      <c r="L78" s="84">
        <f>RANK(K78,'총에버 관리_2023'!$V$3:$V$21)</f>
        <v>17</v>
      </c>
    </row>
    <row r="79" spans="1:12" ht="18.75">
      <c r="A79" s="77">
        <f t="shared" si="12"/>
        <v>12</v>
      </c>
      <c r="B79" s="65" t="s">
        <v>285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285</v>
      </c>
      <c r="I79" s="70">
        <f>VLOOKUP(B79,'총에버 관리_2023'!$A$3:$V$21,21,FALSE)</f>
        <v>9</v>
      </c>
      <c r="J79" s="70">
        <f>VLOOKUP(B79,'총에버 관리_2023'!$A$3:$V$21,20,FALSE)</f>
        <v>1265</v>
      </c>
      <c r="K79" s="83">
        <f>VLOOKUP(B79,'총에버 관리_2023'!$A$3:$V$21,22,FALSE)</f>
        <v>140.55555555555554</v>
      </c>
      <c r="L79" s="84">
        <f>RANK(K79,'총에버 관리_2023'!$V$3:$V$21)</f>
        <v>16</v>
      </c>
    </row>
    <row r="82" spans="1:12" ht="34.5" customHeight="1">
      <c r="A82" s="184" t="s">
        <v>287</v>
      </c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294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294</v>
      </c>
      <c r="I84" s="70">
        <f>VLOOKUP(B84,'총에버 관리_2023'!$A$3:$V$21,21,FALSE)</f>
        <v>21</v>
      </c>
      <c r="J84" s="70">
        <f>VLOOKUP(B84,'총에버 관리_2023'!$A$3:$V$21,20,FALSE)</f>
        <v>4242</v>
      </c>
      <c r="K84" s="83">
        <f>VLOOKUP(B84,'총에버 관리_2023'!$A$3:$V$21,22,FALSE)</f>
        <v>202</v>
      </c>
      <c r="L84" s="84">
        <f>RANK(K84,'총에버 관리_2023'!$V$3:$V$21)</f>
        <v>1</v>
      </c>
    </row>
    <row r="85" spans="1:12" ht="20.25" thickTop="1" thickBot="1">
      <c r="A85" s="77">
        <f t="shared" si="15"/>
        <v>2</v>
      </c>
      <c r="B85" s="61" t="s">
        <v>288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288</v>
      </c>
      <c r="I85" s="70">
        <f>VLOOKUP(B85,'총에버 관리_2023'!$A$3:$V$21,21,FALSE)</f>
        <v>12</v>
      </c>
      <c r="J85" s="70">
        <f>VLOOKUP(B85,'총에버 관리_2023'!$A$3:$V$21,20,FALSE)</f>
        <v>2353</v>
      </c>
      <c r="K85" s="83">
        <f>VLOOKUP(B85,'총에버 관리_2023'!$A$3:$V$21,22,FALSE)</f>
        <v>196.08333333333334</v>
      </c>
      <c r="L85" s="84">
        <f>RANK(K85,'총에버 관리_2023'!$V$3:$V$21)</f>
        <v>2</v>
      </c>
    </row>
    <row r="86" spans="1:12" ht="20.25" thickTop="1" thickBot="1">
      <c r="A86" s="77">
        <f t="shared" si="15"/>
        <v>3</v>
      </c>
      <c r="B86" s="61" t="s">
        <v>296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296</v>
      </c>
      <c r="I86" s="70">
        <f>VLOOKUP(B86,'총에버 관리_2023'!$A$3:$V$21,21,FALSE)</f>
        <v>21</v>
      </c>
      <c r="J86" s="70">
        <f>VLOOKUP(B86,'총에버 관리_2023'!$A$3:$V$21,20,FALSE)</f>
        <v>3887</v>
      </c>
      <c r="K86" s="83">
        <f>VLOOKUP(B86,'총에버 관리_2023'!$A$3:$V$21,22,FALSE)</f>
        <v>185.0952380952381</v>
      </c>
      <c r="L86" s="84">
        <f>RANK(K86,'총에버 관리_2023'!$V$3:$V$21)</f>
        <v>7</v>
      </c>
    </row>
    <row r="87" spans="1:12" ht="19.5" thickTop="1">
      <c r="A87" s="77">
        <f t="shared" si="15"/>
        <v>4</v>
      </c>
      <c r="B87" s="72" t="s">
        <v>289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289</v>
      </c>
      <c r="I87" s="70">
        <f>VLOOKUP(B87,'총에버 관리_2023'!$A$3:$V$21,21,FALSE)</f>
        <v>18</v>
      </c>
      <c r="J87" s="70">
        <f>VLOOKUP(B87,'총에버 관리_2023'!$A$3:$V$21,20,FALSE)</f>
        <v>3403</v>
      </c>
      <c r="K87" s="83">
        <f>VLOOKUP(B87,'총에버 관리_2023'!$A$3:$V$21,22,FALSE)</f>
        <v>189.05555555555554</v>
      </c>
      <c r="L87" s="84">
        <f>RANK(K87,'총에버 관리_2023'!$V$3:$V$21)</f>
        <v>4</v>
      </c>
    </row>
    <row r="88" spans="1:12" ht="18.75">
      <c r="A88" s="77">
        <f t="shared" si="15"/>
        <v>5</v>
      </c>
      <c r="B88" s="61" t="s">
        <v>299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299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290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290</v>
      </c>
      <c r="I89" s="70">
        <f>VLOOKUP(B89,'총에버 관리_2023'!$A$3:$V$21,21,FALSE)</f>
        <v>20</v>
      </c>
      <c r="J89" s="70">
        <f>VLOOKUP(B89,'총에버 관리_2023'!$A$3:$V$21,20,FALSE)</f>
        <v>3492</v>
      </c>
      <c r="K89" s="83">
        <f>VLOOKUP(B89,'총에버 관리_2023'!$A$3:$V$21,22,FALSE)</f>
        <v>174.6</v>
      </c>
      <c r="L89" s="84">
        <f>RANK(K89,'총에버 관리_2023'!$V$3:$V$21)</f>
        <v>10</v>
      </c>
    </row>
    <row r="90" spans="1:12" ht="20.25" thickTop="1" thickBot="1">
      <c r="A90" s="77">
        <f t="shared" si="15"/>
        <v>7</v>
      </c>
      <c r="B90" s="61" t="s">
        <v>291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291</v>
      </c>
      <c r="I90" s="70">
        <f>VLOOKUP(B90,'총에버 관리_2023'!$A$3:$V$21,21,FALSE)</f>
        <v>21</v>
      </c>
      <c r="J90" s="70">
        <f>VLOOKUP(B90,'총에버 관리_2023'!$A$3:$V$21,20,FALSE)</f>
        <v>4044</v>
      </c>
      <c r="K90" s="83">
        <f>VLOOKUP(B90,'총에버 관리_2023'!$A$3:$V$21,22,FALSE)</f>
        <v>192.57142857142858</v>
      </c>
      <c r="L90" s="84">
        <f>RANK(K90,'총에버 관리_2023'!$V$3:$V$21)</f>
        <v>3</v>
      </c>
    </row>
    <row r="91" spans="1:12" ht="19.5" thickTop="1">
      <c r="A91" s="77">
        <f t="shared" si="15"/>
        <v>8</v>
      </c>
      <c r="B91" s="65" t="s">
        <v>293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293</v>
      </c>
      <c r="I91" s="70">
        <f>VLOOKUP(B91,'총에버 관리_2023'!$A$3:$V$21,21,FALSE)</f>
        <v>18</v>
      </c>
      <c r="J91" s="70">
        <f>VLOOKUP(B91,'총에버 관리_2023'!$A$3:$V$21,20,FALSE)</f>
        <v>3255</v>
      </c>
      <c r="K91" s="83">
        <f>VLOOKUP(B91,'총에버 관리_2023'!$A$3:$V$21,22,FALSE)</f>
        <v>180.83333333333334</v>
      </c>
      <c r="L91" s="84">
        <f>RANK(K91,'총에버 관리_2023'!$V$3:$V$21)</f>
        <v>8</v>
      </c>
    </row>
    <row r="92" spans="1:12" ht="18.75">
      <c r="A92" s="77">
        <f t="shared" si="15"/>
        <v>9</v>
      </c>
      <c r="B92" s="65" t="s">
        <v>297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297</v>
      </c>
      <c r="I92" s="70">
        <f>VLOOKUP(B92,'총에버 관리_2023'!$A$3:$V$21,21,FALSE)</f>
        <v>18</v>
      </c>
      <c r="J92" s="70">
        <f>VLOOKUP(B92,'총에버 관리_2023'!$A$3:$V$21,20,FALSE)</f>
        <v>3215</v>
      </c>
      <c r="K92" s="83">
        <f>VLOOKUP(B92,'총에버 관리_2023'!$A$3:$V$21,22,FALSE)</f>
        <v>178.61111111111111</v>
      </c>
      <c r="L92" s="84">
        <f>RANK(K92,'총에버 관리_2023'!$V$3:$V$21)</f>
        <v>9</v>
      </c>
    </row>
    <row r="93" spans="1:12" ht="18.75">
      <c r="A93" s="77">
        <f t="shared" si="15"/>
        <v>10</v>
      </c>
      <c r="B93" s="72" t="s">
        <v>298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298</v>
      </c>
      <c r="I93" s="70">
        <f>VLOOKUP(B93,'총에버 관리_2023'!$A$3:$V$21,21,FALSE)</f>
        <v>12</v>
      </c>
      <c r="J93" s="70">
        <f>VLOOKUP(B93,'총에버 관리_2023'!$A$3:$V$21,20,FALSE)</f>
        <v>1876</v>
      </c>
      <c r="K93" s="83">
        <f>VLOOKUP(B93,'총에버 관리_2023'!$A$3:$V$21,22,FALSE)</f>
        <v>156.33333333333334</v>
      </c>
      <c r="L93" s="84">
        <f>RANK(K93,'총에버 관리_2023'!$V$3:$V$21)</f>
        <v>13</v>
      </c>
    </row>
    <row r="94" spans="1:12" ht="18.75">
      <c r="A94" s="77">
        <f t="shared" si="15"/>
        <v>11</v>
      </c>
      <c r="B94" s="58" t="s">
        <v>292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292</v>
      </c>
      <c r="I94" s="70">
        <f>VLOOKUP(B94,'총에버 관리_2023'!$A$3:$V$21,21,FALSE)</f>
        <v>9</v>
      </c>
      <c r="J94" s="70">
        <f>VLOOKUP(B94,'총에버 관리_2023'!$A$3:$V$21,20,FALSE)</f>
        <v>1265</v>
      </c>
      <c r="K94" s="83">
        <f>VLOOKUP(B94,'총에버 관리_2023'!$A$3:$V$21,22,FALSE)</f>
        <v>140.55555555555554</v>
      </c>
      <c r="L94" s="84">
        <f>RANK(K94,'총에버 관리_2023'!$V$3:$V$21)</f>
        <v>16</v>
      </c>
    </row>
    <row r="95" spans="1:12" ht="18.75">
      <c r="A95" s="77">
        <f t="shared" si="15"/>
        <v>12</v>
      </c>
      <c r="B95" s="65" t="s">
        <v>295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295</v>
      </c>
      <c r="I95" s="70">
        <f>VLOOKUP(B95,'총에버 관리_2023'!$A$3:$V$21,21,FALSE)</f>
        <v>18</v>
      </c>
      <c r="J95" s="70">
        <f>VLOOKUP(B95,'총에버 관리_2023'!$A$3:$V$21,20,FALSE)</f>
        <v>2709</v>
      </c>
      <c r="K95" s="83">
        <f>VLOOKUP(B95,'총에버 관리_2023'!$A$3:$V$21,22,FALSE)</f>
        <v>150.5</v>
      </c>
      <c r="L95" s="84">
        <f>RANK(K95,'총에버 관리_2023'!$V$3:$V$21)</f>
        <v>14</v>
      </c>
    </row>
    <row r="98" spans="1:12" ht="34.5" customHeight="1">
      <c r="A98" s="184" t="s">
        <v>300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>RANK(G100,$G$100:$G$117)</f>
        <v>1</v>
      </c>
      <c r="B100" s="197" t="s">
        <v>311</v>
      </c>
      <c r="C100" s="67">
        <v>169</v>
      </c>
      <c r="D100" s="68">
        <v>209</v>
      </c>
      <c r="E100" s="69">
        <v>256</v>
      </c>
      <c r="F100" s="86">
        <f>SUM(C100:E100)</f>
        <v>634</v>
      </c>
      <c r="G100" s="87">
        <f>F100/COUNTA(C100:E100)</f>
        <v>211.33333333333334</v>
      </c>
      <c r="H100" s="197" t="s">
        <v>311</v>
      </c>
      <c r="I100" s="70">
        <f>VLOOKUP(B100,'총에버 관리_2023'!$A$3:$V$22,21,FALSE)</f>
        <v>18</v>
      </c>
      <c r="J100" s="70">
        <f>VLOOKUP(B100,'총에버 관리_2023'!$A$3:$V$22,20,FALSE)</f>
        <v>3403</v>
      </c>
      <c r="K100" s="83">
        <f>VLOOKUP(B100,'총에버 관리_2023'!$A$3:$V$22,22,FALSE)</f>
        <v>189.05555555555554</v>
      </c>
      <c r="L100" s="84">
        <f>RANK(K100,'총에버 관리_2023'!$V$3:$V$22)</f>
        <v>4</v>
      </c>
    </row>
    <row r="101" spans="1:12" ht="20.25" thickTop="1" thickBot="1">
      <c r="A101" s="77">
        <f>RANK(G101,$G$100:$G$117)</f>
        <v>2</v>
      </c>
      <c r="B101" s="61" t="s">
        <v>307</v>
      </c>
      <c r="C101" s="59">
        <v>195</v>
      </c>
      <c r="D101" s="64">
        <v>221</v>
      </c>
      <c r="E101" s="63">
        <v>182</v>
      </c>
      <c r="F101" s="63">
        <f>SUM(C101:E101)</f>
        <v>598</v>
      </c>
      <c r="G101" s="87">
        <f>F101/COUNTA(C101:E101)</f>
        <v>199.33333333333334</v>
      </c>
      <c r="H101" s="61" t="s">
        <v>307</v>
      </c>
      <c r="I101" s="70">
        <f>VLOOKUP(B101,'총에버 관리_2023'!$A$3:$V$22,21,FALSE)</f>
        <v>21</v>
      </c>
      <c r="J101" s="70">
        <f>VLOOKUP(B101,'총에버 관리_2023'!$A$3:$V$22,20,FALSE)</f>
        <v>4044</v>
      </c>
      <c r="K101" s="83">
        <f>VLOOKUP(B101,'총에버 관리_2023'!$A$3:$V$22,22,FALSE)</f>
        <v>192.57142857142858</v>
      </c>
      <c r="L101" s="84">
        <f>RANK(K101,'총에버 관리_2023'!$V$3:$V$22)</f>
        <v>3</v>
      </c>
    </row>
    <row r="102" spans="1:12" ht="20.25" thickTop="1" thickBot="1">
      <c r="A102" s="77">
        <f>RANK(G102,$G$100:$G$117)</f>
        <v>3</v>
      </c>
      <c r="B102" s="72" t="s">
        <v>306</v>
      </c>
      <c r="C102" s="68">
        <v>223</v>
      </c>
      <c r="D102" s="63">
        <v>183</v>
      </c>
      <c r="E102" s="69">
        <v>170</v>
      </c>
      <c r="F102" s="69">
        <f>SUM(C102:E102)</f>
        <v>576</v>
      </c>
      <c r="G102" s="87">
        <f>F102/COUNTA(C102:E102)</f>
        <v>192</v>
      </c>
      <c r="H102" s="72" t="s">
        <v>306</v>
      </c>
      <c r="I102" s="70">
        <f>VLOOKUP(B102,'총에버 관리_2023'!$A$3:$V$22,21,FALSE)</f>
        <v>21</v>
      </c>
      <c r="J102" s="70">
        <f>VLOOKUP(B102,'총에버 관리_2023'!$A$3:$V$22,20,FALSE)</f>
        <v>4242</v>
      </c>
      <c r="K102" s="83">
        <f>VLOOKUP(B102,'총에버 관리_2023'!$A$3:$V$22,22,FALSE)</f>
        <v>202</v>
      </c>
      <c r="L102" s="84">
        <f>RANK(K102,'총에버 관리_2023'!$V$3:$V$22)</f>
        <v>1</v>
      </c>
    </row>
    <row r="103" spans="1:12" ht="19.5" thickTop="1">
      <c r="A103" s="77">
        <f>RANK(G103,$G$100:$G$117)</f>
        <v>4</v>
      </c>
      <c r="B103" s="72" t="s">
        <v>314</v>
      </c>
      <c r="C103" s="70">
        <v>208</v>
      </c>
      <c r="D103" s="43">
        <v>216</v>
      </c>
      <c r="E103" s="69">
        <v>149</v>
      </c>
      <c r="F103" s="69">
        <f>SUM(C103:E103)</f>
        <v>573</v>
      </c>
      <c r="G103" s="87">
        <f>F103/COUNTA(C103:E103)</f>
        <v>191</v>
      </c>
      <c r="H103" s="72" t="s">
        <v>314</v>
      </c>
      <c r="I103" s="70">
        <f>VLOOKUP(B103,'총에버 관리_2023'!$A$3:$V$22,21,FALSE)</f>
        <v>6</v>
      </c>
      <c r="J103" s="70">
        <f>VLOOKUP(B103,'총에버 관리_2023'!$A$3:$V$22,20,FALSE)</f>
        <v>1124</v>
      </c>
      <c r="K103" s="83">
        <f>VLOOKUP(B103,'총에버 관리_2023'!$A$3:$V$22,22,FALSE)</f>
        <v>187.33333333333334</v>
      </c>
      <c r="L103" s="84">
        <f>RANK(K103,'총에버 관리_2023'!$V$3:$V$22)</f>
        <v>6</v>
      </c>
    </row>
    <row r="104" spans="1:12" ht="18.75">
      <c r="A104" s="77">
        <f>RANK(G104,$G$100:$G$117)</f>
        <v>5</v>
      </c>
      <c r="B104" s="61" t="s">
        <v>313</v>
      </c>
      <c r="C104" s="58">
        <v>179</v>
      </c>
      <c r="D104" s="58">
        <v>193</v>
      </c>
      <c r="E104" s="63">
        <v>199</v>
      </c>
      <c r="F104" s="63">
        <f>SUM(C104:E104)</f>
        <v>571</v>
      </c>
      <c r="G104" s="87">
        <f>F104/COUNTA(C104:E104)</f>
        <v>190.33333333333334</v>
      </c>
      <c r="H104" s="61" t="s">
        <v>313</v>
      </c>
      <c r="I104" s="70">
        <f>VLOOKUP(B104,'총에버 관리_2023'!$A$3:$V$22,21,FALSE)</f>
        <v>12</v>
      </c>
      <c r="J104" s="70">
        <f>VLOOKUP(B104,'총에버 관리_2023'!$A$3:$V$22,20,FALSE)</f>
        <v>2353</v>
      </c>
      <c r="K104" s="83">
        <f>VLOOKUP(B104,'총에버 관리_2023'!$A$3:$V$22,22,FALSE)</f>
        <v>196.08333333333334</v>
      </c>
      <c r="L104" s="84">
        <f>RANK(K104,'총에버 관리_2023'!$V$3:$V$22)</f>
        <v>2</v>
      </c>
    </row>
    <row r="105" spans="1:12" ht="18.75">
      <c r="A105" s="77">
        <f>RANK(G105,$G$100:$G$117)</f>
        <v>6</v>
      </c>
      <c r="B105" s="61" t="s">
        <v>302</v>
      </c>
      <c r="C105" s="58">
        <v>151</v>
      </c>
      <c r="D105" s="58">
        <v>215</v>
      </c>
      <c r="E105" s="63">
        <v>198</v>
      </c>
      <c r="F105" s="63">
        <f>SUM(C105:E105)</f>
        <v>564</v>
      </c>
      <c r="G105" s="87">
        <f>F105/COUNTA(C105:E105)</f>
        <v>188</v>
      </c>
      <c r="H105" s="61" t="s">
        <v>302</v>
      </c>
      <c r="I105" s="70">
        <f>VLOOKUP(B105,'총에버 관리_2023'!$A$3:$V$22,21,FALSE)</f>
        <v>12</v>
      </c>
      <c r="J105" s="70">
        <f>VLOOKUP(B105,'총에버 관리_2023'!$A$3:$V$22,20,FALSE)</f>
        <v>2032</v>
      </c>
      <c r="K105" s="83">
        <f>VLOOKUP(B105,'총에버 관리_2023'!$A$3:$V$22,22,FALSE)</f>
        <v>169.33333333333334</v>
      </c>
      <c r="L105" s="84">
        <f>RANK(K105,'총에버 관리_2023'!$V$3:$V$22)</f>
        <v>11</v>
      </c>
    </row>
    <row r="106" spans="1:12" ht="18.75">
      <c r="A106" s="77">
        <f>RANK(G106,$G$100:$G$117)</f>
        <v>7</v>
      </c>
      <c r="B106" s="72" t="s">
        <v>310</v>
      </c>
      <c r="C106" s="43">
        <v>172</v>
      </c>
      <c r="D106" s="43">
        <v>225</v>
      </c>
      <c r="E106" s="69">
        <v>156</v>
      </c>
      <c r="F106" s="43">
        <f>SUM(C106:E106)</f>
        <v>553</v>
      </c>
      <c r="G106" s="87">
        <f>F106/COUNTA(C106:E106)</f>
        <v>184.33333333333334</v>
      </c>
      <c r="H106" s="72" t="s">
        <v>310</v>
      </c>
      <c r="I106" s="70">
        <f>VLOOKUP(B106,'총에버 관리_2023'!$A$3:$V$22,21,FALSE)</f>
        <v>18</v>
      </c>
      <c r="J106" s="70">
        <f>VLOOKUP(B106,'총에버 관리_2023'!$A$3:$V$22,20,FALSE)</f>
        <v>3255</v>
      </c>
      <c r="K106" s="83">
        <f>VLOOKUP(B106,'총에버 관리_2023'!$A$3:$V$22,22,FALSE)</f>
        <v>180.83333333333334</v>
      </c>
      <c r="L106" s="84">
        <f>RANK(K106,'총에버 관리_2023'!$V$3:$V$22)</f>
        <v>8</v>
      </c>
    </row>
    <row r="107" spans="1:12" ht="18.75">
      <c r="A107" s="77">
        <f>RANK(G107,$G$100:$G$117)</f>
        <v>7</v>
      </c>
      <c r="B107" s="61" t="s">
        <v>315</v>
      </c>
      <c r="C107" s="43">
        <v>189</v>
      </c>
      <c r="D107" s="43">
        <v>207</v>
      </c>
      <c r="E107" s="69">
        <v>157</v>
      </c>
      <c r="F107" s="43">
        <f>SUM(C107:E107)</f>
        <v>553</v>
      </c>
      <c r="G107" s="87">
        <f>F107/COUNTA(C107:E107)</f>
        <v>184.33333333333334</v>
      </c>
      <c r="H107" s="61" t="s">
        <v>315</v>
      </c>
      <c r="I107" s="70">
        <f>VLOOKUP(B107,'총에버 관리_2023'!$A$3:$V$22,21,FALSE)</f>
        <v>20</v>
      </c>
      <c r="J107" s="70">
        <f>VLOOKUP(B107,'총에버 관리_2023'!$A$3:$V$22,20,FALSE)</f>
        <v>3492</v>
      </c>
      <c r="K107" s="83">
        <f>VLOOKUP(B107,'총에버 관리_2023'!$A$3:$V$22,22,FALSE)</f>
        <v>174.6</v>
      </c>
      <c r="L107" s="84">
        <f>RANK(K107,'총에버 관리_2023'!$V$3:$V$22)</f>
        <v>10</v>
      </c>
    </row>
    <row r="108" spans="1:12" ht="18.75">
      <c r="A108" s="77">
        <f>RANK(G108,$G$100:$G$117)</f>
        <v>9</v>
      </c>
      <c r="B108" s="61" t="s">
        <v>303</v>
      </c>
      <c r="C108" s="43">
        <v>181</v>
      </c>
      <c r="D108" s="43">
        <v>173</v>
      </c>
      <c r="E108" s="69">
        <v>196</v>
      </c>
      <c r="F108" s="43">
        <f>SUM(C108:E108)</f>
        <v>550</v>
      </c>
      <c r="G108" s="87">
        <f>F108/COUNTA(C108:E108)</f>
        <v>183.33333333333334</v>
      </c>
      <c r="H108" s="61" t="s">
        <v>303</v>
      </c>
      <c r="I108" s="70">
        <f>VLOOKUP(B108,'총에버 관리_2023'!$A$3:$V$22,21,FALSE)</f>
        <v>15</v>
      </c>
      <c r="J108" s="70">
        <f>VLOOKUP(B108,'총에버 관리_2023'!$A$3:$V$22,20,FALSE)</f>
        <v>2813</v>
      </c>
      <c r="K108" s="83">
        <f>VLOOKUP(B108,'총에버 관리_2023'!$A$3:$V$22,22,FALSE)</f>
        <v>187.53333333333333</v>
      </c>
      <c r="L108" s="84">
        <f>RANK(K108,'총에버 관리_2023'!$V$3:$V$22)</f>
        <v>5</v>
      </c>
    </row>
    <row r="109" spans="1:12" ht="18.75">
      <c r="A109" s="77">
        <f>RANK(G109,$G$100:$G$117)</f>
        <v>10</v>
      </c>
      <c r="B109" s="72" t="s">
        <v>308</v>
      </c>
      <c r="C109" s="43">
        <v>166</v>
      </c>
      <c r="D109" s="43">
        <v>153</v>
      </c>
      <c r="E109" s="69">
        <v>224</v>
      </c>
      <c r="F109" s="43">
        <f>SUM(C109:E109)</f>
        <v>543</v>
      </c>
      <c r="G109" s="87">
        <f>F109/COUNTA(C109:E109)</f>
        <v>181</v>
      </c>
      <c r="H109" s="72" t="s">
        <v>308</v>
      </c>
      <c r="I109" s="70">
        <f>VLOOKUP(B109,'총에버 관리_2023'!$A$3:$V$22,21,FALSE)</f>
        <v>21</v>
      </c>
      <c r="J109" s="70">
        <f>VLOOKUP(B109,'총에버 관리_2023'!$A$3:$V$22,20,FALSE)</f>
        <v>3887</v>
      </c>
      <c r="K109" s="83">
        <f>VLOOKUP(B109,'총에버 관리_2023'!$A$3:$V$22,22,FALSE)</f>
        <v>185.0952380952381</v>
      </c>
      <c r="L109" s="84">
        <f>RANK(K109,'총에버 관리_2023'!$V$3:$V$22)</f>
        <v>7</v>
      </c>
    </row>
    <row r="110" spans="1:12" ht="18.75">
      <c r="A110" s="77">
        <f>RANK(G110,$G$100:$G$117)</f>
        <v>11</v>
      </c>
      <c r="B110" s="72" t="s">
        <v>309</v>
      </c>
      <c r="C110" s="43">
        <v>157</v>
      </c>
      <c r="D110" s="58">
        <v>175</v>
      </c>
      <c r="E110" s="69">
        <v>173</v>
      </c>
      <c r="F110" s="43">
        <f>SUM(C110:E110)</f>
        <v>505</v>
      </c>
      <c r="G110" s="87">
        <f>F110/COUNTA(C110:E110)</f>
        <v>168.33333333333334</v>
      </c>
      <c r="H110" s="72" t="s">
        <v>309</v>
      </c>
      <c r="I110" s="70">
        <f>VLOOKUP(B110,'총에버 관리_2023'!$A$3:$V$22,21,FALSE)</f>
        <v>18</v>
      </c>
      <c r="J110" s="70">
        <f>VLOOKUP(B110,'총에버 관리_2023'!$A$3:$V$22,20,FALSE)</f>
        <v>3215</v>
      </c>
      <c r="K110" s="83">
        <f>VLOOKUP(B110,'총에버 관리_2023'!$A$3:$V$22,22,FALSE)</f>
        <v>178.61111111111111</v>
      </c>
      <c r="L110" s="84">
        <f>RANK(K110,'총에버 관리_2023'!$V$3:$V$22)</f>
        <v>9</v>
      </c>
    </row>
    <row r="111" spans="1:12" ht="18.75">
      <c r="A111" s="77">
        <f>RANK(G111,$G$100:$G$117)</f>
        <v>12</v>
      </c>
      <c r="B111" s="61" t="s">
        <v>301</v>
      </c>
      <c r="C111" s="43">
        <v>187</v>
      </c>
      <c r="D111" s="43">
        <v>158</v>
      </c>
      <c r="E111" s="69">
        <v>158</v>
      </c>
      <c r="F111" s="43">
        <f>SUM(C111:E111)</f>
        <v>503</v>
      </c>
      <c r="G111" s="87">
        <f>F111/COUNTA(C111:E111)</f>
        <v>167.66666666666666</v>
      </c>
      <c r="H111" s="61" t="s">
        <v>301</v>
      </c>
      <c r="I111" s="70">
        <f>VLOOKUP(B111,'총에버 관리_2023'!$A$3:$V$22,21,FALSE)</f>
        <v>18</v>
      </c>
      <c r="J111" s="70">
        <f>VLOOKUP(B111,'총에버 관리_2023'!$A$3:$V$22,20,FALSE)</f>
        <v>2709</v>
      </c>
      <c r="K111" s="83">
        <f>VLOOKUP(B111,'총에버 관리_2023'!$A$3:$V$22,22,FALSE)</f>
        <v>150.5</v>
      </c>
      <c r="L111" s="84">
        <f>RANK(K111,'총에버 관리_2023'!$V$3:$V$22)</f>
        <v>14</v>
      </c>
    </row>
    <row r="112" spans="1:12" ht="18.75">
      <c r="A112" s="77">
        <f>RANK(G112,$G$100:$G$117)</f>
        <v>13</v>
      </c>
      <c r="B112" s="72" t="s">
        <v>317</v>
      </c>
      <c r="C112" s="43">
        <v>165</v>
      </c>
      <c r="D112" s="58">
        <v>166</v>
      </c>
      <c r="E112" s="69">
        <v>157</v>
      </c>
      <c r="F112" s="43">
        <f>SUM(C112:E112)</f>
        <v>488</v>
      </c>
      <c r="G112" s="87">
        <f>F112/COUNTA(C112:E112)</f>
        <v>162.66666666666666</v>
      </c>
      <c r="H112" s="72" t="s">
        <v>317</v>
      </c>
      <c r="I112" s="70"/>
      <c r="J112" s="70"/>
      <c r="K112" s="83"/>
      <c r="L112" s="84"/>
    </row>
    <row r="113" spans="1:12" ht="18.75">
      <c r="A113" s="77">
        <f>RANK(G113,$G$100:$G$117)</f>
        <v>14</v>
      </c>
      <c r="B113" s="61" t="s">
        <v>305</v>
      </c>
      <c r="C113" s="43">
        <v>193</v>
      </c>
      <c r="D113" s="58">
        <v>168</v>
      </c>
      <c r="E113" s="63">
        <v>125</v>
      </c>
      <c r="F113" s="58">
        <f>SUM(C113:E113)</f>
        <v>486</v>
      </c>
      <c r="G113" s="87">
        <f>F113/COUNTA(C113:E113)</f>
        <v>162</v>
      </c>
      <c r="H113" s="61" t="s">
        <v>305</v>
      </c>
      <c r="I113" s="70">
        <f>VLOOKUP(B113,'총에버 관리_2023'!$A$3:$V$22,21,FALSE)</f>
        <v>12</v>
      </c>
      <c r="J113" s="70">
        <f>VLOOKUP(B113,'총에버 관리_2023'!$A$3:$V$22,20,FALSE)</f>
        <v>1970</v>
      </c>
      <c r="K113" s="83">
        <f>VLOOKUP(B113,'총에버 관리_2023'!$A$3:$V$22,22,FALSE)</f>
        <v>164.16666666666666</v>
      </c>
      <c r="L113" s="84">
        <f>RANK(K113,'총에버 관리_2023'!$V$3:$V$22)</f>
        <v>12</v>
      </c>
    </row>
    <row r="114" spans="1:12" ht="18.75">
      <c r="A114" s="77">
        <f>RANK(G114,$G$100:$G$117)</f>
        <v>15</v>
      </c>
      <c r="B114" s="72" t="s">
        <v>312</v>
      </c>
      <c r="C114" s="43">
        <v>170</v>
      </c>
      <c r="D114" s="43">
        <v>128</v>
      </c>
      <c r="E114" s="69">
        <v>146</v>
      </c>
      <c r="F114" s="43">
        <f>SUM(C114:E114)</f>
        <v>444</v>
      </c>
      <c r="G114" s="87">
        <f>F114/COUNTA(C114:E114)</f>
        <v>148</v>
      </c>
      <c r="H114" s="72" t="s">
        <v>312</v>
      </c>
      <c r="I114" s="70">
        <f>VLOOKUP(B114,'총에버 관리_2023'!$A$3:$V$22,21,FALSE)</f>
        <v>9</v>
      </c>
      <c r="J114" s="70">
        <f>VLOOKUP(B114,'총에버 관리_2023'!$A$3:$V$22,20,FALSE)</f>
        <v>1265</v>
      </c>
      <c r="K114" s="83">
        <f>VLOOKUP(B114,'총에버 관리_2023'!$A$3:$V$22,22,FALSE)</f>
        <v>140.55555555555554</v>
      </c>
      <c r="L114" s="84">
        <f>RANK(K114,'총에버 관리_2023'!$V$3:$V$22)</f>
        <v>16</v>
      </c>
    </row>
    <row r="115" spans="1:12" ht="18.75">
      <c r="A115" s="77">
        <f>RANK(G115,$G$100:$G$117)</f>
        <v>16</v>
      </c>
      <c r="B115" s="72" t="s">
        <v>316</v>
      </c>
      <c r="C115" s="43">
        <v>140</v>
      </c>
      <c r="D115" s="43">
        <v>176</v>
      </c>
      <c r="E115" s="69">
        <v>123</v>
      </c>
      <c r="F115" s="43">
        <f>SUM(C115:E115)</f>
        <v>439</v>
      </c>
      <c r="G115" s="87">
        <f>F115/COUNTA(C115:E115)</f>
        <v>146.33333333333334</v>
      </c>
      <c r="H115" s="72" t="s">
        <v>316</v>
      </c>
      <c r="I115" s="70"/>
      <c r="J115" s="70"/>
      <c r="K115" s="83"/>
      <c r="L115" s="84"/>
    </row>
    <row r="116" spans="1:12" ht="18.75">
      <c r="A116" s="77">
        <f>RANK(G116,$G$100:$G$117)</f>
        <v>17</v>
      </c>
      <c r="B116" s="65" t="s">
        <v>304</v>
      </c>
      <c r="C116" s="43">
        <v>147</v>
      </c>
      <c r="D116" s="43">
        <v>108</v>
      </c>
      <c r="E116" s="43">
        <v>180</v>
      </c>
      <c r="F116" s="43">
        <f>SUM(C116:E116)</f>
        <v>435</v>
      </c>
      <c r="G116" s="87">
        <f>F116/COUNTA(C116:E116)</f>
        <v>145</v>
      </c>
      <c r="H116" s="65" t="s">
        <v>304</v>
      </c>
      <c r="I116" s="70">
        <f>VLOOKUP(B116,'총에버 관리_2023'!$A$3:$V$22,21,FALSE)</f>
        <v>15</v>
      </c>
      <c r="J116" s="70">
        <f>VLOOKUP(B116,'총에버 관리_2023'!$A$3:$V$22,20,FALSE)</f>
        <v>1939</v>
      </c>
      <c r="K116" s="83">
        <f>VLOOKUP(B116,'총에버 관리_2023'!$A$3:$V$22,22,FALSE)</f>
        <v>129.26666666666668</v>
      </c>
      <c r="L116" s="84">
        <f>RANK(K116,'총에버 관리_2023'!$V$3:$V$22)</f>
        <v>17</v>
      </c>
    </row>
    <row r="117" spans="1:12" ht="18.75">
      <c r="A117" s="77">
        <f>RANK(G117,$G$100:$G$117)</f>
        <v>18</v>
      </c>
      <c r="B117" s="65" t="s">
        <v>318</v>
      </c>
      <c r="C117" s="43">
        <v>137</v>
      </c>
      <c r="D117" s="43">
        <v>114</v>
      </c>
      <c r="E117" s="43">
        <v>113</v>
      </c>
      <c r="F117" s="43">
        <f>SUM(C117:E117)</f>
        <v>364</v>
      </c>
      <c r="G117" s="87">
        <f>F117/COUNTA(C117:E117)</f>
        <v>121.33333333333333</v>
      </c>
      <c r="H117" s="65" t="s">
        <v>318</v>
      </c>
      <c r="I117" s="70">
        <f>VLOOKUP(B117,'총에버 관리_2023'!$A$3:$V$22,21,FALSE)</f>
        <v>3</v>
      </c>
      <c r="J117" s="70">
        <f>VLOOKUP(B117,'총에버 관리_2023'!$A$3:$V$22,20,FALSE)</f>
        <v>364</v>
      </c>
      <c r="K117" s="83">
        <f>VLOOKUP(B117,'총에버 관리_2023'!$A$3:$V$22,22,FALSE)</f>
        <v>121.33333333333333</v>
      </c>
      <c r="L117" s="84">
        <f>RANK(K117,'총에버 관리_2023'!$V$3:$V$22)</f>
        <v>18</v>
      </c>
    </row>
  </sheetData>
  <sortState ref="A100:L117">
    <sortCondition ref="A99"/>
  </sortState>
  <mergeCells count="7">
    <mergeCell ref="A98:L98"/>
    <mergeCell ref="A82:L82"/>
    <mergeCell ref="A2:L2"/>
    <mergeCell ref="A19:L19"/>
    <mergeCell ref="A34:L34"/>
    <mergeCell ref="A48:L48"/>
    <mergeCell ref="A66:L66"/>
  </mergeCells>
  <phoneticPr fontId="2" type="noConversion"/>
  <conditionalFormatting sqref="C4:E15 C21:E31 C36:E45">
    <cfRule type="cellIs" dxfId="99" priority="293" operator="greaterThan">
      <formula>199</formula>
    </cfRule>
  </conditionalFormatting>
  <conditionalFormatting sqref="F4:F15 F21:F31 F36:F45">
    <cfRule type="cellIs" dxfId="98" priority="292" operator="greaterThan">
      <formula>599</formula>
    </cfRule>
  </conditionalFormatting>
  <conditionalFormatting sqref="G4:G15 G21:G31 G36:G45">
    <cfRule type="cellIs" dxfId="97" priority="291" operator="greaterThan">
      <formula>199.999</formula>
    </cfRule>
  </conditionalFormatting>
  <conditionalFormatting sqref="K4:K15 K21:K31 K36:K45">
    <cfRule type="cellIs" dxfId="96" priority="290" operator="greaterThan">
      <formula>199.99</formula>
    </cfRule>
  </conditionalFormatting>
  <conditionalFormatting sqref="C50:E59">
    <cfRule type="cellIs" dxfId="95" priority="44" operator="greaterThan">
      <formula>199</formula>
    </cfRule>
  </conditionalFormatting>
  <conditionalFormatting sqref="F50:F59">
    <cfRule type="cellIs" dxfId="94" priority="43" operator="greaterThan">
      <formula>599</formula>
    </cfRule>
  </conditionalFormatting>
  <conditionalFormatting sqref="G50:G59">
    <cfRule type="cellIs" dxfId="93" priority="42" operator="greaterThan">
      <formula>199.999</formula>
    </cfRule>
  </conditionalFormatting>
  <conditionalFormatting sqref="K50:K59">
    <cfRule type="cellIs" dxfId="92" priority="41" operator="greaterThan">
      <formula>199.99</formula>
    </cfRule>
  </conditionalFormatting>
  <conditionalFormatting sqref="C60:E62">
    <cfRule type="cellIs" dxfId="91" priority="40" operator="greaterThan">
      <formula>199</formula>
    </cfRule>
  </conditionalFormatting>
  <conditionalFormatting sqref="F60:F62">
    <cfRule type="cellIs" dxfId="90" priority="39" operator="greaterThan">
      <formula>599</formula>
    </cfRule>
  </conditionalFormatting>
  <conditionalFormatting sqref="G60:G62">
    <cfRule type="cellIs" dxfId="89" priority="38" operator="greaterThan">
      <formula>199.999</formula>
    </cfRule>
  </conditionalFormatting>
  <conditionalFormatting sqref="K60:K62">
    <cfRule type="cellIs" dxfId="88" priority="37" operator="greaterThan">
      <formula>199.99</formula>
    </cfRule>
  </conditionalFormatting>
  <conditionalFormatting sqref="C63:E63">
    <cfRule type="cellIs" dxfId="87" priority="36" operator="greaterThan">
      <formula>199</formula>
    </cfRule>
  </conditionalFormatting>
  <conditionalFormatting sqref="F63">
    <cfRule type="cellIs" dxfId="86" priority="35" operator="greaterThan">
      <formula>599</formula>
    </cfRule>
  </conditionalFormatting>
  <conditionalFormatting sqref="G63">
    <cfRule type="cellIs" dxfId="85" priority="34" operator="greaterThan">
      <formula>199.999</formula>
    </cfRule>
  </conditionalFormatting>
  <conditionalFormatting sqref="K63">
    <cfRule type="cellIs" dxfId="84" priority="33" operator="greaterThan">
      <formula>199.99</formula>
    </cfRule>
  </conditionalFormatting>
  <conditionalFormatting sqref="C68:E77">
    <cfRule type="cellIs" dxfId="83" priority="32" operator="greaterThan">
      <formula>199</formula>
    </cfRule>
  </conditionalFormatting>
  <conditionalFormatting sqref="F68:F77">
    <cfRule type="cellIs" dxfId="82" priority="31" operator="greaterThan">
      <formula>599</formula>
    </cfRule>
  </conditionalFormatting>
  <conditionalFormatting sqref="G68:G77">
    <cfRule type="cellIs" dxfId="81" priority="30" operator="greaterThan">
      <formula>199.999</formula>
    </cfRule>
  </conditionalFormatting>
  <conditionalFormatting sqref="K68:K79">
    <cfRule type="cellIs" dxfId="80" priority="29" operator="greaterThan">
      <formula>199.99</formula>
    </cfRule>
  </conditionalFormatting>
  <conditionalFormatting sqref="C78:E79">
    <cfRule type="cellIs" dxfId="79" priority="28" operator="greaterThan">
      <formula>199</formula>
    </cfRule>
  </conditionalFormatting>
  <conditionalFormatting sqref="F78:F79">
    <cfRule type="cellIs" dxfId="78" priority="27" operator="greaterThan">
      <formula>599</formula>
    </cfRule>
  </conditionalFormatting>
  <conditionalFormatting sqref="G78:G79">
    <cfRule type="cellIs" dxfId="77" priority="26" operator="greaterThan">
      <formula>199.999</formula>
    </cfRule>
  </conditionalFormatting>
  <conditionalFormatting sqref="K78:K79">
    <cfRule type="cellIs" dxfId="76" priority="25" operator="greaterThan">
      <formula>199.99</formula>
    </cfRule>
  </conditionalFormatting>
  <conditionalFormatting sqref="C84:E93">
    <cfRule type="cellIs" dxfId="75" priority="24" operator="greaterThan">
      <formula>199</formula>
    </cfRule>
  </conditionalFormatting>
  <conditionalFormatting sqref="F84:F93">
    <cfRule type="cellIs" dxfId="74" priority="23" operator="greaterThan">
      <formula>599</formula>
    </cfRule>
  </conditionalFormatting>
  <conditionalFormatting sqref="G84:G93">
    <cfRule type="cellIs" dxfId="73" priority="22" operator="greaterThan">
      <formula>199.999</formula>
    </cfRule>
  </conditionalFormatting>
  <conditionalFormatting sqref="K84:K95">
    <cfRule type="cellIs" dxfId="72" priority="21" operator="greaterThan">
      <formula>199.99</formula>
    </cfRule>
  </conditionalFormatting>
  <conditionalFormatting sqref="C94:E95">
    <cfRule type="cellIs" dxfId="71" priority="20" operator="greaterThan">
      <formula>199</formula>
    </cfRule>
  </conditionalFormatting>
  <conditionalFormatting sqref="F94:F95">
    <cfRule type="cellIs" dxfId="70" priority="19" operator="greaterThan">
      <formula>599</formula>
    </cfRule>
  </conditionalFormatting>
  <conditionalFormatting sqref="G94:G95">
    <cfRule type="cellIs" dxfId="69" priority="18" operator="greaterThan">
      <formula>199.999</formula>
    </cfRule>
  </conditionalFormatting>
  <conditionalFormatting sqref="K94:K95">
    <cfRule type="cellIs" dxfId="68" priority="17" operator="greaterThan">
      <formula>199.99</formula>
    </cfRule>
  </conditionalFormatting>
  <conditionalFormatting sqref="C100:E109">
    <cfRule type="cellIs" dxfId="28" priority="16" operator="greaterThan">
      <formula>199</formula>
    </cfRule>
  </conditionalFormatting>
  <conditionalFormatting sqref="F100:F109">
    <cfRule type="cellIs" dxfId="27" priority="15" operator="greaterThan">
      <formula>599</formula>
    </cfRule>
  </conditionalFormatting>
  <conditionalFormatting sqref="G100:G109">
    <cfRule type="cellIs" dxfId="26" priority="14" operator="greaterThan">
      <formula>199.999</formula>
    </cfRule>
  </conditionalFormatting>
  <conditionalFormatting sqref="K100:K117">
    <cfRule type="cellIs" dxfId="25" priority="13" operator="greaterThan">
      <formula>199.99</formula>
    </cfRule>
  </conditionalFormatting>
  <conditionalFormatting sqref="C110:E111">
    <cfRule type="cellIs" dxfId="24" priority="12" operator="greaterThan">
      <formula>199</formula>
    </cfRule>
  </conditionalFormatting>
  <conditionalFormatting sqref="F110:F111">
    <cfRule type="cellIs" dxfId="23" priority="11" operator="greaterThan">
      <formula>599</formula>
    </cfRule>
  </conditionalFormatting>
  <conditionalFormatting sqref="G110:G111">
    <cfRule type="cellIs" dxfId="22" priority="10" operator="greaterThan">
      <formula>199.999</formula>
    </cfRule>
  </conditionalFormatting>
  <conditionalFormatting sqref="K110:K111">
    <cfRule type="cellIs" dxfId="21" priority="9" operator="greaterThan">
      <formula>199.99</formula>
    </cfRule>
  </conditionalFormatting>
  <conditionalFormatting sqref="C112:E115">
    <cfRule type="cellIs" dxfId="20" priority="8" operator="greaterThan">
      <formula>199</formula>
    </cfRule>
  </conditionalFormatting>
  <conditionalFormatting sqref="F112:F115">
    <cfRule type="cellIs" dxfId="19" priority="7" operator="greaterThan">
      <formula>599</formula>
    </cfRule>
  </conditionalFormatting>
  <conditionalFormatting sqref="G112:G115">
    <cfRule type="cellIs" dxfId="18" priority="6" operator="greaterThan">
      <formula>199.999</formula>
    </cfRule>
  </conditionalFormatting>
  <conditionalFormatting sqref="K112:K117">
    <cfRule type="cellIs" dxfId="17" priority="5" operator="greaterThan">
      <formula>199.99</formula>
    </cfRule>
  </conditionalFormatting>
  <conditionalFormatting sqref="C116:E117">
    <cfRule type="cellIs" dxfId="16" priority="4" operator="greaterThan">
      <formula>199</formula>
    </cfRule>
  </conditionalFormatting>
  <conditionalFormatting sqref="F116:F117">
    <cfRule type="cellIs" dxfId="15" priority="3" operator="greaterThan">
      <formula>599</formula>
    </cfRule>
  </conditionalFormatting>
  <conditionalFormatting sqref="G116:G117">
    <cfRule type="cellIs" dxfId="14" priority="2" operator="greaterThan">
      <formula>199.999</formula>
    </cfRule>
  </conditionalFormatting>
  <conditionalFormatting sqref="K116:K117">
    <cfRule type="cellIs" dxfId="13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86" t="s">
        <v>39</v>
      </c>
      <c r="B1" s="187"/>
      <c r="C1" s="187"/>
      <c r="D1" s="187"/>
      <c r="E1" s="187"/>
      <c r="F1" s="187"/>
      <c r="G1" s="187"/>
      <c r="H1" s="187"/>
      <c r="I1" s="187"/>
      <c r="J1" s="187"/>
      <c r="K1" s="188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86" t="s">
        <v>61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8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86" t="s">
        <v>66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8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86" t="s">
        <v>69</v>
      </c>
      <c r="B48" s="187"/>
      <c r="C48" s="187"/>
      <c r="D48" s="187"/>
      <c r="E48" s="187"/>
      <c r="F48" s="187"/>
      <c r="G48" s="187"/>
      <c r="H48" s="187"/>
      <c r="I48" s="187"/>
      <c r="J48" s="187"/>
      <c r="K48" s="188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86" t="s">
        <v>70</v>
      </c>
      <c r="B62" s="187"/>
      <c r="C62" s="187"/>
      <c r="D62" s="187"/>
      <c r="E62" s="187"/>
      <c r="F62" s="187"/>
      <c r="G62" s="187"/>
      <c r="H62" s="187"/>
      <c r="I62" s="187"/>
      <c r="J62" s="187"/>
      <c r="K62" s="188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86" t="s">
        <v>71</v>
      </c>
      <c r="B78" s="187"/>
      <c r="C78" s="187"/>
      <c r="D78" s="187"/>
      <c r="E78" s="187"/>
      <c r="F78" s="187"/>
      <c r="G78" s="187"/>
      <c r="H78" s="187"/>
      <c r="I78" s="187"/>
      <c r="J78" s="187"/>
      <c r="K78" s="188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84" t="s">
        <v>73</v>
      </c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84" t="s">
        <v>75</v>
      </c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67" priority="16" operator="greaterThan">
      <formula>199</formula>
    </cfRule>
  </conditionalFormatting>
  <conditionalFormatting sqref="F3:F13 F19:F32 F36:F46 F50:F59 F64:F74 F80:F91 F97:F105">
    <cfRule type="cellIs" dxfId="66" priority="15" operator="greaterThan">
      <formula>599</formula>
    </cfRule>
  </conditionalFormatting>
  <conditionalFormatting sqref="G3:G13 G19:G32 G36:G46 G50:G59 G64:G74 G80:G91 G97:G105">
    <cfRule type="cellIs" dxfId="65" priority="14" operator="greaterThan">
      <formula>199.999</formula>
    </cfRule>
  </conditionalFormatting>
  <conditionalFormatting sqref="K3:K13 K19:K32 K36:K46 K50:K59 K64:K74 K80:K91 K97:K105">
    <cfRule type="cellIs" dxfId="64" priority="13" operator="greaterThan">
      <formula>199.99</formula>
    </cfRule>
  </conditionalFormatting>
  <conditionalFormatting sqref="C110:E118">
    <cfRule type="cellIs" dxfId="63" priority="12" operator="greaterThan">
      <formula>199</formula>
    </cfRule>
  </conditionalFormatting>
  <conditionalFormatting sqref="F110:F118">
    <cfRule type="cellIs" dxfId="62" priority="11" operator="greaterThan">
      <formula>599</formula>
    </cfRule>
  </conditionalFormatting>
  <conditionalFormatting sqref="G110:G118">
    <cfRule type="cellIs" dxfId="61" priority="10" operator="greaterThan">
      <formula>199.999</formula>
    </cfRule>
  </conditionalFormatting>
  <conditionalFormatting sqref="K110:K118">
    <cfRule type="cellIs" dxfId="60" priority="9" operator="greaterThan">
      <formula>199.99</formula>
    </cfRule>
  </conditionalFormatting>
  <conditionalFormatting sqref="C119:E119">
    <cfRule type="cellIs" dxfId="59" priority="8" operator="greaterThan">
      <formula>199</formula>
    </cfRule>
  </conditionalFormatting>
  <conditionalFormatting sqref="F119">
    <cfRule type="cellIs" dxfId="58" priority="7" operator="greaterThan">
      <formula>599</formula>
    </cfRule>
  </conditionalFormatting>
  <conditionalFormatting sqref="G119">
    <cfRule type="cellIs" dxfId="57" priority="6" operator="greaterThan">
      <formula>199.999</formula>
    </cfRule>
  </conditionalFormatting>
  <conditionalFormatting sqref="K119">
    <cfRule type="cellIs" dxfId="56" priority="5" operator="greaterThan">
      <formula>199.99</formula>
    </cfRule>
  </conditionalFormatting>
  <conditionalFormatting sqref="C120:E120">
    <cfRule type="cellIs" dxfId="55" priority="4" operator="greaterThan">
      <formula>199</formula>
    </cfRule>
  </conditionalFormatting>
  <conditionalFormatting sqref="F120">
    <cfRule type="cellIs" dxfId="54" priority="3" operator="greaterThan">
      <formula>599</formula>
    </cfRule>
  </conditionalFormatting>
  <conditionalFormatting sqref="G120">
    <cfRule type="cellIs" dxfId="53" priority="2" operator="greaterThan">
      <formula>199.999</formula>
    </cfRule>
  </conditionalFormatting>
  <conditionalFormatting sqref="K120">
    <cfRule type="cellIs" dxfId="52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23"/>
  <sheetViews>
    <sheetView workbookViewId="0">
      <pane xSplit="1" topLeftCell="D1" activePane="topRight" state="frozen"/>
      <selection pane="topRight" activeCell="H26" sqref="H26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3" width="10.75" style="90" customWidth="1"/>
    <col min="24" max="16384" width="9" style="32"/>
  </cols>
  <sheetData>
    <row r="2" spans="1:2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235</v>
      </c>
      <c r="R2" s="89" t="s">
        <v>234</v>
      </c>
      <c r="S2" s="89" t="s">
        <v>236</v>
      </c>
      <c r="T2" s="89" t="s">
        <v>90</v>
      </c>
      <c r="U2" s="89" t="s">
        <v>91</v>
      </c>
      <c r="V2" s="89" t="s">
        <v>92</v>
      </c>
    </row>
    <row r="3" spans="1:2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2">
        <f t="shared" ref="T3:T19" si="0">SUM(B3:S3)</f>
        <v>1876</v>
      </c>
      <c r="U3" s="92">
        <f t="shared" ref="U3:U19" si="1">COUNT(B3:S3)*3</f>
        <v>12</v>
      </c>
      <c r="V3" s="93">
        <f t="shared" ref="V3:V14" si="2">IF(U3=0, "",  T3/U3)</f>
        <v>156.33333333333334</v>
      </c>
      <c r="X3" s="90"/>
      <c r="Y3" s="90"/>
      <c r="Z3" s="90"/>
    </row>
    <row r="4" spans="1:2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2">
        <f t="shared" si="0"/>
        <v>2813</v>
      </c>
      <c r="U4" s="92">
        <f t="shared" si="1"/>
        <v>15</v>
      </c>
      <c r="V4" s="93">
        <f t="shared" si="2"/>
        <v>187.53333333333333</v>
      </c>
      <c r="X4" s="90"/>
      <c r="Y4" s="90"/>
      <c r="Z4" s="90"/>
    </row>
    <row r="5" spans="1:2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>
        <f t="shared" si="0"/>
        <v>3255</v>
      </c>
      <c r="U5" s="92">
        <f t="shared" si="1"/>
        <v>18</v>
      </c>
      <c r="V5" s="93">
        <f t="shared" si="2"/>
        <v>180.83333333333334</v>
      </c>
      <c r="X5" s="90"/>
      <c r="Y5" s="90"/>
      <c r="Z5" s="90"/>
    </row>
    <row r="6" spans="1:2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>
        <f t="shared" si="0"/>
        <v>1970</v>
      </c>
      <c r="U6" s="92">
        <f t="shared" si="1"/>
        <v>12</v>
      </c>
      <c r="V6" s="93">
        <f t="shared" si="2"/>
        <v>164.16666666666666</v>
      </c>
      <c r="X6" s="90"/>
      <c r="Y6" s="90"/>
      <c r="Z6" s="90"/>
    </row>
    <row r="7" spans="1:2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>
        <f t="shared" si="0"/>
        <v>3403</v>
      </c>
      <c r="U7" s="92">
        <f t="shared" si="1"/>
        <v>18</v>
      </c>
      <c r="V7" s="93">
        <f t="shared" si="2"/>
        <v>189.05555555555554</v>
      </c>
      <c r="X7" s="90"/>
      <c r="Y7" s="90"/>
      <c r="Z7" s="90"/>
    </row>
    <row r="8" spans="1:2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2">
        <f t="shared" si="0"/>
        <v>2353</v>
      </c>
      <c r="U8" s="92">
        <f t="shared" si="1"/>
        <v>12</v>
      </c>
      <c r="V8" s="93">
        <f t="shared" si="2"/>
        <v>196.08333333333334</v>
      </c>
      <c r="X8" s="90"/>
      <c r="Y8" s="90"/>
      <c r="Z8" s="90"/>
    </row>
    <row r="9" spans="1:2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2">
        <f t="shared" si="0"/>
        <v>3492</v>
      </c>
      <c r="U9" s="92">
        <f>COUNT(B9:S9)*3-1</f>
        <v>20</v>
      </c>
      <c r="V9" s="93">
        <f t="shared" si="2"/>
        <v>174.6</v>
      </c>
      <c r="X9" s="90"/>
      <c r="Y9" s="90"/>
      <c r="Z9" s="90"/>
    </row>
    <row r="10" spans="1:2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2">
        <f t="shared" si="0"/>
        <v>1124</v>
      </c>
      <c r="U10" s="92">
        <f>COUNT(B10:S10)*3</f>
        <v>6</v>
      </c>
      <c r="V10" s="93">
        <f t="shared" si="2"/>
        <v>187.33333333333334</v>
      </c>
      <c r="X10" s="90"/>
      <c r="Y10" s="90"/>
      <c r="Z10" s="90"/>
    </row>
    <row r="11" spans="1:2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2">
        <f t="shared" si="0"/>
        <v>2709</v>
      </c>
      <c r="U11" s="92">
        <f t="shared" si="1"/>
        <v>18</v>
      </c>
      <c r="V11" s="93">
        <f t="shared" si="2"/>
        <v>150.5</v>
      </c>
      <c r="X11" s="90"/>
      <c r="Y11" s="90"/>
      <c r="Z11" s="90"/>
    </row>
    <row r="12" spans="1:2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2">
        <f t="shared" si="0"/>
        <v>4242</v>
      </c>
      <c r="U12" s="92">
        <f t="shared" si="1"/>
        <v>21</v>
      </c>
      <c r="V12" s="93">
        <f t="shared" si="2"/>
        <v>202</v>
      </c>
      <c r="X12" s="90"/>
      <c r="Y12" s="90"/>
      <c r="Z12" s="90"/>
    </row>
    <row r="13" spans="1:2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2">
        <f t="shared" si="0"/>
        <v>0</v>
      </c>
      <c r="U13" s="92">
        <f t="shared" si="1"/>
        <v>0</v>
      </c>
      <c r="V13" s="93" t="str">
        <f t="shared" si="2"/>
        <v/>
      </c>
      <c r="X13" s="90"/>
      <c r="Y13" s="90"/>
      <c r="Z13" s="90"/>
    </row>
    <row r="14" spans="1:2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>
        <f t="shared" si="0"/>
        <v>3887</v>
      </c>
      <c r="U14" s="92">
        <f t="shared" si="1"/>
        <v>21</v>
      </c>
      <c r="V14" s="93">
        <f t="shared" si="2"/>
        <v>185.0952380952381</v>
      </c>
      <c r="X14" s="90"/>
      <c r="Y14" s="90"/>
      <c r="Z14" s="90"/>
    </row>
    <row r="15" spans="1:2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2">
        <f t="shared" si="0"/>
        <v>4044</v>
      </c>
      <c r="U15" s="92">
        <f t="shared" si="1"/>
        <v>21</v>
      </c>
      <c r="V15" s="93">
        <f t="shared" ref="V15:V16" si="3">IF(U15=0, "",  T15/U15)</f>
        <v>192.57142857142858</v>
      </c>
    </row>
    <row r="16" spans="1:2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2">
        <f t="shared" si="0"/>
        <v>444</v>
      </c>
      <c r="U16" s="92">
        <f t="shared" si="1"/>
        <v>3</v>
      </c>
      <c r="V16" s="93">
        <f t="shared" si="3"/>
        <v>148</v>
      </c>
    </row>
    <row r="17" spans="1:2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2">
        <f t="shared" si="0"/>
        <v>3215</v>
      </c>
      <c r="U17" s="92">
        <f t="shared" si="1"/>
        <v>18</v>
      </c>
      <c r="V17" s="93">
        <f t="shared" ref="V17:V18" si="4">IF(U17=0, "",  T17/U17)</f>
        <v>178.61111111111111</v>
      </c>
    </row>
    <row r="18" spans="1:22">
      <c r="A18" s="89" t="s">
        <v>150</v>
      </c>
      <c r="B18" s="91" t="str">
        <f>IFERROR(VLOOKUP(A18,정기전_2023!$B$4:$F$15,5,FALSE),"")</f>
        <v/>
      </c>
      <c r="C18" s="91" t="str">
        <f>IFERROR(VLOOKUP(A18,정기전_2023!$B$21:$F$31,5,FALSE),"")</f>
        <v/>
      </c>
      <c r="D18" s="91" t="str">
        <f>IFERROR(VLOOKUP(A18,정기전_2023!$B$36:$F$45,5,FALSE),"")</f>
        <v/>
      </c>
      <c r="E18" s="91" t="str">
        <f>IFERROR(VLOOKUP(A18,정기전_2023!$B$50:$F$63,5,FALSE),"")</f>
        <v/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 t="str">
        <f>IFERROR(VLOOKUP(A18,정기전_2023!$B$100:$F$118,5,FALSE),"")</f>
        <v/>
      </c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2">
        <f t="shared" si="0"/>
        <v>0</v>
      </c>
      <c r="U18" s="92">
        <f t="shared" si="1"/>
        <v>0</v>
      </c>
      <c r="V18" s="93" t="str">
        <f t="shared" si="4"/>
        <v/>
      </c>
    </row>
    <row r="19" spans="1:22">
      <c r="A19" s="89" t="s">
        <v>156</v>
      </c>
      <c r="B19" s="91">
        <f>IFERROR(VLOOKUP(A19,정기전_2023!$B$4:$F$15,5,FALSE),"")</f>
        <v>466</v>
      </c>
      <c r="C19" s="91" t="str">
        <f>IFERROR(VLOOKUP(A19,정기전_2023!$B$21:$F$31,5,FALSE),"")</f>
        <v/>
      </c>
      <c r="D19" s="91">
        <f>IFERROR(VLOOKUP(A19,정기전_2023!$B$36:$F$45,5,FALSE),"")</f>
        <v>505</v>
      </c>
      <c r="E19" s="91">
        <f>IFERROR(VLOOKUP(A19,정기전_2023!$B$50:$F$63,5,FALSE),"")</f>
        <v>497</v>
      </c>
      <c r="F19" s="91" t="str">
        <f>IFERROR(VLOOKUP(A19,정기전_2023!$B$68:$F$79,5,FALSE),"")</f>
        <v/>
      </c>
      <c r="G19" s="91" t="str">
        <f>IFERROR(VLOOKUP(A19,정기전_2023!$B$84:$F$95,5,FALSE),"")</f>
        <v/>
      </c>
      <c r="H19" s="91">
        <f>IFERROR(VLOOKUP(A19,정기전_2023!$B$100:$F$118,5,FALSE),"")</f>
        <v>564</v>
      </c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>
        <f t="shared" si="0"/>
        <v>2032</v>
      </c>
      <c r="U19" s="92">
        <f t="shared" si="1"/>
        <v>12</v>
      </c>
      <c r="V19" s="93">
        <f t="shared" ref="V19" si="5">IF(U19=0, "",  T19/U19)</f>
        <v>169.33333333333334</v>
      </c>
    </row>
    <row r="20" spans="1:22">
      <c r="A20" s="89" t="s">
        <v>199</v>
      </c>
      <c r="B20" s="91">
        <f>IFERROR(VLOOKUP(A20,정기전_2023!$B$4:$F$15,5,FALSE),"")</f>
        <v>385</v>
      </c>
      <c r="C20" s="91">
        <f>IFERROR(VLOOKUP(A20,정기전_2023!$B$21:$F$31,5,FALSE),"")</f>
        <v>369</v>
      </c>
      <c r="D20" s="91" t="str">
        <f>IFERROR(VLOOKUP(A20,정기전_2023!$B$36:$F$45,5,FALSE),"")</f>
        <v/>
      </c>
      <c r="E20" s="91">
        <f>IFERROR(VLOOKUP(A20,정기전_2023!$B$50:$F$63,5,FALSE),"")</f>
        <v>351</v>
      </c>
      <c r="F20" s="91">
        <f>IFERROR(VLOOKUP(A20,정기전_2023!$B$68:$F$79,5,FALSE),"")</f>
        <v>399</v>
      </c>
      <c r="G20" s="91" t="str">
        <f>IFERROR(VLOOKUP(A20,정기전_2023!$B$84:$F$95,5,FALSE),"")</f>
        <v/>
      </c>
      <c r="H20" s="91">
        <f>IFERROR(VLOOKUP(A20,정기전_2023!$B$100:$F$118,5,FALSE),"")</f>
        <v>435</v>
      </c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>
        <f t="shared" ref="T20" si="6">SUM(B20:S20)</f>
        <v>1939</v>
      </c>
      <c r="U20" s="92">
        <f t="shared" ref="U20" si="7">COUNT(B20:S20)*3</f>
        <v>15</v>
      </c>
      <c r="V20" s="93">
        <f t="shared" ref="V20" si="8">IF(U20=0, "",  T20/U20)</f>
        <v>129.26666666666668</v>
      </c>
    </row>
    <row r="21" spans="1:22">
      <c r="A21" s="89" t="s">
        <v>286</v>
      </c>
      <c r="B21" s="91"/>
      <c r="C21" s="91"/>
      <c r="D21" s="91"/>
      <c r="E21" s="91"/>
      <c r="F21" s="91">
        <f>IFERROR(VLOOKUP(A21,정기전_2023!$B$68:$F$79,5,FALSE),"")</f>
        <v>378</v>
      </c>
      <c r="G21" s="91">
        <f>IFERROR(VLOOKUP(A21,정기전_2023!$B$84:$F$95,5,FALSE),"")</f>
        <v>443</v>
      </c>
      <c r="H21" s="91">
        <f>IFERROR(VLOOKUP(A21,정기전_2023!$B$100:$F$118,5,FALSE),"")</f>
        <v>444</v>
      </c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2">
        <f t="shared" ref="T21" si="9">SUM(B21:S21)</f>
        <v>1265</v>
      </c>
      <c r="U21" s="92">
        <f t="shared" ref="U21" si="10">COUNT(B21:S21)*3</f>
        <v>9</v>
      </c>
      <c r="V21" s="93">
        <f t="shared" ref="V21" si="11">IF(U21=0, "",  T21/U21)</f>
        <v>140.55555555555554</v>
      </c>
    </row>
    <row r="22" spans="1:22">
      <c r="A22" s="89" t="s">
        <v>319</v>
      </c>
      <c r="B22" s="91"/>
      <c r="C22" s="91"/>
      <c r="D22" s="91"/>
      <c r="E22" s="91"/>
      <c r="F22" s="91"/>
      <c r="G22" s="91"/>
      <c r="H22" s="91">
        <f>IFERROR(VLOOKUP(A22,정기전_2023!$B$100:$F$118,5,FALSE),"")</f>
        <v>364</v>
      </c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2">
        <f t="shared" ref="T22" si="12">SUM(B22:S22)</f>
        <v>364</v>
      </c>
      <c r="U22" s="92">
        <f t="shared" ref="U22" si="13">COUNT(B22:S22)*3</f>
        <v>3</v>
      </c>
      <c r="V22" s="93">
        <f t="shared" ref="V22" si="14">IF(U22=0, "",  T22/U22)</f>
        <v>121.33333333333333</v>
      </c>
    </row>
    <row r="23" spans="1:22">
      <c r="B23" s="90">
        <f t="shared" ref="B23:G23" si="15">COUNT(B3:B21)</f>
        <v>12</v>
      </c>
      <c r="C23" s="90">
        <f t="shared" si="15"/>
        <v>10</v>
      </c>
      <c r="D23" s="90">
        <f t="shared" si="15"/>
        <v>10</v>
      </c>
      <c r="E23" s="90">
        <f t="shared" si="15"/>
        <v>14</v>
      </c>
      <c r="F23" s="90">
        <f t="shared" si="15"/>
        <v>12</v>
      </c>
      <c r="G23" s="90">
        <f t="shared" si="15"/>
        <v>11</v>
      </c>
      <c r="H23" s="90">
        <f>COUNT(H3:H22)</f>
        <v>16</v>
      </c>
      <c r="I23" s="90">
        <f t="shared" ref="H23:P23" si="16">COUNT(I3:I19)</f>
        <v>0</v>
      </c>
      <c r="J23" s="90">
        <f t="shared" si="16"/>
        <v>0</v>
      </c>
      <c r="K23" s="90">
        <f t="shared" si="16"/>
        <v>0</v>
      </c>
      <c r="L23" s="90">
        <f t="shared" si="16"/>
        <v>0</v>
      </c>
      <c r="M23" s="90">
        <f t="shared" si="16"/>
        <v>0</v>
      </c>
      <c r="N23" s="90">
        <f t="shared" si="16"/>
        <v>0</v>
      </c>
      <c r="O23" s="90">
        <f t="shared" si="16"/>
        <v>0</v>
      </c>
      <c r="P23" s="90">
        <f t="shared" si="16"/>
        <v>0</v>
      </c>
      <c r="Q23" s="90">
        <f>COUNT(Q3:Q20)</f>
        <v>0</v>
      </c>
      <c r="R23" s="90">
        <f>COUNT(R3:R20)</f>
        <v>0</v>
      </c>
      <c r="S23" s="90">
        <f>COUNT(S3:S20)</f>
        <v>0</v>
      </c>
    </row>
  </sheetData>
  <sortState ref="A3:A29">
    <sortCondition ref="A29"/>
  </sortState>
  <phoneticPr fontId="2" type="noConversion"/>
  <conditionalFormatting sqref="B3:S22">
    <cfRule type="cellIs" dxfId="10" priority="18" operator="greaterThan">
      <formula>599</formula>
    </cfRule>
  </conditionalFormatting>
  <conditionalFormatting sqref="V3:V22">
    <cfRule type="cellIs" dxfId="9" priority="16" operator="equal">
      <formula>""""""</formula>
    </cfRule>
    <cfRule type="cellIs" dxfId="8" priority="17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51" priority="4" operator="greaterThan">
      <formula>599</formula>
    </cfRule>
  </conditionalFormatting>
  <conditionalFormatting sqref="O3:O29">
    <cfRule type="cellIs" dxfId="50" priority="2" operator="equal">
      <formula>""""""</formula>
    </cfRule>
    <cfRule type="cellIs" dxfId="49" priority="3" operator="greaterThan">
      <formula>199.999</formula>
    </cfRule>
  </conditionalFormatting>
  <conditionalFormatting sqref="B29:L29">
    <cfRule type="cellIs" dxfId="48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3">
        <v>1</v>
      </c>
      <c r="B3" s="189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3"/>
      <c r="B4" s="189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3"/>
      <c r="B5" s="189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3">
        <v>2</v>
      </c>
      <c r="B6" s="189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3"/>
      <c r="B7" s="189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3"/>
      <c r="B8" s="189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3">
        <v>3</v>
      </c>
      <c r="B9" s="189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89" t="s">
        <v>139</v>
      </c>
      <c r="L9" s="189"/>
      <c r="M9" s="189"/>
      <c r="N9" s="189"/>
      <c r="O9" s="189"/>
      <c r="P9" s="189"/>
      <c r="Q9" s="189"/>
      <c r="R9" s="101"/>
      <c r="S9" s="101"/>
      <c r="T9" s="101"/>
      <c r="U9" s="101"/>
      <c r="V9" s="101"/>
    </row>
    <row r="10" spans="1:22">
      <c r="A10" s="193"/>
      <c r="B10" s="189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89"/>
      <c r="L10" s="189"/>
      <c r="M10" s="189"/>
      <c r="N10" s="189"/>
      <c r="O10" s="189"/>
      <c r="P10" s="189"/>
      <c r="Q10" s="189"/>
      <c r="R10" s="101"/>
      <c r="S10" s="101"/>
      <c r="T10" s="101"/>
      <c r="U10" s="101"/>
      <c r="V10" s="101"/>
    </row>
    <row r="11" spans="1:22">
      <c r="A11" s="193"/>
      <c r="B11" s="189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3">
        <v>4</v>
      </c>
      <c r="B12" s="189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3"/>
      <c r="B13" s="189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3"/>
      <c r="B14" s="189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3">
        <v>5</v>
      </c>
      <c r="B15" s="189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3"/>
      <c r="B16" s="189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3"/>
      <c r="B17" s="189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3">
        <v>6</v>
      </c>
      <c r="B18" s="189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3"/>
      <c r="B19" s="189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194" t="s">
        <v>109</v>
      </c>
      <c r="L19" s="194"/>
      <c r="M19" s="106">
        <f ca="1">SUM(M12:M18)</f>
        <v>39</v>
      </c>
      <c r="N19" s="106">
        <f ca="1">SUM(N12:N18)</f>
        <v>42</v>
      </c>
      <c r="O19" s="190"/>
      <c r="P19" s="191"/>
      <c r="Q19" s="192"/>
      <c r="R19" s="101"/>
      <c r="S19" s="101"/>
      <c r="T19" s="101"/>
      <c r="U19" s="101"/>
      <c r="V19" s="101"/>
    </row>
    <row r="20" spans="1:22">
      <c r="A20" s="193"/>
      <c r="B20" s="189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3">
        <v>7</v>
      </c>
      <c r="B21" s="189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3"/>
      <c r="B22" s="189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3"/>
      <c r="B23" s="189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3">
        <v>8</v>
      </c>
      <c r="B24" s="189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3"/>
      <c r="B25" s="189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3"/>
      <c r="B26" s="189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3">
        <v>9</v>
      </c>
      <c r="B27" s="189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3"/>
      <c r="B28" s="189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3"/>
      <c r="B29" s="189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K9:Q10"/>
    <mergeCell ref="O19:Q19"/>
    <mergeCell ref="B3:B5"/>
    <mergeCell ref="A3:A5"/>
    <mergeCell ref="A6:A8"/>
    <mergeCell ref="B6:B8"/>
    <mergeCell ref="A9:A11"/>
    <mergeCell ref="B9:B11"/>
    <mergeCell ref="K19:L19"/>
  </mergeCells>
  <phoneticPr fontId="2" type="noConversion"/>
  <conditionalFormatting sqref="D3:F29">
    <cfRule type="cellIs" dxfId="47" priority="4" operator="greaterThan">
      <formula>199.999</formula>
    </cfRule>
  </conditionalFormatting>
  <conditionalFormatting sqref="G3:G30">
    <cfRule type="cellIs" dxfId="46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3">
        <v>1</v>
      </c>
      <c r="B3" s="189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3"/>
      <c r="B4" s="189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3"/>
      <c r="B5" s="189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3">
        <v>2</v>
      </c>
      <c r="B6" s="189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3"/>
      <c r="B7" s="189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3"/>
      <c r="B8" s="189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3">
        <v>3</v>
      </c>
      <c r="B9" s="189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89" t="s">
        <v>139</v>
      </c>
      <c r="L9" s="189"/>
      <c r="M9" s="189"/>
      <c r="N9" s="189"/>
      <c r="O9" s="189"/>
      <c r="P9" s="189"/>
      <c r="Q9" s="189"/>
      <c r="R9" s="101"/>
      <c r="S9" s="101"/>
      <c r="T9" s="101"/>
      <c r="U9" s="101"/>
      <c r="V9" s="101"/>
    </row>
    <row r="10" spans="1:22">
      <c r="A10" s="193"/>
      <c r="B10" s="189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89"/>
      <c r="L10" s="189"/>
      <c r="M10" s="189"/>
      <c r="N10" s="189"/>
      <c r="O10" s="189"/>
      <c r="P10" s="189"/>
      <c r="Q10" s="189"/>
      <c r="R10" s="101"/>
      <c r="S10" s="101"/>
      <c r="T10" s="101"/>
      <c r="U10" s="101"/>
      <c r="V10" s="101"/>
    </row>
    <row r="11" spans="1:22">
      <c r="A11" s="193"/>
      <c r="B11" s="189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3">
        <v>4</v>
      </c>
      <c r="B12" s="189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3"/>
      <c r="B13" s="189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93"/>
      <c r="B14" s="189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93">
        <v>5</v>
      </c>
      <c r="B15" s="189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93"/>
      <c r="B16" s="189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93"/>
      <c r="B17" s="189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194" t="s">
        <v>109</v>
      </c>
      <c r="L17" s="194"/>
      <c r="M17" s="106">
        <f ca="1">SUM(M12:M16)</f>
        <v>39</v>
      </c>
      <c r="N17" s="106">
        <f ca="1">SUM(N12:N16)</f>
        <v>42</v>
      </c>
      <c r="O17" s="190"/>
      <c r="P17" s="191"/>
      <c r="Q17" s="192"/>
      <c r="R17" s="101"/>
      <c r="S17" s="101"/>
      <c r="T17" s="101"/>
      <c r="U17" s="101"/>
      <c r="V17" s="101"/>
    </row>
    <row r="18" spans="1:23">
      <c r="A18" s="193">
        <v>6</v>
      </c>
      <c r="B18" s="189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3"/>
      <c r="B19" s="189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3"/>
      <c r="B20" s="189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3">
        <v>7</v>
      </c>
      <c r="B21" s="189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3"/>
      <c r="B22" s="189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3"/>
      <c r="B23" s="189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3">
        <v>8</v>
      </c>
      <c r="B24" s="189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3"/>
      <c r="B25" s="189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3"/>
      <c r="B26" s="189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3">
        <v>9</v>
      </c>
      <c r="B27" s="189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3"/>
      <c r="B28" s="189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3"/>
      <c r="B29" s="189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21:A23"/>
    <mergeCell ref="B21:B23"/>
    <mergeCell ref="A24:A26"/>
    <mergeCell ref="B24:B26"/>
    <mergeCell ref="A27:A29"/>
    <mergeCell ref="B27:B29"/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</mergeCells>
  <phoneticPr fontId="2" type="noConversion"/>
  <conditionalFormatting sqref="D3:F29">
    <cfRule type="cellIs" dxfId="45" priority="9" operator="greaterThan">
      <formula>199.999</formula>
    </cfRule>
  </conditionalFormatting>
  <conditionalFormatting sqref="G3:G30">
    <cfRule type="cellIs" dxfId="44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195" t="s">
        <v>218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7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43" priority="15" operator="greaterThan">
      <formula>599</formula>
    </cfRule>
  </conditionalFormatting>
  <conditionalFormatting sqref="W4:W28">
    <cfRule type="cellIs" dxfId="42" priority="13" operator="equal">
      <formula>""""""</formula>
    </cfRule>
    <cfRule type="cellIs" dxfId="41" priority="14" operator="greaterThan">
      <formula>199.999</formula>
    </cfRule>
  </conditionalFormatting>
  <conditionalFormatting sqref="B25:S25">
    <cfRule type="cellIs" dxfId="40" priority="12" operator="greaterThan">
      <formula>599</formula>
    </cfRule>
  </conditionalFormatting>
  <conditionalFormatting sqref="W25">
    <cfRule type="cellIs" dxfId="39" priority="10" operator="equal">
      <formula>""""""</formula>
    </cfRule>
    <cfRule type="cellIs" dxfId="38" priority="11" operator="greaterThan">
      <formula>199.999</formula>
    </cfRule>
  </conditionalFormatting>
  <conditionalFormatting sqref="B26:S28">
    <cfRule type="cellIs" dxfId="37" priority="9" operator="greaterThan">
      <formula>599</formula>
    </cfRule>
  </conditionalFormatting>
  <conditionalFormatting sqref="W26:W28">
    <cfRule type="cellIs" dxfId="36" priority="7" operator="equal">
      <formula>""""""</formula>
    </cfRule>
    <cfRule type="cellIs" dxfId="35" priority="8" operator="greaterThan">
      <formula>199.999</formula>
    </cfRule>
  </conditionalFormatting>
  <conditionalFormatting sqref="F29:G33">
    <cfRule type="cellIs" dxfId="34" priority="6" operator="greaterThan">
      <formula>599</formula>
    </cfRule>
  </conditionalFormatting>
  <conditionalFormatting sqref="W29:W33">
    <cfRule type="cellIs" dxfId="33" priority="4" operator="equal">
      <formula>""""""</formula>
    </cfRule>
    <cfRule type="cellIs" dxfId="32" priority="5" operator="greaterThan">
      <formula>199.999</formula>
    </cfRule>
  </conditionalFormatting>
  <conditionalFormatting sqref="B29:S33">
    <cfRule type="cellIs" dxfId="31" priority="3" operator="greaterThan">
      <formula>599</formula>
    </cfRule>
  </conditionalFormatting>
  <conditionalFormatting sqref="W29:W33">
    <cfRule type="cellIs" dxfId="30" priority="1" operator="equal">
      <formula>""""""</formula>
    </cfRule>
    <cfRule type="cellIs" dxfId="29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2023-04-06T15:51:12Z</dcterms:modified>
</cp:coreProperties>
</file>