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k\Desktop\"/>
    </mc:Choice>
  </mc:AlternateContent>
  <bookViews>
    <workbookView xWindow="360" yWindow="30" windowWidth="22995" windowHeight="10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M18" i="1" l="1"/>
  <c r="M15" i="1"/>
  <c r="D21" i="1"/>
  <c r="M12" i="1"/>
  <c r="M21" i="1"/>
  <c r="D15" i="1"/>
  <c r="K18" i="1"/>
  <c r="K21" i="1"/>
  <c r="D18" i="1"/>
  <c r="K15" i="1"/>
  <c r="D12" i="1"/>
  <c r="J15" i="1"/>
  <c r="F18" i="1"/>
  <c r="J18" i="1"/>
  <c r="H15" i="1"/>
  <c r="K12" i="1"/>
  <c r="H18" i="1"/>
  <c r="O8" i="1"/>
  <c r="O7" i="1" s="1"/>
  <c r="F12" i="1"/>
  <c r="H12" i="1"/>
  <c r="J12" i="1"/>
  <c r="N8" i="1"/>
  <c r="D4" i="1"/>
  <c r="M8" i="1"/>
  <c r="K25" i="1" l="1"/>
  <c r="N25" i="1"/>
  <c r="I25" i="1"/>
  <c r="C25" i="1"/>
  <c r="Q25" i="1"/>
  <c r="M25" i="1"/>
  <c r="H25" i="1"/>
  <c r="P25" i="1"/>
  <c r="E25" i="1"/>
  <c r="O25" i="1"/>
  <c r="J25" i="1"/>
  <c r="D25" i="1"/>
  <c r="M7" i="1"/>
  <c r="N7" i="1"/>
  <c r="P15" i="1" l="1"/>
  <c r="O14" i="1"/>
  <c r="Q15" i="1"/>
  <c r="O17" i="1"/>
  <c r="C4" i="1"/>
  <c r="E4" i="1" s="1"/>
</calcChain>
</file>

<file path=xl/sharedStrings.xml><?xml version="1.0" encoding="utf-8"?>
<sst xmlns="http://schemas.openxmlformats.org/spreadsheetml/2006/main" count="49" uniqueCount="39">
  <si>
    <t>RV32I</t>
  </si>
  <si>
    <t>RV32C</t>
  </si>
  <si>
    <t>RV??</t>
  </si>
  <si>
    <t>instr[1:0]</t>
  </si>
  <si>
    <t>instr[4:2]</t>
  </si>
  <si>
    <t>Instruction in Decimal format</t>
  </si>
  <si>
    <t>Enter Instruction in Hex format</t>
  </si>
  <si>
    <t>funct3</t>
  </si>
  <si>
    <t>instr[6:2]</t>
  </si>
  <si>
    <t>Load</t>
  </si>
  <si>
    <t>Fence</t>
  </si>
  <si>
    <t>Arithmentic Immediate</t>
  </si>
  <si>
    <t>AUIPC</t>
  </si>
  <si>
    <t>Store</t>
  </si>
  <si>
    <t>Atomic</t>
  </si>
  <si>
    <t>Arithmetic Register</t>
  </si>
  <si>
    <t>decimal</t>
  </si>
  <si>
    <t>LUI</t>
  </si>
  <si>
    <t>Bxx</t>
  </si>
  <si>
    <t>JAL</t>
  </si>
  <si>
    <t>JALR</t>
  </si>
  <si>
    <t>SYS/RET/CSR</t>
  </si>
  <si>
    <t>R-type</t>
  </si>
  <si>
    <t>I-type</t>
  </si>
  <si>
    <t>S-type</t>
  </si>
  <si>
    <t>U-type</t>
  </si>
  <si>
    <t>31 -  funct7  - 25</t>
  </si>
  <si>
    <t>24 -  Rs2 - 20</t>
  </si>
  <si>
    <t>19 - Rs1 - 15</t>
  </si>
  <si>
    <t>11 -  Rd  - 7</t>
  </si>
  <si>
    <t>6 - opcode - 0</t>
  </si>
  <si>
    <t>11 - imm[4:0] - 7</t>
  </si>
  <si>
    <t>31 -  imm[11:5]  - 25</t>
  </si>
  <si>
    <t>31 -                                                  imm[11:5]                                                         - 12</t>
  </si>
  <si>
    <t>31 -                       imm[11:0]                      - 20</t>
  </si>
  <si>
    <t>binary</t>
  </si>
  <si>
    <t>00409093</t>
  </si>
  <si>
    <t>Numbers with 0x Prefix are hexidecimal, otherwise decimal</t>
  </si>
  <si>
    <t>Status: 10/31/2020 - All instruction types listed at bottom should show TRUE or FALSE depending on cell A2. Load and Arithmetic Immediate instructions should display disassembled as I-type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</si>
</sst>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Alignment="1">
      <alignment horizontal="right"/>
    </xf>
    <xf numFmtId="0" fontId="0" fillId="5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5" borderId="0" xfId="3" applyFont="1" applyFill="1" applyAlignment="1">
      <alignment horizontal="center"/>
    </xf>
    <xf numFmtId="0" fontId="4" fillId="10" borderId="0" xfId="3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11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Q29" sqref="Q29"/>
    </sheetView>
  </sheetViews>
  <sheetFormatPr defaultRowHeight="15" x14ac:dyDescent="0.25"/>
  <cols>
    <col min="1" max="1" width="31.5703125" customWidth="1"/>
    <col min="2" max="2" width="0.140625" customWidth="1"/>
    <col min="8" max="9" width="9.140625" customWidth="1"/>
    <col min="11" max="12" width="9.140625" customWidth="1"/>
    <col min="16" max="16" width="9.5703125" customWidth="1"/>
    <col min="21" max="22" width="13.28515625" customWidth="1"/>
  </cols>
  <sheetData>
    <row r="1" spans="1:19" x14ac:dyDescent="0.25">
      <c r="A1" s="1" t="s">
        <v>6</v>
      </c>
      <c r="C1" t="s">
        <v>38</v>
      </c>
    </row>
    <row r="2" spans="1:19" x14ac:dyDescent="0.25">
      <c r="A2" s="6" t="s">
        <v>36</v>
      </c>
    </row>
    <row r="3" spans="1:19" x14ac:dyDescent="0.25">
      <c r="A3" s="5" t="s">
        <v>5</v>
      </c>
      <c r="C3" s="2" t="s">
        <v>0</v>
      </c>
      <c r="D3" s="2" t="s">
        <v>1</v>
      </c>
      <c r="E3" s="3" t="s">
        <v>2</v>
      </c>
    </row>
    <row r="4" spans="1:19" x14ac:dyDescent="0.25">
      <c r="A4">
        <f>HEX2DEC(A2)</f>
        <v>4231315</v>
      </c>
      <c r="C4" t="b">
        <f>OR(C25,D25,E25,H25,I25,J25,L25,M25,N25,O25,P25,Q25)</f>
        <v>1</v>
      </c>
      <c r="D4" t="b">
        <f>_xlfn.BITAND(A4,3)&lt;&gt;3</f>
        <v>0</v>
      </c>
      <c r="E4" t="b">
        <f>NOT(OR(C4,D4))</f>
        <v>0</v>
      </c>
    </row>
    <row r="6" spans="1:19" x14ac:dyDescent="0.25">
      <c r="M6" s="2" t="s">
        <v>8</v>
      </c>
      <c r="N6" s="2" t="s">
        <v>4</v>
      </c>
      <c r="O6" s="2" t="s">
        <v>3</v>
      </c>
    </row>
    <row r="7" spans="1:19" x14ac:dyDescent="0.25">
      <c r="L7" s="4" t="s">
        <v>35</v>
      </c>
      <c r="M7" s="4" t="str">
        <f>DEC2BIN(M8)</f>
        <v>100</v>
      </c>
      <c r="N7" s="4" t="str">
        <f>DEC2BIN(N8)</f>
        <v>100</v>
      </c>
      <c r="O7" s="4" t="str">
        <f>DEC2BIN(O8)</f>
        <v>11</v>
      </c>
    </row>
    <row r="8" spans="1:19" x14ac:dyDescent="0.25">
      <c r="L8" s="4" t="s">
        <v>16</v>
      </c>
      <c r="M8">
        <f>_xlfn.BITAND(_xlfn.BITRSHIFT(A4,2),31)</f>
        <v>4</v>
      </c>
      <c r="N8">
        <f>_xlfn.BITAND(_xlfn.BITRSHIFT(A4,2),7)</f>
        <v>4</v>
      </c>
      <c r="O8">
        <f>_xlfn.BITAND(A4,3)</f>
        <v>3</v>
      </c>
    </row>
    <row r="10" spans="1:19" x14ac:dyDescent="0.25">
      <c r="C10" t="s">
        <v>37</v>
      </c>
    </row>
    <row r="11" spans="1:19" x14ac:dyDescent="0.25">
      <c r="D11" s="20" t="s">
        <v>26</v>
      </c>
      <c r="E11" s="20"/>
      <c r="F11" s="8" t="s">
        <v>27</v>
      </c>
      <c r="G11" s="8"/>
      <c r="H11" s="25" t="s">
        <v>28</v>
      </c>
      <c r="I11" s="25"/>
      <c r="J11" s="17" t="s">
        <v>7</v>
      </c>
      <c r="K11" s="23" t="s">
        <v>29</v>
      </c>
      <c r="L11" s="23"/>
      <c r="M11" s="11" t="s">
        <v>30</v>
      </c>
      <c r="N11" s="11"/>
    </row>
    <row r="12" spans="1:19" x14ac:dyDescent="0.25">
      <c r="C12" t="s">
        <v>22</v>
      </c>
      <c r="D12" s="9">
        <f>_xlfn.BITAND(_xlfn.BITRSHIFT(A4,25),127)</f>
        <v>0</v>
      </c>
      <c r="E12" s="10"/>
      <c r="F12" s="9">
        <f>_xlfn.BITAND(_xlfn.BITRSHIFT(A4,20),15)</f>
        <v>4</v>
      </c>
      <c r="G12" s="10"/>
      <c r="H12" s="9">
        <f>_xlfn.BITAND(_xlfn.BITRSHIFT(A4,15),15)</f>
        <v>1</v>
      </c>
      <c r="I12" s="10"/>
      <c r="J12" s="12">
        <f>_xlfn.BITAND(_xlfn.BITRSHIFT(A4,12),7)</f>
        <v>1</v>
      </c>
      <c r="K12" s="9">
        <f>_xlfn.BITAND(_xlfn.BITRSHIFT(A4,7),15)</f>
        <v>1</v>
      </c>
      <c r="L12" s="10"/>
      <c r="M12" s="9" t="str">
        <f>CONCATENATE("0x",DEC2HEX(_xlfn.BITAND(A4,127)))</f>
        <v>0x13</v>
      </c>
      <c r="N12" s="10"/>
    </row>
    <row r="13" spans="1:19" x14ac:dyDescent="0.25">
      <c r="D13" s="13"/>
      <c r="E13" s="13"/>
      <c r="F13" s="13"/>
      <c r="G13" s="13"/>
      <c r="H13" s="14"/>
      <c r="I13" s="14"/>
      <c r="J13" s="14"/>
      <c r="K13" s="13"/>
      <c r="L13" s="13"/>
      <c r="M13" s="13"/>
      <c r="N13" s="13"/>
    </row>
    <row r="14" spans="1:19" x14ac:dyDescent="0.25">
      <c r="D14" s="16" t="s">
        <v>34</v>
      </c>
      <c r="E14" s="16"/>
      <c r="F14" s="16"/>
      <c r="G14" s="16"/>
      <c r="H14" s="25" t="s">
        <v>28</v>
      </c>
      <c r="I14" s="25"/>
      <c r="J14" s="17" t="s">
        <v>7</v>
      </c>
      <c r="K14" s="18" t="s">
        <v>29</v>
      </c>
      <c r="L14" s="18"/>
      <c r="M14" s="11" t="s">
        <v>30</v>
      </c>
      <c r="N14" s="11"/>
      <c r="O14" t="str">
        <f>IF(C25,"  &lt;---- Load Instruction format", IF(E25,"  &lt;---- Arithmetic Immediate format"," "))</f>
        <v xml:space="preserve">  &lt;---- Arithmetic Immediate format</v>
      </c>
    </row>
    <row r="15" spans="1:19" x14ac:dyDescent="0.25">
      <c r="C15" t="s">
        <v>23</v>
      </c>
      <c r="D15" s="9" t="str">
        <f>CONCATENATE("0x",DEC2HEX(_xlfn.BITAND(_xlfn.BITRSHIFT(A4,20),4095)))</f>
        <v>0x4</v>
      </c>
      <c r="E15" s="15"/>
      <c r="F15" s="15"/>
      <c r="G15" s="10"/>
      <c r="H15" s="9">
        <f>_xlfn.BITAND(_xlfn.BITRSHIFT(A4,15),15)</f>
        <v>1</v>
      </c>
      <c r="I15" s="10"/>
      <c r="J15" s="12">
        <f>_xlfn.BITAND(_xlfn.BITRSHIFT(A4,12),7)</f>
        <v>1</v>
      </c>
      <c r="K15" s="9">
        <f>_xlfn.BITAND(_xlfn.BITRSHIFT(A4,7),15)</f>
        <v>1</v>
      </c>
      <c r="L15" s="10"/>
      <c r="M15" s="9" t="str">
        <f>CONCATENATE("0x",DEC2HEX(_xlfn.BITAND(A4,127)))</f>
        <v>0x13</v>
      </c>
      <c r="N15" s="10"/>
      <c r="P15" s="7" t="str">
        <f>IF(C25,    IF(J15=0,"LB",(IF(J15=1,"LH",(IF(J15=2,"LW",IF(J15=4,"LBU",IF(J15=5,"LHU"," "))))))),   IF(E25, IF(K15,IF(J15=0,"ADDI",IF(J15=1,"SLLI",IF(J15=2,"SLTI",IF(J15=3,"SLTIU",IF(J15=4,"XORI",IF(AND(J15=5,D12=0),"SRLI",IF(AND(J15=5,D12=32),"SRAI",IF(J15=6,"ORI",IF(J15=7,"ANDI"," ")))))))))),"") )</f>
        <v>SLLI</v>
      </c>
      <c r="Q15" s="22" t="str">
        <f>IF(C25,  CONCATENATE("X",K15,", 0x",D15,"(X",H15,")"),    IF(E25, CONCATENATE("X",K15,", X",H15,", 0x",D15), " "))</f>
        <v>X1, X1, 0x0x4</v>
      </c>
      <c r="R15" s="22"/>
      <c r="S15" s="22"/>
    </row>
    <row r="16" spans="1:19" x14ac:dyDescent="0.25">
      <c r="D16" s="13"/>
      <c r="E16" s="13"/>
      <c r="F16" s="13"/>
      <c r="G16" s="13"/>
    </row>
    <row r="17" spans="3:18" x14ac:dyDescent="0.25">
      <c r="D17" s="19" t="s">
        <v>32</v>
      </c>
      <c r="E17" s="19"/>
      <c r="F17" s="8" t="s">
        <v>27</v>
      </c>
      <c r="G17" s="8"/>
      <c r="H17" s="25" t="s">
        <v>28</v>
      </c>
      <c r="I17" s="25"/>
      <c r="J17" s="17" t="s">
        <v>7</v>
      </c>
      <c r="K17" s="24" t="s">
        <v>31</v>
      </c>
      <c r="L17" s="24"/>
      <c r="M17" s="11" t="s">
        <v>30</v>
      </c>
      <c r="N17" s="11"/>
      <c r="O17" t="str">
        <f>IF(I25,"  &lt;---- Store Instruction format",IF(O25,"JALR format"," "))</f>
        <v xml:space="preserve"> </v>
      </c>
    </row>
    <row r="18" spans="3:18" x14ac:dyDescent="0.25">
      <c r="C18" t="s">
        <v>24</v>
      </c>
      <c r="D18" s="9">
        <f>_xlfn.BITAND(_xlfn.BITRSHIFT(A4,25),127)</f>
        <v>0</v>
      </c>
      <c r="E18" s="10"/>
      <c r="F18" s="9">
        <f>_xlfn.BITAND(_xlfn.BITRSHIFT(A4,20),15)</f>
        <v>4</v>
      </c>
      <c r="G18" s="10"/>
      <c r="H18" s="9">
        <f>_xlfn.BITAND(_xlfn.BITRSHIFT(A4,15),15)</f>
        <v>1</v>
      </c>
      <c r="I18" s="10"/>
      <c r="J18" s="12">
        <f>_xlfn.BITAND(_xlfn.BITRSHIFT(A4,12),7)</f>
        <v>1</v>
      </c>
      <c r="K18" s="9">
        <f>_xlfn.BITAND(_xlfn.BITRSHIFT(A4,7),15)</f>
        <v>1</v>
      </c>
      <c r="L18" s="10"/>
      <c r="M18" s="9" t="str">
        <f>CONCATENATE("0x",DEC2HEX(_xlfn.BITAND(A4,127)))</f>
        <v>0x13</v>
      </c>
      <c r="N18" s="10"/>
    </row>
    <row r="20" spans="3:18" x14ac:dyDescent="0.25">
      <c r="D20" s="21" t="s">
        <v>33</v>
      </c>
      <c r="E20" s="21"/>
      <c r="F20" s="21"/>
      <c r="G20" s="21"/>
      <c r="H20" s="21"/>
      <c r="I20" s="21"/>
      <c r="J20" s="21"/>
      <c r="K20" s="23" t="s">
        <v>29</v>
      </c>
      <c r="L20" s="23"/>
      <c r="M20" s="11" t="s">
        <v>30</v>
      </c>
      <c r="N20" s="11"/>
    </row>
    <row r="21" spans="3:18" x14ac:dyDescent="0.25">
      <c r="C21" t="s">
        <v>25</v>
      </c>
      <c r="D21" s="9" t="str">
        <f>CONCATENATE("0x",_xlfn.BITAND(_xlfn.BITRSHIFT(A4,12),1048575))</f>
        <v>0x1033</v>
      </c>
      <c r="E21" s="15"/>
      <c r="F21" s="15"/>
      <c r="G21" s="15"/>
      <c r="H21" s="15"/>
      <c r="I21" s="15"/>
      <c r="J21" s="10"/>
      <c r="K21" s="9">
        <f>_xlfn.BITAND(_xlfn.BITRSHIFT(A4,7),15)</f>
        <v>1</v>
      </c>
      <c r="L21" s="10"/>
      <c r="M21" s="9" t="str">
        <f>CONCATENATE("0x",DEC2HEX(_xlfn.BITAND(A4,127)))</f>
        <v>0x13</v>
      </c>
      <c r="N21" s="10"/>
    </row>
    <row r="23" spans="3:18" ht="15.75" thickBot="1" x14ac:dyDescent="0.3"/>
    <row r="24" spans="3:18" ht="15.75" thickBot="1" x14ac:dyDescent="0.3">
      <c r="C24" s="26" t="s">
        <v>9</v>
      </c>
      <c r="D24" s="26" t="s">
        <v>10</v>
      </c>
      <c r="E24" s="27" t="s">
        <v>11</v>
      </c>
      <c r="F24" s="27"/>
      <c r="G24" s="27"/>
      <c r="H24" s="26" t="s">
        <v>12</v>
      </c>
      <c r="I24" s="26" t="s">
        <v>13</v>
      </c>
      <c r="J24" s="26" t="s">
        <v>14</v>
      </c>
      <c r="K24" s="28" t="s">
        <v>15</v>
      </c>
      <c r="L24" s="28"/>
      <c r="M24" s="26" t="s">
        <v>17</v>
      </c>
      <c r="N24" s="26" t="s">
        <v>18</v>
      </c>
      <c r="O24" s="26" t="s">
        <v>20</v>
      </c>
      <c r="P24" s="26" t="s">
        <v>19</v>
      </c>
      <c r="Q24" s="27" t="s">
        <v>21</v>
      </c>
      <c r="R24" s="27"/>
    </row>
    <row r="25" spans="3:18" ht="15.75" thickBot="1" x14ac:dyDescent="0.3">
      <c r="C25" s="29" t="b">
        <f>AND((M8=0),(N8&lt;&gt;7),(O8=3))</f>
        <v>0</v>
      </c>
      <c r="D25" s="29" t="b">
        <f>AND((M8=3),(N8&lt;&gt;7),(O8=3))</f>
        <v>0</v>
      </c>
      <c r="E25" s="30" t="b">
        <f>AND((M8=4),(N8&lt;&gt;7),(O8=3))</f>
        <v>1</v>
      </c>
      <c r="F25" s="30"/>
      <c r="G25" s="30"/>
      <c r="H25" s="29" t="b">
        <f>AND((M8=5),(N8&lt;&gt;7),(O8=3))</f>
        <v>0</v>
      </c>
      <c r="I25" s="29" t="b">
        <f>AND((M8=8),(N8&lt;&gt;7),(O8=3))</f>
        <v>0</v>
      </c>
      <c r="J25" s="29" t="b">
        <f>AND((M8=11),(N8&lt;&gt;7),(O8=3))</f>
        <v>0</v>
      </c>
      <c r="K25" s="30" t="b">
        <f>AND((B8=12),(M8&lt;&gt;7),(N8=3))</f>
        <v>0</v>
      </c>
      <c r="L25" s="30"/>
      <c r="M25" s="29" t="b">
        <f>AND((M8=13),(N8&lt;&gt;7),(O8=3))</f>
        <v>0</v>
      </c>
      <c r="N25" s="29" t="b">
        <f>AND((M8=24),(N8&lt;&gt;7),(O8=3))</f>
        <v>0</v>
      </c>
      <c r="O25" s="29" t="b">
        <f>AND((M8=25),(N8&lt;&gt;7),(O8=3))</f>
        <v>0</v>
      </c>
      <c r="P25" s="29" t="b">
        <f>AND((M8=27),(N8&lt;&gt;7),(O8=3))</f>
        <v>0</v>
      </c>
      <c r="Q25" s="30" t="b">
        <f>AND((M8=28),(N8&lt;&gt;7),(O8=3))</f>
        <v>0</v>
      </c>
      <c r="R25" s="30"/>
    </row>
    <row r="28" spans="3:18" x14ac:dyDescent="0.25">
      <c r="C28" s="22"/>
      <c r="D28" s="22"/>
      <c r="E28" s="22"/>
      <c r="F28" s="22"/>
    </row>
  </sheetData>
  <mergeCells count="41">
    <mergeCell ref="Q15:S15"/>
    <mergeCell ref="K24:L24"/>
    <mergeCell ref="K25:L25"/>
    <mergeCell ref="E24:G24"/>
    <mergeCell ref="E25:G25"/>
    <mergeCell ref="Q25:R25"/>
    <mergeCell ref="Q24:R24"/>
    <mergeCell ref="H15:I15"/>
    <mergeCell ref="H17:I17"/>
    <mergeCell ref="H18:I18"/>
    <mergeCell ref="C28:F28"/>
    <mergeCell ref="K11:L11"/>
    <mergeCell ref="K12:L12"/>
    <mergeCell ref="K15:L15"/>
    <mergeCell ref="K17:L17"/>
    <mergeCell ref="K20:L20"/>
    <mergeCell ref="K21:L21"/>
    <mergeCell ref="K18:L18"/>
    <mergeCell ref="H11:I11"/>
    <mergeCell ref="M20:N20"/>
    <mergeCell ref="D17:E17"/>
    <mergeCell ref="D21:J21"/>
    <mergeCell ref="D18:E18"/>
    <mergeCell ref="D20:J20"/>
    <mergeCell ref="F18:G18"/>
    <mergeCell ref="M21:N21"/>
    <mergeCell ref="D14:G14"/>
    <mergeCell ref="D15:G15"/>
    <mergeCell ref="M14:N14"/>
    <mergeCell ref="M15:N15"/>
    <mergeCell ref="M18:N18"/>
    <mergeCell ref="M17:N17"/>
    <mergeCell ref="F17:G17"/>
    <mergeCell ref="H14:I14"/>
    <mergeCell ref="D12:E12"/>
    <mergeCell ref="D11:E11"/>
    <mergeCell ref="F11:G11"/>
    <mergeCell ref="F12:G12"/>
    <mergeCell ref="M11:N11"/>
    <mergeCell ref="M12:N12"/>
    <mergeCell ref="H12:I12"/>
  </mergeCells>
  <conditionalFormatting sqref="E25:G25">
    <cfRule type="cellIs" dxfId="24" priority="13" operator="equal">
      <formula>1</formula>
    </cfRule>
    <cfRule type="cellIs" dxfId="23" priority="12" operator="equal">
      <formula>TRUE</formula>
    </cfRule>
  </conditionalFormatting>
  <conditionalFormatting sqref="D25">
    <cfRule type="cellIs" dxfId="22" priority="11" operator="equal">
      <formula>TRUE</formula>
    </cfRule>
  </conditionalFormatting>
  <conditionalFormatting sqref="C25">
    <cfRule type="cellIs" dxfId="21" priority="10" operator="equal">
      <formula>TRUE</formula>
    </cfRule>
  </conditionalFormatting>
  <conditionalFormatting sqref="H25">
    <cfRule type="cellIs" dxfId="20" priority="9" operator="equal">
      <formula>TRUE</formula>
    </cfRule>
  </conditionalFormatting>
  <conditionalFormatting sqref="I25">
    <cfRule type="cellIs" dxfId="19" priority="8" operator="equal">
      <formula>TRUE</formula>
    </cfRule>
  </conditionalFormatting>
  <conditionalFormatting sqref="J25">
    <cfRule type="cellIs" dxfId="18" priority="7" operator="equal">
      <formula>TRUE</formula>
    </cfRule>
  </conditionalFormatting>
  <conditionalFormatting sqref="K25:L25">
    <cfRule type="cellIs" dxfId="17" priority="6" operator="equal">
      <formula>TRUE</formula>
    </cfRule>
  </conditionalFormatting>
  <conditionalFormatting sqref="M25">
    <cfRule type="cellIs" dxfId="16" priority="5" operator="equal">
      <formula>TRUE</formula>
    </cfRule>
  </conditionalFormatting>
  <conditionalFormatting sqref="N25">
    <cfRule type="cellIs" dxfId="15" priority="4" operator="equal">
      <formula>TRUE</formula>
    </cfRule>
  </conditionalFormatting>
  <conditionalFormatting sqref="O25">
    <cfRule type="cellIs" dxfId="14" priority="3" operator="equal">
      <formula>TRUE</formula>
    </cfRule>
  </conditionalFormatting>
  <conditionalFormatting sqref="P25">
    <cfRule type="cellIs" dxfId="13" priority="2" operator="equal">
      <formula>TRUE</formula>
    </cfRule>
  </conditionalFormatting>
  <conditionalFormatting sqref="Q25:R25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2020-09-27T22:12:41Z</dcterms:created>
  <dcterms:modified xsi:type="dcterms:W3CDTF">2020-11-01T06:33:50Z</dcterms:modified>
</cp:coreProperties>
</file>