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2660" yWindow="860" windowWidth="28080" windowHeight="25360" tabRatio="500" activeTab="5"/>
  </bookViews>
  <sheets>
    <sheet name="data" sheetId="1" r:id="rId1"/>
    <sheet name="anpp" sheetId="2" r:id="rId2"/>
    <sheet name="respiration" sheetId="3" r:id="rId3"/>
    <sheet name="location" sheetId="4" r:id="rId4"/>
    <sheet name="graphics" sheetId="5" r:id="rId5"/>
    <sheet name="stats" sheetId="6" r:id="rId6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B4" i="6" l="1"/>
  <c r="B3" i="6"/>
  <c r="H5" i="4"/>
  <c r="G5" i="4"/>
  <c r="H4" i="4"/>
  <c r="G4" i="4"/>
  <c r="H3" i="4"/>
  <c r="G3" i="4"/>
  <c r="H2" i="4"/>
  <c r="G2" i="4"/>
  <c r="F5" i="4"/>
  <c r="F4" i="4"/>
  <c r="F3" i="4"/>
  <c r="F2" i="4"/>
  <c r="G12" i="3"/>
  <c r="G11" i="3"/>
  <c r="F12" i="3"/>
  <c r="F11" i="3"/>
  <c r="G10" i="3"/>
  <c r="F10" i="3"/>
  <c r="G9" i="3"/>
  <c r="F9" i="3"/>
  <c r="G8" i="3"/>
  <c r="F8" i="3"/>
  <c r="G7" i="3"/>
  <c r="F7" i="3"/>
  <c r="G6" i="3"/>
  <c r="F6" i="3"/>
  <c r="G5" i="3"/>
  <c r="F5" i="3"/>
  <c r="G4" i="3"/>
  <c r="F4" i="3"/>
  <c r="G3" i="3"/>
  <c r="F3" i="3"/>
  <c r="G2" i="3"/>
  <c r="F2" i="3"/>
  <c r="G12" i="2"/>
  <c r="F12" i="2"/>
  <c r="G11" i="2"/>
  <c r="F11" i="2"/>
  <c r="G10" i="2"/>
  <c r="F10" i="2"/>
  <c r="G9" i="2"/>
  <c r="F9" i="2"/>
  <c r="G8" i="2"/>
  <c r="F8" i="2"/>
  <c r="G7" i="2"/>
  <c r="F7" i="2"/>
  <c r="G6" i="2"/>
  <c r="F6" i="2"/>
  <c r="G5" i="2"/>
  <c r="F5" i="2"/>
  <c r="G4" i="2"/>
  <c r="F4" i="2"/>
  <c r="G3" i="2"/>
  <c r="F3" i="2"/>
  <c r="G2" i="2"/>
  <c r="F2" i="2"/>
  <c r="P2" i="1"/>
  <c r="O2" i="1"/>
  <c r="N2" i="1"/>
  <c r="O133" i="1"/>
  <c r="N133" i="1"/>
  <c r="P133" i="1"/>
  <c r="O132" i="1"/>
  <c r="N132" i="1"/>
  <c r="P132" i="1"/>
  <c r="O131" i="1"/>
  <c r="N131" i="1"/>
  <c r="P131" i="1"/>
  <c r="O130" i="1"/>
  <c r="N130" i="1"/>
  <c r="P130" i="1"/>
  <c r="O129" i="1"/>
  <c r="N129" i="1"/>
  <c r="P129" i="1"/>
  <c r="O128" i="1"/>
  <c r="N128" i="1"/>
  <c r="P128" i="1"/>
  <c r="O127" i="1"/>
  <c r="N127" i="1"/>
  <c r="P127" i="1"/>
  <c r="O126" i="1"/>
  <c r="N126" i="1"/>
  <c r="P126" i="1"/>
  <c r="O125" i="1"/>
  <c r="N125" i="1"/>
  <c r="P125" i="1"/>
  <c r="O124" i="1"/>
  <c r="N124" i="1"/>
  <c r="P124" i="1"/>
  <c r="O123" i="1"/>
  <c r="N123" i="1"/>
  <c r="P123" i="1"/>
  <c r="O122" i="1"/>
  <c r="N122" i="1"/>
  <c r="P122" i="1"/>
  <c r="O121" i="1"/>
  <c r="N121" i="1"/>
  <c r="P121" i="1"/>
  <c r="O120" i="1"/>
  <c r="N120" i="1"/>
  <c r="P120" i="1"/>
  <c r="O119" i="1"/>
  <c r="N119" i="1"/>
  <c r="P119" i="1"/>
  <c r="O118" i="1"/>
  <c r="N118" i="1"/>
  <c r="P118" i="1"/>
  <c r="O117" i="1"/>
  <c r="N117" i="1"/>
  <c r="P117" i="1"/>
  <c r="O116" i="1"/>
  <c r="N116" i="1"/>
  <c r="P116" i="1"/>
  <c r="O115" i="1"/>
  <c r="N115" i="1"/>
  <c r="P115" i="1"/>
  <c r="O114" i="1"/>
  <c r="N114" i="1"/>
  <c r="P114" i="1"/>
  <c r="O113" i="1"/>
  <c r="N113" i="1"/>
  <c r="P113" i="1"/>
  <c r="O112" i="1"/>
  <c r="N112" i="1"/>
  <c r="P112" i="1"/>
  <c r="O111" i="1"/>
  <c r="N111" i="1"/>
  <c r="P111" i="1"/>
  <c r="O110" i="1"/>
  <c r="N110" i="1"/>
  <c r="P110" i="1"/>
  <c r="O109" i="1"/>
  <c r="N109" i="1"/>
  <c r="P109" i="1"/>
  <c r="O108" i="1"/>
  <c r="N108" i="1"/>
  <c r="P108" i="1"/>
  <c r="O107" i="1"/>
  <c r="N107" i="1"/>
  <c r="P107" i="1"/>
  <c r="O106" i="1"/>
  <c r="N106" i="1"/>
  <c r="P106" i="1"/>
  <c r="O105" i="1"/>
  <c r="N105" i="1"/>
  <c r="P105" i="1"/>
  <c r="O104" i="1"/>
  <c r="N104" i="1"/>
  <c r="P104" i="1"/>
  <c r="O103" i="1"/>
  <c r="N103" i="1"/>
  <c r="P103" i="1"/>
  <c r="O102" i="1"/>
  <c r="N102" i="1"/>
  <c r="P102" i="1"/>
  <c r="O101" i="1"/>
  <c r="N101" i="1"/>
  <c r="P101" i="1"/>
  <c r="O100" i="1"/>
  <c r="N100" i="1"/>
  <c r="P100" i="1"/>
  <c r="O99" i="1"/>
  <c r="N99" i="1"/>
  <c r="P99" i="1"/>
  <c r="O98" i="1"/>
  <c r="N98" i="1"/>
  <c r="P98" i="1"/>
  <c r="O97" i="1"/>
  <c r="N97" i="1"/>
  <c r="P97" i="1"/>
  <c r="O96" i="1"/>
  <c r="N96" i="1"/>
  <c r="P96" i="1"/>
  <c r="O95" i="1"/>
  <c r="N95" i="1"/>
  <c r="P95" i="1"/>
  <c r="O94" i="1"/>
  <c r="N94" i="1"/>
  <c r="P94" i="1"/>
  <c r="O93" i="1"/>
  <c r="N93" i="1"/>
  <c r="P93" i="1"/>
  <c r="O92" i="1"/>
  <c r="N92" i="1"/>
  <c r="P92" i="1"/>
  <c r="O91" i="1"/>
  <c r="N91" i="1"/>
  <c r="P91" i="1"/>
  <c r="O90" i="1"/>
  <c r="N90" i="1"/>
  <c r="P90" i="1"/>
  <c r="O89" i="1"/>
  <c r="N89" i="1"/>
  <c r="P89" i="1"/>
  <c r="O88" i="1"/>
  <c r="N88" i="1"/>
  <c r="P88" i="1"/>
  <c r="O87" i="1"/>
  <c r="N87" i="1"/>
  <c r="P87" i="1"/>
  <c r="O86" i="1"/>
  <c r="N86" i="1"/>
  <c r="P86" i="1"/>
  <c r="O85" i="1"/>
  <c r="N85" i="1"/>
  <c r="P85" i="1"/>
  <c r="O84" i="1"/>
  <c r="N84" i="1"/>
  <c r="P84" i="1"/>
  <c r="O83" i="1"/>
  <c r="N83" i="1"/>
  <c r="P83" i="1"/>
  <c r="O82" i="1"/>
  <c r="N82" i="1"/>
  <c r="P82" i="1"/>
  <c r="O81" i="1"/>
  <c r="N81" i="1"/>
  <c r="P81" i="1"/>
  <c r="O80" i="1"/>
  <c r="N80" i="1"/>
  <c r="P80" i="1"/>
  <c r="O79" i="1"/>
  <c r="N79" i="1"/>
  <c r="P79" i="1"/>
  <c r="O78" i="1"/>
  <c r="N78" i="1"/>
  <c r="P78" i="1"/>
  <c r="O77" i="1"/>
  <c r="N77" i="1"/>
  <c r="P77" i="1"/>
  <c r="O76" i="1"/>
  <c r="N76" i="1"/>
  <c r="P76" i="1"/>
  <c r="O75" i="1"/>
  <c r="N75" i="1"/>
  <c r="P75" i="1"/>
  <c r="O74" i="1"/>
  <c r="N74" i="1"/>
  <c r="P74" i="1"/>
  <c r="O73" i="1"/>
  <c r="N73" i="1"/>
  <c r="P73" i="1"/>
  <c r="O72" i="1"/>
  <c r="N72" i="1"/>
  <c r="P72" i="1"/>
  <c r="O71" i="1"/>
  <c r="N71" i="1"/>
  <c r="P71" i="1"/>
  <c r="O70" i="1"/>
  <c r="N70" i="1"/>
  <c r="P70" i="1"/>
  <c r="O69" i="1"/>
  <c r="N69" i="1"/>
  <c r="P69" i="1"/>
  <c r="O68" i="1"/>
  <c r="N68" i="1"/>
  <c r="P68" i="1"/>
  <c r="O67" i="1"/>
  <c r="N67" i="1"/>
  <c r="P67" i="1"/>
  <c r="O66" i="1"/>
  <c r="N66" i="1"/>
  <c r="P66" i="1"/>
  <c r="O65" i="1"/>
  <c r="N65" i="1"/>
  <c r="P65" i="1"/>
  <c r="O64" i="1"/>
  <c r="N64" i="1"/>
  <c r="P64" i="1"/>
  <c r="O63" i="1"/>
  <c r="N63" i="1"/>
  <c r="P63" i="1"/>
  <c r="O62" i="1"/>
  <c r="N62" i="1"/>
  <c r="P62" i="1"/>
  <c r="O61" i="1"/>
  <c r="N61" i="1"/>
  <c r="P61" i="1"/>
  <c r="O60" i="1"/>
  <c r="N60" i="1"/>
  <c r="P60" i="1"/>
  <c r="O59" i="1"/>
  <c r="N59" i="1"/>
  <c r="P59" i="1"/>
  <c r="O58" i="1"/>
  <c r="N58" i="1"/>
  <c r="P58" i="1"/>
  <c r="O57" i="1"/>
  <c r="N57" i="1"/>
  <c r="P57" i="1"/>
  <c r="O56" i="1"/>
  <c r="N56" i="1"/>
  <c r="P56" i="1"/>
  <c r="O55" i="1"/>
  <c r="N55" i="1"/>
  <c r="P55" i="1"/>
  <c r="O54" i="1"/>
  <c r="N54" i="1"/>
  <c r="P54" i="1"/>
  <c r="O53" i="1"/>
  <c r="N53" i="1"/>
  <c r="P53" i="1"/>
  <c r="O52" i="1"/>
  <c r="N52" i="1"/>
  <c r="P52" i="1"/>
  <c r="O51" i="1"/>
  <c r="N51" i="1"/>
  <c r="P51" i="1"/>
  <c r="O50" i="1"/>
  <c r="N50" i="1"/>
  <c r="P50" i="1"/>
  <c r="O49" i="1"/>
  <c r="N49" i="1"/>
  <c r="P49" i="1"/>
  <c r="O48" i="1"/>
  <c r="N48" i="1"/>
  <c r="P48" i="1"/>
  <c r="O47" i="1"/>
  <c r="N47" i="1"/>
  <c r="P47" i="1"/>
  <c r="O46" i="1"/>
  <c r="N46" i="1"/>
  <c r="P46" i="1"/>
  <c r="O45" i="1"/>
  <c r="N45" i="1"/>
  <c r="P45" i="1"/>
  <c r="O44" i="1"/>
  <c r="N44" i="1"/>
  <c r="P44" i="1"/>
  <c r="O43" i="1"/>
  <c r="N43" i="1"/>
  <c r="P43" i="1"/>
  <c r="O42" i="1"/>
  <c r="N42" i="1"/>
  <c r="P42" i="1"/>
  <c r="O41" i="1"/>
  <c r="N41" i="1"/>
  <c r="P41" i="1"/>
  <c r="O40" i="1"/>
  <c r="N40" i="1"/>
  <c r="P40" i="1"/>
  <c r="O39" i="1"/>
  <c r="N39" i="1"/>
  <c r="P39" i="1"/>
  <c r="O38" i="1"/>
  <c r="N38" i="1"/>
  <c r="P38" i="1"/>
  <c r="O37" i="1"/>
  <c r="N37" i="1"/>
  <c r="P37" i="1"/>
  <c r="O36" i="1"/>
  <c r="N36" i="1"/>
  <c r="P36" i="1"/>
  <c r="O35" i="1"/>
  <c r="N35" i="1"/>
  <c r="P35" i="1"/>
  <c r="O34" i="1"/>
  <c r="N34" i="1"/>
  <c r="P34" i="1"/>
  <c r="O33" i="1"/>
  <c r="N33" i="1"/>
  <c r="P33" i="1"/>
  <c r="O32" i="1"/>
  <c r="N32" i="1"/>
  <c r="P32" i="1"/>
  <c r="O31" i="1"/>
  <c r="N31" i="1"/>
  <c r="P31" i="1"/>
  <c r="O30" i="1"/>
  <c r="N30" i="1"/>
  <c r="P30" i="1"/>
  <c r="O29" i="1"/>
  <c r="N29" i="1"/>
  <c r="P29" i="1"/>
  <c r="O28" i="1"/>
  <c r="N28" i="1"/>
  <c r="P28" i="1"/>
  <c r="O27" i="1"/>
  <c r="N27" i="1"/>
  <c r="P27" i="1"/>
  <c r="O26" i="1"/>
  <c r="N26" i="1"/>
  <c r="P26" i="1"/>
  <c r="O25" i="1"/>
  <c r="N25" i="1"/>
  <c r="P25" i="1"/>
  <c r="O24" i="1"/>
  <c r="N24" i="1"/>
  <c r="P24" i="1"/>
  <c r="O23" i="1"/>
  <c r="N23" i="1"/>
  <c r="P23" i="1"/>
  <c r="O22" i="1"/>
  <c r="N22" i="1"/>
  <c r="P22" i="1"/>
  <c r="O21" i="1"/>
  <c r="N21" i="1"/>
  <c r="P21" i="1"/>
  <c r="O20" i="1"/>
  <c r="N20" i="1"/>
  <c r="P20" i="1"/>
  <c r="O19" i="1"/>
  <c r="N19" i="1"/>
  <c r="P19" i="1"/>
  <c r="O18" i="1"/>
  <c r="N18" i="1"/>
  <c r="P18" i="1"/>
  <c r="O17" i="1"/>
  <c r="N17" i="1"/>
  <c r="P17" i="1"/>
  <c r="O16" i="1"/>
  <c r="N16" i="1"/>
  <c r="P16" i="1"/>
  <c r="O15" i="1"/>
  <c r="N15" i="1"/>
  <c r="P15" i="1"/>
  <c r="O14" i="1"/>
  <c r="N14" i="1"/>
  <c r="P14" i="1"/>
  <c r="O13" i="1"/>
  <c r="N13" i="1"/>
  <c r="P13" i="1"/>
  <c r="O12" i="1"/>
  <c r="N12" i="1"/>
  <c r="P12" i="1"/>
  <c r="O11" i="1"/>
  <c r="N11" i="1"/>
  <c r="P11" i="1"/>
  <c r="O10" i="1"/>
  <c r="N10" i="1"/>
  <c r="P10" i="1"/>
  <c r="O9" i="1"/>
  <c r="N9" i="1"/>
  <c r="P9" i="1"/>
  <c r="O8" i="1"/>
  <c r="N8" i="1"/>
  <c r="P8" i="1"/>
  <c r="O7" i="1"/>
  <c r="N7" i="1"/>
  <c r="P7" i="1"/>
  <c r="O6" i="1"/>
  <c r="N6" i="1"/>
  <c r="P6" i="1"/>
  <c r="O5" i="1"/>
  <c r="N5" i="1"/>
  <c r="P5" i="1"/>
  <c r="O4" i="1"/>
  <c r="N4" i="1"/>
  <c r="P4" i="1"/>
  <c r="O3" i="1"/>
  <c r="N3" i="1"/>
  <c r="P3" i="1"/>
</calcChain>
</file>

<file path=xl/sharedStrings.xml><?xml version="1.0" encoding="utf-8"?>
<sst xmlns="http://schemas.openxmlformats.org/spreadsheetml/2006/main" count="661" uniqueCount="58">
  <si>
    <t>sample_id</t>
  </si>
  <si>
    <t>site</t>
  </si>
  <si>
    <t>location</t>
  </si>
  <si>
    <t>date</t>
  </si>
  <si>
    <t>bottle</t>
  </si>
  <si>
    <t>do_init_mgL</t>
  </si>
  <si>
    <t>time_init</t>
  </si>
  <si>
    <t>temp_init_C</t>
  </si>
  <si>
    <t>do_final_mgL</t>
  </si>
  <si>
    <t>time_final</t>
  </si>
  <si>
    <t>temp_final_C</t>
  </si>
  <si>
    <t>TR_FRW1</t>
  </si>
  <si>
    <t>inflow</t>
  </si>
  <si>
    <t>L1</t>
  </si>
  <si>
    <t>L2</t>
  </si>
  <si>
    <t>L3</t>
  </si>
  <si>
    <t>L4</t>
  </si>
  <si>
    <t>L5</t>
  </si>
  <si>
    <t>L6</t>
  </si>
  <si>
    <t>D1</t>
  </si>
  <si>
    <t>D2</t>
  </si>
  <si>
    <t>D3</t>
  </si>
  <si>
    <t>D4</t>
  </si>
  <si>
    <t>D5</t>
  </si>
  <si>
    <t>D6</t>
  </si>
  <si>
    <t>outflow</t>
  </si>
  <si>
    <t>bottle type</t>
  </si>
  <si>
    <t>light</t>
  </si>
  <si>
    <t>dark</t>
  </si>
  <si>
    <t>sample_event_id</t>
  </si>
  <si>
    <t>time_difference_hr</t>
  </si>
  <si>
    <t>anpp_mean (mg/hr)</t>
  </si>
  <si>
    <t>anpp_std_err</t>
  </si>
  <si>
    <t>respiration_mean (mg/hr)</t>
  </si>
  <si>
    <t>respiration_std_err</t>
  </si>
  <si>
    <t>o2_change_mg/L</t>
  </si>
  <si>
    <t>app (mg/hr*L)</t>
  </si>
  <si>
    <t>average and std error of all anpp inflow</t>
  </si>
  <si>
    <t>aerage and std error of all anpp outflow</t>
  </si>
  <si>
    <t>average and std error of all respiration inflow</t>
  </si>
  <si>
    <t>average and std eerror of all respiration outflow</t>
  </si>
  <si>
    <t xml:space="preserve">outflow </t>
  </si>
  <si>
    <t xml:space="preserve">light </t>
  </si>
  <si>
    <t xml:space="preserve">dark </t>
  </si>
  <si>
    <t>anpp</t>
  </si>
  <si>
    <t>respiration</t>
  </si>
  <si>
    <t>data_type</t>
  </si>
  <si>
    <t>mean(mg/L*hr)</t>
  </si>
  <si>
    <t>ave_std_err</t>
  </si>
  <si>
    <t>#_events</t>
  </si>
  <si>
    <t>std dev</t>
  </si>
  <si>
    <t>p &lt; 0.1</t>
  </si>
  <si>
    <t>samples</t>
  </si>
  <si>
    <t>t test</t>
  </si>
  <si>
    <t>df (n -1)</t>
  </si>
  <si>
    <t>result</t>
  </si>
  <si>
    <t>t critical value</t>
  </si>
  <si>
    <t>p &lt;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</si>
</sst>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20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NumberFormat="1"/>
    <xf numFmtId="2" fontId="0" fillId="0" borderId="0" xfId="0" applyNumberFormat="1"/>
    <xf numFmtId="0" fontId="3" fillId="0" borderId="0" xfId="0" applyFont="1"/>
    <xf numFmtId="0" fontId="0" fillId="2" borderId="0" xfId="0" applyFill="1"/>
    <xf numFmtId="14" fontId="0" fillId="2" borderId="0" xfId="0" applyNumberFormat="1" applyFill="1"/>
    <xf numFmtId="20" fontId="0" fillId="2" borderId="0" xfId="0" applyNumberFormat="1" applyFill="1"/>
    <xf numFmtId="2" fontId="0" fillId="2" borderId="0" xfId="0" applyNumberFormat="1" applyFill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Spatial</a:t>
            </a:r>
            <a:r>
              <a:rPr lang="en-US" baseline="0"/>
              <a:t> Variance in </a:t>
            </a:r>
            <a:r>
              <a:rPr lang="en-US"/>
              <a:t>ANPP</a:t>
            </a:r>
          </a:p>
        </c:rich>
      </c:tx>
      <c:layout>
        <c:manualLayout>
          <c:xMode val="edge"/>
          <c:yMode val="edge"/>
          <c:x val="0.248270358822597"/>
          <c:y val="0.0247293651230659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71683348306294"/>
          <c:y val="0.162499399439477"/>
          <c:w val="0.66169296623157"/>
          <c:h val="0.634170025357"/>
        </c:manualLayout>
      </c:layout>
      <c:barChart>
        <c:barDir val="col"/>
        <c:grouping val="clustered"/>
        <c:varyColors val="0"/>
        <c:ser>
          <c:idx val="0"/>
          <c:order val="0"/>
          <c:tx>
            <c:v>Inflow</c:v>
          </c:tx>
          <c:invertIfNegative val="0"/>
          <c:dLbls>
            <c:dLbl>
              <c:idx val="0"/>
              <c:layout>
                <c:manualLayout>
                  <c:x val="0.00555555555555555"/>
                  <c:y val="0.58565834779127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</c:dLbl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Ref>
                <c:f>location!$G$2</c:f>
                <c:numCache>
                  <c:formatCode>General</c:formatCode>
                  <c:ptCount val="1"/>
                  <c:pt idx="0">
                    <c:v>0.0674133749157999</c:v>
                  </c:pt>
                </c:numCache>
              </c:numRef>
            </c:plus>
            <c:minus>
              <c:numRef>
                <c:f>location!$G$2</c:f>
                <c:numCache>
                  <c:formatCode>General</c:formatCode>
                  <c:ptCount val="1"/>
                  <c:pt idx="0">
                    <c:v>0.0674133749157999</c:v>
                  </c:pt>
                </c:numCache>
              </c:numRef>
            </c:minus>
          </c:errBars>
          <c:val>
            <c:numRef>
              <c:f>location!$F$2</c:f>
              <c:numCache>
                <c:formatCode>0.00</c:formatCode>
                <c:ptCount val="1"/>
                <c:pt idx="0">
                  <c:v>0.40179201508975</c:v>
                </c:pt>
              </c:numCache>
            </c:numRef>
          </c:val>
        </c:ser>
        <c:ser>
          <c:idx val="1"/>
          <c:order val="1"/>
          <c:tx>
            <c:v>Outflow</c:v>
          </c:tx>
          <c:spPr>
            <a:solidFill>
              <a:schemeClr val="accent6"/>
            </a:solidFill>
          </c:spPr>
          <c:invertIfNegative val="0"/>
          <c:dLbls>
            <c:dLbl>
              <c:idx val="0"/>
              <c:layout>
                <c:manualLayout>
                  <c:x val="0.0"/>
                  <c:y val="0.292061123715468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</c:dLbl>
            <c:dLblPos val="inBase"/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Ref>
                <c:f>location!$G$3</c:f>
                <c:numCache>
                  <c:formatCode>General</c:formatCode>
                  <c:ptCount val="1"/>
                  <c:pt idx="0">
                    <c:v>0.0310481762753476</c:v>
                  </c:pt>
                </c:numCache>
              </c:numRef>
            </c:plus>
            <c:minus>
              <c:numRef>
                <c:f>location!$G$3</c:f>
                <c:numCache>
                  <c:formatCode>General</c:formatCode>
                  <c:ptCount val="1"/>
                  <c:pt idx="0">
                    <c:v>0.0310481762753476</c:v>
                  </c:pt>
                </c:numCache>
              </c:numRef>
            </c:minus>
          </c:errBars>
          <c:val>
            <c:numRef>
              <c:f>location!$F$3</c:f>
              <c:numCache>
                <c:formatCode>0.00</c:formatCode>
                <c:ptCount val="1"/>
                <c:pt idx="0">
                  <c:v>0.166807044489124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4338328"/>
        <c:axId val="-2097587384"/>
      </c:barChart>
      <c:catAx>
        <c:axId val="2144338328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Location</a:t>
                </a:r>
              </a:p>
            </c:rich>
          </c:tx>
          <c:layout>
            <c:manualLayout>
              <c:xMode val="edge"/>
              <c:yMode val="edge"/>
              <c:x val="0.418304243219598"/>
              <c:y val="0.891584679033765"/>
            </c:manualLayout>
          </c:layout>
          <c:overlay val="0"/>
        </c:title>
        <c:majorTickMark val="out"/>
        <c:minorTickMark val="none"/>
        <c:tickLblPos val="nextTo"/>
        <c:crossAx val="-2097587384"/>
        <c:crosses val="autoZero"/>
        <c:auto val="1"/>
        <c:lblAlgn val="ctr"/>
        <c:lblOffset val="100"/>
        <c:noMultiLvlLbl val="0"/>
      </c:catAx>
      <c:valAx>
        <c:axId val="-20975873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Mean</a:t>
                </a:r>
                <a:r>
                  <a:rPr lang="en-US" baseline="0"/>
                  <a:t> ANPP (mg/L*hr)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286609945568884"/>
              <c:y val="0.30926463300479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crossAx val="21443383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41709755030621"/>
          <c:y val="0.368532496997197"/>
          <c:w val="0.141606640014967"/>
          <c:h val="0.143620344465163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Spatial Variance in ANPP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18827829122857"/>
          <c:y val="0.129469802952494"/>
          <c:w val="0.597408425322442"/>
          <c:h val="0.724981671794487"/>
        </c:manualLayout>
      </c:layout>
      <c:barChart>
        <c:barDir val="col"/>
        <c:grouping val="stacked"/>
        <c:varyColors val="0"/>
        <c:ser>
          <c:idx val="0"/>
          <c:order val="0"/>
          <c:invertIfNegative val="0"/>
          <c:cat>
            <c:strRef>
              <c:f>location!$C$2:$C$3</c:f>
              <c:strCache>
                <c:ptCount val="2"/>
                <c:pt idx="0">
                  <c:v>inflow</c:v>
                </c:pt>
                <c:pt idx="1">
                  <c:v>outflow</c:v>
                </c:pt>
              </c:strCache>
            </c:strRef>
          </c:cat>
          <c:val>
            <c:numRef>
              <c:f>location!$F$2:$F$3</c:f>
              <c:numCache>
                <c:formatCode>0.00</c:formatCode>
                <c:ptCount val="2"/>
                <c:pt idx="0">
                  <c:v>0.40179201508975</c:v>
                </c:pt>
                <c:pt idx="1">
                  <c:v>0.166807044489124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98115400"/>
        <c:axId val="-2097946312"/>
      </c:barChart>
      <c:catAx>
        <c:axId val="-2098115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Location</a:t>
                </a:r>
              </a:p>
            </c:rich>
          </c:tx>
          <c:overlay val="0"/>
        </c:title>
        <c:majorTickMark val="out"/>
        <c:minorTickMark val="none"/>
        <c:tickLblPos val="nextTo"/>
        <c:crossAx val="-2097946312"/>
        <c:crosses val="autoZero"/>
        <c:auto val="1"/>
        <c:lblAlgn val="ctr"/>
        <c:lblOffset val="100"/>
        <c:noMultiLvlLbl val="0"/>
      </c:catAx>
      <c:valAx>
        <c:axId val="-20979463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Mean ANPP (mg/L*hr)</a:t>
                </a:r>
              </a:p>
            </c:rich>
          </c:tx>
          <c:layout>
            <c:manualLayout>
              <c:xMode val="edge"/>
              <c:yMode val="edge"/>
              <c:x val="0.0727120816760224"/>
              <c:y val="0.304372001550725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crossAx val="-2098115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/>
              <a:t>Location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69432493753584"/>
          <c:y val="0.110807717377063"/>
          <c:w val="0.676464099020706"/>
          <c:h val="0.72845712108348"/>
        </c:manualLayout>
      </c:layout>
      <c:barChart>
        <c:barDir val="col"/>
        <c:grouping val="stacked"/>
        <c:varyColors val="0"/>
        <c:ser>
          <c:idx val="0"/>
          <c:order val="0"/>
          <c:invertIfNegative val="0"/>
          <c:errBars>
            <c:errBarType val="both"/>
            <c:errValType val="fixedVal"/>
            <c:noEndCap val="0"/>
            <c:val val="0.005"/>
          </c:errBars>
          <c:cat>
            <c:strRef>
              <c:f>location!$C$4:$C$5</c:f>
              <c:strCache>
                <c:ptCount val="2"/>
                <c:pt idx="0">
                  <c:v>inflow</c:v>
                </c:pt>
                <c:pt idx="1">
                  <c:v>outflow</c:v>
                </c:pt>
              </c:strCache>
            </c:strRef>
          </c:cat>
          <c:val>
            <c:numRef>
              <c:f>location!$F$4:$F$5</c:f>
              <c:numCache>
                <c:formatCode>0.00</c:formatCode>
                <c:ptCount val="2"/>
                <c:pt idx="0">
                  <c:v>-0.00843524606542654</c:v>
                </c:pt>
                <c:pt idx="1">
                  <c:v>-0.0447827782291134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16473448"/>
        <c:axId val="-2116237848"/>
      </c:barChart>
      <c:catAx>
        <c:axId val="-2116473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1800"/>
                  <a:t>Spatial Variance in Respiration</a:t>
                </a:r>
              </a:p>
            </c:rich>
          </c:tx>
          <c:layout>
            <c:manualLayout>
              <c:xMode val="edge"/>
              <c:yMode val="edge"/>
              <c:x val="0.208447379160029"/>
              <c:y val="0.874148610680405"/>
            </c:manualLayout>
          </c:layout>
          <c:overlay val="0"/>
        </c:title>
        <c:majorTickMark val="out"/>
        <c:minorTickMark val="none"/>
        <c:tickLblPos val="nextTo"/>
        <c:crossAx val="-2116237848"/>
        <c:crosses val="autoZero"/>
        <c:auto val="1"/>
        <c:lblAlgn val="ctr"/>
        <c:lblOffset val="100"/>
        <c:noMultiLvlLbl val="0"/>
      </c:catAx>
      <c:valAx>
        <c:axId val="-21162378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Mean Respiration</a:t>
                </a:r>
                <a:r>
                  <a:rPr lang="en-US" baseline="0"/>
                  <a:t> (mg/L*hr)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307969487843146"/>
              <c:y val="0.290779417835182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crossAx val="-21164734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0</xdr:row>
      <xdr:rowOff>63500</xdr:rowOff>
    </xdr:from>
    <xdr:to>
      <xdr:col>5</xdr:col>
      <xdr:colOff>692150</xdr:colOff>
      <xdr:row>19</xdr:row>
      <xdr:rowOff>76200</xdr:rowOff>
    </xdr:to>
    <xdr:graphicFrame macro="">
      <xdr:nvGraphicFramePr>
        <xdr:cNvPr id="2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793750</xdr:colOff>
      <xdr:row>0</xdr:row>
      <xdr:rowOff>88902</xdr:rowOff>
    </xdr:from>
    <xdr:to>
      <xdr:col>12</xdr:col>
      <xdr:colOff>1</xdr:colOff>
      <xdr:row>19</xdr:row>
      <xdr:rowOff>33867</xdr:rowOff>
    </xdr:to>
    <xdr:graphicFrame macro="">
      <xdr:nvGraphicFramePr>
        <xdr:cNvPr id="3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91016</xdr:colOff>
      <xdr:row>19</xdr:row>
      <xdr:rowOff>169333</xdr:rowOff>
    </xdr:from>
    <xdr:to>
      <xdr:col>6</xdr:col>
      <xdr:colOff>84667</xdr:colOff>
      <xdr:row>39</xdr:row>
      <xdr:rowOff>84667</xdr:rowOff>
    </xdr:to>
    <xdr:graphicFrame macro="">
      <xdr:nvGraphicFramePr>
        <xdr:cNvPr id="4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3"/>
  <sheetViews>
    <sheetView workbookViewId="0">
      <selection activeCell="L14" sqref="L14:L37"/>
    </sheetView>
  </sheetViews>
  <sheetFormatPr baseColWidth="10" defaultRowHeight="15" x14ac:dyDescent="0"/>
  <cols>
    <col min="1" max="1" width="15" bestFit="1" customWidth="1"/>
    <col min="14" max="14" width="16.83203125" style="3" bestFit="1" customWidth="1"/>
    <col min="15" max="15" width="13.5" bestFit="1" customWidth="1"/>
    <col min="16" max="16" width="11" style="3" customWidth="1"/>
  </cols>
  <sheetData>
    <row r="1" spans="1:16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26</v>
      </c>
      <c r="H1" t="s">
        <v>6</v>
      </c>
      <c r="I1" t="s">
        <v>7</v>
      </c>
      <c r="J1" t="s">
        <v>5</v>
      </c>
      <c r="K1" t="s">
        <v>9</v>
      </c>
      <c r="L1" t="s">
        <v>10</v>
      </c>
      <c r="M1" t="s">
        <v>8</v>
      </c>
      <c r="N1" s="3" t="s">
        <v>30</v>
      </c>
      <c r="O1" t="s">
        <v>35</v>
      </c>
      <c r="P1" s="3" t="s">
        <v>36</v>
      </c>
    </row>
    <row r="2" spans="1:16" s="6" customFormat="1">
      <c r="A2" s="6">
        <v>1</v>
      </c>
      <c r="B2" s="6">
        <v>1</v>
      </c>
      <c r="C2" s="6" t="s">
        <v>11</v>
      </c>
      <c r="D2" s="6" t="s">
        <v>12</v>
      </c>
      <c r="E2" s="7">
        <v>42877</v>
      </c>
      <c r="F2" s="6" t="s">
        <v>13</v>
      </c>
      <c r="G2" s="6" t="s">
        <v>27</v>
      </c>
      <c r="H2" s="8">
        <v>0.3034722222222222</v>
      </c>
      <c r="I2" s="6">
        <v>27.3</v>
      </c>
      <c r="J2" s="6">
        <v>4.34</v>
      </c>
      <c r="K2" s="8">
        <v>0.4458333333333333</v>
      </c>
      <c r="L2" s="6">
        <v>29</v>
      </c>
      <c r="M2" s="6">
        <v>6.92</v>
      </c>
      <c r="N2" s="9">
        <f>(K2-H2)*24</f>
        <v>3.4166666666666665</v>
      </c>
      <c r="O2" s="6">
        <f>M2-J2</f>
        <v>2.58</v>
      </c>
      <c r="P2" s="9">
        <f>O2/N2</f>
        <v>0.7551219512195122</v>
      </c>
    </row>
    <row r="3" spans="1:16" s="6" customFormat="1">
      <c r="A3" s="6">
        <v>1</v>
      </c>
      <c r="B3" s="6">
        <v>2</v>
      </c>
      <c r="C3" s="6" t="s">
        <v>11</v>
      </c>
      <c r="D3" s="6" t="s">
        <v>12</v>
      </c>
      <c r="E3" s="7">
        <v>42877</v>
      </c>
      <c r="F3" s="6" t="s">
        <v>14</v>
      </c>
      <c r="G3" s="6" t="s">
        <v>27</v>
      </c>
      <c r="H3" s="8">
        <v>0.30624999999999997</v>
      </c>
      <c r="I3" s="6">
        <v>27.3</v>
      </c>
      <c r="J3" s="6">
        <v>4.45</v>
      </c>
      <c r="K3" s="8">
        <v>0.4465277777777778</v>
      </c>
      <c r="L3" s="6">
        <v>29</v>
      </c>
      <c r="M3" s="6">
        <v>6.91</v>
      </c>
      <c r="N3" s="9">
        <f t="shared" ref="N3:N66" si="0">(K3-H3)*24</f>
        <v>3.366666666666668</v>
      </c>
      <c r="O3" s="6">
        <f t="shared" ref="O3:O66" si="1">M3-J3</f>
        <v>2.46</v>
      </c>
      <c r="P3" s="9">
        <f t="shared" ref="P3:P66" si="2">O3/N3</f>
        <v>0.73069306930693034</v>
      </c>
    </row>
    <row r="4" spans="1:16" s="6" customFormat="1">
      <c r="A4" s="6">
        <v>1</v>
      </c>
      <c r="B4" s="6">
        <v>3</v>
      </c>
      <c r="C4" s="6" t="s">
        <v>11</v>
      </c>
      <c r="D4" s="6" t="s">
        <v>12</v>
      </c>
      <c r="E4" s="7">
        <v>42877</v>
      </c>
      <c r="F4" s="6" t="s">
        <v>15</v>
      </c>
      <c r="G4" s="6" t="s">
        <v>27</v>
      </c>
      <c r="H4" s="8">
        <v>0.30763888888888891</v>
      </c>
      <c r="I4" s="6">
        <v>27.3</v>
      </c>
      <c r="J4" s="6">
        <v>4.53</v>
      </c>
      <c r="K4" s="8">
        <v>0.44722222222222219</v>
      </c>
      <c r="L4" s="6">
        <v>29</v>
      </c>
      <c r="M4" s="6">
        <v>6.95</v>
      </c>
      <c r="N4" s="9">
        <f t="shared" si="0"/>
        <v>3.3499999999999988</v>
      </c>
      <c r="O4" s="6">
        <f t="shared" si="1"/>
        <v>2.42</v>
      </c>
      <c r="P4" s="9">
        <f t="shared" si="2"/>
        <v>0.72238805970149278</v>
      </c>
    </row>
    <row r="5" spans="1:16" s="6" customFormat="1">
      <c r="A5" s="6">
        <v>1</v>
      </c>
      <c r="B5" s="6">
        <v>4</v>
      </c>
      <c r="C5" s="6" t="s">
        <v>11</v>
      </c>
      <c r="D5" s="6" t="s">
        <v>12</v>
      </c>
      <c r="E5" s="7">
        <v>42877</v>
      </c>
      <c r="F5" s="6" t="s">
        <v>16</v>
      </c>
      <c r="G5" s="6" t="s">
        <v>27</v>
      </c>
      <c r="H5" s="8">
        <v>0.30833333333333335</v>
      </c>
      <c r="I5" s="6">
        <v>27.3</v>
      </c>
      <c r="J5" s="6">
        <v>4.5599999999999996</v>
      </c>
      <c r="K5" s="8">
        <v>0.44791666666666669</v>
      </c>
      <c r="L5" s="6">
        <v>29.9</v>
      </c>
      <c r="M5" s="6">
        <v>7.03</v>
      </c>
      <c r="N5" s="9">
        <f t="shared" si="0"/>
        <v>3.35</v>
      </c>
      <c r="O5" s="6">
        <f t="shared" si="1"/>
        <v>2.4700000000000006</v>
      </c>
      <c r="P5" s="9">
        <f t="shared" si="2"/>
        <v>0.73731343283582107</v>
      </c>
    </row>
    <row r="6" spans="1:16" s="6" customFormat="1">
      <c r="A6" s="6">
        <v>1</v>
      </c>
      <c r="B6" s="6">
        <v>5</v>
      </c>
      <c r="C6" s="6" t="s">
        <v>11</v>
      </c>
      <c r="D6" s="6" t="s">
        <v>12</v>
      </c>
      <c r="E6" s="7">
        <v>42877</v>
      </c>
      <c r="F6" s="6" t="s">
        <v>17</v>
      </c>
      <c r="G6" s="6" t="s">
        <v>27</v>
      </c>
      <c r="H6" s="8">
        <v>0.30972222222222223</v>
      </c>
      <c r="I6" s="6">
        <v>27.3</v>
      </c>
      <c r="J6" s="6">
        <v>4.62</v>
      </c>
      <c r="K6" s="8">
        <v>0.44930555555555557</v>
      </c>
      <c r="L6" s="6">
        <v>29.9</v>
      </c>
      <c r="M6" s="6">
        <v>6.93</v>
      </c>
      <c r="N6" s="9">
        <f t="shared" si="0"/>
        <v>3.35</v>
      </c>
      <c r="O6" s="6">
        <f t="shared" si="1"/>
        <v>2.3099999999999996</v>
      </c>
      <c r="P6" s="9">
        <f t="shared" si="2"/>
        <v>0.68955223880597005</v>
      </c>
    </row>
    <row r="7" spans="1:16" s="6" customFormat="1">
      <c r="A7" s="6">
        <v>1</v>
      </c>
      <c r="B7" s="6">
        <v>6</v>
      </c>
      <c r="C7" s="6" t="s">
        <v>11</v>
      </c>
      <c r="D7" s="6" t="s">
        <v>12</v>
      </c>
      <c r="E7" s="7">
        <v>42877</v>
      </c>
      <c r="F7" s="6" t="s">
        <v>18</v>
      </c>
      <c r="G7" s="6" t="s">
        <v>27</v>
      </c>
      <c r="H7" s="8">
        <v>0.31041666666666667</v>
      </c>
      <c r="I7" s="6">
        <v>27.3</v>
      </c>
      <c r="J7" s="6">
        <v>4.5999999999999996</v>
      </c>
      <c r="K7" s="8">
        <v>0.45</v>
      </c>
      <c r="L7" s="6">
        <v>29.9</v>
      </c>
      <c r="M7" s="6">
        <v>7.05</v>
      </c>
      <c r="N7" s="9">
        <f t="shared" si="0"/>
        <v>3.35</v>
      </c>
      <c r="O7" s="6">
        <f t="shared" si="1"/>
        <v>2.4500000000000002</v>
      </c>
      <c r="P7" s="9">
        <f t="shared" si="2"/>
        <v>0.73134328358208955</v>
      </c>
    </row>
    <row r="8" spans="1:16">
      <c r="A8">
        <v>1</v>
      </c>
      <c r="B8">
        <v>7</v>
      </c>
      <c r="C8" t="s">
        <v>11</v>
      </c>
      <c r="D8" t="s">
        <v>12</v>
      </c>
      <c r="E8" s="1">
        <v>42877</v>
      </c>
      <c r="F8" t="s">
        <v>19</v>
      </c>
      <c r="G8" t="s">
        <v>28</v>
      </c>
      <c r="H8" s="2">
        <v>0.31180555555555556</v>
      </c>
      <c r="I8">
        <v>27.3</v>
      </c>
      <c r="J8">
        <v>4.6900000000000004</v>
      </c>
      <c r="K8" s="2">
        <v>0.43958333333333338</v>
      </c>
      <c r="L8">
        <v>30</v>
      </c>
      <c r="M8">
        <v>6.01</v>
      </c>
      <c r="N8" s="4">
        <f t="shared" si="0"/>
        <v>3.0666666666666678</v>
      </c>
      <c r="O8">
        <f t="shared" si="1"/>
        <v>1.3199999999999994</v>
      </c>
      <c r="P8" s="4">
        <f t="shared" si="2"/>
        <v>0.43043478260869528</v>
      </c>
    </row>
    <row r="9" spans="1:16">
      <c r="A9">
        <v>1</v>
      </c>
      <c r="B9">
        <v>8</v>
      </c>
      <c r="C9" t="s">
        <v>11</v>
      </c>
      <c r="D9" t="s">
        <v>12</v>
      </c>
      <c r="E9" s="1">
        <v>42877</v>
      </c>
      <c r="F9" t="s">
        <v>20</v>
      </c>
      <c r="G9" t="s">
        <v>28</v>
      </c>
      <c r="H9" s="2">
        <v>0.31319444444444444</v>
      </c>
      <c r="I9">
        <v>27.7</v>
      </c>
      <c r="J9">
        <v>4.2699999999999996</v>
      </c>
      <c r="K9" s="2">
        <v>0.44097222222222227</v>
      </c>
      <c r="L9">
        <v>29.6</v>
      </c>
      <c r="M9">
        <v>6.01</v>
      </c>
      <c r="N9" s="4">
        <f t="shared" si="0"/>
        <v>3.0666666666666678</v>
      </c>
      <c r="O9">
        <f t="shared" si="1"/>
        <v>1.7400000000000002</v>
      </c>
      <c r="P9" s="4">
        <f t="shared" si="2"/>
        <v>0.56739130434782592</v>
      </c>
    </row>
    <row r="10" spans="1:16">
      <c r="A10">
        <v>1</v>
      </c>
      <c r="B10">
        <v>9</v>
      </c>
      <c r="C10" t="s">
        <v>11</v>
      </c>
      <c r="D10" t="s">
        <v>12</v>
      </c>
      <c r="E10" s="1">
        <v>42877</v>
      </c>
      <c r="F10" t="s">
        <v>21</v>
      </c>
      <c r="G10" t="s">
        <v>28</v>
      </c>
      <c r="H10" s="2">
        <v>0.31527777777777777</v>
      </c>
      <c r="I10">
        <v>27.7</v>
      </c>
      <c r="J10">
        <v>4.8</v>
      </c>
      <c r="K10" s="2">
        <v>0.44166666666666665</v>
      </c>
      <c r="L10">
        <v>29.6</v>
      </c>
      <c r="M10">
        <v>5.96</v>
      </c>
      <c r="N10" s="4">
        <f t="shared" si="0"/>
        <v>3.0333333333333332</v>
      </c>
      <c r="O10">
        <f t="shared" si="1"/>
        <v>1.1600000000000001</v>
      </c>
      <c r="P10" s="4">
        <f t="shared" si="2"/>
        <v>0.3824175824175825</v>
      </c>
    </row>
    <row r="11" spans="1:16">
      <c r="A11">
        <v>1</v>
      </c>
      <c r="B11">
        <v>10</v>
      </c>
      <c r="C11" t="s">
        <v>11</v>
      </c>
      <c r="D11" t="s">
        <v>12</v>
      </c>
      <c r="E11" s="1">
        <v>42877</v>
      </c>
      <c r="F11" t="s">
        <v>22</v>
      </c>
      <c r="G11" t="s">
        <v>28</v>
      </c>
      <c r="H11" s="2">
        <v>0.31597222222222221</v>
      </c>
      <c r="I11">
        <v>27.7</v>
      </c>
      <c r="J11">
        <v>4.88</v>
      </c>
      <c r="K11" s="2">
        <v>0.44305555555555554</v>
      </c>
      <c r="L11">
        <v>29.6</v>
      </c>
      <c r="M11">
        <v>6.03</v>
      </c>
      <c r="N11" s="4">
        <f t="shared" si="0"/>
        <v>3.05</v>
      </c>
      <c r="O11">
        <f t="shared" si="1"/>
        <v>1.1500000000000004</v>
      </c>
      <c r="P11" s="4">
        <f t="shared" si="2"/>
        <v>0.37704918032786899</v>
      </c>
    </row>
    <row r="12" spans="1:16">
      <c r="A12">
        <v>1</v>
      </c>
      <c r="B12">
        <v>11</v>
      </c>
      <c r="C12" t="s">
        <v>11</v>
      </c>
      <c r="D12" t="s">
        <v>12</v>
      </c>
      <c r="E12" s="1">
        <v>42877</v>
      </c>
      <c r="F12" t="s">
        <v>23</v>
      </c>
      <c r="G12" t="s">
        <v>28</v>
      </c>
      <c r="H12" s="2">
        <v>0.31736111111111115</v>
      </c>
      <c r="I12">
        <v>28.4</v>
      </c>
      <c r="J12">
        <v>4.91</v>
      </c>
      <c r="K12" s="2">
        <v>0.44375000000000003</v>
      </c>
      <c r="L12">
        <v>29.6</v>
      </c>
      <c r="M12">
        <v>6.05</v>
      </c>
      <c r="N12" s="4">
        <f t="shared" si="0"/>
        <v>3.0333333333333332</v>
      </c>
      <c r="O12">
        <f t="shared" si="1"/>
        <v>1.1399999999999997</v>
      </c>
      <c r="P12" s="4">
        <f t="shared" si="2"/>
        <v>0.37582417582417571</v>
      </c>
    </row>
    <row r="13" spans="1:16">
      <c r="A13">
        <v>1</v>
      </c>
      <c r="B13">
        <v>12</v>
      </c>
      <c r="C13" t="s">
        <v>11</v>
      </c>
      <c r="D13" t="s">
        <v>12</v>
      </c>
      <c r="E13" s="1">
        <v>42877</v>
      </c>
      <c r="F13" t="s">
        <v>24</v>
      </c>
      <c r="G13" t="s">
        <v>28</v>
      </c>
      <c r="H13" s="2">
        <v>0.31805555555555554</v>
      </c>
      <c r="I13">
        <v>28.8</v>
      </c>
      <c r="J13">
        <v>4.9800000000000004</v>
      </c>
      <c r="K13" s="2">
        <v>0.44513888888888892</v>
      </c>
      <c r="L13">
        <v>29.6</v>
      </c>
      <c r="M13">
        <v>6.05</v>
      </c>
      <c r="N13" s="4">
        <f t="shared" si="0"/>
        <v>3.0500000000000012</v>
      </c>
      <c r="O13">
        <f t="shared" si="1"/>
        <v>1.0699999999999994</v>
      </c>
      <c r="P13" s="4">
        <f t="shared" si="2"/>
        <v>0.35081967213114723</v>
      </c>
    </row>
    <row r="14" spans="1:16" s="6" customFormat="1">
      <c r="A14" s="6">
        <v>2</v>
      </c>
      <c r="B14" s="6">
        <v>13</v>
      </c>
      <c r="C14" s="6" t="s">
        <v>11</v>
      </c>
      <c r="D14" s="6" t="s">
        <v>12</v>
      </c>
      <c r="E14" s="7">
        <v>42922</v>
      </c>
      <c r="F14" s="6" t="s">
        <v>13</v>
      </c>
      <c r="G14" s="6" t="s">
        <v>27</v>
      </c>
      <c r="H14" s="8">
        <v>0.30069444444444443</v>
      </c>
      <c r="I14" s="6">
        <v>30.3</v>
      </c>
      <c r="J14" s="6">
        <v>9.5</v>
      </c>
      <c r="K14" s="8">
        <v>0.38680555555555557</v>
      </c>
      <c r="L14" s="6">
        <v>30.4</v>
      </c>
      <c r="M14" s="6">
        <v>11.19</v>
      </c>
      <c r="N14" s="9">
        <f t="shared" si="0"/>
        <v>2.0666666666666673</v>
      </c>
      <c r="O14" s="6">
        <f t="shared" si="1"/>
        <v>1.6899999999999995</v>
      </c>
      <c r="P14" s="9">
        <f t="shared" si="2"/>
        <v>0.81774193548387042</v>
      </c>
    </row>
    <row r="15" spans="1:16" s="6" customFormat="1">
      <c r="A15" s="6">
        <v>2</v>
      </c>
      <c r="B15" s="6">
        <v>14</v>
      </c>
      <c r="C15" s="6" t="s">
        <v>11</v>
      </c>
      <c r="D15" s="6" t="s">
        <v>12</v>
      </c>
      <c r="E15" s="7">
        <v>42922</v>
      </c>
      <c r="F15" s="6" t="s">
        <v>14</v>
      </c>
      <c r="G15" s="6" t="s">
        <v>27</v>
      </c>
      <c r="H15" s="8">
        <v>0.29930555555555555</v>
      </c>
      <c r="I15" s="6">
        <v>30.3</v>
      </c>
      <c r="J15" s="6">
        <v>9.44</v>
      </c>
      <c r="K15" s="8">
        <v>0.38541666666666669</v>
      </c>
      <c r="L15" s="6">
        <v>30.6</v>
      </c>
      <c r="M15" s="6">
        <v>11.23</v>
      </c>
      <c r="N15" s="9">
        <f t="shared" si="0"/>
        <v>2.0666666666666673</v>
      </c>
      <c r="O15" s="6">
        <f t="shared" si="1"/>
        <v>1.7900000000000009</v>
      </c>
      <c r="P15" s="9">
        <f t="shared" si="2"/>
        <v>0.8661290322580647</v>
      </c>
    </row>
    <row r="16" spans="1:16" s="6" customFormat="1">
      <c r="A16" s="6">
        <v>2</v>
      </c>
      <c r="B16" s="6">
        <v>15</v>
      </c>
      <c r="C16" s="6" t="s">
        <v>11</v>
      </c>
      <c r="D16" s="6" t="s">
        <v>12</v>
      </c>
      <c r="E16" s="7">
        <v>42922</v>
      </c>
      <c r="F16" s="6" t="s">
        <v>15</v>
      </c>
      <c r="G16" s="6" t="s">
        <v>27</v>
      </c>
      <c r="H16" s="8">
        <v>0.29722222222222222</v>
      </c>
      <c r="I16" s="6">
        <v>30.1</v>
      </c>
      <c r="J16" s="6">
        <v>9.36</v>
      </c>
      <c r="K16" s="8">
        <v>0.3840277777777778</v>
      </c>
      <c r="L16" s="6">
        <v>30.7</v>
      </c>
      <c r="M16" s="6">
        <v>11.16</v>
      </c>
      <c r="N16" s="9">
        <f t="shared" si="0"/>
        <v>2.0833333333333339</v>
      </c>
      <c r="O16" s="6">
        <f t="shared" si="1"/>
        <v>1.8000000000000007</v>
      </c>
      <c r="P16" s="9">
        <f t="shared" si="2"/>
        <v>0.8640000000000001</v>
      </c>
    </row>
    <row r="17" spans="1:16" s="6" customFormat="1">
      <c r="A17" s="6">
        <v>2</v>
      </c>
      <c r="B17" s="6">
        <v>16</v>
      </c>
      <c r="C17" s="6" t="s">
        <v>11</v>
      </c>
      <c r="D17" s="6" t="s">
        <v>12</v>
      </c>
      <c r="E17" s="7">
        <v>42922</v>
      </c>
      <c r="F17" s="6" t="s">
        <v>16</v>
      </c>
      <c r="G17" s="6" t="s">
        <v>27</v>
      </c>
      <c r="H17" s="8">
        <v>0.29305555555555557</v>
      </c>
      <c r="I17" s="6">
        <v>30.2</v>
      </c>
      <c r="J17" s="6">
        <v>11.48</v>
      </c>
      <c r="K17" s="8">
        <v>0.38263888888888892</v>
      </c>
      <c r="L17" s="6">
        <v>30.8</v>
      </c>
      <c r="M17" s="6">
        <v>11.15</v>
      </c>
      <c r="N17" s="9">
        <f t="shared" si="0"/>
        <v>2.1500000000000004</v>
      </c>
      <c r="O17" s="6">
        <f t="shared" si="1"/>
        <v>-0.33000000000000007</v>
      </c>
      <c r="P17" s="9">
        <f t="shared" si="2"/>
        <v>-0.15348837209302327</v>
      </c>
    </row>
    <row r="18" spans="1:16" s="6" customFormat="1">
      <c r="A18" s="6">
        <v>2</v>
      </c>
      <c r="B18" s="6">
        <v>17</v>
      </c>
      <c r="C18" s="6" t="s">
        <v>11</v>
      </c>
      <c r="D18" s="6" t="s">
        <v>12</v>
      </c>
      <c r="E18" s="7">
        <v>42922</v>
      </c>
      <c r="F18" s="6" t="s">
        <v>17</v>
      </c>
      <c r="G18" s="6" t="s">
        <v>27</v>
      </c>
      <c r="H18" s="8">
        <v>0.28819444444444448</v>
      </c>
      <c r="I18" s="6">
        <v>30.3</v>
      </c>
      <c r="J18" s="6">
        <v>11.95</v>
      </c>
      <c r="K18" s="8">
        <v>0.38194444444444442</v>
      </c>
      <c r="L18" s="6">
        <v>31.5</v>
      </c>
      <c r="M18" s="6">
        <v>9.56</v>
      </c>
      <c r="N18" s="9">
        <f t="shared" si="0"/>
        <v>2.2499999999999987</v>
      </c>
      <c r="O18" s="6">
        <f t="shared" si="1"/>
        <v>-2.3899999999999988</v>
      </c>
      <c r="P18" s="9">
        <f t="shared" si="2"/>
        <v>-1.0622222222222224</v>
      </c>
    </row>
    <row r="19" spans="1:16" s="6" customFormat="1">
      <c r="A19" s="6">
        <v>2</v>
      </c>
      <c r="B19" s="6">
        <v>18</v>
      </c>
      <c r="C19" s="6" t="s">
        <v>11</v>
      </c>
      <c r="D19" s="6" t="s">
        <v>12</v>
      </c>
      <c r="E19" s="7">
        <v>42922</v>
      </c>
      <c r="F19" s="6" t="s">
        <v>18</v>
      </c>
      <c r="G19" s="6" t="s">
        <v>27</v>
      </c>
      <c r="H19" s="8">
        <v>0.28333333333333333</v>
      </c>
      <c r="I19" s="6">
        <v>30.4</v>
      </c>
      <c r="J19" s="6">
        <v>9.15</v>
      </c>
      <c r="K19" s="8">
        <v>0.38055555555555554</v>
      </c>
      <c r="L19" s="6">
        <v>33.200000000000003</v>
      </c>
      <c r="M19" s="6">
        <v>9.61</v>
      </c>
      <c r="N19" s="9">
        <f t="shared" si="0"/>
        <v>2.333333333333333</v>
      </c>
      <c r="O19" s="6">
        <f t="shared" si="1"/>
        <v>0.45999999999999908</v>
      </c>
      <c r="P19" s="9">
        <f t="shared" si="2"/>
        <v>0.19714285714285676</v>
      </c>
    </row>
    <row r="20" spans="1:16">
      <c r="A20">
        <v>2</v>
      </c>
      <c r="B20">
        <v>19</v>
      </c>
      <c r="C20" t="s">
        <v>11</v>
      </c>
      <c r="D20" t="s">
        <v>12</v>
      </c>
      <c r="E20" s="1">
        <v>42922</v>
      </c>
      <c r="F20" t="s">
        <v>19</v>
      </c>
      <c r="G20" t="s">
        <v>28</v>
      </c>
      <c r="H20" s="2">
        <v>0.31111111111111112</v>
      </c>
      <c r="I20">
        <v>30.7</v>
      </c>
      <c r="J20">
        <v>9.67</v>
      </c>
      <c r="K20" s="2">
        <v>0.39305555555555555</v>
      </c>
      <c r="L20">
        <v>30.7</v>
      </c>
      <c r="M20">
        <v>9.44</v>
      </c>
      <c r="N20" s="4">
        <f t="shared" si="0"/>
        <v>1.9666666666666663</v>
      </c>
      <c r="O20">
        <f t="shared" si="1"/>
        <v>-0.23000000000000043</v>
      </c>
      <c r="P20" s="4">
        <f t="shared" si="2"/>
        <v>-0.11694915254237312</v>
      </c>
    </row>
    <row r="21" spans="1:16">
      <c r="A21">
        <v>2</v>
      </c>
      <c r="B21">
        <v>20</v>
      </c>
      <c r="C21" t="s">
        <v>11</v>
      </c>
      <c r="D21" t="s">
        <v>12</v>
      </c>
      <c r="E21" s="1">
        <v>42922</v>
      </c>
      <c r="F21" t="s">
        <v>20</v>
      </c>
      <c r="G21" t="s">
        <v>28</v>
      </c>
      <c r="H21" s="2">
        <v>0.30972222222222223</v>
      </c>
      <c r="I21">
        <v>30.6</v>
      </c>
      <c r="J21">
        <v>9.68</v>
      </c>
      <c r="K21" s="2">
        <v>0.39166666666666666</v>
      </c>
      <c r="L21">
        <v>30.7</v>
      </c>
      <c r="M21">
        <v>9.41</v>
      </c>
      <c r="N21" s="4">
        <f t="shared" si="0"/>
        <v>1.9666666666666663</v>
      </c>
      <c r="O21">
        <f t="shared" si="1"/>
        <v>-0.26999999999999957</v>
      </c>
      <c r="P21" s="4">
        <f t="shared" si="2"/>
        <v>-0.13728813559322015</v>
      </c>
    </row>
    <row r="22" spans="1:16">
      <c r="A22">
        <v>2</v>
      </c>
      <c r="B22">
        <v>21</v>
      </c>
      <c r="C22" t="s">
        <v>11</v>
      </c>
      <c r="D22" t="s">
        <v>12</v>
      </c>
      <c r="E22" s="1">
        <v>42922</v>
      </c>
      <c r="F22" t="s">
        <v>21</v>
      </c>
      <c r="G22" t="s">
        <v>28</v>
      </c>
      <c r="H22" s="2">
        <v>0.30763888888888891</v>
      </c>
      <c r="I22">
        <v>30.5</v>
      </c>
      <c r="J22">
        <v>9.5299999999999994</v>
      </c>
      <c r="K22" s="2">
        <v>0.39097222222222222</v>
      </c>
      <c r="L22">
        <v>30.5</v>
      </c>
      <c r="M22">
        <v>9.31</v>
      </c>
      <c r="N22" s="4">
        <f t="shared" si="0"/>
        <v>1.9999999999999996</v>
      </c>
      <c r="O22">
        <f t="shared" si="1"/>
        <v>-0.21999999999999886</v>
      </c>
      <c r="P22" s="4">
        <f t="shared" si="2"/>
        <v>-0.10999999999999946</v>
      </c>
    </row>
    <row r="23" spans="1:16">
      <c r="A23">
        <v>2</v>
      </c>
      <c r="B23">
        <v>22</v>
      </c>
      <c r="C23" t="s">
        <v>11</v>
      </c>
      <c r="D23" t="s">
        <v>12</v>
      </c>
      <c r="E23" s="1">
        <v>42922</v>
      </c>
      <c r="F23" t="s">
        <v>22</v>
      </c>
      <c r="G23" t="s">
        <v>28</v>
      </c>
      <c r="H23" s="2">
        <v>0.30624999999999997</v>
      </c>
      <c r="I23">
        <v>30.6</v>
      </c>
      <c r="J23">
        <v>9.57</v>
      </c>
      <c r="K23" s="2">
        <v>0.38958333333333334</v>
      </c>
      <c r="L23">
        <v>30.6</v>
      </c>
      <c r="M23">
        <v>9.35</v>
      </c>
      <c r="N23" s="4">
        <f t="shared" si="0"/>
        <v>2.0000000000000009</v>
      </c>
      <c r="O23">
        <f t="shared" si="1"/>
        <v>-0.22000000000000064</v>
      </c>
      <c r="P23" s="4">
        <f t="shared" si="2"/>
        <v>-0.11000000000000026</v>
      </c>
    </row>
    <row r="24" spans="1:16">
      <c r="A24">
        <v>2</v>
      </c>
      <c r="B24">
        <v>23</v>
      </c>
      <c r="C24" t="s">
        <v>11</v>
      </c>
      <c r="D24" t="s">
        <v>12</v>
      </c>
      <c r="E24" s="1">
        <v>42922</v>
      </c>
      <c r="F24" t="s">
        <v>23</v>
      </c>
      <c r="G24" t="s">
        <v>28</v>
      </c>
      <c r="H24" s="2">
        <v>0.30416666666666664</v>
      </c>
      <c r="I24">
        <v>30.4</v>
      </c>
      <c r="J24">
        <v>9.6199999999999992</v>
      </c>
      <c r="K24" s="2">
        <v>0.3888888888888889</v>
      </c>
      <c r="L24">
        <v>30.5</v>
      </c>
      <c r="M24">
        <v>9.35</v>
      </c>
      <c r="N24" s="4">
        <f t="shared" si="0"/>
        <v>2.0333333333333341</v>
      </c>
      <c r="O24">
        <f t="shared" si="1"/>
        <v>-0.26999999999999957</v>
      </c>
      <c r="P24" s="4">
        <f t="shared" si="2"/>
        <v>-0.13278688524590138</v>
      </c>
    </row>
    <row r="25" spans="1:16">
      <c r="A25">
        <v>2</v>
      </c>
      <c r="B25">
        <v>24</v>
      </c>
      <c r="C25" t="s">
        <v>11</v>
      </c>
      <c r="D25" t="s">
        <v>12</v>
      </c>
      <c r="E25" s="1">
        <v>42922</v>
      </c>
      <c r="F25" t="s">
        <v>24</v>
      </c>
      <c r="G25" t="s">
        <v>28</v>
      </c>
      <c r="H25" s="2">
        <v>0.30208333333333331</v>
      </c>
      <c r="I25">
        <v>30.4</v>
      </c>
      <c r="J25">
        <v>9.6199999999999992</v>
      </c>
      <c r="K25" s="2">
        <v>0.38750000000000001</v>
      </c>
      <c r="L25">
        <v>30.6</v>
      </c>
      <c r="M25">
        <v>9.3800000000000008</v>
      </c>
      <c r="N25" s="4">
        <f t="shared" si="0"/>
        <v>2.0500000000000007</v>
      </c>
      <c r="O25">
        <f t="shared" si="1"/>
        <v>-0.23999999999999844</v>
      </c>
      <c r="P25" s="4">
        <f t="shared" si="2"/>
        <v>-0.11707317073170652</v>
      </c>
    </row>
    <row r="26" spans="1:16" s="6" customFormat="1">
      <c r="A26" s="6">
        <v>3</v>
      </c>
      <c r="B26" s="6">
        <v>25</v>
      </c>
      <c r="C26" s="6" t="s">
        <v>11</v>
      </c>
      <c r="D26" s="6" t="s">
        <v>12</v>
      </c>
      <c r="E26" s="7">
        <v>42934</v>
      </c>
      <c r="F26" s="6" t="s">
        <v>13</v>
      </c>
      <c r="G26" s="6" t="s">
        <v>27</v>
      </c>
      <c r="H26" s="8">
        <v>0.32291666666666669</v>
      </c>
      <c r="I26" s="6">
        <v>31.4</v>
      </c>
      <c r="J26" s="6">
        <v>7.57</v>
      </c>
      <c r="K26" s="8">
        <v>0.42638888888888887</v>
      </c>
      <c r="L26" s="6">
        <v>33.1</v>
      </c>
      <c r="M26" s="6">
        <v>9.18</v>
      </c>
      <c r="N26" s="9">
        <f t="shared" si="0"/>
        <v>2.4833333333333325</v>
      </c>
      <c r="O26" s="6">
        <f t="shared" si="1"/>
        <v>1.6099999999999994</v>
      </c>
      <c r="P26" s="9">
        <f t="shared" si="2"/>
        <v>0.64832214765100671</v>
      </c>
    </row>
    <row r="27" spans="1:16" s="6" customFormat="1">
      <c r="A27" s="6">
        <v>3</v>
      </c>
      <c r="B27" s="6">
        <v>26</v>
      </c>
      <c r="C27" s="6" t="s">
        <v>11</v>
      </c>
      <c r="D27" s="6" t="s">
        <v>12</v>
      </c>
      <c r="E27" s="7">
        <v>42934</v>
      </c>
      <c r="F27" s="6" t="s">
        <v>14</v>
      </c>
      <c r="G27" s="6" t="s">
        <v>27</v>
      </c>
      <c r="H27" s="8">
        <v>0.32500000000000001</v>
      </c>
      <c r="I27" s="6">
        <v>31.4</v>
      </c>
      <c r="J27" s="6">
        <v>7.68</v>
      </c>
      <c r="K27" s="8">
        <v>0.42708333333333331</v>
      </c>
      <c r="L27" s="6">
        <v>32.799999999999997</v>
      </c>
      <c r="M27" s="6">
        <v>9.5399999999999991</v>
      </c>
      <c r="N27" s="9">
        <f t="shared" si="0"/>
        <v>2.4499999999999993</v>
      </c>
      <c r="O27" s="6">
        <f t="shared" si="1"/>
        <v>1.8599999999999994</v>
      </c>
      <c r="P27" s="9">
        <f t="shared" si="2"/>
        <v>0.75918367346938775</v>
      </c>
    </row>
    <row r="28" spans="1:16" s="6" customFormat="1">
      <c r="A28" s="6">
        <v>3</v>
      </c>
      <c r="B28" s="6">
        <v>27</v>
      </c>
      <c r="C28" s="6" t="s">
        <v>11</v>
      </c>
      <c r="D28" s="6" t="s">
        <v>12</v>
      </c>
      <c r="E28" s="7">
        <v>42934</v>
      </c>
      <c r="F28" s="6" t="s">
        <v>15</v>
      </c>
      <c r="G28" s="6" t="s">
        <v>27</v>
      </c>
      <c r="H28" s="8">
        <v>0.3263888888888889</v>
      </c>
      <c r="I28" s="6">
        <v>31.5</v>
      </c>
      <c r="J28" s="6">
        <v>7.87</v>
      </c>
      <c r="K28" s="8">
        <v>0.4284722222222222</v>
      </c>
      <c r="L28" s="6">
        <v>32.700000000000003</v>
      </c>
      <c r="M28" s="6">
        <v>9.64</v>
      </c>
      <c r="N28" s="9">
        <f t="shared" si="0"/>
        <v>2.4499999999999993</v>
      </c>
      <c r="O28" s="6">
        <f t="shared" si="1"/>
        <v>1.7700000000000005</v>
      </c>
      <c r="P28" s="9">
        <f t="shared" si="2"/>
        <v>0.72244897959183718</v>
      </c>
    </row>
    <row r="29" spans="1:16" s="6" customFormat="1">
      <c r="A29" s="6">
        <v>3</v>
      </c>
      <c r="B29" s="6">
        <v>28</v>
      </c>
      <c r="C29" s="6" t="s">
        <v>11</v>
      </c>
      <c r="D29" s="6" t="s">
        <v>12</v>
      </c>
      <c r="E29" s="7">
        <v>42934</v>
      </c>
      <c r="F29" s="6" t="s">
        <v>16</v>
      </c>
      <c r="G29" s="6" t="s">
        <v>27</v>
      </c>
      <c r="H29" s="8">
        <v>0.32777777777777778</v>
      </c>
      <c r="I29" s="6">
        <v>31.5</v>
      </c>
      <c r="J29" s="6">
        <v>7.9</v>
      </c>
      <c r="K29" s="8">
        <v>0.4291666666666667</v>
      </c>
      <c r="L29" s="6">
        <v>32.6</v>
      </c>
      <c r="M29" s="6">
        <v>9.57</v>
      </c>
      <c r="N29" s="9">
        <f t="shared" si="0"/>
        <v>2.433333333333334</v>
      </c>
      <c r="O29" s="6">
        <f t="shared" si="1"/>
        <v>1.67</v>
      </c>
      <c r="P29" s="9">
        <f t="shared" si="2"/>
        <v>0.68630136986301349</v>
      </c>
    </row>
    <row r="30" spans="1:16" s="6" customFormat="1">
      <c r="A30" s="6">
        <v>3</v>
      </c>
      <c r="B30" s="6">
        <v>29</v>
      </c>
      <c r="C30" s="6" t="s">
        <v>11</v>
      </c>
      <c r="D30" s="6" t="s">
        <v>12</v>
      </c>
      <c r="E30" s="7">
        <v>42934</v>
      </c>
      <c r="F30" s="6" t="s">
        <v>17</v>
      </c>
      <c r="G30" s="6" t="s">
        <v>27</v>
      </c>
      <c r="H30" s="8">
        <v>0.32916666666666666</v>
      </c>
      <c r="I30" s="6">
        <v>31.6</v>
      </c>
      <c r="J30" s="6">
        <v>7.94</v>
      </c>
      <c r="K30" s="8">
        <v>0.42986111111111108</v>
      </c>
      <c r="L30" s="6">
        <v>32.799999999999997</v>
      </c>
      <c r="M30" s="6">
        <v>9.84</v>
      </c>
      <c r="N30" s="9">
        <f t="shared" si="0"/>
        <v>2.4166666666666661</v>
      </c>
      <c r="O30" s="6">
        <f t="shared" si="1"/>
        <v>1.8999999999999995</v>
      </c>
      <c r="P30" s="9">
        <f t="shared" si="2"/>
        <v>0.78620689655172415</v>
      </c>
    </row>
    <row r="31" spans="1:16" s="6" customFormat="1">
      <c r="A31" s="6">
        <v>3</v>
      </c>
      <c r="B31" s="6">
        <v>30</v>
      </c>
      <c r="C31" s="6" t="s">
        <v>11</v>
      </c>
      <c r="D31" s="6" t="s">
        <v>12</v>
      </c>
      <c r="E31" s="7">
        <v>42934</v>
      </c>
      <c r="F31" s="6" t="s">
        <v>18</v>
      </c>
      <c r="G31" s="6" t="s">
        <v>27</v>
      </c>
      <c r="H31" s="8">
        <v>0.33055555555555555</v>
      </c>
      <c r="I31" s="6">
        <v>31.6</v>
      </c>
      <c r="J31" s="6">
        <v>7.82</v>
      </c>
      <c r="K31" s="8">
        <v>0.43124999999999997</v>
      </c>
      <c r="L31" s="6">
        <v>32.700000000000003</v>
      </c>
      <c r="M31" s="6">
        <v>9.69</v>
      </c>
      <c r="N31" s="9">
        <f t="shared" si="0"/>
        <v>2.4166666666666661</v>
      </c>
      <c r="O31" s="6">
        <f t="shared" si="1"/>
        <v>1.8699999999999992</v>
      </c>
      <c r="P31" s="9">
        <f t="shared" si="2"/>
        <v>0.77379310344827568</v>
      </c>
    </row>
    <row r="32" spans="1:16">
      <c r="A32">
        <v>3</v>
      </c>
      <c r="B32">
        <v>31</v>
      </c>
      <c r="C32" t="s">
        <v>11</v>
      </c>
      <c r="D32" t="s">
        <v>12</v>
      </c>
      <c r="E32" s="1">
        <v>42934</v>
      </c>
      <c r="F32" t="s">
        <v>19</v>
      </c>
      <c r="G32" t="s">
        <v>28</v>
      </c>
      <c r="H32" s="2">
        <v>0.33194444444444443</v>
      </c>
      <c r="I32">
        <v>31.8</v>
      </c>
      <c r="J32">
        <v>7.81</v>
      </c>
      <c r="K32" s="2">
        <v>0.43263888888888885</v>
      </c>
      <c r="L32">
        <v>32.6</v>
      </c>
      <c r="M32">
        <v>7.51</v>
      </c>
      <c r="N32" s="4">
        <f t="shared" si="0"/>
        <v>2.4166666666666661</v>
      </c>
      <c r="O32">
        <f t="shared" si="1"/>
        <v>-0.29999999999999982</v>
      </c>
      <c r="P32" s="4">
        <f t="shared" si="2"/>
        <v>-0.12413793103448272</v>
      </c>
    </row>
    <row r="33" spans="1:16">
      <c r="A33">
        <v>3</v>
      </c>
      <c r="B33">
        <v>32</v>
      </c>
      <c r="C33" t="s">
        <v>11</v>
      </c>
      <c r="D33" t="s">
        <v>12</v>
      </c>
      <c r="E33" s="1">
        <v>42934</v>
      </c>
      <c r="F33" t="s">
        <v>20</v>
      </c>
      <c r="G33" t="s">
        <v>28</v>
      </c>
      <c r="H33" s="2">
        <v>0.33402777777777781</v>
      </c>
      <c r="I33">
        <v>31.8</v>
      </c>
      <c r="J33">
        <v>7.96</v>
      </c>
      <c r="K33" s="2">
        <v>0.43333333333333335</v>
      </c>
      <c r="L33">
        <v>32.6</v>
      </c>
      <c r="M33">
        <v>7.59</v>
      </c>
      <c r="N33" s="4">
        <f t="shared" si="0"/>
        <v>2.3833333333333329</v>
      </c>
      <c r="O33">
        <f t="shared" si="1"/>
        <v>-0.37000000000000011</v>
      </c>
      <c r="P33" s="4">
        <f t="shared" si="2"/>
        <v>-0.15524475524475531</v>
      </c>
    </row>
    <row r="34" spans="1:16">
      <c r="A34">
        <v>3</v>
      </c>
      <c r="B34">
        <v>33</v>
      </c>
      <c r="C34" t="s">
        <v>11</v>
      </c>
      <c r="D34" t="s">
        <v>12</v>
      </c>
      <c r="E34" s="1">
        <v>42934</v>
      </c>
      <c r="F34" t="s">
        <v>21</v>
      </c>
      <c r="G34" t="s">
        <v>28</v>
      </c>
      <c r="H34" s="2">
        <v>0.3354166666666667</v>
      </c>
      <c r="I34">
        <v>32</v>
      </c>
      <c r="J34">
        <v>7.96</v>
      </c>
      <c r="K34" s="2">
        <v>0.43472222222222223</v>
      </c>
      <c r="L34">
        <v>32.700000000000003</v>
      </c>
      <c r="M34">
        <v>7.59</v>
      </c>
      <c r="N34" s="4">
        <f t="shared" si="0"/>
        <v>2.3833333333333329</v>
      </c>
      <c r="O34">
        <f t="shared" si="1"/>
        <v>-0.37000000000000011</v>
      </c>
      <c r="P34" s="4">
        <f t="shared" si="2"/>
        <v>-0.15524475524475531</v>
      </c>
    </row>
    <row r="35" spans="1:16">
      <c r="A35">
        <v>3</v>
      </c>
      <c r="B35">
        <v>34</v>
      </c>
      <c r="C35" t="s">
        <v>11</v>
      </c>
      <c r="D35" t="s">
        <v>12</v>
      </c>
      <c r="E35" s="1">
        <v>42934</v>
      </c>
      <c r="F35" t="s">
        <v>22</v>
      </c>
      <c r="G35" t="s">
        <v>28</v>
      </c>
      <c r="H35" s="2">
        <v>0.33680555555555558</v>
      </c>
      <c r="I35">
        <v>31.9</v>
      </c>
      <c r="J35">
        <v>7.97</v>
      </c>
      <c r="K35" s="2">
        <v>0.43541666666666662</v>
      </c>
      <c r="L35">
        <v>32.799999999999997</v>
      </c>
      <c r="M35">
        <v>7.58</v>
      </c>
      <c r="N35" s="4">
        <f t="shared" si="0"/>
        <v>2.3666666666666649</v>
      </c>
      <c r="O35">
        <f t="shared" si="1"/>
        <v>-0.38999999999999968</v>
      </c>
      <c r="P35" s="4">
        <f t="shared" si="2"/>
        <v>-0.16478873239436617</v>
      </c>
    </row>
    <row r="36" spans="1:16">
      <c r="A36">
        <v>3</v>
      </c>
      <c r="B36">
        <v>35</v>
      </c>
      <c r="C36" t="s">
        <v>11</v>
      </c>
      <c r="D36" t="s">
        <v>12</v>
      </c>
      <c r="E36" s="1">
        <v>42934</v>
      </c>
      <c r="F36" t="s">
        <v>23</v>
      </c>
      <c r="G36" t="s">
        <v>28</v>
      </c>
      <c r="H36" s="2">
        <v>0.33819444444444446</v>
      </c>
      <c r="I36">
        <v>31.8</v>
      </c>
      <c r="J36">
        <v>7.96</v>
      </c>
      <c r="K36" s="2">
        <v>0.43611111111111112</v>
      </c>
      <c r="L36">
        <v>32.9</v>
      </c>
      <c r="M36">
        <v>7.58</v>
      </c>
      <c r="N36" s="4">
        <f t="shared" si="0"/>
        <v>2.3499999999999996</v>
      </c>
      <c r="O36">
        <f t="shared" si="1"/>
        <v>-0.37999999999999989</v>
      </c>
      <c r="P36" s="4">
        <f t="shared" si="2"/>
        <v>-0.16170212765957445</v>
      </c>
    </row>
    <row r="37" spans="1:16">
      <c r="A37">
        <v>3</v>
      </c>
      <c r="B37">
        <v>36</v>
      </c>
      <c r="C37" t="s">
        <v>11</v>
      </c>
      <c r="D37" t="s">
        <v>12</v>
      </c>
      <c r="E37" s="1">
        <v>42934</v>
      </c>
      <c r="F37" t="s">
        <v>24</v>
      </c>
      <c r="G37" t="s">
        <v>28</v>
      </c>
      <c r="H37" s="2">
        <v>0.33958333333333335</v>
      </c>
      <c r="I37">
        <v>31.7</v>
      </c>
      <c r="J37">
        <v>8.02</v>
      </c>
      <c r="K37" s="2">
        <v>0.4368055555555555</v>
      </c>
      <c r="L37">
        <v>32.9</v>
      </c>
      <c r="M37">
        <v>7.64</v>
      </c>
      <c r="N37" s="4">
        <f t="shared" si="0"/>
        <v>2.3333333333333317</v>
      </c>
      <c r="O37">
        <f t="shared" si="1"/>
        <v>-0.37999999999999989</v>
      </c>
      <c r="P37" s="4">
        <f t="shared" si="2"/>
        <v>-0.16285714285714292</v>
      </c>
    </row>
    <row r="38" spans="1:16" s="6" customFormat="1">
      <c r="A38" s="6">
        <v>3</v>
      </c>
      <c r="B38" s="6">
        <v>37</v>
      </c>
      <c r="C38" s="6" t="s">
        <v>11</v>
      </c>
      <c r="D38" s="6" t="s">
        <v>25</v>
      </c>
      <c r="E38" s="7">
        <v>42934</v>
      </c>
      <c r="F38" s="6" t="s">
        <v>13</v>
      </c>
      <c r="G38" s="6" t="s">
        <v>27</v>
      </c>
      <c r="H38" s="8">
        <v>0.29444444444444445</v>
      </c>
      <c r="I38" s="6">
        <v>30.8</v>
      </c>
      <c r="J38" s="6">
        <v>4.17</v>
      </c>
      <c r="K38" s="8">
        <v>0.41041666666666665</v>
      </c>
      <c r="L38" s="6">
        <v>32.200000000000003</v>
      </c>
      <c r="M38" s="6">
        <v>5.53</v>
      </c>
      <c r="N38" s="9">
        <f t="shared" si="0"/>
        <v>2.7833333333333328</v>
      </c>
      <c r="O38" s="6">
        <f t="shared" si="1"/>
        <v>1.3600000000000003</v>
      </c>
      <c r="P38" s="9">
        <f t="shared" si="2"/>
        <v>0.48862275449101816</v>
      </c>
    </row>
    <row r="39" spans="1:16" s="6" customFormat="1">
      <c r="A39" s="6">
        <v>3</v>
      </c>
      <c r="B39" s="6">
        <v>38</v>
      </c>
      <c r="C39" s="6" t="s">
        <v>11</v>
      </c>
      <c r="D39" s="6" t="s">
        <v>25</v>
      </c>
      <c r="E39" s="7">
        <v>42934</v>
      </c>
      <c r="F39" s="6" t="s">
        <v>14</v>
      </c>
      <c r="G39" s="6" t="s">
        <v>27</v>
      </c>
      <c r="H39" s="8">
        <v>0.29652777777777778</v>
      </c>
      <c r="I39" s="6">
        <v>30.8</v>
      </c>
      <c r="J39" s="6">
        <v>4.2300000000000004</v>
      </c>
      <c r="K39" s="8">
        <v>0.41111111111111115</v>
      </c>
      <c r="L39" s="6">
        <v>31.6</v>
      </c>
      <c r="M39" s="6">
        <v>5.35</v>
      </c>
      <c r="N39" s="9">
        <f t="shared" si="0"/>
        <v>2.7500000000000009</v>
      </c>
      <c r="O39" s="6">
        <f t="shared" si="1"/>
        <v>1.1199999999999992</v>
      </c>
      <c r="P39" s="9">
        <f t="shared" si="2"/>
        <v>0.40727272727272684</v>
      </c>
    </row>
    <row r="40" spans="1:16" s="6" customFormat="1">
      <c r="A40" s="6">
        <v>3</v>
      </c>
      <c r="B40" s="6">
        <v>39</v>
      </c>
      <c r="C40" s="6" t="s">
        <v>11</v>
      </c>
      <c r="D40" s="6" t="s">
        <v>25</v>
      </c>
      <c r="E40" s="7">
        <v>42934</v>
      </c>
      <c r="F40" s="6" t="s">
        <v>15</v>
      </c>
      <c r="G40" s="6" t="s">
        <v>27</v>
      </c>
      <c r="H40" s="8">
        <v>0.29791666666666666</v>
      </c>
      <c r="I40" s="6">
        <v>30.8</v>
      </c>
      <c r="J40" s="6">
        <v>4.2300000000000004</v>
      </c>
      <c r="K40" s="8">
        <v>0.41250000000000003</v>
      </c>
      <c r="L40" s="6">
        <v>31.5</v>
      </c>
      <c r="M40" s="6">
        <v>5.09</v>
      </c>
      <c r="N40" s="9">
        <f t="shared" si="0"/>
        <v>2.7500000000000009</v>
      </c>
      <c r="O40" s="6">
        <f t="shared" si="1"/>
        <v>0.85999999999999943</v>
      </c>
      <c r="P40" s="9">
        <f t="shared" si="2"/>
        <v>0.31272727272727241</v>
      </c>
    </row>
    <row r="41" spans="1:16" s="6" customFormat="1">
      <c r="A41" s="6">
        <v>3</v>
      </c>
      <c r="B41" s="6">
        <v>40</v>
      </c>
      <c r="C41" s="6" t="s">
        <v>11</v>
      </c>
      <c r="D41" s="6" t="s">
        <v>25</v>
      </c>
      <c r="E41" s="7">
        <v>42934</v>
      </c>
      <c r="F41" s="6" t="s">
        <v>16</v>
      </c>
      <c r="G41" s="6" t="s">
        <v>27</v>
      </c>
      <c r="H41" s="8">
        <v>0.29930555555555555</v>
      </c>
      <c r="I41" s="6">
        <v>30.8</v>
      </c>
      <c r="J41" s="6">
        <v>4.29</v>
      </c>
      <c r="K41" s="8">
        <v>0.41388888888888892</v>
      </c>
      <c r="L41" s="6">
        <v>31.4</v>
      </c>
      <c r="M41" s="6">
        <v>5.57</v>
      </c>
      <c r="N41" s="9">
        <f t="shared" si="0"/>
        <v>2.7500000000000009</v>
      </c>
      <c r="O41" s="6">
        <f t="shared" si="1"/>
        <v>1.2800000000000002</v>
      </c>
      <c r="P41" s="9">
        <f t="shared" si="2"/>
        <v>0.4654545454545454</v>
      </c>
    </row>
    <row r="42" spans="1:16" s="6" customFormat="1">
      <c r="A42" s="6">
        <v>3</v>
      </c>
      <c r="B42" s="6">
        <v>41</v>
      </c>
      <c r="C42" s="6" t="s">
        <v>11</v>
      </c>
      <c r="D42" s="6" t="s">
        <v>25</v>
      </c>
      <c r="E42" s="7">
        <v>42934</v>
      </c>
      <c r="F42" s="6" t="s">
        <v>17</v>
      </c>
      <c r="G42" s="6" t="s">
        <v>27</v>
      </c>
      <c r="H42" s="8">
        <v>0.30069444444444443</v>
      </c>
      <c r="I42" s="6">
        <v>30.9</v>
      </c>
      <c r="J42" s="6">
        <v>4.2300000000000004</v>
      </c>
      <c r="K42" s="8">
        <v>0.4145833333333333</v>
      </c>
      <c r="L42" s="6">
        <v>31.5</v>
      </c>
      <c r="M42" s="6">
        <v>5.59</v>
      </c>
      <c r="N42" s="9">
        <f t="shared" si="0"/>
        <v>2.7333333333333329</v>
      </c>
      <c r="O42" s="6">
        <f t="shared" si="1"/>
        <v>1.3599999999999994</v>
      </c>
      <c r="P42" s="9">
        <f t="shared" si="2"/>
        <v>0.49756097560975598</v>
      </c>
    </row>
    <row r="43" spans="1:16" s="6" customFormat="1">
      <c r="A43" s="6">
        <v>3</v>
      </c>
      <c r="B43" s="6">
        <v>42</v>
      </c>
      <c r="C43" s="6" t="s">
        <v>11</v>
      </c>
      <c r="D43" s="6" t="s">
        <v>25</v>
      </c>
      <c r="E43" s="7">
        <v>42934</v>
      </c>
      <c r="F43" s="6" t="s">
        <v>18</v>
      </c>
      <c r="G43" s="6" t="s">
        <v>27</v>
      </c>
      <c r="H43" s="8">
        <v>0.30208333333333331</v>
      </c>
      <c r="I43" s="6">
        <v>30.9</v>
      </c>
      <c r="J43" s="6">
        <v>4.17</v>
      </c>
      <c r="K43" s="8">
        <v>0.41597222222222219</v>
      </c>
      <c r="L43" s="6">
        <v>31.5</v>
      </c>
      <c r="M43" s="6">
        <v>5.65</v>
      </c>
      <c r="N43" s="9">
        <f t="shared" si="0"/>
        <v>2.7333333333333329</v>
      </c>
      <c r="O43" s="6">
        <f t="shared" si="1"/>
        <v>1.4800000000000004</v>
      </c>
      <c r="P43" s="9">
        <f t="shared" si="2"/>
        <v>0.5414634146341466</v>
      </c>
    </row>
    <row r="44" spans="1:16">
      <c r="A44">
        <v>3</v>
      </c>
      <c r="B44">
        <v>43</v>
      </c>
      <c r="C44" t="s">
        <v>11</v>
      </c>
      <c r="D44" t="s">
        <v>25</v>
      </c>
      <c r="E44" s="1">
        <v>42934</v>
      </c>
      <c r="F44" t="s">
        <v>19</v>
      </c>
      <c r="G44" t="s">
        <v>28</v>
      </c>
      <c r="H44" s="2">
        <v>0.30416666666666664</v>
      </c>
      <c r="I44">
        <v>30.9</v>
      </c>
      <c r="J44">
        <v>4.12</v>
      </c>
      <c r="K44" s="2">
        <v>0.41736111111111113</v>
      </c>
      <c r="L44">
        <v>31.6</v>
      </c>
      <c r="M44">
        <v>3.78</v>
      </c>
      <c r="N44" s="4">
        <f t="shared" si="0"/>
        <v>2.7166666666666677</v>
      </c>
      <c r="O44">
        <f t="shared" si="1"/>
        <v>-0.3400000000000003</v>
      </c>
      <c r="P44" s="4">
        <f t="shared" si="2"/>
        <v>-0.12515337423312889</v>
      </c>
    </row>
    <row r="45" spans="1:16">
      <c r="A45">
        <v>3</v>
      </c>
      <c r="B45">
        <v>44</v>
      </c>
      <c r="C45" t="s">
        <v>11</v>
      </c>
      <c r="D45" t="s">
        <v>25</v>
      </c>
      <c r="E45" s="1">
        <v>42934</v>
      </c>
      <c r="F45" t="s">
        <v>20</v>
      </c>
      <c r="G45" t="s">
        <v>28</v>
      </c>
      <c r="H45" s="2">
        <v>0.30555555555555552</v>
      </c>
      <c r="I45">
        <v>31</v>
      </c>
      <c r="J45">
        <v>4.2300000000000004</v>
      </c>
      <c r="K45" s="2">
        <v>0.41805555555555557</v>
      </c>
      <c r="L45">
        <v>31.6</v>
      </c>
      <c r="M45">
        <v>3.88</v>
      </c>
      <c r="N45" s="4">
        <f t="shared" si="0"/>
        <v>2.7000000000000011</v>
      </c>
      <c r="O45">
        <f t="shared" si="1"/>
        <v>-0.35000000000000053</v>
      </c>
      <c r="P45" s="4">
        <f t="shared" si="2"/>
        <v>-0.12962962962962979</v>
      </c>
    </row>
    <row r="46" spans="1:16">
      <c r="A46">
        <v>3</v>
      </c>
      <c r="B46">
        <v>45</v>
      </c>
      <c r="C46" t="s">
        <v>11</v>
      </c>
      <c r="D46" t="s">
        <v>25</v>
      </c>
      <c r="E46" s="1">
        <v>42934</v>
      </c>
      <c r="F46" t="s">
        <v>21</v>
      </c>
      <c r="G46" t="s">
        <v>28</v>
      </c>
      <c r="H46" s="2">
        <v>0.30694444444444441</v>
      </c>
      <c r="I46">
        <v>31</v>
      </c>
      <c r="J46">
        <v>4.17</v>
      </c>
      <c r="K46" s="2">
        <v>0.41875000000000001</v>
      </c>
      <c r="L46">
        <v>31.7</v>
      </c>
      <c r="M46">
        <v>3.86</v>
      </c>
      <c r="N46" s="4">
        <f t="shared" si="0"/>
        <v>2.6833333333333345</v>
      </c>
      <c r="O46">
        <f t="shared" si="1"/>
        <v>-0.31000000000000005</v>
      </c>
      <c r="P46" s="4">
        <f t="shared" si="2"/>
        <v>-0.11552795031055897</v>
      </c>
    </row>
    <row r="47" spans="1:16">
      <c r="A47">
        <v>3</v>
      </c>
      <c r="B47">
        <v>46</v>
      </c>
      <c r="C47" t="s">
        <v>11</v>
      </c>
      <c r="D47" t="s">
        <v>25</v>
      </c>
      <c r="E47" s="1">
        <v>42934</v>
      </c>
      <c r="F47" t="s">
        <v>22</v>
      </c>
      <c r="G47" t="s">
        <v>28</v>
      </c>
      <c r="H47" s="2">
        <v>0.30902777777777779</v>
      </c>
      <c r="I47">
        <v>31</v>
      </c>
      <c r="J47">
        <v>4.0999999999999996</v>
      </c>
      <c r="K47" s="2">
        <v>0.4201388888888889</v>
      </c>
      <c r="L47">
        <v>31.6</v>
      </c>
      <c r="M47">
        <v>3.8</v>
      </c>
      <c r="N47" s="4">
        <f t="shared" si="0"/>
        <v>2.6666666666666665</v>
      </c>
      <c r="O47">
        <f t="shared" si="1"/>
        <v>-0.29999999999999982</v>
      </c>
      <c r="P47" s="4">
        <f t="shared" si="2"/>
        <v>-0.11249999999999993</v>
      </c>
    </row>
    <row r="48" spans="1:16">
      <c r="A48">
        <v>3</v>
      </c>
      <c r="B48">
        <v>47</v>
      </c>
      <c r="C48" t="s">
        <v>11</v>
      </c>
      <c r="D48" t="s">
        <v>25</v>
      </c>
      <c r="E48" s="1">
        <v>42934</v>
      </c>
      <c r="F48" t="s">
        <v>23</v>
      </c>
      <c r="G48" t="s">
        <v>28</v>
      </c>
      <c r="H48" s="2">
        <v>0.31111111111111112</v>
      </c>
      <c r="I48">
        <v>31.1</v>
      </c>
      <c r="J48">
        <v>4.1399999999999997</v>
      </c>
      <c r="K48" s="2">
        <v>0.42083333333333334</v>
      </c>
      <c r="L48">
        <v>31.6</v>
      </c>
      <c r="M48">
        <v>3.81</v>
      </c>
      <c r="N48" s="4">
        <f t="shared" si="0"/>
        <v>2.6333333333333333</v>
      </c>
      <c r="O48">
        <f t="shared" si="1"/>
        <v>-0.32999999999999963</v>
      </c>
      <c r="P48" s="4">
        <f t="shared" si="2"/>
        <v>-0.12531645569620239</v>
      </c>
    </row>
    <row r="49" spans="1:16">
      <c r="A49">
        <v>3</v>
      </c>
      <c r="B49">
        <v>48</v>
      </c>
      <c r="C49" t="s">
        <v>11</v>
      </c>
      <c r="D49" t="s">
        <v>25</v>
      </c>
      <c r="E49" s="1">
        <v>42934</v>
      </c>
      <c r="F49" t="s">
        <v>24</v>
      </c>
      <c r="G49" t="s">
        <v>28</v>
      </c>
      <c r="H49" s="2">
        <v>0.3125</v>
      </c>
      <c r="I49">
        <v>31.2</v>
      </c>
      <c r="J49">
        <v>4.17</v>
      </c>
      <c r="K49" s="2">
        <v>0.42222222222222222</v>
      </c>
      <c r="L49">
        <v>31.6</v>
      </c>
      <c r="M49">
        <v>3.88</v>
      </c>
      <c r="N49" s="4">
        <f t="shared" si="0"/>
        <v>2.6333333333333333</v>
      </c>
      <c r="O49">
        <f t="shared" si="1"/>
        <v>-0.29000000000000004</v>
      </c>
      <c r="P49" s="4">
        <f t="shared" si="2"/>
        <v>-0.11012658227848103</v>
      </c>
    </row>
    <row r="50" spans="1:16" s="6" customFormat="1">
      <c r="A50" s="6">
        <v>4</v>
      </c>
      <c r="B50" s="6">
        <v>49</v>
      </c>
      <c r="C50" s="6" t="s">
        <v>11</v>
      </c>
      <c r="D50" s="6" t="s">
        <v>12</v>
      </c>
      <c r="E50" s="7">
        <v>42937</v>
      </c>
      <c r="F50" s="6" t="s">
        <v>13</v>
      </c>
      <c r="G50" s="6" t="s">
        <v>27</v>
      </c>
      <c r="H50" s="8">
        <v>0.27361111111111108</v>
      </c>
      <c r="I50" s="6">
        <v>31.3</v>
      </c>
      <c r="J50" s="6">
        <v>6.66</v>
      </c>
      <c r="K50" s="8">
        <v>0.38611111111111113</v>
      </c>
      <c r="L50" s="6">
        <v>32</v>
      </c>
      <c r="M50" s="6">
        <v>7.84</v>
      </c>
      <c r="N50" s="9">
        <f t="shared" si="0"/>
        <v>2.7000000000000011</v>
      </c>
      <c r="O50" s="6">
        <f t="shared" si="1"/>
        <v>1.1799999999999997</v>
      </c>
      <c r="P50" s="9">
        <f t="shared" si="2"/>
        <v>0.43703703703703678</v>
      </c>
    </row>
    <row r="51" spans="1:16" s="6" customFormat="1">
      <c r="A51" s="6">
        <v>4</v>
      </c>
      <c r="B51" s="6">
        <v>50</v>
      </c>
      <c r="C51" s="6" t="s">
        <v>11</v>
      </c>
      <c r="D51" s="6" t="s">
        <v>12</v>
      </c>
      <c r="E51" s="7">
        <v>42937</v>
      </c>
      <c r="F51" s="6" t="s">
        <v>14</v>
      </c>
      <c r="G51" s="6" t="s">
        <v>27</v>
      </c>
      <c r="H51" s="8">
        <v>0.27499999999999997</v>
      </c>
      <c r="I51" s="6">
        <v>31.2</v>
      </c>
      <c r="J51" s="6">
        <v>6.72</v>
      </c>
      <c r="K51" s="8">
        <v>0.38680555555555557</v>
      </c>
      <c r="L51" s="6">
        <v>32.1</v>
      </c>
      <c r="M51" s="6">
        <v>7.92</v>
      </c>
      <c r="N51" s="9">
        <f t="shared" si="0"/>
        <v>2.6833333333333345</v>
      </c>
      <c r="O51" s="6">
        <f t="shared" si="1"/>
        <v>1.2000000000000002</v>
      </c>
      <c r="P51" s="9">
        <f t="shared" si="2"/>
        <v>0.44720496894409928</v>
      </c>
    </row>
    <row r="52" spans="1:16" s="6" customFormat="1">
      <c r="A52" s="6">
        <v>4</v>
      </c>
      <c r="B52" s="6">
        <v>51</v>
      </c>
      <c r="C52" s="6" t="s">
        <v>11</v>
      </c>
      <c r="D52" s="6" t="s">
        <v>12</v>
      </c>
      <c r="E52" s="7">
        <v>42937</v>
      </c>
      <c r="F52" s="6" t="s">
        <v>15</v>
      </c>
      <c r="G52" s="6" t="s">
        <v>27</v>
      </c>
      <c r="H52" s="8">
        <v>0.27569444444444446</v>
      </c>
      <c r="I52" s="6">
        <v>31.2</v>
      </c>
      <c r="J52" s="6">
        <v>6.66</v>
      </c>
      <c r="K52" s="8">
        <v>0.38750000000000001</v>
      </c>
      <c r="L52" s="6">
        <v>31.9</v>
      </c>
      <c r="M52" s="6">
        <v>7.89</v>
      </c>
      <c r="N52" s="9">
        <f t="shared" si="0"/>
        <v>2.6833333333333331</v>
      </c>
      <c r="O52" s="6">
        <f t="shared" si="1"/>
        <v>1.2299999999999995</v>
      </c>
      <c r="P52" s="9">
        <f t="shared" si="2"/>
        <v>0.45838509316770171</v>
      </c>
    </row>
    <row r="53" spans="1:16" s="6" customFormat="1">
      <c r="A53" s="6">
        <v>4</v>
      </c>
      <c r="B53" s="6">
        <v>52</v>
      </c>
      <c r="C53" s="6" t="s">
        <v>11</v>
      </c>
      <c r="D53" s="6" t="s">
        <v>12</v>
      </c>
      <c r="E53" s="7">
        <v>42937</v>
      </c>
      <c r="F53" s="6" t="s">
        <v>16</v>
      </c>
      <c r="G53" s="6" t="s">
        <v>27</v>
      </c>
      <c r="H53" s="8">
        <v>0.27708333333333335</v>
      </c>
      <c r="I53" s="6">
        <v>31.3</v>
      </c>
      <c r="J53" s="6">
        <v>6.68</v>
      </c>
      <c r="K53" s="8">
        <v>0.3888888888888889</v>
      </c>
      <c r="L53" s="6">
        <v>31.9</v>
      </c>
      <c r="M53" s="6">
        <v>7.87</v>
      </c>
      <c r="N53" s="9">
        <f t="shared" si="0"/>
        <v>2.6833333333333331</v>
      </c>
      <c r="O53" s="6">
        <f t="shared" si="1"/>
        <v>1.1900000000000004</v>
      </c>
      <c r="P53" s="9">
        <f t="shared" si="2"/>
        <v>0.44347826086956538</v>
      </c>
    </row>
    <row r="54" spans="1:16" s="6" customFormat="1">
      <c r="A54" s="6">
        <v>4</v>
      </c>
      <c r="B54" s="6">
        <v>53</v>
      </c>
      <c r="C54" s="6" t="s">
        <v>11</v>
      </c>
      <c r="D54" s="6" t="s">
        <v>12</v>
      </c>
      <c r="E54" s="7">
        <v>42937</v>
      </c>
      <c r="F54" s="6" t="s">
        <v>17</v>
      </c>
      <c r="G54" s="6" t="s">
        <v>27</v>
      </c>
      <c r="H54" s="8">
        <v>0.27847222222222223</v>
      </c>
      <c r="I54" s="6">
        <v>31.3</v>
      </c>
      <c r="J54" s="6">
        <v>6.65</v>
      </c>
      <c r="K54" s="8">
        <v>0.39027777777777778</v>
      </c>
      <c r="L54" s="6">
        <v>32</v>
      </c>
      <c r="M54" s="6">
        <v>7.9</v>
      </c>
      <c r="N54" s="9">
        <f t="shared" si="0"/>
        <v>2.6833333333333331</v>
      </c>
      <c r="O54" s="6">
        <f t="shared" si="1"/>
        <v>1.25</v>
      </c>
      <c r="P54" s="9">
        <f t="shared" si="2"/>
        <v>0.46583850931677023</v>
      </c>
    </row>
    <row r="55" spans="1:16" s="6" customFormat="1">
      <c r="A55" s="6">
        <v>4</v>
      </c>
      <c r="B55" s="6">
        <v>54</v>
      </c>
      <c r="C55" s="6" t="s">
        <v>11</v>
      </c>
      <c r="D55" s="6" t="s">
        <v>12</v>
      </c>
      <c r="E55" s="7">
        <v>42937</v>
      </c>
      <c r="F55" s="6" t="s">
        <v>18</v>
      </c>
      <c r="G55" s="6" t="s">
        <v>27</v>
      </c>
      <c r="H55" s="8">
        <v>0.27916666666666667</v>
      </c>
      <c r="I55" s="6">
        <v>31.3</v>
      </c>
      <c r="J55" s="6">
        <v>6.68</v>
      </c>
      <c r="K55" s="8">
        <v>0.39166666666666666</v>
      </c>
      <c r="L55" s="6">
        <v>31.9</v>
      </c>
      <c r="M55" s="6">
        <v>8</v>
      </c>
      <c r="N55" s="9">
        <f t="shared" si="0"/>
        <v>2.6999999999999997</v>
      </c>
      <c r="O55" s="6">
        <f t="shared" si="1"/>
        <v>1.3200000000000003</v>
      </c>
      <c r="P55" s="9">
        <f t="shared" si="2"/>
        <v>0.48888888888888904</v>
      </c>
    </row>
    <row r="56" spans="1:16">
      <c r="A56">
        <v>4</v>
      </c>
      <c r="B56">
        <v>55</v>
      </c>
      <c r="C56" t="s">
        <v>11</v>
      </c>
      <c r="D56" t="s">
        <v>12</v>
      </c>
      <c r="E56" s="1">
        <v>42937</v>
      </c>
      <c r="F56" t="s">
        <v>19</v>
      </c>
      <c r="G56" t="s">
        <v>28</v>
      </c>
      <c r="H56" s="2">
        <v>0.28055555555555556</v>
      </c>
      <c r="I56">
        <v>31.4</v>
      </c>
      <c r="J56">
        <v>6.66</v>
      </c>
      <c r="K56" s="2">
        <v>0.37916666666666665</v>
      </c>
      <c r="L56">
        <v>33.1</v>
      </c>
      <c r="M56">
        <v>6.38</v>
      </c>
      <c r="N56" s="4">
        <f t="shared" si="0"/>
        <v>2.3666666666666663</v>
      </c>
      <c r="O56">
        <f t="shared" si="1"/>
        <v>-0.28000000000000025</v>
      </c>
      <c r="P56" s="4">
        <f t="shared" si="2"/>
        <v>-0.1183098591549297</v>
      </c>
    </row>
    <row r="57" spans="1:16">
      <c r="A57">
        <v>4</v>
      </c>
      <c r="B57">
        <v>56</v>
      </c>
      <c r="C57" t="s">
        <v>11</v>
      </c>
      <c r="D57" t="s">
        <v>12</v>
      </c>
      <c r="E57" s="1">
        <v>42937</v>
      </c>
      <c r="F57" t="s">
        <v>20</v>
      </c>
      <c r="G57" t="s">
        <v>28</v>
      </c>
      <c r="H57" s="2">
        <v>0.28194444444444444</v>
      </c>
      <c r="I57">
        <v>31.5</v>
      </c>
      <c r="J57">
        <v>6.66</v>
      </c>
      <c r="K57" s="2">
        <v>0.38055555555555554</v>
      </c>
      <c r="L57">
        <v>32.5</v>
      </c>
      <c r="M57">
        <v>6.48</v>
      </c>
      <c r="N57" s="4">
        <f t="shared" si="0"/>
        <v>2.3666666666666663</v>
      </c>
      <c r="O57">
        <f t="shared" si="1"/>
        <v>-0.17999999999999972</v>
      </c>
      <c r="P57" s="4">
        <f t="shared" si="2"/>
        <v>-7.6056338028168913E-2</v>
      </c>
    </row>
    <row r="58" spans="1:16">
      <c r="A58">
        <v>4</v>
      </c>
      <c r="B58">
        <v>57</v>
      </c>
      <c r="C58" t="s">
        <v>11</v>
      </c>
      <c r="D58" t="s">
        <v>12</v>
      </c>
      <c r="E58" s="1">
        <v>42937</v>
      </c>
      <c r="F58" t="s">
        <v>21</v>
      </c>
      <c r="G58" t="s">
        <v>28</v>
      </c>
      <c r="H58" s="2">
        <v>0.28263888888888888</v>
      </c>
      <c r="I58">
        <v>31.5</v>
      </c>
      <c r="J58">
        <v>6.66</v>
      </c>
      <c r="K58" s="2">
        <v>0.38125000000000003</v>
      </c>
      <c r="L58">
        <v>32.4</v>
      </c>
      <c r="M58">
        <v>6.5</v>
      </c>
      <c r="N58" s="4">
        <f t="shared" si="0"/>
        <v>2.3666666666666676</v>
      </c>
      <c r="O58">
        <f t="shared" si="1"/>
        <v>-0.16000000000000014</v>
      </c>
      <c r="P58" s="4">
        <f t="shared" si="2"/>
        <v>-6.7605633802816936E-2</v>
      </c>
    </row>
    <row r="59" spans="1:16">
      <c r="A59">
        <v>4</v>
      </c>
      <c r="B59">
        <v>58</v>
      </c>
      <c r="C59" t="s">
        <v>11</v>
      </c>
      <c r="D59" t="s">
        <v>12</v>
      </c>
      <c r="E59" s="1">
        <v>42937</v>
      </c>
      <c r="F59" t="s">
        <v>22</v>
      </c>
      <c r="G59" t="s">
        <v>28</v>
      </c>
      <c r="H59" s="2">
        <v>0.28402777777777777</v>
      </c>
      <c r="I59">
        <v>31.5</v>
      </c>
      <c r="J59">
        <v>6.68</v>
      </c>
      <c r="K59" s="2">
        <v>0.38263888888888892</v>
      </c>
      <c r="L59">
        <v>32.200000000000003</v>
      </c>
      <c r="M59">
        <v>6.56</v>
      </c>
      <c r="N59" s="4">
        <f t="shared" si="0"/>
        <v>2.3666666666666676</v>
      </c>
      <c r="O59">
        <f t="shared" si="1"/>
        <v>-0.12000000000000011</v>
      </c>
      <c r="P59" s="4">
        <f t="shared" si="2"/>
        <v>-5.0704225352112699E-2</v>
      </c>
    </row>
    <row r="60" spans="1:16">
      <c r="A60">
        <v>4</v>
      </c>
      <c r="B60">
        <v>59</v>
      </c>
      <c r="C60" t="s">
        <v>11</v>
      </c>
      <c r="D60" t="s">
        <v>12</v>
      </c>
      <c r="E60" s="1">
        <v>42937</v>
      </c>
      <c r="F60" t="s">
        <v>23</v>
      </c>
      <c r="G60" t="s">
        <v>28</v>
      </c>
      <c r="H60" s="2">
        <v>0.28541666666666665</v>
      </c>
      <c r="I60">
        <v>31.6</v>
      </c>
      <c r="J60">
        <v>6.68</v>
      </c>
      <c r="K60" s="2">
        <v>0.3833333333333333</v>
      </c>
      <c r="L60">
        <v>32.200000000000003</v>
      </c>
      <c r="M60">
        <v>6.61</v>
      </c>
      <c r="N60" s="4">
        <f t="shared" si="0"/>
        <v>2.3499999999999996</v>
      </c>
      <c r="O60">
        <f t="shared" si="1"/>
        <v>-6.9999999999999396E-2</v>
      </c>
      <c r="P60" s="4">
        <f t="shared" si="2"/>
        <v>-2.978723404255294E-2</v>
      </c>
    </row>
    <row r="61" spans="1:16">
      <c r="A61">
        <v>4</v>
      </c>
      <c r="B61">
        <v>60</v>
      </c>
      <c r="C61" t="s">
        <v>11</v>
      </c>
      <c r="D61" t="s">
        <v>12</v>
      </c>
      <c r="E61" s="1">
        <v>42937</v>
      </c>
      <c r="F61" t="s">
        <v>24</v>
      </c>
      <c r="G61" t="s">
        <v>28</v>
      </c>
      <c r="H61" s="2">
        <v>0.28680555555555554</v>
      </c>
      <c r="I61">
        <v>31.7</v>
      </c>
      <c r="J61">
        <v>6.73</v>
      </c>
      <c r="K61" s="2">
        <v>0.38472222222222219</v>
      </c>
      <c r="L61">
        <v>32.200000000000003</v>
      </c>
      <c r="M61">
        <v>6.6</v>
      </c>
      <c r="N61" s="4">
        <f t="shared" si="0"/>
        <v>2.3499999999999996</v>
      </c>
      <c r="O61">
        <f t="shared" si="1"/>
        <v>-0.13000000000000078</v>
      </c>
      <c r="P61" s="4">
        <f t="shared" si="2"/>
        <v>-5.5319148936170556E-2</v>
      </c>
    </row>
    <row r="62" spans="1:16" s="6" customFormat="1">
      <c r="A62" s="6">
        <v>4</v>
      </c>
      <c r="B62" s="6">
        <v>61</v>
      </c>
      <c r="C62" s="6" t="s">
        <v>11</v>
      </c>
      <c r="D62" s="6" t="s">
        <v>25</v>
      </c>
      <c r="E62" s="7">
        <v>42937</v>
      </c>
      <c r="F62" s="6" t="s">
        <v>13</v>
      </c>
      <c r="G62" s="6" t="s">
        <v>27</v>
      </c>
      <c r="H62" s="8">
        <v>0.29375000000000001</v>
      </c>
      <c r="I62" s="6">
        <v>31.5</v>
      </c>
      <c r="J62" s="6">
        <v>4</v>
      </c>
      <c r="K62" s="8">
        <v>0.40347222222222223</v>
      </c>
      <c r="L62" s="6">
        <v>32.700000000000003</v>
      </c>
      <c r="M62" s="6">
        <v>4.57</v>
      </c>
      <c r="N62" s="9">
        <f t="shared" si="0"/>
        <v>2.6333333333333333</v>
      </c>
      <c r="O62" s="6">
        <f t="shared" si="1"/>
        <v>0.57000000000000028</v>
      </c>
      <c r="P62" s="9">
        <f t="shared" si="2"/>
        <v>0.21645569620253174</v>
      </c>
    </row>
    <row r="63" spans="1:16" s="6" customFormat="1">
      <c r="A63" s="6">
        <v>4</v>
      </c>
      <c r="B63" s="6">
        <v>62</v>
      </c>
      <c r="C63" s="6" t="s">
        <v>11</v>
      </c>
      <c r="D63" s="6" t="s">
        <v>25</v>
      </c>
      <c r="E63" s="7">
        <v>42937</v>
      </c>
      <c r="F63" s="6" t="s">
        <v>14</v>
      </c>
      <c r="G63" s="6" t="s">
        <v>27</v>
      </c>
      <c r="H63" s="8">
        <v>0.2951388888888889</v>
      </c>
      <c r="I63" s="6">
        <v>31.5</v>
      </c>
      <c r="J63" s="6">
        <v>3.87</v>
      </c>
      <c r="K63" s="8">
        <v>0.40416666666666662</v>
      </c>
      <c r="L63" s="6">
        <v>32.299999999999997</v>
      </c>
      <c r="M63" s="6">
        <v>4.49</v>
      </c>
      <c r="N63" s="9">
        <f t="shared" si="0"/>
        <v>2.6166666666666654</v>
      </c>
      <c r="O63" s="6">
        <f t="shared" si="1"/>
        <v>0.62000000000000011</v>
      </c>
      <c r="P63" s="9">
        <f t="shared" si="2"/>
        <v>0.23694267515923584</v>
      </c>
    </row>
    <row r="64" spans="1:16" s="6" customFormat="1">
      <c r="A64" s="6">
        <v>4</v>
      </c>
      <c r="B64" s="6">
        <v>63</v>
      </c>
      <c r="C64" s="6" t="s">
        <v>11</v>
      </c>
      <c r="D64" s="6" t="s">
        <v>25</v>
      </c>
      <c r="E64" s="7">
        <v>42937</v>
      </c>
      <c r="F64" s="6" t="s">
        <v>15</v>
      </c>
      <c r="G64" s="6" t="s">
        <v>27</v>
      </c>
      <c r="H64" s="8">
        <v>0.29583333333333334</v>
      </c>
      <c r="I64" s="6">
        <v>31.6</v>
      </c>
      <c r="J64" s="6">
        <v>3.88</v>
      </c>
      <c r="K64" s="8">
        <v>0.4055555555555555</v>
      </c>
      <c r="L64" s="6">
        <v>32.200000000000003</v>
      </c>
      <c r="M64" s="6">
        <v>4.22</v>
      </c>
      <c r="N64" s="9">
        <f t="shared" si="0"/>
        <v>2.633333333333332</v>
      </c>
      <c r="O64" s="6">
        <f t="shared" si="1"/>
        <v>0.33999999999999986</v>
      </c>
      <c r="P64" s="9">
        <f t="shared" si="2"/>
        <v>0.12911392405063293</v>
      </c>
    </row>
    <row r="65" spans="1:16" s="6" customFormat="1">
      <c r="A65" s="6">
        <v>4</v>
      </c>
      <c r="B65" s="6">
        <v>64</v>
      </c>
      <c r="C65" s="6" t="s">
        <v>11</v>
      </c>
      <c r="D65" s="6" t="s">
        <v>25</v>
      </c>
      <c r="E65" s="7">
        <v>42937</v>
      </c>
      <c r="F65" s="6" t="s">
        <v>16</v>
      </c>
      <c r="G65" s="6" t="s">
        <v>27</v>
      </c>
      <c r="H65" s="8">
        <v>0.29722222222222222</v>
      </c>
      <c r="I65" s="6">
        <v>31.6</v>
      </c>
      <c r="J65" s="6">
        <v>3.96</v>
      </c>
      <c r="K65" s="8">
        <v>0.40625</v>
      </c>
      <c r="L65" s="6">
        <v>32</v>
      </c>
      <c r="M65" s="6">
        <v>4.2300000000000004</v>
      </c>
      <c r="N65" s="9">
        <f t="shared" si="0"/>
        <v>2.6166666666666667</v>
      </c>
      <c r="O65" s="6">
        <f t="shared" si="1"/>
        <v>0.27000000000000046</v>
      </c>
      <c r="P65" s="9">
        <f t="shared" si="2"/>
        <v>0.10318471337579635</v>
      </c>
    </row>
    <row r="66" spans="1:16" s="6" customFormat="1">
      <c r="A66" s="6">
        <v>4</v>
      </c>
      <c r="B66" s="6">
        <v>65</v>
      </c>
      <c r="C66" s="6" t="s">
        <v>11</v>
      </c>
      <c r="D66" s="6" t="s">
        <v>25</v>
      </c>
      <c r="E66" s="7">
        <v>42937</v>
      </c>
      <c r="F66" s="6" t="s">
        <v>17</v>
      </c>
      <c r="G66" s="6" t="s">
        <v>27</v>
      </c>
      <c r="H66" s="8">
        <v>0.2986111111111111</v>
      </c>
      <c r="I66" s="6">
        <v>31.6</v>
      </c>
      <c r="J66" s="6">
        <v>3.48</v>
      </c>
      <c r="K66" s="8">
        <v>0.4069444444444445</v>
      </c>
      <c r="L66" s="6">
        <v>32</v>
      </c>
      <c r="M66" s="6">
        <v>3.92</v>
      </c>
      <c r="N66" s="9">
        <f t="shared" si="0"/>
        <v>2.6000000000000014</v>
      </c>
      <c r="O66" s="6">
        <f t="shared" si="1"/>
        <v>0.43999999999999995</v>
      </c>
      <c r="P66" s="9">
        <f t="shared" si="2"/>
        <v>0.16923076923076913</v>
      </c>
    </row>
    <row r="67" spans="1:16" s="6" customFormat="1">
      <c r="A67" s="6">
        <v>4</v>
      </c>
      <c r="B67" s="6">
        <v>66</v>
      </c>
      <c r="C67" s="6" t="s">
        <v>11</v>
      </c>
      <c r="D67" s="6" t="s">
        <v>25</v>
      </c>
      <c r="E67" s="7">
        <v>42937</v>
      </c>
      <c r="F67" s="6" t="s">
        <v>18</v>
      </c>
      <c r="G67" s="6" t="s">
        <v>27</v>
      </c>
      <c r="H67" s="8">
        <v>0.29930555555555555</v>
      </c>
      <c r="I67" s="6">
        <v>31.6</v>
      </c>
      <c r="J67" s="6">
        <v>3.42</v>
      </c>
      <c r="K67" s="8">
        <v>0.40763888888888888</v>
      </c>
      <c r="L67" s="6">
        <v>32.299999999999997</v>
      </c>
      <c r="M67" s="6">
        <v>4.04</v>
      </c>
      <c r="N67" s="9">
        <f t="shared" ref="N67:N130" si="3">(K67-H67)*24</f>
        <v>2.6</v>
      </c>
      <c r="O67" s="6">
        <f t="shared" ref="O67:O130" si="4">M67-J67</f>
        <v>0.62000000000000011</v>
      </c>
      <c r="P67" s="9">
        <f t="shared" ref="P67:P130" si="5">O67/N67</f>
        <v>0.2384615384615385</v>
      </c>
    </row>
    <row r="68" spans="1:16">
      <c r="A68">
        <v>4</v>
      </c>
      <c r="B68">
        <v>67</v>
      </c>
      <c r="C68" t="s">
        <v>11</v>
      </c>
      <c r="D68" t="s">
        <v>25</v>
      </c>
      <c r="E68" s="1">
        <v>42937</v>
      </c>
      <c r="F68" t="s">
        <v>19</v>
      </c>
      <c r="G68" t="s">
        <v>28</v>
      </c>
      <c r="H68" s="2">
        <v>0.30069444444444443</v>
      </c>
      <c r="I68">
        <v>31.7</v>
      </c>
      <c r="J68">
        <v>3.43</v>
      </c>
      <c r="K68" s="2">
        <v>0.40833333333333338</v>
      </c>
      <c r="L68">
        <v>32.299999999999997</v>
      </c>
      <c r="M68">
        <v>3.3</v>
      </c>
      <c r="N68" s="4">
        <f t="shared" si="3"/>
        <v>2.5833333333333348</v>
      </c>
      <c r="O68">
        <f t="shared" si="4"/>
        <v>-0.13000000000000034</v>
      </c>
      <c r="P68" s="4">
        <f t="shared" si="5"/>
        <v>-5.0322580645161395E-2</v>
      </c>
    </row>
    <row r="69" spans="1:16">
      <c r="A69">
        <v>4</v>
      </c>
      <c r="B69">
        <v>68</v>
      </c>
      <c r="C69" t="s">
        <v>11</v>
      </c>
      <c r="D69" t="s">
        <v>25</v>
      </c>
      <c r="E69" s="1">
        <v>42937</v>
      </c>
      <c r="F69" t="s">
        <v>20</v>
      </c>
      <c r="G69" t="s">
        <v>28</v>
      </c>
      <c r="H69" s="2">
        <v>0.30208333333333331</v>
      </c>
      <c r="I69">
        <v>31.8</v>
      </c>
      <c r="J69">
        <v>3.85</v>
      </c>
      <c r="K69" s="2">
        <v>0.40972222222222227</v>
      </c>
      <c r="L69">
        <v>32.200000000000003</v>
      </c>
      <c r="M69">
        <v>3.7</v>
      </c>
      <c r="N69" s="4">
        <f t="shared" si="3"/>
        <v>2.5833333333333348</v>
      </c>
      <c r="O69">
        <f t="shared" si="4"/>
        <v>-0.14999999999999991</v>
      </c>
      <c r="P69" s="4">
        <f t="shared" si="5"/>
        <v>-5.8064516129032191E-2</v>
      </c>
    </row>
    <row r="70" spans="1:16">
      <c r="A70">
        <v>4</v>
      </c>
      <c r="B70">
        <v>69</v>
      </c>
      <c r="C70" t="s">
        <v>11</v>
      </c>
      <c r="D70" t="s">
        <v>25</v>
      </c>
      <c r="E70" s="1">
        <v>42937</v>
      </c>
      <c r="F70" t="s">
        <v>21</v>
      </c>
      <c r="G70" t="s">
        <v>28</v>
      </c>
      <c r="H70" s="2">
        <v>0.30277777777777776</v>
      </c>
      <c r="I70">
        <v>32</v>
      </c>
      <c r="J70">
        <v>3.59</v>
      </c>
      <c r="K70" s="2">
        <v>0.41041666666666665</v>
      </c>
      <c r="L70">
        <v>32.200000000000003</v>
      </c>
      <c r="M70">
        <v>3.46</v>
      </c>
      <c r="N70" s="4">
        <f t="shared" si="3"/>
        <v>2.5833333333333335</v>
      </c>
      <c r="O70">
        <f t="shared" si="4"/>
        <v>-0.12999999999999989</v>
      </c>
      <c r="P70" s="4">
        <f t="shared" si="5"/>
        <v>-5.032258064516125E-2</v>
      </c>
    </row>
    <row r="71" spans="1:16">
      <c r="A71">
        <v>4</v>
      </c>
      <c r="B71">
        <v>70</v>
      </c>
      <c r="C71" t="s">
        <v>11</v>
      </c>
      <c r="D71" t="s">
        <v>25</v>
      </c>
      <c r="E71" s="1">
        <v>42937</v>
      </c>
      <c r="F71" t="s">
        <v>22</v>
      </c>
      <c r="G71" t="s">
        <v>28</v>
      </c>
      <c r="H71" s="2">
        <v>0.30416666666666664</v>
      </c>
      <c r="I71">
        <v>32</v>
      </c>
      <c r="J71">
        <v>3.6</v>
      </c>
      <c r="K71" s="2">
        <v>0.41111111111111115</v>
      </c>
      <c r="L71">
        <v>32.299999999999997</v>
      </c>
      <c r="M71">
        <v>3.53</v>
      </c>
      <c r="N71" s="4">
        <f t="shared" si="3"/>
        <v>2.5666666666666682</v>
      </c>
      <c r="O71">
        <f t="shared" si="4"/>
        <v>-7.0000000000000284E-2</v>
      </c>
      <c r="P71" s="4">
        <f t="shared" si="5"/>
        <v>-2.7272727272727369E-2</v>
      </c>
    </row>
    <row r="72" spans="1:16">
      <c r="A72">
        <v>4</v>
      </c>
      <c r="B72">
        <v>71</v>
      </c>
      <c r="C72" t="s">
        <v>11</v>
      </c>
      <c r="D72" t="s">
        <v>25</v>
      </c>
      <c r="E72" s="1">
        <v>42937</v>
      </c>
      <c r="F72" t="s">
        <v>23</v>
      </c>
      <c r="G72" t="s">
        <v>28</v>
      </c>
      <c r="H72" s="2">
        <v>0.30486111111111108</v>
      </c>
      <c r="I72">
        <v>32</v>
      </c>
      <c r="J72">
        <v>3.62</v>
      </c>
      <c r="K72" s="2">
        <v>0.41180555555555554</v>
      </c>
      <c r="L72">
        <v>32.4</v>
      </c>
      <c r="M72">
        <v>3.49</v>
      </c>
      <c r="N72" s="4">
        <f t="shared" si="3"/>
        <v>2.5666666666666669</v>
      </c>
      <c r="O72">
        <f t="shared" si="4"/>
        <v>-0.12999999999999989</v>
      </c>
      <c r="P72" s="4">
        <f t="shared" si="5"/>
        <v>-5.0649350649350604E-2</v>
      </c>
    </row>
    <row r="73" spans="1:16">
      <c r="A73">
        <v>4</v>
      </c>
      <c r="B73">
        <v>72</v>
      </c>
      <c r="C73" t="s">
        <v>11</v>
      </c>
      <c r="D73" t="s">
        <v>25</v>
      </c>
      <c r="E73" s="1">
        <v>42937</v>
      </c>
      <c r="F73" t="s">
        <v>24</v>
      </c>
      <c r="G73" t="s">
        <v>28</v>
      </c>
      <c r="H73" s="2">
        <v>0.30624999999999997</v>
      </c>
      <c r="I73">
        <v>31.8</v>
      </c>
      <c r="J73">
        <v>4</v>
      </c>
      <c r="K73" s="2">
        <v>0.41319444444444442</v>
      </c>
      <c r="L73">
        <v>32.4</v>
      </c>
      <c r="M73">
        <v>3.82</v>
      </c>
      <c r="N73" s="4">
        <f t="shared" si="3"/>
        <v>2.5666666666666669</v>
      </c>
      <c r="O73">
        <f t="shared" si="4"/>
        <v>-0.18000000000000016</v>
      </c>
      <c r="P73" s="4">
        <f t="shared" si="5"/>
        <v>-7.0129870129870181E-2</v>
      </c>
    </row>
    <row r="74" spans="1:16" s="6" customFormat="1">
      <c r="A74" s="6">
        <v>5</v>
      </c>
      <c r="B74" s="6">
        <v>73</v>
      </c>
      <c r="C74" s="6" t="s">
        <v>11</v>
      </c>
      <c r="D74" s="6" t="s">
        <v>25</v>
      </c>
      <c r="E74" s="7">
        <v>42996</v>
      </c>
      <c r="F74" s="6" t="s">
        <v>13</v>
      </c>
      <c r="G74" s="6" t="s">
        <v>27</v>
      </c>
      <c r="H74" s="8">
        <v>0.29583333333333334</v>
      </c>
      <c r="I74" s="6">
        <v>27.4</v>
      </c>
      <c r="J74" s="6">
        <v>2.81</v>
      </c>
      <c r="K74" s="8">
        <v>0.41666666666666669</v>
      </c>
      <c r="L74" s="6">
        <v>28.6</v>
      </c>
      <c r="M74" s="6">
        <v>3.13</v>
      </c>
      <c r="N74" s="9">
        <f t="shared" si="3"/>
        <v>2.9000000000000004</v>
      </c>
      <c r="O74" s="6">
        <f t="shared" si="4"/>
        <v>0.31999999999999984</v>
      </c>
      <c r="P74" s="9">
        <f t="shared" si="5"/>
        <v>0.11034482758620683</v>
      </c>
    </row>
    <row r="75" spans="1:16" s="6" customFormat="1">
      <c r="A75" s="6">
        <v>5</v>
      </c>
      <c r="B75" s="6">
        <v>74</v>
      </c>
      <c r="C75" s="6" t="s">
        <v>11</v>
      </c>
      <c r="D75" s="6" t="s">
        <v>25</v>
      </c>
      <c r="E75" s="7">
        <v>42996</v>
      </c>
      <c r="F75" s="6" t="s">
        <v>14</v>
      </c>
      <c r="G75" s="6" t="s">
        <v>27</v>
      </c>
      <c r="H75" s="8">
        <v>0.29375000000000001</v>
      </c>
      <c r="I75" s="6">
        <v>27.2</v>
      </c>
      <c r="J75" s="6">
        <v>2.81</v>
      </c>
      <c r="K75" s="8">
        <v>0.41736111111111113</v>
      </c>
      <c r="L75" s="6">
        <v>28.3</v>
      </c>
      <c r="M75" s="6">
        <v>3.16</v>
      </c>
      <c r="N75" s="9">
        <f t="shared" si="3"/>
        <v>2.9666666666666668</v>
      </c>
      <c r="O75" s="6">
        <f t="shared" si="4"/>
        <v>0.35000000000000009</v>
      </c>
      <c r="P75" s="9">
        <f t="shared" si="5"/>
        <v>0.11797752808988766</v>
      </c>
    </row>
    <row r="76" spans="1:16" s="6" customFormat="1">
      <c r="A76" s="6">
        <v>5</v>
      </c>
      <c r="B76" s="6">
        <v>75</v>
      </c>
      <c r="C76" s="6" t="s">
        <v>11</v>
      </c>
      <c r="D76" s="6" t="s">
        <v>25</v>
      </c>
      <c r="E76" s="7">
        <v>42996</v>
      </c>
      <c r="F76" s="6" t="s">
        <v>15</v>
      </c>
      <c r="G76" s="6" t="s">
        <v>27</v>
      </c>
      <c r="H76" s="8">
        <v>0.29236111111111113</v>
      </c>
      <c r="I76" s="6">
        <v>26.8</v>
      </c>
      <c r="J76" s="6">
        <v>2.92</v>
      </c>
      <c r="K76" s="8">
        <v>0.41875000000000001</v>
      </c>
      <c r="L76" s="6">
        <v>24.4</v>
      </c>
      <c r="M76" s="6">
        <v>3.24</v>
      </c>
      <c r="N76" s="9">
        <f t="shared" si="3"/>
        <v>3.0333333333333332</v>
      </c>
      <c r="O76" s="6">
        <f t="shared" si="4"/>
        <v>0.32000000000000028</v>
      </c>
      <c r="P76" s="9">
        <f t="shared" si="5"/>
        <v>0.10549450549450559</v>
      </c>
    </row>
    <row r="77" spans="1:16" s="6" customFormat="1">
      <c r="A77" s="6">
        <v>5</v>
      </c>
      <c r="B77" s="6">
        <v>76</v>
      </c>
      <c r="C77" s="6" t="s">
        <v>11</v>
      </c>
      <c r="D77" s="6" t="s">
        <v>25</v>
      </c>
      <c r="E77" s="7">
        <v>42996</v>
      </c>
      <c r="F77" s="6" t="s">
        <v>16</v>
      </c>
      <c r="G77" s="6" t="s">
        <v>27</v>
      </c>
      <c r="H77" s="8">
        <v>0.29652777777777778</v>
      </c>
      <c r="I77" s="6">
        <v>27.4</v>
      </c>
      <c r="J77" s="6">
        <v>2.78</v>
      </c>
      <c r="K77" s="8">
        <v>0.41944444444444445</v>
      </c>
      <c r="L77" s="6">
        <v>28.3</v>
      </c>
      <c r="M77" s="6">
        <v>3.02</v>
      </c>
      <c r="N77" s="9">
        <f t="shared" si="3"/>
        <v>2.95</v>
      </c>
      <c r="O77" s="6">
        <f t="shared" si="4"/>
        <v>0.24000000000000021</v>
      </c>
      <c r="P77" s="9">
        <f t="shared" si="5"/>
        <v>8.1355932203389894E-2</v>
      </c>
    </row>
    <row r="78" spans="1:16" s="6" customFormat="1">
      <c r="A78" s="6">
        <v>5</v>
      </c>
      <c r="B78" s="6">
        <v>77</v>
      </c>
      <c r="C78" s="6" t="s">
        <v>11</v>
      </c>
      <c r="D78" s="6" t="s">
        <v>25</v>
      </c>
      <c r="E78" s="7">
        <v>42996</v>
      </c>
      <c r="F78" s="6" t="s">
        <v>17</v>
      </c>
      <c r="G78" s="6" t="s">
        <v>27</v>
      </c>
      <c r="H78" s="8">
        <v>0.2986111111111111</v>
      </c>
      <c r="I78" s="6">
        <v>27.3</v>
      </c>
      <c r="J78" s="6">
        <v>2.77</v>
      </c>
      <c r="K78" s="8">
        <v>0.42083333333333334</v>
      </c>
      <c r="L78" s="6">
        <v>28.4</v>
      </c>
      <c r="M78" s="6">
        <v>3.04</v>
      </c>
      <c r="N78" s="9">
        <f t="shared" si="3"/>
        <v>2.9333333333333336</v>
      </c>
      <c r="O78" s="6">
        <f t="shared" si="4"/>
        <v>0.27</v>
      </c>
      <c r="P78" s="9">
        <f t="shared" si="5"/>
        <v>9.2045454545454541E-2</v>
      </c>
    </row>
    <row r="79" spans="1:16" s="6" customFormat="1">
      <c r="A79" s="6">
        <v>5</v>
      </c>
      <c r="B79" s="6">
        <v>78</v>
      </c>
      <c r="C79" s="6" t="s">
        <v>11</v>
      </c>
      <c r="D79" s="6" t="s">
        <v>25</v>
      </c>
      <c r="E79" s="7">
        <v>42996</v>
      </c>
      <c r="F79" s="6" t="s">
        <v>18</v>
      </c>
      <c r="G79" s="6" t="s">
        <v>27</v>
      </c>
      <c r="H79" s="8">
        <v>0.30069444444444443</v>
      </c>
      <c r="I79" s="6">
        <v>27.3</v>
      </c>
      <c r="J79" s="6">
        <v>2.74</v>
      </c>
      <c r="K79" s="8">
        <v>0.42222222222222222</v>
      </c>
      <c r="L79" s="6">
        <v>28.4</v>
      </c>
      <c r="M79" s="6">
        <v>3.02</v>
      </c>
      <c r="N79" s="9">
        <f t="shared" si="3"/>
        <v>2.916666666666667</v>
      </c>
      <c r="O79" s="6">
        <f t="shared" si="4"/>
        <v>0.2799999999999998</v>
      </c>
      <c r="P79" s="9">
        <f t="shared" si="5"/>
        <v>9.5999999999999919E-2</v>
      </c>
    </row>
    <row r="80" spans="1:16">
      <c r="A80">
        <v>5</v>
      </c>
      <c r="B80">
        <v>79</v>
      </c>
      <c r="C80" t="s">
        <v>11</v>
      </c>
      <c r="D80" t="s">
        <v>25</v>
      </c>
      <c r="E80" s="1">
        <v>42996</v>
      </c>
      <c r="F80" t="s">
        <v>19</v>
      </c>
      <c r="G80" t="s">
        <v>28</v>
      </c>
      <c r="H80" s="2">
        <v>0.30208333333333331</v>
      </c>
      <c r="I80">
        <v>27.4</v>
      </c>
      <c r="J80">
        <v>2.8</v>
      </c>
      <c r="K80" s="2">
        <v>0.42291666666666666</v>
      </c>
      <c r="L80">
        <v>28.5</v>
      </c>
      <c r="M80">
        <v>2.71</v>
      </c>
      <c r="N80" s="4">
        <f t="shared" si="3"/>
        <v>2.9000000000000004</v>
      </c>
      <c r="O80">
        <f t="shared" si="4"/>
        <v>-8.9999999999999858E-2</v>
      </c>
      <c r="P80" s="4">
        <f t="shared" si="5"/>
        <v>-3.1034482758620637E-2</v>
      </c>
    </row>
    <row r="81" spans="1:16">
      <c r="A81">
        <v>5</v>
      </c>
      <c r="B81">
        <v>80</v>
      </c>
      <c r="C81" t="s">
        <v>11</v>
      </c>
      <c r="D81" t="s">
        <v>25</v>
      </c>
      <c r="E81" s="1">
        <v>42996</v>
      </c>
      <c r="F81" t="s">
        <v>20</v>
      </c>
      <c r="G81" t="s">
        <v>28</v>
      </c>
      <c r="H81" s="2">
        <v>0.3034722222222222</v>
      </c>
      <c r="I81">
        <v>27.3</v>
      </c>
      <c r="J81">
        <v>2.75</v>
      </c>
      <c r="K81" s="2">
        <v>0.4236111111111111</v>
      </c>
      <c r="L81">
        <v>28.3</v>
      </c>
      <c r="M81">
        <v>2.7</v>
      </c>
      <c r="N81" s="4">
        <f t="shared" si="3"/>
        <v>2.8833333333333337</v>
      </c>
      <c r="O81">
        <f t="shared" si="4"/>
        <v>-4.9999999999999822E-2</v>
      </c>
      <c r="P81" s="4">
        <f t="shared" si="5"/>
        <v>-1.7341040462427681E-2</v>
      </c>
    </row>
    <row r="82" spans="1:16">
      <c r="A82">
        <v>5</v>
      </c>
      <c r="B82">
        <v>81</v>
      </c>
      <c r="C82" t="s">
        <v>11</v>
      </c>
      <c r="D82" t="s">
        <v>25</v>
      </c>
      <c r="E82" s="1">
        <v>42996</v>
      </c>
      <c r="F82" t="s">
        <v>21</v>
      </c>
      <c r="G82" t="s">
        <v>28</v>
      </c>
      <c r="H82" s="2">
        <v>0.30486111111111108</v>
      </c>
      <c r="I82">
        <v>27.3</v>
      </c>
      <c r="J82">
        <v>2.77</v>
      </c>
      <c r="K82" s="2">
        <v>0.42499999999999999</v>
      </c>
      <c r="L82">
        <v>28.2</v>
      </c>
      <c r="M82">
        <v>2.73</v>
      </c>
      <c r="N82" s="4">
        <f t="shared" si="3"/>
        <v>2.8833333333333337</v>
      </c>
      <c r="O82">
        <f t="shared" si="4"/>
        <v>-4.0000000000000036E-2</v>
      </c>
      <c r="P82" s="4">
        <f t="shared" si="5"/>
        <v>-1.3872832369942207E-2</v>
      </c>
    </row>
    <row r="83" spans="1:16">
      <c r="A83">
        <v>5</v>
      </c>
      <c r="B83">
        <v>82</v>
      </c>
      <c r="C83" t="s">
        <v>11</v>
      </c>
      <c r="D83" t="s">
        <v>25</v>
      </c>
      <c r="E83" s="1">
        <v>42996</v>
      </c>
      <c r="F83" t="s">
        <v>22</v>
      </c>
      <c r="G83" t="s">
        <v>28</v>
      </c>
      <c r="H83" s="2">
        <v>0.30624999999999997</v>
      </c>
      <c r="I83">
        <v>27.8</v>
      </c>
      <c r="J83">
        <v>2.7</v>
      </c>
      <c r="K83" s="2">
        <v>0.42638888888888887</v>
      </c>
      <c r="L83">
        <v>28.6</v>
      </c>
      <c r="M83">
        <v>2.66</v>
      </c>
      <c r="N83" s="4">
        <f t="shared" si="3"/>
        <v>2.8833333333333337</v>
      </c>
      <c r="O83">
        <f t="shared" si="4"/>
        <v>-4.0000000000000036E-2</v>
      </c>
      <c r="P83" s="4">
        <f t="shared" si="5"/>
        <v>-1.3872832369942207E-2</v>
      </c>
    </row>
    <row r="84" spans="1:16">
      <c r="A84">
        <v>5</v>
      </c>
      <c r="B84">
        <v>83</v>
      </c>
      <c r="C84" t="s">
        <v>11</v>
      </c>
      <c r="D84" t="s">
        <v>25</v>
      </c>
      <c r="E84" s="1">
        <v>42996</v>
      </c>
      <c r="F84" t="s">
        <v>23</v>
      </c>
      <c r="G84" t="s">
        <v>28</v>
      </c>
      <c r="H84" s="2">
        <v>0.30763888888888891</v>
      </c>
      <c r="I84">
        <v>27.8</v>
      </c>
      <c r="J84">
        <v>2.73</v>
      </c>
      <c r="K84" s="2">
        <v>0.42777777777777781</v>
      </c>
      <c r="L84">
        <v>28.4</v>
      </c>
      <c r="M84">
        <v>2.75</v>
      </c>
      <c r="N84" s="4">
        <f t="shared" si="3"/>
        <v>2.8833333333333337</v>
      </c>
      <c r="O84">
        <f t="shared" si="4"/>
        <v>2.0000000000000018E-2</v>
      </c>
      <c r="P84" s="4">
        <f t="shared" si="5"/>
        <v>6.9364161849711035E-3</v>
      </c>
    </row>
    <row r="85" spans="1:16">
      <c r="A85">
        <v>5</v>
      </c>
      <c r="B85">
        <v>84</v>
      </c>
      <c r="C85" t="s">
        <v>11</v>
      </c>
      <c r="D85" t="s">
        <v>25</v>
      </c>
      <c r="E85" s="1">
        <v>42996</v>
      </c>
      <c r="F85" t="s">
        <v>24</v>
      </c>
      <c r="G85" t="s">
        <v>28</v>
      </c>
      <c r="H85" s="2">
        <v>0.30972222222222223</v>
      </c>
      <c r="I85">
        <v>27.7</v>
      </c>
      <c r="J85">
        <v>2.75</v>
      </c>
      <c r="K85" s="2">
        <v>0.42986111111111108</v>
      </c>
      <c r="L85">
        <v>28.5</v>
      </c>
      <c r="M85">
        <v>2.71</v>
      </c>
      <c r="N85" s="4">
        <f t="shared" si="3"/>
        <v>2.8833333333333324</v>
      </c>
      <c r="O85">
        <f t="shared" si="4"/>
        <v>-4.0000000000000036E-2</v>
      </c>
      <c r="P85" s="4">
        <f t="shared" si="5"/>
        <v>-1.3872832369942214E-2</v>
      </c>
    </row>
    <row r="86" spans="1:16" s="6" customFormat="1">
      <c r="A86" s="6">
        <v>6</v>
      </c>
      <c r="B86" s="6">
        <v>85</v>
      </c>
      <c r="C86" s="6" t="s">
        <v>11</v>
      </c>
      <c r="D86" s="6" t="s">
        <v>12</v>
      </c>
      <c r="E86" s="7">
        <v>43007</v>
      </c>
      <c r="F86" s="6" t="s">
        <v>13</v>
      </c>
      <c r="G86" s="6" t="s">
        <v>27</v>
      </c>
      <c r="H86" s="8">
        <v>0.29722222222222222</v>
      </c>
      <c r="I86" s="6">
        <v>27.7</v>
      </c>
      <c r="J86" s="6">
        <v>6.38</v>
      </c>
      <c r="K86" s="8">
        <v>0.40416666666666662</v>
      </c>
      <c r="L86" s="6">
        <v>29.6</v>
      </c>
      <c r="M86" s="6">
        <v>7.01</v>
      </c>
      <c r="N86" s="9">
        <f t="shared" si="3"/>
        <v>2.5666666666666655</v>
      </c>
      <c r="O86" s="6">
        <f t="shared" si="4"/>
        <v>0.62999999999999989</v>
      </c>
      <c r="P86" s="9">
        <f t="shared" si="5"/>
        <v>0.24545454545454551</v>
      </c>
    </row>
    <row r="87" spans="1:16" s="6" customFormat="1">
      <c r="A87" s="6">
        <v>6</v>
      </c>
      <c r="B87" s="6">
        <v>86</v>
      </c>
      <c r="C87" s="6" t="s">
        <v>11</v>
      </c>
      <c r="D87" s="6" t="s">
        <v>12</v>
      </c>
      <c r="E87" s="7">
        <v>43007</v>
      </c>
      <c r="F87" s="6" t="s">
        <v>14</v>
      </c>
      <c r="G87" s="6" t="s">
        <v>27</v>
      </c>
      <c r="H87" s="8">
        <v>0.2986111111111111</v>
      </c>
      <c r="I87" s="6">
        <v>27.4</v>
      </c>
      <c r="J87" s="6">
        <v>6.32</v>
      </c>
      <c r="K87" s="8">
        <v>0.4055555555555555</v>
      </c>
      <c r="L87" s="6">
        <v>29.7</v>
      </c>
      <c r="M87" s="6">
        <v>7.14</v>
      </c>
      <c r="N87" s="9">
        <f t="shared" si="3"/>
        <v>2.5666666666666655</v>
      </c>
      <c r="O87" s="6">
        <f t="shared" si="4"/>
        <v>0.8199999999999994</v>
      </c>
      <c r="P87" s="9">
        <f t="shared" si="5"/>
        <v>0.31948051948051936</v>
      </c>
    </row>
    <row r="88" spans="1:16" s="6" customFormat="1">
      <c r="A88" s="6">
        <v>6</v>
      </c>
      <c r="B88" s="6">
        <v>87</v>
      </c>
      <c r="C88" s="6" t="s">
        <v>11</v>
      </c>
      <c r="D88" s="6" t="s">
        <v>12</v>
      </c>
      <c r="E88" s="7">
        <v>43007</v>
      </c>
      <c r="F88" s="6" t="s">
        <v>15</v>
      </c>
      <c r="G88" s="6" t="s">
        <v>27</v>
      </c>
      <c r="H88" s="8">
        <v>0.29930555555555555</v>
      </c>
      <c r="I88" s="6">
        <v>27</v>
      </c>
      <c r="J88" s="6">
        <v>6.36</v>
      </c>
      <c r="K88" s="8">
        <v>0.40625</v>
      </c>
      <c r="L88" s="6">
        <v>29.5</v>
      </c>
      <c r="M88" s="6">
        <v>7.16</v>
      </c>
      <c r="N88" s="9">
        <f t="shared" si="3"/>
        <v>2.5666666666666669</v>
      </c>
      <c r="O88" s="6">
        <f t="shared" si="4"/>
        <v>0.79999999999999982</v>
      </c>
      <c r="P88" s="9">
        <f t="shared" si="5"/>
        <v>0.31168831168831157</v>
      </c>
    </row>
    <row r="89" spans="1:16" s="6" customFormat="1">
      <c r="A89" s="6">
        <v>6</v>
      </c>
      <c r="B89" s="6">
        <v>88</v>
      </c>
      <c r="C89" s="6" t="s">
        <v>11</v>
      </c>
      <c r="D89" s="6" t="s">
        <v>12</v>
      </c>
      <c r="E89" s="7">
        <v>43007</v>
      </c>
      <c r="F89" s="6" t="s">
        <v>16</v>
      </c>
      <c r="G89" s="6" t="s">
        <v>27</v>
      </c>
      <c r="H89" s="8">
        <v>0.3</v>
      </c>
      <c r="I89" s="6">
        <v>27.2</v>
      </c>
      <c r="J89" s="6">
        <v>6.4</v>
      </c>
      <c r="K89" s="8">
        <v>0.40763888888888888</v>
      </c>
      <c r="L89" s="6">
        <v>29.6</v>
      </c>
      <c r="M89" s="6">
        <v>7.1</v>
      </c>
      <c r="N89" s="9">
        <f t="shared" si="3"/>
        <v>2.5833333333333335</v>
      </c>
      <c r="O89" s="6">
        <f t="shared" si="4"/>
        <v>0.69999999999999929</v>
      </c>
      <c r="P89" s="9">
        <f t="shared" si="5"/>
        <v>0.27096774193548356</v>
      </c>
    </row>
    <row r="90" spans="1:16" s="6" customFormat="1">
      <c r="A90" s="6">
        <v>6</v>
      </c>
      <c r="B90" s="6">
        <v>89</v>
      </c>
      <c r="C90" s="6" t="s">
        <v>11</v>
      </c>
      <c r="D90" s="6" t="s">
        <v>12</v>
      </c>
      <c r="E90" s="7">
        <v>43007</v>
      </c>
      <c r="F90" s="6" t="s">
        <v>17</v>
      </c>
      <c r="G90" s="6" t="s">
        <v>27</v>
      </c>
      <c r="H90" s="8">
        <v>0.30069444444444443</v>
      </c>
      <c r="I90" s="6">
        <v>27</v>
      </c>
      <c r="J90" s="6">
        <v>6.39</v>
      </c>
      <c r="K90" s="8">
        <v>0.40902777777777777</v>
      </c>
      <c r="L90" s="6">
        <v>29.7</v>
      </c>
      <c r="M90" s="6">
        <v>7.19</v>
      </c>
      <c r="N90" s="9">
        <f t="shared" si="3"/>
        <v>2.6</v>
      </c>
      <c r="O90" s="6">
        <f t="shared" si="4"/>
        <v>0.80000000000000071</v>
      </c>
      <c r="P90" s="9">
        <f t="shared" si="5"/>
        <v>0.30769230769230793</v>
      </c>
    </row>
    <row r="91" spans="1:16" s="6" customFormat="1">
      <c r="A91" s="6">
        <v>6</v>
      </c>
      <c r="B91" s="6">
        <v>90</v>
      </c>
      <c r="C91" s="6" t="s">
        <v>11</v>
      </c>
      <c r="D91" s="6" t="s">
        <v>12</v>
      </c>
      <c r="E91" s="7">
        <v>43007</v>
      </c>
      <c r="F91" s="6" t="s">
        <v>18</v>
      </c>
      <c r="G91" s="6" t="s">
        <v>27</v>
      </c>
      <c r="H91" s="8">
        <v>0.30208333333333331</v>
      </c>
      <c r="I91" s="6">
        <v>26.7</v>
      </c>
      <c r="J91" s="6">
        <v>6.4</v>
      </c>
      <c r="K91" s="8">
        <v>0.40972222222222227</v>
      </c>
      <c r="L91" s="6">
        <v>29.7</v>
      </c>
      <c r="M91" s="6">
        <v>7.2</v>
      </c>
      <c r="N91" s="9">
        <f t="shared" si="3"/>
        <v>2.5833333333333348</v>
      </c>
      <c r="O91" s="6">
        <f t="shared" si="4"/>
        <v>0.79999999999999982</v>
      </c>
      <c r="P91" s="9">
        <f t="shared" si="5"/>
        <v>0.30967741935483845</v>
      </c>
    </row>
    <row r="92" spans="1:16">
      <c r="A92">
        <v>6</v>
      </c>
      <c r="B92">
        <v>91</v>
      </c>
      <c r="C92" t="s">
        <v>11</v>
      </c>
      <c r="D92" t="s">
        <v>12</v>
      </c>
      <c r="E92" s="1">
        <v>43007</v>
      </c>
      <c r="F92" t="s">
        <v>19</v>
      </c>
      <c r="G92" t="s">
        <v>28</v>
      </c>
      <c r="H92" s="2">
        <v>0.30277777777777776</v>
      </c>
      <c r="I92">
        <v>26.5</v>
      </c>
      <c r="J92">
        <v>6.38</v>
      </c>
      <c r="K92" s="2">
        <v>0.41250000000000003</v>
      </c>
      <c r="L92">
        <v>29.5</v>
      </c>
      <c r="M92">
        <v>6.07</v>
      </c>
      <c r="N92" s="4">
        <f t="shared" si="3"/>
        <v>2.6333333333333346</v>
      </c>
      <c r="O92">
        <f t="shared" si="4"/>
        <v>-0.30999999999999961</v>
      </c>
      <c r="P92" s="4">
        <f t="shared" si="5"/>
        <v>-0.11772151898734157</v>
      </c>
    </row>
    <row r="93" spans="1:16">
      <c r="A93">
        <v>6</v>
      </c>
      <c r="B93">
        <v>92</v>
      </c>
      <c r="C93" t="s">
        <v>11</v>
      </c>
      <c r="D93" t="s">
        <v>12</v>
      </c>
      <c r="E93" s="1">
        <v>43007</v>
      </c>
      <c r="F93" t="s">
        <v>20</v>
      </c>
      <c r="G93" t="s">
        <v>28</v>
      </c>
      <c r="H93" s="2">
        <v>0.3034722222222222</v>
      </c>
      <c r="I93">
        <v>26.4</v>
      </c>
      <c r="J93">
        <v>6.33</v>
      </c>
      <c r="K93" s="2">
        <v>0.41319444444444442</v>
      </c>
      <c r="L93">
        <v>29.7</v>
      </c>
      <c r="M93">
        <v>6.06</v>
      </c>
      <c r="N93" s="4">
        <f t="shared" si="3"/>
        <v>2.6333333333333333</v>
      </c>
      <c r="O93">
        <f t="shared" si="4"/>
        <v>-0.27000000000000046</v>
      </c>
      <c r="P93" s="4">
        <f t="shared" si="5"/>
        <v>-0.10253164556962042</v>
      </c>
    </row>
    <row r="94" spans="1:16">
      <c r="A94">
        <v>6</v>
      </c>
      <c r="B94">
        <v>93</v>
      </c>
      <c r="C94" t="s">
        <v>11</v>
      </c>
      <c r="D94" t="s">
        <v>12</v>
      </c>
      <c r="E94" s="1">
        <v>43007</v>
      </c>
      <c r="F94" t="s">
        <v>21</v>
      </c>
      <c r="G94" t="s">
        <v>28</v>
      </c>
      <c r="H94" s="2">
        <v>0.30416666666666664</v>
      </c>
      <c r="I94">
        <v>26.4</v>
      </c>
      <c r="J94">
        <v>6.35</v>
      </c>
      <c r="K94" s="2">
        <v>0.41388888888888892</v>
      </c>
      <c r="L94">
        <v>30.1</v>
      </c>
      <c r="M94">
        <v>6.05</v>
      </c>
      <c r="N94" s="4">
        <f t="shared" si="3"/>
        <v>2.6333333333333346</v>
      </c>
      <c r="O94">
        <f t="shared" si="4"/>
        <v>-0.29999999999999982</v>
      </c>
      <c r="P94" s="4">
        <f t="shared" si="5"/>
        <v>-0.11392405063291126</v>
      </c>
    </row>
    <row r="95" spans="1:16">
      <c r="A95">
        <v>6</v>
      </c>
      <c r="B95">
        <v>94</v>
      </c>
      <c r="C95" t="s">
        <v>11</v>
      </c>
      <c r="D95" t="s">
        <v>12</v>
      </c>
      <c r="E95" s="1">
        <v>43007</v>
      </c>
      <c r="F95" t="s">
        <v>22</v>
      </c>
      <c r="G95" t="s">
        <v>28</v>
      </c>
      <c r="H95" s="2">
        <v>0.30555555555555552</v>
      </c>
      <c r="I95">
        <v>25.9</v>
      </c>
      <c r="J95">
        <v>6.37</v>
      </c>
      <c r="K95" s="2">
        <v>0.4152777777777778</v>
      </c>
      <c r="L95">
        <v>29.9</v>
      </c>
      <c r="M95">
        <v>6.08</v>
      </c>
      <c r="N95" s="4">
        <f t="shared" si="3"/>
        <v>2.6333333333333346</v>
      </c>
      <c r="O95">
        <f t="shared" si="4"/>
        <v>-0.29000000000000004</v>
      </c>
      <c r="P95" s="4">
        <f t="shared" si="5"/>
        <v>-0.11012658227848098</v>
      </c>
    </row>
    <row r="96" spans="1:16">
      <c r="A96">
        <v>6</v>
      </c>
      <c r="B96">
        <v>95</v>
      </c>
      <c r="C96" t="s">
        <v>11</v>
      </c>
      <c r="D96" t="s">
        <v>12</v>
      </c>
      <c r="E96" s="1">
        <v>43007</v>
      </c>
      <c r="F96" t="s">
        <v>23</v>
      </c>
      <c r="G96" t="s">
        <v>28</v>
      </c>
      <c r="H96" s="2">
        <v>0.30694444444444441</v>
      </c>
      <c r="I96">
        <v>25.8</v>
      </c>
      <c r="J96">
        <v>6.38</v>
      </c>
      <c r="K96" s="2">
        <v>0.41597222222222219</v>
      </c>
      <c r="L96">
        <v>29.9</v>
      </c>
      <c r="M96">
        <v>6.06</v>
      </c>
      <c r="N96" s="4">
        <f t="shared" si="3"/>
        <v>2.6166666666666667</v>
      </c>
      <c r="O96">
        <f t="shared" si="4"/>
        <v>-0.32000000000000028</v>
      </c>
      <c r="P96" s="4">
        <f t="shared" si="5"/>
        <v>-0.12229299363057336</v>
      </c>
    </row>
    <row r="97" spans="1:16">
      <c r="A97">
        <v>6</v>
      </c>
      <c r="B97">
        <v>96</v>
      </c>
      <c r="C97" t="s">
        <v>11</v>
      </c>
      <c r="D97" t="s">
        <v>12</v>
      </c>
      <c r="E97" s="1">
        <v>43007</v>
      </c>
      <c r="F97" t="s">
        <v>24</v>
      </c>
      <c r="G97" t="s">
        <v>28</v>
      </c>
      <c r="H97" s="2">
        <v>0.30763888888888891</v>
      </c>
      <c r="I97">
        <v>25.7</v>
      </c>
      <c r="J97">
        <v>6.39</v>
      </c>
      <c r="K97" s="2">
        <v>0.41736111111111113</v>
      </c>
      <c r="L97">
        <v>29.9</v>
      </c>
      <c r="M97">
        <v>6.06</v>
      </c>
      <c r="N97" s="4">
        <f t="shared" si="3"/>
        <v>2.6333333333333333</v>
      </c>
      <c r="O97">
        <f t="shared" si="4"/>
        <v>-0.33000000000000007</v>
      </c>
      <c r="P97" s="4">
        <f t="shared" si="5"/>
        <v>-0.12531645569620256</v>
      </c>
    </row>
    <row r="98" spans="1:16" s="6" customFormat="1">
      <c r="A98" s="6">
        <v>6</v>
      </c>
      <c r="B98" s="6">
        <v>97</v>
      </c>
      <c r="C98" s="6" t="s">
        <v>11</v>
      </c>
      <c r="D98" s="6" t="s">
        <v>25</v>
      </c>
      <c r="E98" s="7">
        <v>43007</v>
      </c>
      <c r="F98" s="6" t="s">
        <v>13</v>
      </c>
      <c r="G98" s="6" t="s">
        <v>27</v>
      </c>
      <c r="H98" s="8">
        <v>0.32013888888888892</v>
      </c>
      <c r="I98" s="6">
        <v>24.9</v>
      </c>
      <c r="J98" s="6">
        <v>3.48</v>
      </c>
      <c r="K98" s="8">
        <v>0.42152777777777778</v>
      </c>
      <c r="L98" s="6">
        <v>27.2</v>
      </c>
      <c r="M98" s="6">
        <v>3.78</v>
      </c>
      <c r="N98" s="9">
        <f t="shared" si="3"/>
        <v>2.4333333333333327</v>
      </c>
      <c r="O98" s="6">
        <f t="shared" si="4"/>
        <v>0.29999999999999982</v>
      </c>
      <c r="P98" s="9">
        <f t="shared" si="5"/>
        <v>0.12328767123287668</v>
      </c>
    </row>
    <row r="99" spans="1:16" s="6" customFormat="1">
      <c r="A99" s="6">
        <v>6</v>
      </c>
      <c r="B99" s="6">
        <v>98</v>
      </c>
      <c r="C99" s="6" t="s">
        <v>11</v>
      </c>
      <c r="D99" s="6" t="s">
        <v>25</v>
      </c>
      <c r="E99" s="7">
        <v>43007</v>
      </c>
      <c r="F99" s="6" t="s">
        <v>14</v>
      </c>
      <c r="G99" s="6" t="s">
        <v>27</v>
      </c>
      <c r="H99" s="8">
        <v>0.32083333333333336</v>
      </c>
      <c r="I99" s="6">
        <v>24.9</v>
      </c>
      <c r="J99" s="6">
        <v>3.7</v>
      </c>
      <c r="K99" s="8">
        <v>0.42291666666666666</v>
      </c>
      <c r="L99" s="6">
        <v>26.9</v>
      </c>
      <c r="M99" s="6">
        <v>3.99</v>
      </c>
      <c r="N99" s="9">
        <f t="shared" si="3"/>
        <v>2.4499999999999993</v>
      </c>
      <c r="O99" s="6">
        <f t="shared" si="4"/>
        <v>0.29000000000000004</v>
      </c>
      <c r="P99" s="9">
        <f t="shared" si="5"/>
        <v>0.11836734693877556</v>
      </c>
    </row>
    <row r="100" spans="1:16" s="6" customFormat="1">
      <c r="A100" s="6">
        <v>6</v>
      </c>
      <c r="B100" s="6">
        <v>99</v>
      </c>
      <c r="C100" s="6" t="s">
        <v>11</v>
      </c>
      <c r="D100" s="6" t="s">
        <v>25</v>
      </c>
      <c r="E100" s="7">
        <v>43007</v>
      </c>
      <c r="F100" s="6" t="s">
        <v>15</v>
      </c>
      <c r="G100" s="6" t="s">
        <v>27</v>
      </c>
      <c r="H100" s="8">
        <v>0.32222222222222224</v>
      </c>
      <c r="I100" s="6">
        <v>24.9</v>
      </c>
      <c r="J100" s="6">
        <v>3.55</v>
      </c>
      <c r="K100" s="8">
        <v>0.4236111111111111</v>
      </c>
      <c r="L100" s="6">
        <v>26.8</v>
      </c>
      <c r="M100" s="6">
        <v>3.77</v>
      </c>
      <c r="N100" s="9">
        <f t="shared" si="3"/>
        <v>2.4333333333333327</v>
      </c>
      <c r="O100" s="6">
        <f t="shared" si="4"/>
        <v>0.2200000000000002</v>
      </c>
      <c r="P100" s="9">
        <f t="shared" si="5"/>
        <v>9.0410958904109689E-2</v>
      </c>
    </row>
    <row r="101" spans="1:16" s="6" customFormat="1">
      <c r="A101" s="6">
        <v>6</v>
      </c>
      <c r="B101" s="6">
        <v>100</v>
      </c>
      <c r="C101" s="6" t="s">
        <v>11</v>
      </c>
      <c r="D101" s="6" t="s">
        <v>25</v>
      </c>
      <c r="E101" s="7">
        <v>43007</v>
      </c>
      <c r="F101" s="6" t="s">
        <v>16</v>
      </c>
      <c r="G101" s="6" t="s">
        <v>27</v>
      </c>
      <c r="H101" s="8">
        <v>0.32361111111111113</v>
      </c>
      <c r="I101" s="6">
        <v>24.6</v>
      </c>
      <c r="J101" s="6">
        <v>3.74</v>
      </c>
      <c r="K101" s="8">
        <v>0.42430555555555555</v>
      </c>
      <c r="L101" s="6">
        <v>26.8</v>
      </c>
      <c r="M101" s="6">
        <v>3.69</v>
      </c>
      <c r="N101" s="9">
        <f t="shared" si="3"/>
        <v>2.4166666666666661</v>
      </c>
      <c r="O101" s="6">
        <f t="shared" si="4"/>
        <v>-5.0000000000000266E-2</v>
      </c>
      <c r="P101" s="9">
        <f t="shared" si="5"/>
        <v>-2.0689655172413907E-2</v>
      </c>
    </row>
    <row r="102" spans="1:16" s="6" customFormat="1">
      <c r="A102" s="6">
        <v>6</v>
      </c>
      <c r="B102" s="6">
        <v>101</v>
      </c>
      <c r="C102" s="6" t="s">
        <v>11</v>
      </c>
      <c r="D102" s="6" t="s">
        <v>25</v>
      </c>
      <c r="E102" s="7">
        <v>43007</v>
      </c>
      <c r="F102" s="6" t="s">
        <v>17</v>
      </c>
      <c r="G102" s="6" t="s">
        <v>27</v>
      </c>
      <c r="H102" s="8">
        <v>0.32500000000000001</v>
      </c>
      <c r="I102" s="6">
        <v>24.9</v>
      </c>
      <c r="J102" s="6">
        <v>3.41</v>
      </c>
      <c r="K102" s="8">
        <v>0.42499999999999999</v>
      </c>
      <c r="L102" s="6">
        <v>26.7</v>
      </c>
      <c r="M102" s="6">
        <v>3.7</v>
      </c>
      <c r="N102" s="9">
        <f t="shared" si="3"/>
        <v>2.3999999999999995</v>
      </c>
      <c r="O102" s="6">
        <f t="shared" si="4"/>
        <v>0.29000000000000004</v>
      </c>
      <c r="P102" s="9">
        <f t="shared" si="5"/>
        <v>0.12083333333333338</v>
      </c>
    </row>
    <row r="103" spans="1:16" s="6" customFormat="1">
      <c r="A103" s="6">
        <v>6</v>
      </c>
      <c r="B103" s="6">
        <v>102</v>
      </c>
      <c r="C103" s="6" t="s">
        <v>11</v>
      </c>
      <c r="D103" s="6" t="s">
        <v>25</v>
      </c>
      <c r="E103" s="7">
        <v>43007</v>
      </c>
      <c r="F103" s="6" t="s">
        <v>18</v>
      </c>
      <c r="G103" s="6" t="s">
        <v>27</v>
      </c>
      <c r="H103" s="8">
        <v>0.32569444444444445</v>
      </c>
      <c r="I103" s="6">
        <v>25</v>
      </c>
      <c r="J103" s="6">
        <v>3.38</v>
      </c>
      <c r="K103" s="8">
        <v>0.42569444444444443</v>
      </c>
      <c r="L103" s="6">
        <v>26.8</v>
      </c>
      <c r="M103" s="6">
        <v>4.0599999999999996</v>
      </c>
      <c r="N103" s="9">
        <f t="shared" si="3"/>
        <v>2.3999999999999995</v>
      </c>
      <c r="O103" s="6">
        <f t="shared" si="4"/>
        <v>0.67999999999999972</v>
      </c>
      <c r="P103" s="9">
        <f t="shared" si="5"/>
        <v>0.28333333333333327</v>
      </c>
    </row>
    <row r="104" spans="1:16">
      <c r="A104">
        <v>6</v>
      </c>
      <c r="B104">
        <v>103</v>
      </c>
      <c r="C104" t="s">
        <v>11</v>
      </c>
      <c r="D104" t="s">
        <v>25</v>
      </c>
      <c r="E104" s="1">
        <v>43007</v>
      </c>
      <c r="F104" t="s">
        <v>19</v>
      </c>
      <c r="G104" t="s">
        <v>28</v>
      </c>
      <c r="H104" s="2">
        <v>0.32777777777777778</v>
      </c>
      <c r="I104">
        <v>24.9</v>
      </c>
      <c r="J104">
        <v>3.57</v>
      </c>
      <c r="K104" s="2">
        <v>0.42638888888888887</v>
      </c>
      <c r="L104">
        <v>26.8</v>
      </c>
      <c r="M104">
        <v>3.41</v>
      </c>
      <c r="N104" s="4">
        <f t="shared" si="3"/>
        <v>2.3666666666666663</v>
      </c>
      <c r="O104">
        <f t="shared" si="4"/>
        <v>-0.1599999999999997</v>
      </c>
      <c r="P104" s="4">
        <f t="shared" si="5"/>
        <v>-6.7605633802816784E-2</v>
      </c>
    </row>
    <row r="105" spans="1:16">
      <c r="A105">
        <v>6</v>
      </c>
      <c r="B105">
        <v>104</v>
      </c>
      <c r="C105" t="s">
        <v>11</v>
      </c>
      <c r="D105" t="s">
        <v>25</v>
      </c>
      <c r="E105" s="1">
        <v>43007</v>
      </c>
      <c r="F105" t="s">
        <v>20</v>
      </c>
      <c r="G105" t="s">
        <v>28</v>
      </c>
      <c r="H105" s="2">
        <v>0.32916666666666666</v>
      </c>
      <c r="I105">
        <v>24.9</v>
      </c>
      <c r="J105">
        <v>3.6</v>
      </c>
      <c r="K105" s="2">
        <v>0.42777777777777781</v>
      </c>
      <c r="L105">
        <v>26.9</v>
      </c>
      <c r="M105">
        <v>3.54</v>
      </c>
      <c r="N105" s="4">
        <f t="shared" si="3"/>
        <v>2.3666666666666676</v>
      </c>
      <c r="O105">
        <f t="shared" si="4"/>
        <v>-6.0000000000000053E-2</v>
      </c>
      <c r="P105" s="4">
        <f t="shared" si="5"/>
        <v>-2.5352112676056349E-2</v>
      </c>
    </row>
    <row r="106" spans="1:16">
      <c r="A106">
        <v>6</v>
      </c>
      <c r="B106">
        <v>105</v>
      </c>
      <c r="C106" t="s">
        <v>11</v>
      </c>
      <c r="D106" t="s">
        <v>25</v>
      </c>
      <c r="E106" s="1">
        <v>43007</v>
      </c>
      <c r="F106" t="s">
        <v>21</v>
      </c>
      <c r="G106" t="s">
        <v>28</v>
      </c>
      <c r="H106" s="2">
        <v>0.33055555555555555</v>
      </c>
      <c r="I106">
        <v>25</v>
      </c>
      <c r="J106">
        <v>3.45</v>
      </c>
      <c r="K106" s="2">
        <v>0.4284722222222222</v>
      </c>
      <c r="L106">
        <v>26.9</v>
      </c>
      <c r="M106">
        <v>3.5</v>
      </c>
      <c r="N106" s="4">
        <f t="shared" si="3"/>
        <v>2.3499999999999996</v>
      </c>
      <c r="O106">
        <f t="shared" si="4"/>
        <v>4.9999999999999822E-2</v>
      </c>
      <c r="P106" s="4">
        <f t="shared" si="5"/>
        <v>2.1276595744680778E-2</v>
      </c>
    </row>
    <row r="107" spans="1:16">
      <c r="A107">
        <v>6</v>
      </c>
      <c r="B107">
        <v>106</v>
      </c>
      <c r="C107" t="s">
        <v>11</v>
      </c>
      <c r="D107" t="s">
        <v>25</v>
      </c>
      <c r="E107" s="1">
        <v>43007</v>
      </c>
      <c r="F107" t="s">
        <v>22</v>
      </c>
      <c r="G107" t="s">
        <v>28</v>
      </c>
      <c r="H107" s="2">
        <v>0.33194444444444443</v>
      </c>
      <c r="I107">
        <v>24.9</v>
      </c>
      <c r="J107">
        <v>3.49</v>
      </c>
      <c r="K107" s="2">
        <v>0.4291666666666667</v>
      </c>
      <c r="L107">
        <v>26.8</v>
      </c>
      <c r="M107">
        <v>3.37</v>
      </c>
      <c r="N107" s="4">
        <f t="shared" si="3"/>
        <v>2.3333333333333344</v>
      </c>
      <c r="O107">
        <f t="shared" si="4"/>
        <v>-0.12000000000000011</v>
      </c>
      <c r="P107" s="4">
        <f t="shared" si="5"/>
        <v>-5.1428571428571448E-2</v>
      </c>
    </row>
    <row r="108" spans="1:16">
      <c r="A108">
        <v>6</v>
      </c>
      <c r="B108">
        <v>107</v>
      </c>
      <c r="C108" t="s">
        <v>11</v>
      </c>
      <c r="D108" t="s">
        <v>25</v>
      </c>
      <c r="E108" s="1">
        <v>43007</v>
      </c>
      <c r="F108" t="s">
        <v>23</v>
      </c>
      <c r="G108" t="s">
        <v>28</v>
      </c>
      <c r="H108" s="2">
        <v>0.33333333333333331</v>
      </c>
      <c r="I108">
        <v>24.9</v>
      </c>
      <c r="J108">
        <v>3.4</v>
      </c>
      <c r="K108" s="2">
        <v>0.43055555555555558</v>
      </c>
      <c r="L108">
        <v>26.8</v>
      </c>
      <c r="M108">
        <v>3.34</v>
      </c>
      <c r="N108" s="4">
        <f t="shared" si="3"/>
        <v>2.3333333333333344</v>
      </c>
      <c r="O108">
        <f t="shared" si="4"/>
        <v>-6.0000000000000053E-2</v>
      </c>
      <c r="P108" s="4">
        <f t="shared" si="5"/>
        <v>-2.5714285714285724E-2</v>
      </c>
    </row>
    <row r="109" spans="1:16">
      <c r="A109">
        <v>6</v>
      </c>
      <c r="B109">
        <v>108</v>
      </c>
      <c r="C109" t="s">
        <v>11</v>
      </c>
      <c r="D109" t="s">
        <v>25</v>
      </c>
      <c r="E109" s="1">
        <v>43007</v>
      </c>
      <c r="F109" t="s">
        <v>24</v>
      </c>
      <c r="G109" t="s">
        <v>28</v>
      </c>
      <c r="H109" s="2">
        <v>0.33402777777777781</v>
      </c>
      <c r="I109">
        <v>24.9</v>
      </c>
      <c r="J109">
        <v>3.44</v>
      </c>
      <c r="K109" s="2">
        <v>0.43124999999999997</v>
      </c>
      <c r="L109">
        <v>26.9</v>
      </c>
      <c r="M109">
        <v>3.42</v>
      </c>
      <c r="N109" s="4">
        <f t="shared" si="3"/>
        <v>2.3333333333333317</v>
      </c>
      <c r="O109">
        <f t="shared" si="4"/>
        <v>-2.0000000000000018E-2</v>
      </c>
      <c r="P109" s="4">
        <f t="shared" si="5"/>
        <v>-8.5714285714285857E-3</v>
      </c>
    </row>
    <row r="110" spans="1:16" s="6" customFormat="1">
      <c r="A110" s="6">
        <v>7</v>
      </c>
      <c r="B110" s="6">
        <v>109</v>
      </c>
      <c r="C110" s="6" t="s">
        <v>11</v>
      </c>
      <c r="D110" s="6" t="s">
        <v>12</v>
      </c>
      <c r="E110" s="7">
        <v>43056</v>
      </c>
      <c r="F110" s="6" t="s">
        <v>13</v>
      </c>
      <c r="G110" s="6" t="s">
        <v>27</v>
      </c>
      <c r="H110" s="8">
        <v>0.31388888888888888</v>
      </c>
      <c r="I110" s="6">
        <v>24.9</v>
      </c>
      <c r="J110" s="6">
        <v>5.4</v>
      </c>
      <c r="K110" s="8">
        <v>0.44861111111111113</v>
      </c>
      <c r="L110" s="6">
        <v>26</v>
      </c>
      <c r="M110" s="6">
        <v>5.12</v>
      </c>
      <c r="N110" s="9">
        <f t="shared" si="3"/>
        <v>3.2333333333333338</v>
      </c>
      <c r="O110" s="6">
        <f t="shared" si="4"/>
        <v>-0.28000000000000025</v>
      </c>
      <c r="P110" s="9">
        <f t="shared" si="5"/>
        <v>-8.6597938144329964E-2</v>
      </c>
    </row>
    <row r="111" spans="1:16" s="6" customFormat="1">
      <c r="A111" s="6">
        <v>7</v>
      </c>
      <c r="B111" s="6">
        <v>110</v>
      </c>
      <c r="C111" s="6" t="s">
        <v>11</v>
      </c>
      <c r="D111" s="6" t="s">
        <v>12</v>
      </c>
      <c r="E111" s="7">
        <v>43056</v>
      </c>
      <c r="F111" s="6" t="s">
        <v>14</v>
      </c>
      <c r="G111" s="6" t="s">
        <v>27</v>
      </c>
      <c r="H111" s="8">
        <v>0.31458333333333333</v>
      </c>
      <c r="I111" s="6">
        <v>24.6</v>
      </c>
      <c r="J111" s="6">
        <v>5.37</v>
      </c>
      <c r="K111" s="8">
        <v>0.44930555555555557</v>
      </c>
      <c r="L111" s="6">
        <v>26.2</v>
      </c>
      <c r="M111" s="6">
        <v>5.19</v>
      </c>
      <c r="N111" s="9">
        <f t="shared" si="3"/>
        <v>3.2333333333333338</v>
      </c>
      <c r="O111" s="6">
        <f t="shared" si="4"/>
        <v>-0.17999999999999972</v>
      </c>
      <c r="P111" s="9">
        <f t="shared" si="5"/>
        <v>-5.5670103092783411E-2</v>
      </c>
    </row>
    <row r="112" spans="1:16" s="6" customFormat="1">
      <c r="A112" s="6">
        <v>7</v>
      </c>
      <c r="B112" s="6">
        <v>111</v>
      </c>
      <c r="C112" s="6" t="s">
        <v>11</v>
      </c>
      <c r="D112" s="6" t="s">
        <v>12</v>
      </c>
      <c r="E112" s="7">
        <v>43056</v>
      </c>
      <c r="F112" s="6" t="s">
        <v>15</v>
      </c>
      <c r="G112" s="6" t="s">
        <v>27</v>
      </c>
      <c r="H112" s="8">
        <v>0.31597222222222221</v>
      </c>
      <c r="I112" s="6">
        <v>24.6</v>
      </c>
      <c r="J112" s="6">
        <v>5.32</v>
      </c>
      <c r="K112" s="8">
        <v>0.45</v>
      </c>
      <c r="L112" s="6">
        <v>26.1</v>
      </c>
      <c r="M112" s="6">
        <v>5.19</v>
      </c>
      <c r="N112" s="9">
        <f t="shared" si="3"/>
        <v>3.2166666666666672</v>
      </c>
      <c r="O112" s="6">
        <f t="shared" si="4"/>
        <v>-0.12999999999999989</v>
      </c>
      <c r="P112" s="9">
        <f t="shared" si="5"/>
        <v>-4.0414507772020686E-2</v>
      </c>
    </row>
    <row r="113" spans="1:16" s="6" customFormat="1">
      <c r="A113" s="6">
        <v>7</v>
      </c>
      <c r="B113" s="6">
        <v>112</v>
      </c>
      <c r="C113" s="6" t="s">
        <v>11</v>
      </c>
      <c r="D113" s="6" t="s">
        <v>12</v>
      </c>
      <c r="E113" s="7">
        <v>43056</v>
      </c>
      <c r="F113" s="6" t="s">
        <v>16</v>
      </c>
      <c r="G113" s="6" t="s">
        <v>27</v>
      </c>
      <c r="H113" s="8">
        <v>0.31666666666666665</v>
      </c>
      <c r="I113" s="6">
        <v>24.5</v>
      </c>
      <c r="J113" s="6">
        <v>5.33</v>
      </c>
      <c r="K113" s="8">
        <v>0.45069444444444445</v>
      </c>
      <c r="L113" s="6">
        <v>26.1</v>
      </c>
      <c r="M113" s="6">
        <v>5.2</v>
      </c>
      <c r="N113" s="9">
        <f t="shared" si="3"/>
        <v>3.2166666666666672</v>
      </c>
      <c r="O113" s="6">
        <f t="shared" si="4"/>
        <v>-0.12999999999999989</v>
      </c>
      <c r="P113" s="9">
        <f t="shared" si="5"/>
        <v>-4.0414507772020686E-2</v>
      </c>
    </row>
    <row r="114" spans="1:16" s="6" customFormat="1">
      <c r="A114" s="6">
        <v>7</v>
      </c>
      <c r="B114" s="6">
        <v>113</v>
      </c>
      <c r="C114" s="6" t="s">
        <v>11</v>
      </c>
      <c r="D114" s="6" t="s">
        <v>12</v>
      </c>
      <c r="E114" s="7">
        <v>43056</v>
      </c>
      <c r="F114" s="6" t="s">
        <v>17</v>
      </c>
      <c r="G114" s="6" t="s">
        <v>27</v>
      </c>
      <c r="H114" s="8">
        <v>0.31736111111111115</v>
      </c>
      <c r="I114" s="6">
        <v>24.4</v>
      </c>
      <c r="J114" s="6">
        <v>5.3</v>
      </c>
      <c r="K114" s="8">
        <v>0.4513888888888889</v>
      </c>
      <c r="L114" s="6">
        <v>26.2</v>
      </c>
      <c r="M114" s="6">
        <v>5.18</v>
      </c>
      <c r="N114" s="9">
        <f t="shared" si="3"/>
        <v>3.2166666666666659</v>
      </c>
      <c r="O114" s="6">
        <f t="shared" si="4"/>
        <v>-0.12000000000000011</v>
      </c>
      <c r="P114" s="9">
        <f t="shared" si="5"/>
        <v>-3.730569948186533E-2</v>
      </c>
    </row>
    <row r="115" spans="1:16" s="6" customFormat="1">
      <c r="A115" s="6">
        <v>7</v>
      </c>
      <c r="B115" s="6">
        <v>114</v>
      </c>
      <c r="C115" s="6" t="s">
        <v>11</v>
      </c>
      <c r="D115" s="6" t="s">
        <v>12</v>
      </c>
      <c r="E115" s="7">
        <v>43056</v>
      </c>
      <c r="F115" s="6" t="s">
        <v>18</v>
      </c>
      <c r="G115" s="6" t="s">
        <v>27</v>
      </c>
      <c r="H115" s="8">
        <v>0.31805555555555554</v>
      </c>
      <c r="I115" s="6">
        <v>24.1</v>
      </c>
      <c r="J115" s="6">
        <v>5.29</v>
      </c>
      <c r="K115" s="8">
        <v>0.45208333333333334</v>
      </c>
      <c r="L115" s="6">
        <v>26.2</v>
      </c>
      <c r="M115" s="6">
        <v>5.12</v>
      </c>
      <c r="N115" s="9">
        <f t="shared" si="3"/>
        <v>3.2166666666666672</v>
      </c>
      <c r="O115" s="6">
        <f t="shared" si="4"/>
        <v>-0.16999999999999993</v>
      </c>
      <c r="P115" s="9">
        <f t="shared" si="5"/>
        <v>-5.2849740932642456E-2</v>
      </c>
    </row>
    <row r="116" spans="1:16">
      <c r="A116">
        <v>7</v>
      </c>
      <c r="B116">
        <v>115</v>
      </c>
      <c r="C116" t="s">
        <v>11</v>
      </c>
      <c r="D116" t="s">
        <v>12</v>
      </c>
      <c r="E116" s="1">
        <v>43056</v>
      </c>
      <c r="F116" t="s">
        <v>19</v>
      </c>
      <c r="G116" t="s">
        <v>28</v>
      </c>
      <c r="H116" s="2">
        <v>0.31944444444444448</v>
      </c>
      <c r="I116">
        <v>24.1</v>
      </c>
      <c r="J116">
        <v>5.31</v>
      </c>
      <c r="K116" s="2">
        <v>0.45347222222222222</v>
      </c>
      <c r="L116">
        <v>26.4</v>
      </c>
      <c r="M116">
        <v>5.22</v>
      </c>
      <c r="N116" s="4">
        <f t="shared" si="3"/>
        <v>3.2166666666666659</v>
      </c>
      <c r="O116">
        <f t="shared" si="4"/>
        <v>-8.9999999999999858E-2</v>
      </c>
      <c r="P116" s="4">
        <f t="shared" si="5"/>
        <v>-2.7979274611398926E-2</v>
      </c>
    </row>
    <row r="117" spans="1:16">
      <c r="A117">
        <v>7</v>
      </c>
      <c r="B117">
        <v>116</v>
      </c>
      <c r="C117" t="s">
        <v>11</v>
      </c>
      <c r="D117" t="s">
        <v>12</v>
      </c>
      <c r="E117" s="1">
        <v>43056</v>
      </c>
      <c r="F117" t="s">
        <v>20</v>
      </c>
      <c r="G117" t="s">
        <v>28</v>
      </c>
      <c r="H117" s="2">
        <v>0.32013888888888892</v>
      </c>
      <c r="I117">
        <v>24</v>
      </c>
      <c r="J117">
        <v>5.33</v>
      </c>
      <c r="K117" s="2">
        <v>0.45416666666666666</v>
      </c>
      <c r="L117">
        <v>26.3</v>
      </c>
      <c r="M117">
        <v>5.24</v>
      </c>
      <c r="N117" s="4">
        <f t="shared" si="3"/>
        <v>3.2166666666666659</v>
      </c>
      <c r="O117">
        <f t="shared" si="4"/>
        <v>-8.9999999999999858E-2</v>
      </c>
      <c r="P117" s="4">
        <f t="shared" si="5"/>
        <v>-2.7979274611398926E-2</v>
      </c>
    </row>
    <row r="118" spans="1:16">
      <c r="A118">
        <v>7</v>
      </c>
      <c r="B118">
        <v>117</v>
      </c>
      <c r="C118" t="s">
        <v>11</v>
      </c>
      <c r="D118" t="s">
        <v>12</v>
      </c>
      <c r="E118" s="1">
        <v>43056</v>
      </c>
      <c r="F118" t="s">
        <v>21</v>
      </c>
      <c r="G118" t="s">
        <v>28</v>
      </c>
      <c r="H118" s="2">
        <v>0.32083333333333336</v>
      </c>
      <c r="I118">
        <v>23.4</v>
      </c>
      <c r="J118">
        <v>5.3</v>
      </c>
      <c r="K118" s="2">
        <v>0.45555555555555555</v>
      </c>
      <c r="L118">
        <v>26.1</v>
      </c>
      <c r="M118">
        <v>5.22</v>
      </c>
      <c r="N118" s="4">
        <f t="shared" si="3"/>
        <v>3.2333333333333325</v>
      </c>
      <c r="O118">
        <f t="shared" si="4"/>
        <v>-8.0000000000000071E-2</v>
      </c>
      <c r="P118" s="4">
        <f t="shared" si="5"/>
        <v>-2.474226804123714E-2</v>
      </c>
    </row>
    <row r="119" spans="1:16">
      <c r="A119">
        <v>7</v>
      </c>
      <c r="B119">
        <v>118</v>
      </c>
      <c r="C119" t="s">
        <v>11</v>
      </c>
      <c r="D119" t="s">
        <v>12</v>
      </c>
      <c r="E119" s="1">
        <v>43056</v>
      </c>
      <c r="F119" t="s">
        <v>22</v>
      </c>
      <c r="G119" t="s">
        <v>28</v>
      </c>
      <c r="H119" s="2">
        <v>0.32222222222222224</v>
      </c>
      <c r="I119">
        <v>23.5</v>
      </c>
      <c r="J119">
        <v>5.34</v>
      </c>
      <c r="K119" s="2">
        <v>0.45624999999999999</v>
      </c>
      <c r="L119">
        <v>26.3</v>
      </c>
      <c r="M119">
        <v>5.3</v>
      </c>
      <c r="N119" s="4">
        <f t="shared" si="3"/>
        <v>3.2166666666666659</v>
      </c>
      <c r="O119">
        <f t="shared" si="4"/>
        <v>-4.0000000000000036E-2</v>
      </c>
      <c r="P119" s="4">
        <f t="shared" si="5"/>
        <v>-1.2435233160621775E-2</v>
      </c>
    </row>
    <row r="120" spans="1:16">
      <c r="A120">
        <v>7</v>
      </c>
      <c r="B120">
        <v>119</v>
      </c>
      <c r="C120" t="s">
        <v>11</v>
      </c>
      <c r="D120" t="s">
        <v>12</v>
      </c>
      <c r="E120" s="1">
        <v>43056</v>
      </c>
      <c r="F120" t="s">
        <v>23</v>
      </c>
      <c r="G120" t="s">
        <v>28</v>
      </c>
      <c r="H120" s="2">
        <v>0.32291666666666669</v>
      </c>
      <c r="I120">
        <v>23.3</v>
      </c>
      <c r="J120">
        <v>5.32</v>
      </c>
      <c r="K120" s="2">
        <v>0.45763888888888887</v>
      </c>
      <c r="L120">
        <v>26.4</v>
      </c>
      <c r="M120">
        <v>5.26</v>
      </c>
      <c r="N120" s="4">
        <f t="shared" si="3"/>
        <v>3.2333333333333325</v>
      </c>
      <c r="O120">
        <f t="shared" si="4"/>
        <v>-6.0000000000000497E-2</v>
      </c>
      <c r="P120" s="4">
        <f t="shared" si="5"/>
        <v>-1.8556701030927995E-2</v>
      </c>
    </row>
    <row r="121" spans="1:16">
      <c r="A121">
        <v>7</v>
      </c>
      <c r="B121">
        <v>120</v>
      </c>
      <c r="C121" t="s">
        <v>11</v>
      </c>
      <c r="D121" t="s">
        <v>12</v>
      </c>
      <c r="E121" s="1">
        <v>43056</v>
      </c>
      <c r="F121" t="s">
        <v>24</v>
      </c>
      <c r="G121" t="s">
        <v>28</v>
      </c>
      <c r="H121" s="2">
        <v>0.32361111111111113</v>
      </c>
      <c r="I121">
        <v>23.3</v>
      </c>
      <c r="J121">
        <v>5.03</v>
      </c>
      <c r="K121" s="2">
        <v>0.45833333333333331</v>
      </c>
      <c r="L121">
        <v>26.6</v>
      </c>
      <c r="M121">
        <v>5.23</v>
      </c>
      <c r="N121" s="4">
        <f t="shared" si="3"/>
        <v>3.2333333333333325</v>
      </c>
      <c r="O121">
        <f t="shared" si="4"/>
        <v>0.20000000000000018</v>
      </c>
      <c r="P121" s="4">
        <f t="shared" si="5"/>
        <v>6.1855670103092855E-2</v>
      </c>
    </row>
    <row r="122" spans="1:16" s="6" customFormat="1">
      <c r="A122" s="6">
        <v>7</v>
      </c>
      <c r="B122" s="6">
        <v>121</v>
      </c>
      <c r="C122" s="6" t="s">
        <v>11</v>
      </c>
      <c r="D122" s="6" t="s">
        <v>25</v>
      </c>
      <c r="E122" s="7">
        <v>43056</v>
      </c>
      <c r="F122" s="6" t="s">
        <v>13</v>
      </c>
      <c r="G122" s="6" t="s">
        <v>27</v>
      </c>
      <c r="H122" s="8">
        <v>0.34166666666666662</v>
      </c>
      <c r="I122" s="6">
        <v>22</v>
      </c>
      <c r="J122" s="6">
        <v>3.78</v>
      </c>
      <c r="K122" s="8">
        <v>0.43124999999999997</v>
      </c>
      <c r="L122" s="6">
        <v>23.5</v>
      </c>
      <c r="M122" s="6">
        <v>3.68</v>
      </c>
      <c r="N122" s="9">
        <f t="shared" si="3"/>
        <v>2.1500000000000004</v>
      </c>
      <c r="O122" s="6">
        <f t="shared" si="4"/>
        <v>-9.9999999999999645E-2</v>
      </c>
      <c r="P122" s="9">
        <f t="shared" si="5"/>
        <v>-4.651162790697657E-2</v>
      </c>
    </row>
    <row r="123" spans="1:16" s="6" customFormat="1">
      <c r="A123" s="6">
        <v>7</v>
      </c>
      <c r="B123" s="6">
        <v>122</v>
      </c>
      <c r="C123" s="6" t="s">
        <v>11</v>
      </c>
      <c r="D123" s="6" t="s">
        <v>25</v>
      </c>
      <c r="E123" s="7">
        <v>43056</v>
      </c>
      <c r="F123" s="6" t="s">
        <v>14</v>
      </c>
      <c r="G123" s="6" t="s">
        <v>27</v>
      </c>
      <c r="H123" s="8">
        <v>0.34375</v>
      </c>
      <c r="I123" s="6">
        <v>21.8</v>
      </c>
      <c r="J123" s="6">
        <v>3.72</v>
      </c>
      <c r="K123" s="8">
        <v>0.43263888888888885</v>
      </c>
      <c r="L123" s="6">
        <v>23.6</v>
      </c>
      <c r="M123" s="6">
        <v>3.69</v>
      </c>
      <c r="N123" s="9">
        <f t="shared" si="3"/>
        <v>2.1333333333333324</v>
      </c>
      <c r="O123" s="6">
        <f t="shared" si="4"/>
        <v>-3.0000000000000249E-2</v>
      </c>
      <c r="P123" s="9">
        <f t="shared" si="5"/>
        <v>-1.4062500000000122E-2</v>
      </c>
    </row>
    <row r="124" spans="1:16" s="6" customFormat="1">
      <c r="A124" s="6">
        <v>7</v>
      </c>
      <c r="B124" s="6">
        <v>123</v>
      </c>
      <c r="C124" s="6" t="s">
        <v>11</v>
      </c>
      <c r="D124" s="6" t="s">
        <v>25</v>
      </c>
      <c r="E124" s="7">
        <v>43056</v>
      </c>
      <c r="F124" s="6" t="s">
        <v>15</v>
      </c>
      <c r="G124" s="6" t="s">
        <v>27</v>
      </c>
      <c r="H124" s="8">
        <v>0.34236111111111112</v>
      </c>
      <c r="I124" s="6">
        <v>22</v>
      </c>
      <c r="J124" s="6">
        <v>3.71</v>
      </c>
      <c r="K124" s="8">
        <v>0.43333333333333335</v>
      </c>
      <c r="L124" s="6">
        <v>23.4</v>
      </c>
      <c r="M124" s="6">
        <v>3.7</v>
      </c>
      <c r="N124" s="9">
        <f t="shared" si="3"/>
        <v>2.1833333333333336</v>
      </c>
      <c r="O124" s="6">
        <f t="shared" si="4"/>
        <v>-9.9999999999997868E-3</v>
      </c>
      <c r="P124" s="9">
        <f t="shared" si="5"/>
        <v>-4.5801526717556273E-3</v>
      </c>
    </row>
    <row r="125" spans="1:16" s="6" customFormat="1">
      <c r="A125" s="6">
        <v>7</v>
      </c>
      <c r="B125" s="6">
        <v>124</v>
      </c>
      <c r="C125" s="6" t="s">
        <v>11</v>
      </c>
      <c r="D125" s="6" t="s">
        <v>25</v>
      </c>
      <c r="E125" s="7">
        <v>43056</v>
      </c>
      <c r="F125" s="6" t="s">
        <v>16</v>
      </c>
      <c r="G125" s="6" t="s">
        <v>27</v>
      </c>
      <c r="H125" s="8">
        <v>0.34513888888888888</v>
      </c>
      <c r="I125" s="6">
        <v>22</v>
      </c>
      <c r="J125" s="6">
        <v>3.62</v>
      </c>
      <c r="K125" s="8">
        <v>0.43402777777777773</v>
      </c>
      <c r="L125" s="6">
        <v>23.4</v>
      </c>
      <c r="M125" s="6">
        <v>3.6</v>
      </c>
      <c r="N125" s="9">
        <f t="shared" si="3"/>
        <v>2.1333333333333324</v>
      </c>
      <c r="O125" s="6">
        <f t="shared" si="4"/>
        <v>-2.0000000000000018E-2</v>
      </c>
      <c r="P125" s="9">
        <f t="shared" si="5"/>
        <v>-9.3750000000000118E-3</v>
      </c>
    </row>
    <row r="126" spans="1:16" s="6" customFormat="1">
      <c r="A126" s="6">
        <v>7</v>
      </c>
      <c r="B126" s="6">
        <v>125</v>
      </c>
      <c r="C126" s="6" t="s">
        <v>11</v>
      </c>
      <c r="D126" s="6" t="s">
        <v>25</v>
      </c>
      <c r="E126" s="7">
        <v>43056</v>
      </c>
      <c r="F126" s="6" t="s">
        <v>17</v>
      </c>
      <c r="G126" s="6" t="s">
        <v>27</v>
      </c>
      <c r="H126" s="8">
        <v>0.34583333333333338</v>
      </c>
      <c r="I126" s="6">
        <v>21.9</v>
      </c>
      <c r="J126" s="6">
        <v>3.61</v>
      </c>
      <c r="K126" s="8">
        <v>0.43541666666666662</v>
      </c>
      <c r="L126" s="6">
        <v>23.5</v>
      </c>
      <c r="M126" s="6">
        <v>3.56</v>
      </c>
      <c r="N126" s="9">
        <f t="shared" si="3"/>
        <v>2.1499999999999977</v>
      </c>
      <c r="O126" s="6">
        <f t="shared" si="4"/>
        <v>-4.9999999999999822E-2</v>
      </c>
      <c r="P126" s="9">
        <f t="shared" si="5"/>
        <v>-2.3255813953488313E-2</v>
      </c>
    </row>
    <row r="127" spans="1:16" s="6" customFormat="1">
      <c r="A127" s="6">
        <v>7</v>
      </c>
      <c r="B127" s="6">
        <v>126</v>
      </c>
      <c r="C127" s="6" t="s">
        <v>11</v>
      </c>
      <c r="D127" s="6" t="s">
        <v>25</v>
      </c>
      <c r="E127" s="7">
        <v>43056</v>
      </c>
      <c r="F127" s="6" t="s">
        <v>18</v>
      </c>
      <c r="G127" s="6" t="s">
        <v>27</v>
      </c>
      <c r="H127" s="8">
        <v>0.34652777777777777</v>
      </c>
      <c r="I127" s="6">
        <v>22.2</v>
      </c>
      <c r="J127" s="6">
        <v>3.65</v>
      </c>
      <c r="K127" s="8">
        <v>0.43611111111111112</v>
      </c>
      <c r="L127" s="6">
        <v>23.6</v>
      </c>
      <c r="M127" s="6">
        <v>3.6</v>
      </c>
      <c r="N127" s="9">
        <f t="shared" si="3"/>
        <v>2.1500000000000004</v>
      </c>
      <c r="O127" s="6">
        <f t="shared" si="4"/>
        <v>-4.9999999999999822E-2</v>
      </c>
      <c r="P127" s="9">
        <f t="shared" si="5"/>
        <v>-2.3255813953488285E-2</v>
      </c>
    </row>
    <row r="128" spans="1:16">
      <c r="A128">
        <v>7</v>
      </c>
      <c r="B128">
        <v>127</v>
      </c>
      <c r="C128" t="s">
        <v>11</v>
      </c>
      <c r="D128" t="s">
        <v>25</v>
      </c>
      <c r="E128" s="1">
        <v>43056</v>
      </c>
      <c r="F128" t="s">
        <v>19</v>
      </c>
      <c r="G128" t="s">
        <v>28</v>
      </c>
      <c r="H128" s="2">
        <v>0.34791666666666665</v>
      </c>
      <c r="I128">
        <v>21.9</v>
      </c>
      <c r="J128">
        <v>3.67</v>
      </c>
      <c r="K128" s="2">
        <v>0.4368055555555555</v>
      </c>
      <c r="L128">
        <v>23.5</v>
      </c>
      <c r="M128">
        <v>3.68</v>
      </c>
      <c r="N128" s="4">
        <f t="shared" si="3"/>
        <v>2.1333333333333324</v>
      </c>
      <c r="O128">
        <f t="shared" si="4"/>
        <v>1.0000000000000231E-2</v>
      </c>
      <c r="P128" s="4">
        <f t="shared" si="5"/>
        <v>4.68750000000011E-3</v>
      </c>
    </row>
    <row r="129" spans="1:16">
      <c r="A129">
        <v>7</v>
      </c>
      <c r="B129">
        <v>128</v>
      </c>
      <c r="C129" t="s">
        <v>11</v>
      </c>
      <c r="D129" t="s">
        <v>25</v>
      </c>
      <c r="E129" s="1">
        <v>43056</v>
      </c>
      <c r="F129" t="s">
        <v>20</v>
      </c>
      <c r="G129" t="s">
        <v>28</v>
      </c>
      <c r="H129" s="2">
        <v>0.34930555555555554</v>
      </c>
      <c r="I129">
        <v>21.6</v>
      </c>
      <c r="J129">
        <v>3.63</v>
      </c>
      <c r="K129" s="2">
        <v>0.4375</v>
      </c>
      <c r="L129">
        <v>23.6</v>
      </c>
      <c r="M129">
        <v>3.62</v>
      </c>
      <c r="N129" s="4">
        <f t="shared" si="3"/>
        <v>2.1166666666666671</v>
      </c>
      <c r="O129">
        <f t="shared" si="4"/>
        <v>-9.9999999999997868E-3</v>
      </c>
      <c r="P129" s="4">
        <f t="shared" si="5"/>
        <v>-4.7244094488187961E-3</v>
      </c>
    </row>
    <row r="130" spans="1:16">
      <c r="A130">
        <v>7</v>
      </c>
      <c r="B130">
        <v>129</v>
      </c>
      <c r="C130" t="s">
        <v>11</v>
      </c>
      <c r="D130" t="s">
        <v>25</v>
      </c>
      <c r="E130" s="1">
        <v>43056</v>
      </c>
      <c r="F130" t="s">
        <v>21</v>
      </c>
      <c r="G130" t="s">
        <v>28</v>
      </c>
      <c r="H130" s="2">
        <v>0.35138888888888892</v>
      </c>
      <c r="I130">
        <v>21.4</v>
      </c>
      <c r="J130">
        <v>3.7</v>
      </c>
      <c r="K130" s="2">
        <v>0.4381944444444445</v>
      </c>
      <c r="L130">
        <v>23.6</v>
      </c>
      <c r="M130">
        <v>3.66</v>
      </c>
      <c r="N130" s="4">
        <f t="shared" si="3"/>
        <v>2.0833333333333339</v>
      </c>
      <c r="O130">
        <f t="shared" si="4"/>
        <v>-4.0000000000000036E-2</v>
      </c>
      <c r="P130" s="4">
        <f t="shared" si="5"/>
        <v>-1.9200000000000012E-2</v>
      </c>
    </row>
    <row r="131" spans="1:16">
      <c r="A131">
        <v>7</v>
      </c>
      <c r="B131">
        <v>130</v>
      </c>
      <c r="C131" t="s">
        <v>11</v>
      </c>
      <c r="D131" t="s">
        <v>25</v>
      </c>
      <c r="E131" s="1">
        <v>43056</v>
      </c>
      <c r="F131" t="s">
        <v>22</v>
      </c>
      <c r="G131" t="s">
        <v>28</v>
      </c>
      <c r="H131" s="2">
        <v>0.3527777777777778</v>
      </c>
      <c r="I131">
        <v>21.8</v>
      </c>
      <c r="J131">
        <v>3.65</v>
      </c>
      <c r="K131" s="2">
        <v>0.43888888888888888</v>
      </c>
      <c r="L131">
        <v>23.6</v>
      </c>
      <c r="M131">
        <v>3.63</v>
      </c>
      <c r="N131" s="4">
        <f t="shared" ref="N131:N133" si="6">(K131-H131)*24</f>
        <v>2.066666666666666</v>
      </c>
      <c r="O131">
        <f t="shared" ref="O131:O133" si="7">M131-J131</f>
        <v>-2.0000000000000018E-2</v>
      </c>
      <c r="P131" s="4">
        <f t="shared" ref="P131:P133" si="8">O131/N131</f>
        <v>-9.6774193548387222E-3</v>
      </c>
    </row>
    <row r="132" spans="1:16">
      <c r="A132">
        <v>7</v>
      </c>
      <c r="B132">
        <v>131</v>
      </c>
      <c r="C132" t="s">
        <v>11</v>
      </c>
      <c r="D132" t="s">
        <v>25</v>
      </c>
      <c r="E132" s="1">
        <v>43056</v>
      </c>
      <c r="F132" t="s">
        <v>23</v>
      </c>
      <c r="G132" t="s">
        <v>28</v>
      </c>
      <c r="H132" s="2">
        <v>0.35416666666666669</v>
      </c>
      <c r="I132">
        <v>21.7</v>
      </c>
      <c r="J132">
        <v>3.67</v>
      </c>
      <c r="K132" s="2">
        <v>0.43958333333333338</v>
      </c>
      <c r="L132">
        <v>23.6</v>
      </c>
      <c r="M132">
        <v>3.65</v>
      </c>
      <c r="N132" s="4">
        <f t="shared" si="6"/>
        <v>2.0500000000000007</v>
      </c>
      <c r="O132">
        <f t="shared" si="7"/>
        <v>-2.0000000000000018E-2</v>
      </c>
      <c r="P132" s="4">
        <f t="shared" si="8"/>
        <v>-9.756097560975615E-3</v>
      </c>
    </row>
    <row r="133" spans="1:16">
      <c r="A133">
        <v>7</v>
      </c>
      <c r="B133">
        <v>132</v>
      </c>
      <c r="C133" t="s">
        <v>11</v>
      </c>
      <c r="D133" t="s">
        <v>25</v>
      </c>
      <c r="E133" s="1">
        <v>43056</v>
      </c>
      <c r="F133" t="s">
        <v>24</v>
      </c>
      <c r="G133" t="s">
        <v>28</v>
      </c>
      <c r="H133" s="2">
        <v>0.35555555555555557</v>
      </c>
      <c r="I133">
        <v>21.7</v>
      </c>
      <c r="J133">
        <v>3.73</v>
      </c>
      <c r="K133" s="2">
        <v>0.44027777777777777</v>
      </c>
      <c r="L133">
        <v>23.7</v>
      </c>
      <c r="M133">
        <v>3.65</v>
      </c>
      <c r="N133" s="4">
        <f t="shared" si="6"/>
        <v>2.0333333333333328</v>
      </c>
      <c r="O133">
        <f t="shared" si="7"/>
        <v>-8.0000000000000071E-2</v>
      </c>
      <c r="P133" s="4">
        <f t="shared" si="8"/>
        <v>-3.9344262295082012E-2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3" sqref="G3"/>
    </sheetView>
  </sheetViews>
  <sheetFormatPr baseColWidth="10" defaultRowHeight="15" x14ac:dyDescent="0"/>
  <cols>
    <col min="1" max="1" width="15.1640625" bestFit="1" customWidth="1"/>
    <col min="6" max="6" width="17.6640625" bestFit="1" customWidth="1"/>
    <col min="7" max="7" width="12.1640625" bestFit="1" customWidth="1"/>
  </cols>
  <sheetData>
    <row r="1" spans="1:7">
      <c r="A1" t="s">
        <v>29</v>
      </c>
      <c r="B1" t="s">
        <v>1</v>
      </c>
      <c r="C1" t="s">
        <v>2</v>
      </c>
      <c r="D1" t="s">
        <v>3</v>
      </c>
      <c r="E1" t="s">
        <v>26</v>
      </c>
      <c r="F1" t="s">
        <v>31</v>
      </c>
      <c r="G1" t="s">
        <v>32</v>
      </c>
    </row>
    <row r="2" spans="1:7">
      <c r="A2">
        <v>1</v>
      </c>
      <c r="B2" t="s">
        <v>11</v>
      </c>
      <c r="C2" t="s">
        <v>12</v>
      </c>
      <c r="D2" s="1">
        <v>42877</v>
      </c>
      <c r="E2" t="s">
        <v>27</v>
      </c>
      <c r="F2" s="4">
        <f>AVERAGE(data!P2:P7)</f>
        <v>0.72773533924196931</v>
      </c>
      <c r="G2">
        <f>(STDEV(data!P2:P7))/SQRT(COUNT(data!P2:P7))</f>
        <v>8.8507520949526568E-3</v>
      </c>
    </row>
    <row r="3" spans="1:7">
      <c r="A3">
        <v>2</v>
      </c>
      <c r="B3" t="s">
        <v>11</v>
      </c>
      <c r="C3" t="s">
        <v>12</v>
      </c>
      <c r="D3" s="1">
        <v>42922</v>
      </c>
      <c r="E3" t="s">
        <v>27</v>
      </c>
      <c r="F3" s="4">
        <f>AVERAGE(data!P14:P19)</f>
        <v>0.25488387176159105</v>
      </c>
      <c r="G3" s="5">
        <f>(STDEV(data!P14:P19))/(SQRT(6))</f>
        <v>0.31444780599950423</v>
      </c>
    </row>
    <row r="4" spans="1:7">
      <c r="A4">
        <v>3</v>
      </c>
      <c r="B4" t="s">
        <v>11</v>
      </c>
      <c r="C4" t="s">
        <v>12</v>
      </c>
      <c r="D4" s="1">
        <v>42934</v>
      </c>
      <c r="E4" t="s">
        <v>27</v>
      </c>
      <c r="F4" s="4">
        <f>AVERAGE(data!P26:P31)</f>
        <v>0.72937602842920735</v>
      </c>
      <c r="G4">
        <f>(STDEV(data!P26:P31))/(SQRT(6))</f>
        <v>2.2033506025328855E-2</v>
      </c>
    </row>
    <row r="5" spans="1:7">
      <c r="A5">
        <v>3</v>
      </c>
      <c r="B5" t="s">
        <v>11</v>
      </c>
      <c r="C5" t="s">
        <v>41</v>
      </c>
      <c r="D5" s="1">
        <v>42934</v>
      </c>
      <c r="E5" t="s">
        <v>27</v>
      </c>
      <c r="F5" s="4">
        <f>AVERAGE(data!P38:P43)</f>
        <v>0.45218361503157761</v>
      </c>
      <c r="G5">
        <f>(STDEV(data!P38:P43))/(SQRT(6))</f>
        <v>3.3165732916740159E-2</v>
      </c>
    </row>
    <row r="6" spans="1:7">
      <c r="A6">
        <v>4</v>
      </c>
      <c r="B6" t="s">
        <v>11</v>
      </c>
      <c r="C6" t="s">
        <v>12</v>
      </c>
      <c r="D6" s="1">
        <v>42937</v>
      </c>
      <c r="E6" t="s">
        <v>27</v>
      </c>
      <c r="F6" s="4">
        <f>AVERAGE(data!P50:P55)</f>
        <v>0.45680545970401037</v>
      </c>
      <c r="G6">
        <f>(STDEV(data!P50:P55))/(SQRT(6))</f>
        <v>7.6898457760681705E-3</v>
      </c>
    </row>
    <row r="7" spans="1:7">
      <c r="A7">
        <v>4</v>
      </c>
      <c r="B7" t="s">
        <v>11</v>
      </c>
      <c r="C7" t="s">
        <v>25</v>
      </c>
      <c r="D7" s="1">
        <v>42937</v>
      </c>
      <c r="E7" t="s">
        <v>27</v>
      </c>
      <c r="F7" s="4">
        <f>AVERAGE(data!P62:P67)</f>
        <v>0.18223155274675074</v>
      </c>
      <c r="G7">
        <f>(STDEV(data!P62:P67))/(SQRT(6))</f>
        <v>2.3498450920054693E-2</v>
      </c>
    </row>
    <row r="8" spans="1:7">
      <c r="A8">
        <v>5</v>
      </c>
      <c r="B8" t="s">
        <v>11</v>
      </c>
      <c r="C8" t="s">
        <v>25</v>
      </c>
      <c r="D8" s="1">
        <v>42996</v>
      </c>
      <c r="E8" t="s">
        <v>42</v>
      </c>
      <c r="F8" s="4">
        <f>AVERAGE(data!P74:P79)</f>
        <v>0.10053637465324072</v>
      </c>
      <c r="G8">
        <f>(STDEV(data!P74:P79))/(SQRT(6))</f>
        <v>5.4330667687823584E-3</v>
      </c>
    </row>
    <row r="9" spans="1:7">
      <c r="A9">
        <v>6</v>
      </c>
      <c r="B9" t="s">
        <v>11</v>
      </c>
      <c r="C9" t="s">
        <v>12</v>
      </c>
      <c r="D9" s="1">
        <v>43007</v>
      </c>
      <c r="E9" t="s">
        <v>42</v>
      </c>
      <c r="F9" s="4">
        <f>AVERAGE(data!P86:P91)</f>
        <v>0.29416014093433435</v>
      </c>
      <c r="G9">
        <f>(STDEV(data!P86:P91))/(SQRT(6))</f>
        <v>1.1947644410524974E-2</v>
      </c>
    </row>
    <row r="10" spans="1:7">
      <c r="A10">
        <v>6</v>
      </c>
      <c r="B10" t="s">
        <v>11</v>
      </c>
      <c r="C10" t="s">
        <v>25</v>
      </c>
      <c r="D10" s="1">
        <v>43007</v>
      </c>
      <c r="E10" t="s">
        <v>42</v>
      </c>
      <c r="F10" s="4">
        <f>AVERAGE(data!P98:P103)</f>
        <v>0.1192571647616691</v>
      </c>
      <c r="G10">
        <f>(STDEV(data!P98:P103))/(SQRT(6))</f>
        <v>3.9731484644101929E-2</v>
      </c>
    </row>
    <row r="11" spans="1:7">
      <c r="A11">
        <v>7</v>
      </c>
      <c r="B11" t="s">
        <v>11</v>
      </c>
      <c r="C11" t="s">
        <v>12</v>
      </c>
      <c r="D11" s="1">
        <v>43056</v>
      </c>
      <c r="E11" t="s">
        <v>42</v>
      </c>
      <c r="F11" s="4">
        <f>AVERAGE(data!P110:P115)</f>
        <v>-5.220874953261042E-2</v>
      </c>
      <c r="G11">
        <f>(STDEV(data!P110:P115))/(SQRT(6))</f>
        <v>7.5173517279366166E-3</v>
      </c>
    </row>
    <row r="12" spans="1:7">
      <c r="A12">
        <v>7</v>
      </c>
      <c r="B12" t="s">
        <v>11</v>
      </c>
      <c r="C12" t="s">
        <v>25</v>
      </c>
      <c r="D12" s="1">
        <v>43056</v>
      </c>
      <c r="E12" t="s">
        <v>42</v>
      </c>
      <c r="F12" s="4">
        <f>AVERAGE(data!P122:P127)</f>
        <v>-2.0173484747618157E-2</v>
      </c>
      <c r="G12">
        <f>(STDEV(data!P122:P127))/(SQRT(6))</f>
        <v>6.0822219196821591E-3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18" sqref="F18"/>
    </sheetView>
  </sheetViews>
  <sheetFormatPr baseColWidth="10" defaultRowHeight="15" x14ac:dyDescent="0"/>
  <cols>
    <col min="1" max="1" width="15.1640625" bestFit="1" customWidth="1"/>
    <col min="6" max="6" width="22.5" bestFit="1" customWidth="1"/>
    <col min="7" max="7" width="17" bestFit="1" customWidth="1"/>
  </cols>
  <sheetData>
    <row r="1" spans="1:7">
      <c r="A1" t="s">
        <v>29</v>
      </c>
      <c r="B1" t="s">
        <v>1</v>
      </c>
      <c r="C1" t="s">
        <v>2</v>
      </c>
      <c r="D1" t="s">
        <v>3</v>
      </c>
      <c r="E1" t="s">
        <v>26</v>
      </c>
      <c r="F1" t="s">
        <v>33</v>
      </c>
      <c r="G1" t="s">
        <v>34</v>
      </c>
    </row>
    <row r="2" spans="1:7">
      <c r="A2">
        <v>1</v>
      </c>
      <c r="B2" t="s">
        <v>11</v>
      </c>
      <c r="C2" t="s">
        <v>12</v>
      </c>
      <c r="D2" s="1">
        <v>42877</v>
      </c>
      <c r="E2" t="s">
        <v>28</v>
      </c>
      <c r="F2" s="4">
        <f>AVERAGE(data!P8:P13)</f>
        <v>0.41398944960954931</v>
      </c>
      <c r="G2">
        <f>(STDEV(data!P8:P13))/(SQRT(6))</f>
        <v>3.2460721504083211E-2</v>
      </c>
    </row>
    <row r="3" spans="1:7">
      <c r="A3">
        <v>2</v>
      </c>
      <c r="B3" t="s">
        <v>11</v>
      </c>
      <c r="C3" t="s">
        <v>12</v>
      </c>
      <c r="D3" s="1">
        <v>42922</v>
      </c>
      <c r="E3" t="s">
        <v>28</v>
      </c>
      <c r="F3" s="4">
        <f>AVERAGE(data!P20:P25)</f>
        <v>-0.12068289068553349</v>
      </c>
      <c r="G3">
        <f>(STDEV(data!P20:P25))/(SQRT(6))</f>
        <v>4.7520522872633274E-3</v>
      </c>
    </row>
    <row r="4" spans="1:7">
      <c r="A4">
        <v>3</v>
      </c>
      <c r="B4" t="s">
        <v>11</v>
      </c>
      <c r="C4" t="s">
        <v>12</v>
      </c>
      <c r="D4" s="1">
        <v>42934</v>
      </c>
      <c r="E4" t="s">
        <v>28</v>
      </c>
      <c r="F4" s="4">
        <f>AVERAGE(data!P32:P37)</f>
        <v>-0.15399590740584615</v>
      </c>
      <c r="G4">
        <f>(STDEV(data!P32:P37))/(SQRT(6))</f>
        <v>6.1887273608217351E-3</v>
      </c>
    </row>
    <row r="5" spans="1:7">
      <c r="A5">
        <v>3</v>
      </c>
      <c r="B5" t="s">
        <v>11</v>
      </c>
      <c r="C5" t="s">
        <v>25</v>
      </c>
      <c r="D5" s="1">
        <v>42934</v>
      </c>
      <c r="E5" t="s">
        <v>28</v>
      </c>
      <c r="F5" s="4">
        <f>AVERAGE(data!P44:P49)</f>
        <v>-0.1197089986913335</v>
      </c>
      <c r="G5">
        <f>(STDEV(data!P44:P49))/(SQRT(6))</f>
        <v>3.2699503019605939E-3</v>
      </c>
    </row>
    <row r="6" spans="1:7">
      <c r="A6">
        <v>4</v>
      </c>
      <c r="B6" t="s">
        <v>11</v>
      </c>
      <c r="C6" t="s">
        <v>12</v>
      </c>
      <c r="D6" s="1">
        <v>42937</v>
      </c>
      <c r="E6" t="s">
        <v>28</v>
      </c>
      <c r="F6" s="4">
        <f>AVERAGE(data!P56:P61)</f>
        <v>-6.629707321945863E-2</v>
      </c>
      <c r="G6">
        <f>(STDEV(data!P56:P61))/(SQRT(6))</f>
        <v>1.224595928471007E-2</v>
      </c>
    </row>
    <row r="7" spans="1:7">
      <c r="A7">
        <v>4</v>
      </c>
      <c r="B7" t="s">
        <v>11</v>
      </c>
      <c r="C7" t="s">
        <v>25</v>
      </c>
      <c r="D7" s="1">
        <v>42937</v>
      </c>
      <c r="E7" t="s">
        <v>28</v>
      </c>
      <c r="F7" s="4">
        <f>AVERAGE(data!P68:P73)</f>
        <v>-5.1126937578550496E-2</v>
      </c>
      <c r="G7">
        <f>(STDEV(data!P68:P73))/(SQRT(6))</f>
        <v>5.7148545051064845E-3</v>
      </c>
    </row>
    <row r="8" spans="1:7">
      <c r="A8">
        <v>5</v>
      </c>
      <c r="B8" t="s">
        <v>11</v>
      </c>
      <c r="C8" t="s">
        <v>25</v>
      </c>
      <c r="D8" s="1">
        <v>42996</v>
      </c>
      <c r="E8" t="s">
        <v>28</v>
      </c>
      <c r="F8" s="4">
        <f>AVERAGE(data!P80:P85)</f>
        <v>-1.3842934024317306E-2</v>
      </c>
      <c r="G8">
        <f>(STDEV(data!P80:P85))/(SQRT(6))</f>
        <v>4.9651121954082215E-3</v>
      </c>
    </row>
    <row r="9" spans="1:7">
      <c r="A9">
        <v>6</v>
      </c>
      <c r="B9" t="s">
        <v>11</v>
      </c>
      <c r="C9" t="s">
        <v>12</v>
      </c>
      <c r="D9" s="1">
        <v>43007</v>
      </c>
      <c r="E9" t="s">
        <v>28</v>
      </c>
      <c r="F9" s="4">
        <f>AVERAGE(data!P92:P97)</f>
        <v>-0.11531887446585502</v>
      </c>
      <c r="G9">
        <f>(STDEV(data!P92:P97))/(SQRT(6))</f>
        <v>3.3999084487989235E-3</v>
      </c>
    </row>
    <row r="10" spans="1:7">
      <c r="A10">
        <v>6</v>
      </c>
      <c r="B10" t="s">
        <v>11</v>
      </c>
      <c r="C10" t="s">
        <v>25</v>
      </c>
      <c r="D10" s="1">
        <v>43007</v>
      </c>
      <c r="E10" t="s">
        <v>28</v>
      </c>
      <c r="F10" s="4">
        <f>AVERAGE(data!P104:P109)</f>
        <v>-2.623257274141302E-2</v>
      </c>
      <c r="G10">
        <f>(STDEV(data!P104:P109))/(SQRT(6))</f>
        <v>1.280188718696861E-2</v>
      </c>
    </row>
    <row r="11" spans="1:7">
      <c r="A11">
        <v>7</v>
      </c>
      <c r="B11" t="s">
        <v>11</v>
      </c>
      <c r="C11" t="s">
        <v>12</v>
      </c>
      <c r="D11" s="1">
        <v>43056</v>
      </c>
      <c r="E11" t="s">
        <v>28</v>
      </c>
      <c r="F11" s="4">
        <f>AVERAGE(data!P116:P121)</f>
        <v>-8.3061802254153164E-3</v>
      </c>
      <c r="G11">
        <f>(STDEV(data!P116:P121))/(SQRT(6))</f>
        <v>1.4246653132782937E-2</v>
      </c>
    </row>
    <row r="12" spans="1:7">
      <c r="A12">
        <v>7</v>
      </c>
      <c r="B12" t="s">
        <v>11</v>
      </c>
      <c r="C12" t="s">
        <v>25</v>
      </c>
      <c r="D12" s="1">
        <v>43056</v>
      </c>
      <c r="E12" t="s">
        <v>28</v>
      </c>
      <c r="F12" s="4">
        <f>AVERAGE(data!P128:P133)</f>
        <v>-1.300244810995251E-2</v>
      </c>
      <c r="G12">
        <f>(STDEV(data!P128:P133))/(SQRT(6))</f>
        <v>6.1518442229706958E-3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2" sqref="C2:H3"/>
    </sheetView>
  </sheetViews>
  <sheetFormatPr baseColWidth="10" defaultRowHeight="15" x14ac:dyDescent="0"/>
  <cols>
    <col min="1" max="1" width="10.33203125" customWidth="1"/>
    <col min="6" max="6" width="14" bestFit="1" customWidth="1"/>
  </cols>
  <sheetData>
    <row r="1" spans="1:8">
      <c r="A1" t="s">
        <v>49</v>
      </c>
      <c r="B1" t="s">
        <v>1</v>
      </c>
      <c r="C1" t="s">
        <v>2</v>
      </c>
      <c r="D1" t="s">
        <v>46</v>
      </c>
      <c r="E1" t="s">
        <v>26</v>
      </c>
      <c r="F1" t="s">
        <v>47</v>
      </c>
      <c r="G1" t="s">
        <v>48</v>
      </c>
      <c r="H1" t="s">
        <v>50</v>
      </c>
    </row>
    <row r="2" spans="1:8">
      <c r="A2">
        <v>6</v>
      </c>
      <c r="B2" t="s">
        <v>11</v>
      </c>
      <c r="C2" t="s">
        <v>12</v>
      </c>
      <c r="D2" t="s">
        <v>44</v>
      </c>
      <c r="E2" t="s">
        <v>27</v>
      </c>
      <c r="F2" s="4">
        <f>AVERAGE(data!P2:P7,data!P14:P19,data!P26:P31,data!P50:P55,data!P86:P91,data!P110:P115)</f>
        <v>0.40179201508975038</v>
      </c>
      <c r="G2">
        <f>(STDEV(data!P2:P7,data!P14:P19,data!P26:P31,data!P50:P55,data!P86:P91,data!P110:P115))/(SQRT(36))</f>
        <v>6.7413374915799948E-2</v>
      </c>
      <c r="H2">
        <f>STDEV(data!P2:P7,data!P14:P19,data!P26:P31,data!P50:P55,data!P86:P91,data!P110:P115)</f>
        <v>0.40448024949479972</v>
      </c>
    </row>
    <row r="3" spans="1:8">
      <c r="A3">
        <v>5</v>
      </c>
      <c r="B3" t="s">
        <v>11</v>
      </c>
      <c r="C3" t="s">
        <v>25</v>
      </c>
      <c r="D3" t="s">
        <v>44</v>
      </c>
      <c r="E3" t="s">
        <v>27</v>
      </c>
      <c r="F3" s="4">
        <f>AVERAGE(data!P38:P43,data!P62:P67,data!P74:P79,data!P98:P103,data!P122:P127)</f>
        <v>0.16680704448912398</v>
      </c>
      <c r="G3">
        <f>(STDEV(data!P38:P43,data!P62:P67,data!P74:P79,data!P98:P103,data!P122:P127))/(SQRT(30))</f>
        <v>3.1048176275347648E-2</v>
      </c>
      <c r="H3">
        <f>STDEV(data!P38:P43,data!P62:P67,data!P74:P79,data!P98:P103,data!P122:P127)</f>
        <v>0.17005786515404636</v>
      </c>
    </row>
    <row r="4" spans="1:8">
      <c r="A4">
        <v>6</v>
      </c>
      <c r="B4" t="s">
        <v>11</v>
      </c>
      <c r="C4" t="s">
        <v>12</v>
      </c>
      <c r="D4" t="s">
        <v>45</v>
      </c>
      <c r="E4" t="s">
        <v>43</v>
      </c>
      <c r="F4" s="4">
        <f>AVERAGE(data!P8:P13,data!P20:P25,data!P32:P37,data!P56:P61,data!P92:P97,data!P116:P121)</f>
        <v>-8.4352460654265465E-3</v>
      </c>
      <c r="G4">
        <f>(STDEV(data!P8:P13,data!P20:P25,data!P32:P37,data!P56:P61,data!P92:P97,data!P116:P121))/(SQRT(36))</f>
        <v>3.3409261272057254E-2</v>
      </c>
      <c r="H4">
        <f>STDEV(data!P8:P13,data!P20:P25,data!P32:P37,data!P56:P61,data!P92:P97,data!P116:P121)</f>
        <v>0.20045556763234351</v>
      </c>
    </row>
    <row r="5" spans="1:8">
      <c r="A5">
        <v>5</v>
      </c>
      <c r="B5" t="s">
        <v>11</v>
      </c>
      <c r="C5" t="s">
        <v>25</v>
      </c>
      <c r="D5" t="s">
        <v>45</v>
      </c>
      <c r="E5" t="s">
        <v>28</v>
      </c>
      <c r="F5" s="4">
        <f>AVERAGE(data!P44:P49,data!P68:P73,data!P80:P85,data!P104:P109,data!P128:P133)</f>
        <v>-4.4782778229113362E-2</v>
      </c>
      <c r="G5">
        <f>(STDEV(data!P44:P49,data!P68:P73,data!P80:P85,data!P104:P109,data!P128:P133))/(SQRT(30))</f>
        <v>8.0147494340432526E-3</v>
      </c>
      <c r="H5">
        <f>STDEV(data!P44:P49,data!P68:P73,data!P80:P85,data!P104:P109,data!P128:P133)</f>
        <v>4.3898590577772532E-2</v>
      </c>
    </row>
    <row r="10" spans="1:8">
      <c r="A10" t="s">
        <v>37</v>
      </c>
    </row>
    <row r="11" spans="1:8">
      <c r="A11" t="s">
        <v>38</v>
      </c>
    </row>
    <row r="12" spans="1:8">
      <c r="A12" t="s">
        <v>39</v>
      </c>
    </row>
    <row r="13" spans="1:8">
      <c r="A13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zoomScalePageLayoutView="75" workbookViewId="0">
      <selection activeCell="J26" sqref="J26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baseColWidth="10" defaultRowHeight="15" x14ac:dyDescent="0"/>
  <sheetData>
    <row r="1" spans="1:4">
      <c r="A1" t="s">
        <v>53</v>
      </c>
    </row>
    <row r="2" spans="1:4">
      <c r="A2" t="s">
        <v>52</v>
      </c>
      <c r="B2" t="s">
        <v>55</v>
      </c>
      <c r="C2" t="s">
        <v>54</v>
      </c>
      <c r="D2" t="s">
        <v>56</v>
      </c>
    </row>
    <row r="3" spans="1:4">
      <c r="A3" t="s">
        <v>44</v>
      </c>
      <c r="B3">
        <f>(location!F2-location!F4)/SQRT(((location!H2^2)/36)+((location!H4^2)/30))</f>
        <v>5.3479706110102905</v>
      </c>
      <c r="C3">
        <v>65</v>
      </c>
      <c r="D3" t="s">
        <v>57</v>
      </c>
    </row>
    <row r="4" spans="1:4">
      <c r="A4" t="s">
        <v>45</v>
      </c>
      <c r="B4">
        <f>(location!F4-location!F5)/SQRT(((location!H4^2)/36)+((location!H5^2)/30))</f>
        <v>1.0579315753842926</v>
      </c>
      <c r="C4">
        <v>65</v>
      </c>
      <c r="D4" t="s">
        <v>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anpp</vt:lpstr>
      <vt:lpstr>respiration</vt:lpstr>
      <vt:lpstr>location</vt:lpstr>
      <vt:lpstr>graphics</vt:lpstr>
      <vt:lpstr>stats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Sanchez</dc:creator>
  <cp:lastModifiedBy>Chris Sanchez</cp:lastModifiedBy>
  <dcterms:created xsi:type="dcterms:W3CDTF">2017-11-27T22:28:16Z</dcterms:created>
  <dcterms:modified xsi:type="dcterms:W3CDTF">2018-01-03T21:50:12Z</dcterms:modified>
</cp:coreProperties>
</file>