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800" yWindow="840" windowWidth="35880" windowHeight="20280" tabRatio="784"/>
  </bookViews>
  <sheets>
    <sheet name="Plant Measurements" sheetId="1" r:id="rId1"/>
    <sheet name="Quadrat Totals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H175" i="1" l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174" i="1"/>
  <c r="AG174" i="1"/>
  <c r="AH174" i="1"/>
  <c r="AL166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L146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F105" i="1"/>
  <c r="AF106" i="1"/>
  <c r="AF107" i="1"/>
  <c r="AH34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2" i="1"/>
  <c r="AL80" i="1"/>
  <c r="AJ2" i="1"/>
  <c r="AH2" i="1"/>
  <c r="AG2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J153" i="1"/>
  <c r="AK153" i="1"/>
  <c r="AJ154" i="1"/>
  <c r="AK154" i="1"/>
  <c r="AJ155" i="1"/>
  <c r="AK155" i="1"/>
  <c r="AJ156" i="1"/>
  <c r="AK156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6" i="1"/>
  <c r="AK186" i="1"/>
  <c r="AJ187" i="1"/>
  <c r="AK187" i="1"/>
  <c r="AJ188" i="1"/>
  <c r="AK188" i="1"/>
  <c r="AJ189" i="1"/>
  <c r="AK189" i="1"/>
  <c r="AJ190" i="1"/>
  <c r="AK190" i="1"/>
  <c r="AJ191" i="1"/>
  <c r="AK191" i="1"/>
  <c r="AJ192" i="1"/>
  <c r="AK192" i="1"/>
  <c r="AJ193" i="1"/>
  <c r="AK193" i="1"/>
  <c r="AJ194" i="1"/>
  <c r="AK194" i="1"/>
  <c r="AJ195" i="1"/>
  <c r="AK195" i="1"/>
  <c r="AJ196" i="1"/>
  <c r="AK196" i="1"/>
  <c r="AJ197" i="1"/>
  <c r="AK197" i="1"/>
  <c r="AJ198" i="1"/>
  <c r="AK198" i="1"/>
  <c r="AJ199" i="1"/>
  <c r="AK199" i="1"/>
  <c r="AJ200" i="1"/>
  <c r="AK200" i="1"/>
  <c r="AJ201" i="1"/>
  <c r="AK201" i="1"/>
  <c r="AJ202" i="1"/>
  <c r="AK202" i="1"/>
  <c r="AJ203" i="1"/>
  <c r="AK203" i="1"/>
  <c r="AJ204" i="1"/>
  <c r="AK204" i="1"/>
  <c r="AJ205" i="1"/>
  <c r="AK205" i="1"/>
  <c r="AJ206" i="1"/>
  <c r="AK206" i="1"/>
  <c r="AJ207" i="1"/>
  <c r="AK207" i="1"/>
  <c r="AJ208" i="1"/>
  <c r="AK208" i="1"/>
  <c r="AJ209" i="1"/>
  <c r="AK209" i="1"/>
  <c r="AJ210" i="1"/>
  <c r="AK210" i="1"/>
  <c r="AJ211" i="1"/>
  <c r="AK211" i="1"/>
  <c r="AJ212" i="1"/>
  <c r="AK212" i="1"/>
  <c r="AJ213" i="1"/>
  <c r="AK213" i="1"/>
  <c r="AJ214" i="1"/>
  <c r="AK214" i="1"/>
  <c r="AJ215" i="1"/>
  <c r="AK215" i="1"/>
  <c r="AJ216" i="1"/>
  <c r="AK216" i="1"/>
  <c r="AJ217" i="1"/>
  <c r="AK217" i="1"/>
  <c r="AJ218" i="1"/>
  <c r="AK218" i="1"/>
  <c r="AJ219" i="1"/>
  <c r="AK219" i="1"/>
  <c r="AJ220" i="1"/>
  <c r="AK220" i="1"/>
  <c r="AJ221" i="1"/>
  <c r="AK221" i="1"/>
  <c r="AJ222" i="1"/>
  <c r="AK222" i="1"/>
  <c r="AJ223" i="1"/>
  <c r="AK223" i="1"/>
  <c r="AJ224" i="1"/>
  <c r="AK224" i="1"/>
  <c r="AJ225" i="1"/>
  <c r="AK225" i="1"/>
  <c r="AJ226" i="1"/>
  <c r="AK226" i="1"/>
  <c r="AJ227" i="1"/>
  <c r="AK227" i="1"/>
  <c r="AJ228" i="1"/>
  <c r="AK228" i="1"/>
  <c r="AJ229" i="1"/>
  <c r="AK229" i="1"/>
  <c r="AJ230" i="1"/>
  <c r="AK230" i="1"/>
  <c r="AJ231" i="1"/>
  <c r="AK231" i="1"/>
  <c r="AJ232" i="1"/>
  <c r="AK232" i="1"/>
  <c r="AJ233" i="1"/>
  <c r="AK233" i="1"/>
  <c r="AJ234" i="1"/>
  <c r="AK234" i="1"/>
  <c r="AJ235" i="1"/>
  <c r="AK235" i="1"/>
  <c r="AJ236" i="1"/>
  <c r="AK236" i="1"/>
  <c r="AJ237" i="1"/>
  <c r="AK237" i="1"/>
  <c r="AJ238" i="1"/>
  <c r="AK238" i="1"/>
  <c r="AJ239" i="1"/>
  <c r="AK239" i="1"/>
  <c r="AJ240" i="1"/>
  <c r="AK240" i="1"/>
  <c r="AJ241" i="1"/>
  <c r="AK241" i="1"/>
  <c r="AJ242" i="1"/>
  <c r="AK242" i="1"/>
  <c r="AJ243" i="1"/>
  <c r="AK243" i="1"/>
  <c r="AJ244" i="1"/>
  <c r="AK244" i="1"/>
  <c r="AJ245" i="1"/>
  <c r="AK245" i="1"/>
  <c r="AJ246" i="1"/>
  <c r="AK246" i="1"/>
  <c r="AJ247" i="1"/>
  <c r="AK247" i="1"/>
  <c r="AJ248" i="1"/>
  <c r="AK248" i="1"/>
  <c r="AJ249" i="1"/>
  <c r="AK249" i="1"/>
  <c r="AJ250" i="1"/>
  <c r="AK250" i="1"/>
  <c r="AJ251" i="1"/>
  <c r="AK251" i="1"/>
  <c r="AJ252" i="1"/>
  <c r="AK252" i="1"/>
  <c r="AJ253" i="1"/>
  <c r="AK253" i="1"/>
  <c r="AJ254" i="1"/>
  <c r="AK254" i="1"/>
  <c r="AJ255" i="1"/>
  <c r="AK255" i="1"/>
  <c r="AJ256" i="1"/>
  <c r="AK256" i="1"/>
  <c r="AJ257" i="1"/>
  <c r="AK257" i="1"/>
  <c r="AJ258" i="1"/>
  <c r="AK258" i="1"/>
  <c r="AJ259" i="1"/>
  <c r="AK259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J267" i="1"/>
  <c r="AK267" i="1"/>
  <c r="AJ268" i="1"/>
  <c r="AK268" i="1"/>
  <c r="AJ269" i="1"/>
  <c r="AK269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J278" i="1"/>
  <c r="AK278" i="1"/>
  <c r="AJ279" i="1"/>
  <c r="AK279" i="1"/>
  <c r="AJ280" i="1"/>
  <c r="AK280" i="1"/>
  <c r="AJ281" i="1"/>
  <c r="AK281" i="1"/>
  <c r="AJ282" i="1"/>
  <c r="AK282" i="1"/>
  <c r="AJ283" i="1"/>
  <c r="AK283" i="1"/>
  <c r="AJ284" i="1"/>
  <c r="AK284" i="1"/>
  <c r="AJ285" i="1"/>
  <c r="AK285" i="1"/>
  <c r="AJ286" i="1"/>
  <c r="AK286" i="1"/>
  <c r="AJ287" i="1"/>
  <c r="AK287" i="1"/>
  <c r="AJ288" i="1"/>
  <c r="AK288" i="1"/>
  <c r="AJ289" i="1"/>
  <c r="AK289" i="1"/>
  <c r="AJ290" i="1"/>
  <c r="AK290" i="1"/>
  <c r="AJ291" i="1"/>
  <c r="AK291" i="1"/>
  <c r="AJ292" i="1"/>
  <c r="AK292" i="1"/>
  <c r="AJ293" i="1"/>
  <c r="AK293" i="1"/>
  <c r="AJ294" i="1"/>
  <c r="AK294" i="1"/>
  <c r="AJ295" i="1"/>
  <c r="AK295" i="1"/>
  <c r="AJ296" i="1"/>
  <c r="AK296" i="1"/>
  <c r="AJ297" i="1"/>
  <c r="AK297" i="1"/>
  <c r="AJ298" i="1"/>
  <c r="AK298" i="1"/>
  <c r="AJ299" i="1"/>
  <c r="AK299" i="1"/>
  <c r="AJ300" i="1"/>
  <c r="AK300" i="1"/>
  <c r="AJ301" i="1"/>
  <c r="AK301" i="1"/>
  <c r="AJ302" i="1"/>
  <c r="AK302" i="1"/>
  <c r="AJ303" i="1"/>
  <c r="AK303" i="1"/>
  <c r="AJ304" i="1"/>
  <c r="AK304" i="1"/>
  <c r="AJ305" i="1"/>
  <c r="AK305" i="1"/>
  <c r="AJ306" i="1"/>
  <c r="AK306" i="1"/>
  <c r="AJ307" i="1"/>
  <c r="AK307" i="1"/>
  <c r="AJ308" i="1"/>
  <c r="AK308" i="1"/>
  <c r="AJ309" i="1"/>
  <c r="AK309" i="1"/>
  <c r="AJ310" i="1"/>
  <c r="AK310" i="1"/>
  <c r="AJ311" i="1"/>
  <c r="AK311" i="1"/>
  <c r="AJ312" i="1"/>
  <c r="AK312" i="1"/>
  <c r="AJ313" i="1"/>
  <c r="AK313" i="1"/>
  <c r="AJ314" i="1"/>
  <c r="AK314" i="1"/>
  <c r="AJ315" i="1"/>
  <c r="AK315" i="1"/>
  <c r="AJ316" i="1"/>
  <c r="AK316" i="1"/>
  <c r="AJ317" i="1"/>
  <c r="AK317" i="1"/>
  <c r="AJ318" i="1"/>
  <c r="AK318" i="1"/>
  <c r="AJ319" i="1"/>
  <c r="AK319" i="1"/>
  <c r="AJ320" i="1"/>
  <c r="AK320" i="1"/>
  <c r="AJ321" i="1"/>
  <c r="AK321" i="1"/>
  <c r="AJ322" i="1"/>
  <c r="AK322" i="1"/>
  <c r="AJ323" i="1"/>
  <c r="AK323" i="1"/>
  <c r="AJ324" i="1"/>
  <c r="AK324" i="1"/>
  <c r="AJ325" i="1"/>
  <c r="AK325" i="1"/>
  <c r="AJ326" i="1"/>
  <c r="AK326" i="1"/>
  <c r="AJ327" i="1"/>
  <c r="AK327" i="1"/>
  <c r="AJ328" i="1"/>
  <c r="AK328" i="1"/>
  <c r="AJ329" i="1"/>
  <c r="AK329" i="1"/>
  <c r="AJ330" i="1"/>
  <c r="AK330" i="1"/>
  <c r="AJ331" i="1"/>
  <c r="AK331" i="1"/>
  <c r="AJ332" i="1"/>
  <c r="AK332" i="1"/>
  <c r="AJ333" i="1"/>
  <c r="AK333" i="1"/>
  <c r="AJ334" i="1"/>
  <c r="AK334" i="1"/>
  <c r="AJ335" i="1"/>
  <c r="AK335" i="1"/>
  <c r="AJ336" i="1"/>
  <c r="AK336" i="1"/>
  <c r="AJ337" i="1"/>
  <c r="AK337" i="1"/>
  <c r="AJ338" i="1"/>
  <c r="AK338" i="1"/>
  <c r="AJ339" i="1"/>
  <c r="AK339" i="1"/>
  <c r="AJ340" i="1"/>
  <c r="AK340" i="1"/>
  <c r="AJ341" i="1"/>
  <c r="AK341" i="1"/>
  <c r="AJ342" i="1"/>
  <c r="AK342" i="1"/>
  <c r="AJ343" i="1"/>
  <c r="AK343" i="1"/>
  <c r="AJ344" i="1"/>
  <c r="AK344" i="1"/>
  <c r="AJ345" i="1"/>
  <c r="AK345" i="1"/>
  <c r="AJ346" i="1"/>
  <c r="AK346" i="1"/>
  <c r="AJ347" i="1"/>
  <c r="AK347" i="1"/>
  <c r="AJ348" i="1"/>
  <c r="AK348" i="1"/>
  <c r="AJ349" i="1"/>
  <c r="AK349" i="1"/>
  <c r="AJ350" i="1"/>
  <c r="AK350" i="1"/>
  <c r="AJ351" i="1"/>
  <c r="AK351" i="1"/>
  <c r="AJ352" i="1"/>
  <c r="AK352" i="1"/>
  <c r="AJ353" i="1"/>
  <c r="AK353" i="1"/>
  <c r="AJ354" i="1"/>
  <c r="AK354" i="1"/>
  <c r="AJ355" i="1"/>
  <c r="AK355" i="1"/>
  <c r="AJ356" i="1"/>
  <c r="AK356" i="1"/>
  <c r="AJ357" i="1"/>
  <c r="AK357" i="1"/>
  <c r="AJ358" i="1"/>
  <c r="AK358" i="1"/>
  <c r="AJ359" i="1"/>
  <c r="AK359" i="1"/>
  <c r="AJ360" i="1"/>
  <c r="AK360" i="1"/>
  <c r="AJ361" i="1"/>
  <c r="AK361" i="1"/>
  <c r="AJ362" i="1"/>
  <c r="AK362" i="1"/>
  <c r="AJ363" i="1"/>
  <c r="AK363" i="1"/>
  <c r="AJ364" i="1"/>
  <c r="AK364" i="1"/>
  <c r="AJ365" i="1"/>
  <c r="AK365" i="1"/>
  <c r="AJ366" i="1"/>
  <c r="AK366" i="1"/>
  <c r="AJ367" i="1"/>
  <c r="AK367" i="1"/>
  <c r="AJ368" i="1"/>
  <c r="AK368" i="1"/>
  <c r="AJ369" i="1"/>
  <c r="AK369" i="1"/>
  <c r="AJ370" i="1"/>
  <c r="AK370" i="1"/>
  <c r="AJ371" i="1"/>
  <c r="AK371" i="1"/>
  <c r="AJ372" i="1"/>
  <c r="AK372" i="1"/>
  <c r="AJ373" i="1"/>
  <c r="AK373" i="1"/>
  <c r="AJ374" i="1"/>
  <c r="AK374" i="1"/>
  <c r="AJ375" i="1"/>
  <c r="AK375" i="1"/>
  <c r="AJ376" i="1"/>
  <c r="AK376" i="1"/>
  <c r="AJ377" i="1"/>
  <c r="AK377" i="1"/>
  <c r="AJ378" i="1"/>
  <c r="AK378" i="1"/>
  <c r="AJ379" i="1"/>
  <c r="AK379" i="1"/>
  <c r="AJ380" i="1"/>
  <c r="AK380" i="1"/>
  <c r="AJ381" i="1"/>
  <c r="AK381" i="1"/>
  <c r="AJ382" i="1"/>
  <c r="AK382" i="1"/>
  <c r="AJ383" i="1"/>
  <c r="AK383" i="1"/>
  <c r="AJ384" i="1"/>
  <c r="AK384" i="1"/>
  <c r="AJ385" i="1"/>
  <c r="AK385" i="1"/>
  <c r="AJ386" i="1"/>
  <c r="AK386" i="1"/>
  <c r="AJ387" i="1"/>
  <c r="AK387" i="1"/>
  <c r="AJ388" i="1"/>
  <c r="AK388" i="1"/>
  <c r="AJ389" i="1"/>
  <c r="AK389" i="1"/>
  <c r="AJ390" i="1"/>
  <c r="AK390" i="1"/>
  <c r="AJ391" i="1"/>
  <c r="AK391" i="1"/>
  <c r="AJ392" i="1"/>
  <c r="AK392" i="1"/>
  <c r="AJ393" i="1"/>
  <c r="AK393" i="1"/>
  <c r="AJ394" i="1"/>
  <c r="AK394" i="1"/>
  <c r="AJ395" i="1"/>
  <c r="AK395" i="1"/>
  <c r="AJ396" i="1"/>
  <c r="AK396" i="1"/>
  <c r="AJ397" i="1"/>
  <c r="AK397" i="1"/>
  <c r="AJ398" i="1"/>
  <c r="AK398" i="1"/>
  <c r="AJ399" i="1"/>
  <c r="AK399" i="1"/>
  <c r="AJ400" i="1"/>
  <c r="AK400" i="1"/>
  <c r="AJ401" i="1"/>
  <c r="AK401" i="1"/>
  <c r="AJ402" i="1"/>
  <c r="AK402" i="1"/>
  <c r="AJ403" i="1"/>
  <c r="AK403" i="1"/>
  <c r="AJ404" i="1"/>
  <c r="AK404" i="1"/>
  <c r="AJ405" i="1"/>
  <c r="AK405" i="1"/>
  <c r="AJ406" i="1"/>
  <c r="AK406" i="1"/>
  <c r="AJ407" i="1"/>
  <c r="AK407" i="1"/>
  <c r="AJ408" i="1"/>
  <c r="AK408" i="1"/>
  <c r="AJ409" i="1"/>
  <c r="AK409" i="1"/>
  <c r="AJ410" i="1"/>
  <c r="AK410" i="1"/>
  <c r="AJ411" i="1"/>
  <c r="AK411" i="1"/>
  <c r="AJ412" i="1"/>
  <c r="AK412" i="1"/>
  <c r="AJ413" i="1"/>
  <c r="AK413" i="1"/>
  <c r="AJ414" i="1"/>
  <c r="AK414" i="1"/>
  <c r="AJ415" i="1"/>
  <c r="AK415" i="1"/>
  <c r="AJ416" i="1"/>
  <c r="AK416" i="1"/>
  <c r="AJ417" i="1"/>
  <c r="AK417" i="1"/>
  <c r="AJ418" i="1"/>
  <c r="AK418" i="1"/>
  <c r="AJ419" i="1"/>
  <c r="AK419" i="1"/>
  <c r="AJ420" i="1"/>
  <c r="AK420" i="1"/>
  <c r="AJ421" i="1"/>
  <c r="AK421" i="1"/>
  <c r="AJ422" i="1"/>
  <c r="AK422" i="1"/>
  <c r="AJ423" i="1"/>
  <c r="AK423" i="1"/>
  <c r="AJ424" i="1"/>
  <c r="AK424" i="1"/>
  <c r="AJ425" i="1"/>
  <c r="AK425" i="1"/>
  <c r="AJ426" i="1"/>
  <c r="AK426" i="1"/>
  <c r="AJ427" i="1"/>
  <c r="AK427" i="1"/>
  <c r="AJ428" i="1"/>
  <c r="AK428" i="1"/>
  <c r="AJ429" i="1"/>
  <c r="AK429" i="1"/>
  <c r="AJ430" i="1"/>
  <c r="AK430" i="1"/>
  <c r="AJ431" i="1"/>
  <c r="AK431" i="1"/>
  <c r="AJ432" i="1"/>
  <c r="AK432" i="1"/>
  <c r="AJ433" i="1"/>
  <c r="AK433" i="1"/>
  <c r="AJ434" i="1"/>
  <c r="AK434" i="1"/>
  <c r="AJ435" i="1"/>
  <c r="AK435" i="1"/>
  <c r="AJ436" i="1"/>
  <c r="AK436" i="1"/>
  <c r="AJ437" i="1"/>
  <c r="AK437" i="1"/>
  <c r="AJ438" i="1"/>
  <c r="AK438" i="1"/>
  <c r="AJ439" i="1"/>
  <c r="AK439" i="1"/>
  <c r="AJ440" i="1"/>
  <c r="AK440" i="1"/>
  <c r="AJ441" i="1"/>
  <c r="AK441" i="1"/>
  <c r="AJ442" i="1"/>
  <c r="AK442" i="1"/>
  <c r="AJ443" i="1"/>
  <c r="AK443" i="1"/>
  <c r="AJ444" i="1"/>
  <c r="AK444" i="1"/>
  <c r="AJ445" i="1"/>
  <c r="AK445" i="1"/>
  <c r="AJ446" i="1"/>
  <c r="AK446" i="1"/>
  <c r="AJ447" i="1"/>
  <c r="AK447" i="1"/>
  <c r="AJ448" i="1"/>
  <c r="AK448" i="1"/>
  <c r="AJ449" i="1"/>
  <c r="AK449" i="1"/>
  <c r="AJ450" i="1"/>
  <c r="AK450" i="1"/>
  <c r="AJ451" i="1"/>
  <c r="AK451" i="1"/>
  <c r="AJ452" i="1"/>
  <c r="AK452" i="1"/>
  <c r="AJ453" i="1"/>
  <c r="AK453" i="1"/>
  <c r="AJ454" i="1"/>
  <c r="AK454" i="1"/>
  <c r="AJ455" i="1"/>
  <c r="AK455" i="1"/>
  <c r="AJ456" i="1"/>
  <c r="AK456" i="1"/>
  <c r="AJ457" i="1"/>
  <c r="AK457" i="1"/>
  <c r="AJ458" i="1"/>
  <c r="AK458" i="1"/>
  <c r="AJ459" i="1"/>
  <c r="AK459" i="1"/>
  <c r="AJ460" i="1"/>
  <c r="AK460" i="1"/>
  <c r="AJ461" i="1"/>
  <c r="AK461" i="1"/>
  <c r="AJ462" i="1"/>
  <c r="AK462" i="1"/>
  <c r="AJ463" i="1"/>
  <c r="AK463" i="1"/>
  <c r="AJ464" i="1"/>
  <c r="AK464" i="1"/>
  <c r="AJ465" i="1"/>
  <c r="AK465" i="1"/>
  <c r="AJ466" i="1"/>
  <c r="AK466" i="1"/>
  <c r="AJ467" i="1"/>
  <c r="AK467" i="1"/>
  <c r="AJ468" i="1"/>
  <c r="AK468" i="1"/>
  <c r="AJ469" i="1"/>
  <c r="AK469" i="1"/>
  <c r="AJ470" i="1"/>
  <c r="AK470" i="1"/>
  <c r="AJ471" i="1"/>
  <c r="AK471" i="1"/>
  <c r="AJ472" i="1"/>
  <c r="AK472" i="1"/>
  <c r="AJ473" i="1"/>
  <c r="AK473" i="1"/>
  <c r="AJ474" i="1"/>
  <c r="AK474" i="1"/>
  <c r="AJ475" i="1"/>
  <c r="AK475" i="1"/>
  <c r="AJ476" i="1"/>
  <c r="AK476" i="1"/>
  <c r="AJ477" i="1"/>
  <c r="AK477" i="1"/>
  <c r="AJ478" i="1"/>
  <c r="AK478" i="1"/>
  <c r="AJ479" i="1"/>
  <c r="AK479" i="1"/>
  <c r="AJ480" i="1"/>
  <c r="AK480" i="1"/>
  <c r="AJ481" i="1"/>
  <c r="AK481" i="1"/>
  <c r="AJ482" i="1"/>
  <c r="AK482" i="1"/>
  <c r="AJ483" i="1"/>
  <c r="AK483" i="1"/>
  <c r="AJ484" i="1"/>
  <c r="AK484" i="1"/>
  <c r="AJ485" i="1"/>
  <c r="AK485" i="1"/>
  <c r="AJ486" i="1"/>
  <c r="AK486" i="1"/>
  <c r="AJ487" i="1"/>
  <c r="AK487" i="1"/>
  <c r="AJ488" i="1"/>
  <c r="AK488" i="1"/>
  <c r="AJ489" i="1"/>
  <c r="AK489" i="1"/>
  <c r="AJ490" i="1"/>
  <c r="AK490" i="1"/>
  <c r="AJ491" i="1"/>
  <c r="AK491" i="1"/>
  <c r="AJ492" i="1"/>
  <c r="AK492" i="1"/>
  <c r="AJ493" i="1"/>
  <c r="AK493" i="1"/>
  <c r="AJ494" i="1"/>
  <c r="AK494" i="1"/>
  <c r="AJ495" i="1"/>
  <c r="AK495" i="1"/>
  <c r="AJ496" i="1"/>
  <c r="AK496" i="1"/>
  <c r="AJ497" i="1"/>
  <c r="AK497" i="1"/>
  <c r="AJ498" i="1"/>
  <c r="AK498" i="1"/>
  <c r="AJ499" i="1"/>
  <c r="AK499" i="1"/>
  <c r="AJ500" i="1"/>
  <c r="AK500" i="1"/>
  <c r="AJ501" i="1"/>
  <c r="AK501" i="1"/>
  <c r="AJ502" i="1"/>
  <c r="AK502" i="1"/>
  <c r="AJ503" i="1"/>
  <c r="AK503" i="1"/>
  <c r="AJ504" i="1"/>
  <c r="AK504" i="1"/>
  <c r="AJ505" i="1"/>
  <c r="AK505" i="1"/>
  <c r="AJ506" i="1"/>
  <c r="AK506" i="1"/>
  <c r="AJ507" i="1"/>
  <c r="AK507" i="1"/>
  <c r="AJ508" i="1"/>
  <c r="AK508" i="1"/>
  <c r="AJ509" i="1"/>
  <c r="AK509" i="1"/>
  <c r="AJ510" i="1"/>
  <c r="AK510" i="1"/>
  <c r="AJ511" i="1"/>
  <c r="AK511" i="1"/>
  <c r="AJ512" i="1"/>
  <c r="AK512" i="1"/>
  <c r="AJ513" i="1"/>
  <c r="AK513" i="1"/>
  <c r="AJ514" i="1"/>
  <c r="AK514" i="1"/>
  <c r="AJ515" i="1"/>
  <c r="AK515" i="1"/>
  <c r="AJ516" i="1"/>
  <c r="AK516" i="1"/>
  <c r="AJ517" i="1"/>
  <c r="AK517" i="1"/>
  <c r="AJ518" i="1"/>
  <c r="AK518" i="1"/>
  <c r="AJ519" i="1"/>
  <c r="AK519" i="1"/>
  <c r="AJ520" i="1"/>
  <c r="AK520" i="1"/>
  <c r="AJ521" i="1"/>
  <c r="AK521" i="1"/>
  <c r="AJ522" i="1"/>
  <c r="AK522" i="1"/>
  <c r="AJ523" i="1"/>
  <c r="AK523" i="1"/>
  <c r="AJ524" i="1"/>
  <c r="AK524" i="1"/>
  <c r="AJ525" i="1"/>
  <c r="AK525" i="1"/>
  <c r="AJ526" i="1"/>
  <c r="AK526" i="1"/>
  <c r="AJ527" i="1"/>
  <c r="AK527" i="1"/>
  <c r="AJ528" i="1"/>
  <c r="AK528" i="1"/>
  <c r="AJ529" i="1"/>
  <c r="AK529" i="1"/>
  <c r="AJ530" i="1"/>
  <c r="AK530" i="1"/>
  <c r="AJ531" i="1"/>
  <c r="AK531" i="1"/>
  <c r="AJ532" i="1"/>
  <c r="AK532" i="1"/>
  <c r="AJ533" i="1"/>
  <c r="AK533" i="1"/>
  <c r="AJ534" i="1"/>
  <c r="AK534" i="1"/>
  <c r="AJ535" i="1"/>
  <c r="AK535" i="1"/>
  <c r="AJ536" i="1"/>
  <c r="AK536" i="1"/>
  <c r="AJ537" i="1"/>
  <c r="AK537" i="1"/>
  <c r="AJ538" i="1"/>
  <c r="AK538" i="1"/>
  <c r="AJ539" i="1"/>
  <c r="AK539" i="1"/>
  <c r="AJ540" i="1"/>
  <c r="AK540" i="1"/>
  <c r="AJ541" i="1"/>
  <c r="AK541" i="1"/>
  <c r="AJ542" i="1"/>
  <c r="AK542" i="1"/>
  <c r="AJ543" i="1"/>
  <c r="AK543" i="1"/>
  <c r="AJ544" i="1"/>
  <c r="AK544" i="1"/>
  <c r="AJ545" i="1"/>
  <c r="AK545" i="1"/>
  <c r="AJ546" i="1"/>
  <c r="AK546" i="1"/>
  <c r="AJ547" i="1"/>
  <c r="AK547" i="1"/>
  <c r="AJ548" i="1"/>
  <c r="AK548" i="1"/>
  <c r="AJ549" i="1"/>
  <c r="AK549" i="1"/>
  <c r="AJ550" i="1"/>
  <c r="AK550" i="1"/>
  <c r="AJ551" i="1"/>
  <c r="AK551" i="1"/>
  <c r="AJ552" i="1"/>
  <c r="AK552" i="1"/>
  <c r="AJ553" i="1"/>
  <c r="AK553" i="1"/>
  <c r="AJ554" i="1"/>
  <c r="AK554" i="1"/>
  <c r="AJ555" i="1"/>
  <c r="AK555" i="1"/>
  <c r="AJ556" i="1"/>
  <c r="AK556" i="1"/>
  <c r="AJ557" i="1"/>
  <c r="AK557" i="1"/>
  <c r="AJ558" i="1"/>
  <c r="AK558" i="1"/>
  <c r="AJ559" i="1"/>
  <c r="AK559" i="1"/>
  <c r="AJ560" i="1"/>
  <c r="AK560" i="1"/>
  <c r="AJ561" i="1"/>
  <c r="AK561" i="1"/>
  <c r="AJ562" i="1"/>
  <c r="AK562" i="1"/>
  <c r="AJ563" i="1"/>
  <c r="AK563" i="1"/>
  <c r="AJ564" i="1"/>
  <c r="AK564" i="1"/>
  <c r="AJ565" i="1"/>
  <c r="AK565" i="1"/>
  <c r="AJ566" i="1"/>
  <c r="AK566" i="1"/>
  <c r="AJ567" i="1"/>
  <c r="AK567" i="1"/>
  <c r="AJ568" i="1"/>
  <c r="AK568" i="1"/>
  <c r="AJ569" i="1"/>
  <c r="AK569" i="1"/>
  <c r="AJ570" i="1"/>
  <c r="AK570" i="1"/>
  <c r="AJ571" i="1"/>
  <c r="AK571" i="1"/>
  <c r="AJ572" i="1"/>
  <c r="AK572" i="1"/>
  <c r="AJ573" i="1"/>
  <c r="AK573" i="1"/>
  <c r="AJ574" i="1"/>
  <c r="AK574" i="1"/>
  <c r="AJ575" i="1"/>
  <c r="AK575" i="1"/>
  <c r="AJ576" i="1"/>
  <c r="AK576" i="1"/>
  <c r="AJ577" i="1"/>
  <c r="AK577" i="1"/>
  <c r="AJ578" i="1"/>
  <c r="AK578" i="1"/>
  <c r="AJ579" i="1"/>
  <c r="AK579" i="1"/>
  <c r="AJ580" i="1"/>
  <c r="AK580" i="1"/>
  <c r="AJ581" i="1"/>
  <c r="AK581" i="1"/>
  <c r="AJ582" i="1"/>
  <c r="AK582" i="1"/>
  <c r="AJ583" i="1"/>
  <c r="AK583" i="1"/>
  <c r="AJ584" i="1"/>
  <c r="AK584" i="1"/>
  <c r="AJ585" i="1"/>
  <c r="AK585" i="1"/>
  <c r="AJ586" i="1"/>
  <c r="AK586" i="1"/>
  <c r="AJ587" i="1"/>
  <c r="AK587" i="1"/>
  <c r="AJ588" i="1"/>
  <c r="AK588" i="1"/>
  <c r="AJ589" i="1"/>
  <c r="AK589" i="1"/>
  <c r="AJ590" i="1"/>
  <c r="AK590" i="1"/>
  <c r="AJ591" i="1"/>
  <c r="AK591" i="1"/>
  <c r="AJ592" i="1"/>
  <c r="AK592" i="1"/>
  <c r="AJ593" i="1"/>
  <c r="AK593" i="1"/>
  <c r="AJ594" i="1"/>
  <c r="AK594" i="1"/>
  <c r="AJ595" i="1"/>
  <c r="AK595" i="1"/>
  <c r="AJ596" i="1"/>
  <c r="AK596" i="1"/>
  <c r="AJ597" i="1"/>
  <c r="AK597" i="1"/>
  <c r="AJ598" i="1"/>
  <c r="AK598" i="1"/>
  <c r="AJ599" i="1"/>
  <c r="AK599" i="1"/>
  <c r="AJ600" i="1"/>
  <c r="AK600" i="1"/>
  <c r="AJ601" i="1"/>
  <c r="AK601" i="1"/>
  <c r="AJ602" i="1"/>
  <c r="AK602" i="1"/>
  <c r="AJ603" i="1"/>
  <c r="AK603" i="1"/>
  <c r="AJ604" i="1"/>
  <c r="AK604" i="1"/>
  <c r="AJ605" i="1"/>
  <c r="AK605" i="1"/>
  <c r="AJ606" i="1"/>
  <c r="AK606" i="1"/>
  <c r="AJ607" i="1"/>
  <c r="AK607" i="1"/>
  <c r="AJ608" i="1"/>
  <c r="AK608" i="1"/>
  <c r="AJ609" i="1"/>
  <c r="AK609" i="1"/>
  <c r="AJ610" i="1"/>
  <c r="AK610" i="1"/>
  <c r="AJ611" i="1"/>
  <c r="AK611" i="1"/>
  <c r="AJ612" i="1"/>
  <c r="AK612" i="1"/>
  <c r="AJ613" i="1"/>
  <c r="AK613" i="1"/>
  <c r="AJ614" i="1"/>
  <c r="AK614" i="1"/>
  <c r="AJ615" i="1"/>
  <c r="AK615" i="1"/>
  <c r="AJ616" i="1"/>
  <c r="AK616" i="1"/>
  <c r="AJ617" i="1"/>
  <c r="AK617" i="1"/>
  <c r="AJ618" i="1"/>
  <c r="AK618" i="1"/>
  <c r="AJ619" i="1"/>
  <c r="AK619" i="1"/>
  <c r="AJ620" i="1"/>
  <c r="AK620" i="1"/>
  <c r="AJ621" i="1"/>
  <c r="AK621" i="1"/>
  <c r="AJ622" i="1"/>
  <c r="AK622" i="1"/>
  <c r="AJ623" i="1"/>
  <c r="AK623" i="1"/>
  <c r="AJ624" i="1"/>
  <c r="AK624" i="1"/>
  <c r="AJ625" i="1"/>
  <c r="AK625" i="1"/>
  <c r="AJ626" i="1"/>
  <c r="AK626" i="1"/>
  <c r="AJ627" i="1"/>
  <c r="AK627" i="1"/>
  <c r="AJ628" i="1"/>
  <c r="AK628" i="1"/>
  <c r="AJ629" i="1"/>
  <c r="AK629" i="1"/>
  <c r="AJ630" i="1"/>
  <c r="AK630" i="1"/>
  <c r="AJ631" i="1"/>
  <c r="AK631" i="1"/>
  <c r="AJ632" i="1"/>
  <c r="AK632" i="1"/>
  <c r="AJ633" i="1"/>
  <c r="AK633" i="1"/>
  <c r="AJ634" i="1"/>
  <c r="AK634" i="1"/>
  <c r="AJ635" i="1"/>
  <c r="AK635" i="1"/>
  <c r="AJ636" i="1"/>
  <c r="AK636" i="1"/>
  <c r="AJ637" i="1"/>
  <c r="AK637" i="1"/>
  <c r="AJ638" i="1"/>
  <c r="AK638" i="1"/>
  <c r="AJ639" i="1"/>
  <c r="AK639" i="1"/>
  <c r="AJ640" i="1"/>
  <c r="AK640" i="1"/>
  <c r="AJ641" i="1"/>
  <c r="AK641" i="1"/>
  <c r="AJ642" i="1"/>
  <c r="AK642" i="1"/>
  <c r="AJ643" i="1"/>
  <c r="AK643" i="1"/>
  <c r="AJ644" i="1"/>
  <c r="AK644" i="1"/>
  <c r="AJ645" i="1"/>
  <c r="AK645" i="1"/>
  <c r="AJ646" i="1"/>
  <c r="AK646" i="1"/>
  <c r="AJ647" i="1"/>
  <c r="AK647" i="1"/>
  <c r="AJ648" i="1"/>
  <c r="AK648" i="1"/>
  <c r="AJ649" i="1"/>
  <c r="AK649" i="1"/>
  <c r="AJ650" i="1"/>
  <c r="AK650" i="1"/>
  <c r="AJ651" i="1"/>
  <c r="AK651" i="1"/>
  <c r="AJ652" i="1"/>
  <c r="AK652" i="1"/>
  <c r="AJ653" i="1"/>
  <c r="AK653" i="1"/>
  <c r="AJ654" i="1"/>
  <c r="AK654" i="1"/>
  <c r="AJ655" i="1"/>
  <c r="AK655" i="1"/>
  <c r="AJ656" i="1"/>
  <c r="AK656" i="1"/>
  <c r="AJ657" i="1"/>
  <c r="AK657" i="1"/>
  <c r="AJ658" i="1"/>
  <c r="AK658" i="1"/>
  <c r="AJ659" i="1"/>
  <c r="AK659" i="1"/>
  <c r="AJ660" i="1"/>
  <c r="AK660" i="1"/>
  <c r="AJ661" i="1"/>
  <c r="AK661" i="1"/>
  <c r="AJ662" i="1"/>
  <c r="AK662" i="1"/>
  <c r="AJ663" i="1"/>
  <c r="AK663" i="1"/>
  <c r="AJ664" i="1"/>
  <c r="AK664" i="1"/>
  <c r="AJ665" i="1"/>
  <c r="AK665" i="1"/>
  <c r="AJ666" i="1"/>
  <c r="AK666" i="1"/>
  <c r="AJ667" i="1"/>
  <c r="AK667" i="1"/>
  <c r="AJ668" i="1"/>
  <c r="AK668" i="1"/>
  <c r="AJ669" i="1"/>
  <c r="AK669" i="1"/>
  <c r="AJ670" i="1"/>
  <c r="AK670" i="1"/>
  <c r="AJ671" i="1"/>
  <c r="AK671" i="1"/>
  <c r="AJ672" i="1"/>
  <c r="AK672" i="1"/>
  <c r="AJ673" i="1"/>
  <c r="AK673" i="1"/>
  <c r="AJ674" i="1"/>
  <c r="AK674" i="1"/>
  <c r="AJ675" i="1"/>
  <c r="AK675" i="1"/>
  <c r="AJ676" i="1"/>
  <c r="AK676" i="1"/>
  <c r="AJ677" i="1"/>
  <c r="AK677" i="1"/>
  <c r="AJ678" i="1"/>
  <c r="AK678" i="1"/>
  <c r="AJ679" i="1"/>
  <c r="AK679" i="1"/>
  <c r="AJ680" i="1"/>
  <c r="AK680" i="1"/>
  <c r="AJ681" i="1"/>
  <c r="AK681" i="1"/>
  <c r="AJ682" i="1"/>
  <c r="AK682" i="1"/>
  <c r="AJ683" i="1"/>
  <c r="AK683" i="1"/>
  <c r="AJ684" i="1"/>
  <c r="AK684" i="1"/>
  <c r="AJ685" i="1"/>
  <c r="AK685" i="1"/>
  <c r="AJ686" i="1"/>
  <c r="AK686" i="1"/>
  <c r="R52" i="2"/>
  <c r="I52" i="2"/>
  <c r="R51" i="2"/>
  <c r="R50" i="2"/>
  <c r="R49" i="2"/>
  <c r="R48" i="2"/>
  <c r="R47" i="2"/>
  <c r="I47" i="2"/>
  <c r="R46" i="2"/>
  <c r="R45" i="2"/>
  <c r="R44" i="2"/>
  <c r="I43" i="2"/>
  <c r="I42" i="2"/>
  <c r="I41" i="2"/>
  <c r="R40" i="2"/>
  <c r="R39" i="2"/>
  <c r="R38" i="2"/>
  <c r="C36" i="2"/>
  <c r="R36" i="2"/>
  <c r="R35" i="2"/>
  <c r="R34" i="2"/>
  <c r="R33" i="2"/>
  <c r="I33" i="2"/>
  <c r="I32" i="2"/>
  <c r="R31" i="2"/>
  <c r="R30" i="2"/>
  <c r="C29" i="2"/>
  <c r="R28" i="2"/>
  <c r="R27" i="2"/>
  <c r="R26" i="2"/>
  <c r="R25" i="2"/>
  <c r="R24" i="2"/>
  <c r="R23" i="2"/>
  <c r="R22" i="2"/>
  <c r="R21" i="2"/>
  <c r="I20" i="2"/>
  <c r="R18" i="2"/>
  <c r="R16" i="2"/>
  <c r="R15" i="2"/>
  <c r="R14" i="2"/>
  <c r="R13" i="2"/>
  <c r="C11" i="2"/>
  <c r="AL138" i="1"/>
  <c r="R10" i="2"/>
  <c r="R8" i="2"/>
  <c r="I8" i="2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6" i="1"/>
  <c r="AK76" i="1"/>
  <c r="AJ77" i="1"/>
  <c r="AK77" i="1"/>
  <c r="AJ78" i="1"/>
  <c r="AK78" i="1"/>
  <c r="AJ79" i="1"/>
  <c r="AK79" i="1"/>
  <c r="R6" i="2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R5" i="2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C5" i="2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R4" i="2"/>
  <c r="AK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R3" i="2"/>
  <c r="AJ50" i="1"/>
  <c r="AK5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397" i="1"/>
  <c r="AL396" i="1"/>
  <c r="AL395" i="1"/>
  <c r="AL401" i="1"/>
  <c r="AL400" i="1"/>
  <c r="AL399" i="1"/>
  <c r="AL398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63" i="1"/>
  <c r="AL314" i="1"/>
  <c r="AL313" i="1"/>
  <c r="AL312" i="1"/>
  <c r="AL311" i="1"/>
  <c r="AL310" i="1"/>
  <c r="AL362" i="1"/>
  <c r="AL642" i="1"/>
  <c r="AL640" i="1"/>
  <c r="AL641" i="1"/>
  <c r="AL639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285" i="1"/>
  <c r="AL284" i="1"/>
  <c r="AL283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236" i="1"/>
  <c r="AL237" i="1"/>
  <c r="AL238" i="1"/>
  <c r="AL239" i="1"/>
  <c r="AL240" i="1"/>
  <c r="AJ75" i="1"/>
  <c r="AK75" i="1"/>
  <c r="H52" i="2"/>
  <c r="H49" i="2"/>
  <c r="H48" i="2"/>
  <c r="H47" i="2"/>
  <c r="H43" i="2"/>
  <c r="H44" i="2"/>
  <c r="H45" i="2"/>
  <c r="E8" i="2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  <c r="AL155" i="1"/>
  <c r="AL154" i="1"/>
  <c r="AL153" i="1"/>
  <c r="AL152" i="1"/>
  <c r="AL151" i="1"/>
  <c r="AL150" i="1"/>
  <c r="AL149" i="1"/>
  <c r="AL148" i="1"/>
  <c r="AL147" i="1"/>
  <c r="AL686" i="1"/>
  <c r="AL680" i="1"/>
  <c r="AL679" i="1"/>
  <c r="AL685" i="1"/>
  <c r="AL678" i="1"/>
  <c r="AL684" i="1"/>
  <c r="AL677" i="1"/>
  <c r="AL664" i="1"/>
  <c r="AL663" i="1"/>
  <c r="AL662" i="1"/>
  <c r="AL661" i="1"/>
  <c r="AL660" i="1"/>
  <c r="AL669" i="1"/>
  <c r="AL668" i="1"/>
  <c r="AL667" i="1"/>
  <c r="AL666" i="1"/>
  <c r="AL665" i="1"/>
  <c r="AL683" i="1"/>
  <c r="AL676" i="1"/>
  <c r="AL682" i="1"/>
  <c r="AL675" i="1"/>
  <c r="AL47" i="1"/>
  <c r="AL52" i="1"/>
  <c r="AL51" i="1"/>
  <c r="AL46" i="1"/>
  <c r="AL50" i="1"/>
  <c r="AL49" i="1"/>
  <c r="AL44" i="1"/>
  <c r="AL43" i="1"/>
  <c r="AL42" i="1"/>
  <c r="AL41" i="1"/>
  <c r="AL40" i="1"/>
  <c r="AL39" i="1"/>
  <c r="AL38" i="1"/>
  <c r="AL37" i="1"/>
  <c r="AL36" i="1"/>
  <c r="AL35" i="1"/>
  <c r="AL31" i="1"/>
  <c r="AL34" i="1"/>
  <c r="AL33" i="1"/>
  <c r="AL32" i="1"/>
  <c r="AL30" i="1"/>
  <c r="AL29" i="1"/>
  <c r="AL28" i="1"/>
  <c r="AL45" i="1"/>
  <c r="AL23" i="1"/>
  <c r="AL27" i="1"/>
  <c r="AL26" i="1"/>
  <c r="AL25" i="1"/>
  <c r="AL24" i="1"/>
  <c r="AL265" i="1"/>
  <c r="AL264" i="1"/>
  <c r="AL263" i="1"/>
  <c r="AL262" i="1"/>
  <c r="AL261" i="1"/>
  <c r="AL272" i="1"/>
  <c r="AL271" i="1"/>
  <c r="AL270" i="1"/>
  <c r="AL145" i="1"/>
  <c r="AL141" i="1"/>
  <c r="AL139" i="1"/>
  <c r="AL267" i="1"/>
  <c r="AL144" i="1"/>
  <c r="AL137" i="1"/>
  <c r="AL140" i="1"/>
  <c r="AL136" i="1"/>
  <c r="AL143" i="1"/>
  <c r="AL142" i="1"/>
  <c r="AL173" i="1"/>
  <c r="AL195" i="1"/>
  <c r="AL194" i="1"/>
  <c r="AL193" i="1"/>
  <c r="AL192" i="1"/>
  <c r="AL191" i="1"/>
  <c r="AL171" i="1"/>
  <c r="AL170" i="1"/>
  <c r="AL169" i="1"/>
  <c r="AL168" i="1"/>
  <c r="AL172" i="1"/>
  <c r="AL199" i="1"/>
  <c r="AL174" i="1"/>
  <c r="AL222" i="1"/>
  <c r="AL167" i="1"/>
  <c r="AL224" i="1"/>
  <c r="AL198" i="1"/>
  <c r="AL223" i="1"/>
  <c r="AL221" i="1"/>
  <c r="AL220" i="1"/>
  <c r="AL197" i="1"/>
  <c r="AL219" i="1"/>
  <c r="AL196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0" i="1"/>
  <c r="AL79" i="1"/>
  <c r="AL78" i="1"/>
  <c r="AL203" i="1"/>
  <c r="AL77" i="1"/>
  <c r="AL76" i="1"/>
  <c r="AL75" i="1"/>
  <c r="AL202" i="1"/>
  <c r="AL201" i="1"/>
  <c r="AL681" i="1"/>
  <c r="AL632" i="1"/>
  <c r="AL631" i="1"/>
  <c r="AL630" i="1"/>
  <c r="AL629" i="1"/>
  <c r="AL628" i="1"/>
  <c r="AL627" i="1"/>
  <c r="AL635" i="1"/>
  <c r="AL626" i="1"/>
  <c r="AL581" i="1"/>
  <c r="AL673" i="1"/>
  <c r="AL672" i="1"/>
  <c r="AL580" i="1"/>
  <c r="AL579" i="1"/>
  <c r="AL671" i="1"/>
  <c r="AL674" i="1"/>
  <c r="AL578" i="1"/>
  <c r="AL577" i="1"/>
  <c r="AL576" i="1"/>
  <c r="AL670" i="1"/>
  <c r="AL575" i="1"/>
  <c r="AL574" i="1"/>
  <c r="AL573" i="1"/>
  <c r="AL634" i="1"/>
  <c r="AL572" i="1"/>
  <c r="AL633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88" i="1"/>
  <c r="AL287" i="1"/>
  <c r="AL286" i="1"/>
  <c r="AL282" i="1"/>
  <c r="AL281" i="1"/>
  <c r="AL280" i="1"/>
  <c r="AL158" i="1"/>
  <c r="AL157" i="1"/>
  <c r="AL156" i="1"/>
  <c r="AL161" i="1"/>
  <c r="AL160" i="1"/>
  <c r="AL159" i="1"/>
  <c r="AL98" i="1"/>
  <c r="AL97" i="1"/>
  <c r="AL165" i="1"/>
  <c r="AL164" i="1"/>
  <c r="AL163" i="1"/>
  <c r="AL657" i="1"/>
  <c r="AL656" i="1"/>
  <c r="AL655" i="1"/>
  <c r="AL654" i="1"/>
  <c r="AL162" i="1"/>
  <c r="AL659" i="1"/>
  <c r="AL653" i="1"/>
  <c r="AL658" i="1"/>
  <c r="AL652" i="1"/>
  <c r="AL651" i="1"/>
  <c r="AL650" i="1"/>
  <c r="AL649" i="1"/>
  <c r="AL648" i="1"/>
  <c r="AL647" i="1"/>
  <c r="AL646" i="1"/>
  <c r="AL645" i="1"/>
  <c r="AL643" i="1"/>
  <c r="AL638" i="1"/>
  <c r="AL637" i="1"/>
  <c r="AL636" i="1"/>
  <c r="AL644" i="1"/>
  <c r="AL135" i="1"/>
  <c r="AL131" i="1"/>
  <c r="AL130" i="1"/>
  <c r="AL134" i="1"/>
  <c r="AL129" i="1"/>
  <c r="AL133" i="1"/>
  <c r="AL132" i="1"/>
  <c r="AL128" i="1"/>
  <c r="AL127" i="1"/>
  <c r="AL126" i="1"/>
  <c r="AL125" i="1"/>
  <c r="AL124" i="1"/>
  <c r="AL123" i="1"/>
  <c r="AL122" i="1"/>
  <c r="AL121" i="1"/>
  <c r="AL120" i="1"/>
  <c r="AL117" i="1"/>
  <c r="AL116" i="1"/>
  <c r="AL119" i="1"/>
  <c r="AL96" i="1"/>
  <c r="AL95" i="1"/>
  <c r="AL90" i="1"/>
  <c r="AL118" i="1"/>
  <c r="AL94" i="1"/>
  <c r="AL89" i="1"/>
  <c r="AL93" i="1"/>
  <c r="AL88" i="1"/>
  <c r="AL92" i="1"/>
  <c r="AL91" i="1"/>
  <c r="AL83" i="1"/>
  <c r="AL82" i="1"/>
  <c r="AL81" i="1"/>
  <c r="AL86" i="1"/>
  <c r="AL85" i="1"/>
  <c r="AL84" i="1"/>
  <c r="AL235" i="1"/>
  <c r="AL234" i="1"/>
  <c r="AL233" i="1"/>
  <c r="AL232" i="1"/>
  <c r="AL231" i="1"/>
  <c r="AL230" i="1"/>
  <c r="AL229" i="1"/>
  <c r="AL228" i="1"/>
  <c r="AL227" i="1"/>
  <c r="AL226" i="1"/>
  <c r="AL225" i="1"/>
  <c r="AL87" i="1"/>
  <c r="AL175" i="1"/>
  <c r="AL179" i="1"/>
  <c r="AL178" i="1"/>
  <c r="AL177" i="1"/>
  <c r="AL176" i="1"/>
  <c r="AL296" i="1"/>
  <c r="AL295" i="1"/>
  <c r="AL294" i="1"/>
  <c r="AL293" i="1"/>
  <c r="AL292" i="1"/>
  <c r="AL291" i="1"/>
  <c r="AL290" i="1"/>
  <c r="AL289" i="1"/>
  <c r="AL279" i="1"/>
  <c r="AL278" i="1"/>
  <c r="AL277" i="1"/>
  <c r="AL276" i="1"/>
  <c r="AL275" i="1"/>
  <c r="AL268" i="1"/>
  <c r="AL274" i="1"/>
  <c r="AL273" i="1"/>
  <c r="AL22" i="1"/>
  <c r="AL269" i="1"/>
  <c r="AL21" i="1"/>
  <c r="AL20" i="1"/>
  <c r="AL16" i="1"/>
  <c r="AL12" i="1"/>
  <c r="AL19" i="1"/>
  <c r="AL15" i="1"/>
  <c r="AL18" i="1"/>
  <c r="AL17" i="1"/>
  <c r="AL14" i="1"/>
  <c r="AL13" i="1"/>
  <c r="AL11" i="1"/>
  <c r="AL7" i="1"/>
  <c r="AL6" i="1"/>
  <c r="AL5" i="1"/>
  <c r="AL4" i="1"/>
  <c r="AL10" i="1"/>
  <c r="AL9" i="1"/>
  <c r="AL187" i="1"/>
  <c r="AL186" i="1"/>
  <c r="AL3" i="1"/>
  <c r="AL8" i="1"/>
  <c r="AL190" i="1"/>
  <c r="AL189" i="1"/>
  <c r="AL2" i="1"/>
  <c r="AL185" i="1"/>
  <c r="AL184" i="1"/>
  <c r="AL183" i="1"/>
  <c r="AL188" i="1"/>
  <c r="AL181" i="1"/>
  <c r="AL180" i="1"/>
  <c r="AL182" i="1"/>
  <c r="AL266" i="1"/>
  <c r="AL74" i="1"/>
  <c r="AL73" i="1"/>
  <c r="AL72" i="1"/>
  <c r="AL71" i="1"/>
  <c r="AL70" i="1"/>
  <c r="AL69" i="1"/>
  <c r="AL68" i="1"/>
  <c r="AL67" i="1"/>
  <c r="AL58" i="1"/>
  <c r="AL66" i="1"/>
  <c r="AL57" i="1"/>
  <c r="AL56" i="1"/>
  <c r="AL65" i="1"/>
  <c r="AL64" i="1"/>
  <c r="AL63" i="1"/>
  <c r="AL62" i="1"/>
  <c r="AL61" i="1"/>
  <c r="AL60" i="1"/>
  <c r="AL59" i="1"/>
  <c r="AL55" i="1"/>
  <c r="AL54" i="1"/>
  <c r="AL48" i="1"/>
  <c r="AL53" i="1"/>
</calcChain>
</file>

<file path=xl/sharedStrings.xml><?xml version="1.0" encoding="utf-8"?>
<sst xmlns="http://schemas.openxmlformats.org/spreadsheetml/2006/main" count="743" uniqueCount="92">
  <si>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</si>
  <si>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</si>
  <si>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</si>
  <si>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</si>
  <si>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</si>
  <si>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</si>
  <si>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</si>
  <si>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</si>
  <si>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</si>
  <si>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# of leaves (Typha only)</t>
  </si>
  <si>
    <t>Longest Leaf (cm; Typha Only)</t>
  </si>
  <si>
    <t>Notes</t>
  </si>
  <si>
    <t>M-1-E</t>
  </si>
  <si>
    <t>M-2</t>
  </si>
  <si>
    <t>C-2</t>
  </si>
  <si>
    <t>M-3</t>
  </si>
  <si>
    <t>M-4-C</t>
  </si>
  <si>
    <t>M-4-N</t>
  </si>
  <si>
    <t>M-5</t>
  </si>
  <si>
    <t>stem area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</si>
  <si>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</si>
  <si>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</si>
  <si>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</si>
  <si>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</si>
  <si>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</si>
  <si>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</si>
  <si>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</si>
  <si>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</si>
  <si>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</si>
  <si>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</si>
  <si>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</si>
  <si>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</si>
  <si>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</si>
  <si>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</si>
  <si>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</si>
  <si>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</si>
  <si>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</si>
  <si>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</si>
  <si>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</si>
  <si>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</si>
  <si>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</si>
  <si>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</si>
  <si>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</si>
  <si>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</si>
  <si>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</si>
  <si>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</si>
  <si>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</si>
  <si>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</si>
  <si>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C-1</t>
  </si>
  <si>
    <t>M-1-W</t>
  </si>
  <si>
    <t>M-4-S</t>
  </si>
  <si>
    <t>avg %</t>
  </si>
  <si>
    <t>total biomass</t>
  </si>
  <si>
    <t xml:space="preserve">Calculated Volume (if neceS. acutusary) cm^3 </t>
  </si>
  <si>
    <t>Calculated BiomaS. acutus (g)</t>
  </si>
  <si>
    <t>Airboat trail</t>
  </si>
  <si>
    <t>Airboat Trail</t>
  </si>
  <si>
    <t>THATCHED</t>
  </si>
  <si>
    <t xml:space="preserve"> </t>
  </si>
  <si>
    <t>no water, no veg</t>
  </si>
  <si>
    <t>Leaf 1</t>
  </si>
  <si>
    <t>Leaf 2</t>
  </si>
  <si>
    <t>Leaf 3</t>
  </si>
  <si>
    <t>Leaf 5</t>
  </si>
  <si>
    <t>Leaf 4</t>
  </si>
  <si>
    <t>Leaf 6</t>
  </si>
  <si>
    <t>Leaf 7</t>
  </si>
  <si>
    <t>Leaf 8</t>
  </si>
  <si>
    <t>Leaf 9</t>
  </si>
  <si>
    <t>Leaf 10</t>
  </si>
  <si>
    <t>Leaf 11</t>
  </si>
  <si>
    <t>Leaf 12</t>
  </si>
  <si>
    <t>Leaf 13</t>
  </si>
  <si>
    <t>Leaf 14</t>
  </si>
  <si>
    <t>Leaf 15</t>
  </si>
  <si>
    <t>Leaf 16</t>
  </si>
  <si>
    <t>Leaf 17</t>
  </si>
  <si>
    <t>Leaf 18</t>
  </si>
  <si>
    <t>Leaf 19</t>
  </si>
  <si>
    <t>Leaf 20</t>
  </si>
  <si>
    <t>Leaf 21</t>
  </si>
  <si>
    <t>Leaf 22</t>
  </si>
  <si>
    <t>Sum Leaf Lengths (cm)</t>
  </si>
  <si>
    <t>Non-negative biomaS. acutus (g) (only values)</t>
  </si>
  <si>
    <t>data book ID</t>
  </si>
  <si>
    <t>T. domingensis</t>
  </si>
  <si>
    <t>T. latifolia</t>
  </si>
  <si>
    <t>S. californicus</t>
  </si>
  <si>
    <t>S. acutus</t>
  </si>
  <si>
    <t>OPEN WATER</t>
  </si>
  <si>
    <t>Tatched</t>
  </si>
  <si>
    <t>Thatched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</si>
</sst>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4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2" borderId="2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3" fillId="0" borderId="0" xfId="0" applyFont="1"/>
    <xf numFmtId="14" fontId="3" fillId="0" borderId="0" xfId="0" applyNumberFormat="1" applyFont="1"/>
    <xf numFmtId="0" fontId="4" fillId="2" borderId="1" xfId="533" applyFill="1" applyAlignment="1">
      <alignment horizontal="center"/>
    </xf>
    <xf numFmtId="0" fontId="5" fillId="2" borderId="2" xfId="534" applyAlignment="1">
      <alignment wrapText="1"/>
    </xf>
    <xf numFmtId="0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0" fontId="6" fillId="2" borderId="0" xfId="541" applyBorder="1" applyAlignment="1">
      <alignment wrapText="1"/>
    </xf>
    <xf numFmtId="0" fontId="5" fillId="2" borderId="3" xfId="534" applyBorder="1"/>
    <xf numFmtId="0" fontId="5" fillId="2" borderId="4" xfId="534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5" fillId="2" borderId="7" xfId="534" applyBorder="1"/>
    <xf numFmtId="0" fontId="5" fillId="2" borderId="0" xfId="534" applyBorder="1"/>
    <xf numFmtId="0" fontId="5" fillId="2" borderId="8" xfId="534" applyBorder="1"/>
    <xf numFmtId="0" fontId="5" fillId="2" borderId="2" xfId="534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5" fillId="2" borderId="10" xfId="534" applyBorder="1"/>
    <xf numFmtId="0" fontId="5" fillId="2" borderId="11" xfId="534" applyBorder="1"/>
    <xf numFmtId="0" fontId="5" fillId="2" borderId="12" xfId="534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5" fillId="2" borderId="15" xfId="534" applyBorder="1"/>
    <xf numFmtId="0" fontId="5" fillId="0" borderId="3" xfId="534" applyFill="1" applyBorder="1"/>
    <xf numFmtId="0" fontId="5" fillId="0" borderId="4" xfId="534" applyFill="1" applyBorder="1"/>
    <xf numFmtId="0" fontId="5" fillId="2" borderId="16" xfId="534" applyBorder="1"/>
    <xf numFmtId="12" fontId="0" fillId="0" borderId="6" xfId="0" applyNumberFormat="1" applyBorder="1"/>
    <xf numFmtId="164" fontId="0" fillId="0" borderId="6" xfId="0" applyNumberFormat="1" applyBorder="1"/>
    <xf numFmtId="0" fontId="3" fillId="0" borderId="0" xfId="0" quotePrefix="1" applyFont="1"/>
    <xf numFmtId="0" fontId="7" fillId="0" borderId="13" xfId="0" applyFont="1" applyBorder="1"/>
    <xf numFmtId="0" fontId="7" fillId="0" borderId="9" xfId="0" applyFont="1" applyBorder="1"/>
    <xf numFmtId="0" fontId="4" fillId="2" borderId="1" xfId="533" applyFill="1" applyAlignment="1">
      <alignment horizontal="center"/>
    </xf>
  </cellXfs>
  <cellStyles count="14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Heading 1" xfId="533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5" builtinId="8" hidden="1"/>
    <cellStyle name="Hyperlink" xfId="537" builtinId="8" hidden="1"/>
    <cellStyle name="Hyperlink" xfId="539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Normal" xfId="0" builtinId="0"/>
    <cellStyle name="Output" xfId="534" builtinId="21"/>
    <cellStyle name="Output 2" xfId="54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86"/>
  <sheetViews>
    <sheetView tabSelected="1" zoomScale="130" zoomScaleNormal="130" zoomScalePageLayoutView="130" workbookViewId="0">
      <pane xSplit="1" ySplit="1" topLeftCell="C204" activePane="bottomRight" state="frozen"/>
      <selection pane="topRight" activeCell="B1" sqref="B1"/>
      <selection pane="bottomLeft" activeCell="A2" sqref="A2"/>
      <selection pane="bottomRight" activeCell="O219" sqref="O219"/>
    </sheetView>
  </sheetViews>
  <sheetFormatPr baseColWidth="10" defaultRowHeight="15" x14ac:dyDescent="0"/>
  <cols>
    <col min="4" max="4" width="13.1640625" bestFit="1" customWidth="1"/>
    <col min="8" max="29" width="4.1640625" customWidth="1"/>
  </cols>
  <sheetData>
    <row r="1" spans="1:40" ht="90">
      <c r="A1" t="s">
        <v>0</v>
      </c>
      <c r="B1" s="1" t="s">
        <v>1</v>
      </c>
      <c r="C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60</v>
      </c>
      <c r="I1" s="3" t="s">
        <v>61</v>
      </c>
      <c r="J1" s="3" t="s">
        <v>62</v>
      </c>
      <c r="K1" s="3" t="s">
        <v>64</v>
      </c>
      <c r="L1" s="3" t="s">
        <v>63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7</v>
      </c>
      <c r="AE1" s="3" t="s">
        <v>8</v>
      </c>
      <c r="AF1" s="3" t="s">
        <v>82</v>
      </c>
      <c r="AG1" s="3" t="s">
        <v>9</v>
      </c>
      <c r="AH1" s="3" t="s">
        <v>10</v>
      </c>
      <c r="AI1" s="3" t="s">
        <v>53</v>
      </c>
      <c r="AJ1" s="3" t="s">
        <v>54</v>
      </c>
      <c r="AK1" s="3" t="s">
        <v>83</v>
      </c>
      <c r="AL1" s="3" t="s">
        <v>19</v>
      </c>
      <c r="AM1" s="3" t="s">
        <v>84</v>
      </c>
      <c r="AN1" s="3" t="s">
        <v>11</v>
      </c>
    </row>
    <row r="2" spans="1:40">
      <c r="A2" s="6">
        <v>42863</v>
      </c>
      <c r="B2" s="5" t="s">
        <v>12</v>
      </c>
      <c r="C2" s="5">
        <v>37</v>
      </c>
      <c r="D2" s="5"/>
      <c r="F2" s="5"/>
      <c r="AF2" s="5">
        <f>SUM(H2:AC2)</f>
        <v>0</v>
      </c>
      <c r="AG2">
        <f>COUNT(H2:AC2)</f>
        <v>0</v>
      </c>
      <c r="AH2">
        <f>MAX(H2:AC2)</f>
        <v>0</v>
      </c>
      <c r="AJ2">
        <f>IF(AND(OR(D2="S. acutus",D2="S. californicus",D2="S. tabernaemontani"),G2=0),E2*[1]Sheet1!$D$7+[1]Sheet1!$L$7,IF(AND(OR(D2="S. acutus",D2="S. tabernaemontani"),G2&gt;0),E2*[1]Sheet1!$D$8+AI2*[1]Sheet1!$E$8,IF(AND(D2="S. californicus",G2&gt;0),E2*[1]Sheet1!$D$9+AI2*[1]Sheet1!$E$9,IF(D2="S. maritimus",F2*[1]Sheet1!$C$10+E2*[1]Sheet1!$D$10+G2*[1]Sheet1!$F$10+[1]Sheet1!$L$10,IF(D2="S. americanus",F2*[1]Sheet1!$C$6+E2*[1]Sheet1!$D$6+[1]Sheet1!$L$6,IF(AND(OR(D2="T. domingensis",D2="T. latifolia"),E2&gt;0),F2*[1]Sheet1!$C$4+E2*[1]Sheet1!$D$4+AD2*[1]Sheet1!$J$4+AE2*[1]Sheet1!$K$4+[1]Sheet1!$L$4,IF(AND(OR(D2="T. domingensis",D2="T. latifolia"),AF2&gt;0),AF2*[1]Sheet1!$G$5+AG2*[1]Sheet1!$H$5+AH2*[1]Sheet1!$I$5+[1]Sheet1!$L$5,0)))))))</f>
        <v>0</v>
      </c>
      <c r="AK2">
        <f t="shared" ref="AK2:AK49" si="0">IF(AJ2&lt;0," ",AJ2)</f>
        <v>0</v>
      </c>
      <c r="AL2">
        <f t="shared" ref="AL2:AL33" si="1">3.14159*((F2/2)^2)</f>
        <v>0</v>
      </c>
      <c r="AN2" t="s">
        <v>57</v>
      </c>
    </row>
    <row r="3" spans="1:40">
      <c r="A3" s="6">
        <v>42863</v>
      </c>
      <c r="B3" s="5" t="s">
        <v>12</v>
      </c>
      <c r="C3" s="5">
        <v>30</v>
      </c>
      <c r="D3" s="5" t="s">
        <v>85</v>
      </c>
      <c r="F3" s="5">
        <v>3.27</v>
      </c>
      <c r="H3" s="5">
        <v>220</v>
      </c>
      <c r="I3">
        <v>240</v>
      </c>
      <c r="J3" s="5">
        <v>277</v>
      </c>
      <c r="K3">
        <v>295</v>
      </c>
      <c r="L3" s="5">
        <v>290</v>
      </c>
      <c r="M3">
        <v>309</v>
      </c>
      <c r="N3" s="5">
        <v>60</v>
      </c>
      <c r="O3">
        <v>231</v>
      </c>
      <c r="P3" s="5">
        <v>274</v>
      </c>
      <c r="Q3">
        <v>213</v>
      </c>
      <c r="AF3" s="5">
        <f t="shared" ref="AF3:AF66" si="2">SUM(H3:AC3)</f>
        <v>2409</v>
      </c>
      <c r="AG3">
        <f t="shared" ref="AG3:AG66" si="3">COUNT(H3:AC3)</f>
        <v>10</v>
      </c>
      <c r="AH3">
        <f t="shared" ref="AH3:AH66" si="4">MAX(H3:AC3)</f>
        <v>309</v>
      </c>
      <c r="AJ3">
        <f>IF(AND(OR(D3="S. acutus",D3="S. californicus",D3="S. tabernaemontani"),G3=0),E3*[1]Sheet1!$D$7+[1]Sheet1!$L$7,IF(AND(OR(D3="S. acutus",D3="S. tabernaemontani"),G3&gt;0),E3*[1]Sheet1!$D$8+AI3*[1]Sheet1!$E$8,IF(AND(D3="S. californicus",G3&gt;0),E3*[1]Sheet1!$D$9+AI3*[1]Sheet1!$E$9,IF(D3="S. maritimus",F3*[1]Sheet1!$C$10+E3*[1]Sheet1!$D$10+G3*[1]Sheet1!$F$10+[1]Sheet1!$L$10,IF(D3="S. americanus",F3*[1]Sheet1!$C$6+E3*[1]Sheet1!$D$6+[1]Sheet1!$L$6,IF(AND(OR(D3="T. domingensis",D3="T. latifolia"),E3&gt;0),F3*[1]Sheet1!$C$4+E3*[1]Sheet1!$D$4+AD3*[1]Sheet1!$J$4+AE3*[1]Sheet1!$K$4+[1]Sheet1!$L$4,IF(AND(OR(D3="T. domingensis",D3="T. latifolia"),AF3&gt;0),AF3*[1]Sheet1!$G$5+AG3*[1]Sheet1!$H$5+AH3*[1]Sheet1!$I$5+[1]Sheet1!$L$5,0)))))))</f>
        <v>95.584544000000022</v>
      </c>
      <c r="AK3">
        <f t="shared" si="0"/>
        <v>95.584544000000022</v>
      </c>
      <c r="AL3">
        <f t="shared" si="1"/>
        <v>8.3981769277499989</v>
      </c>
    </row>
    <row r="4" spans="1:40">
      <c r="A4" s="6">
        <v>42863</v>
      </c>
      <c r="B4" s="5" t="s">
        <v>12</v>
      </c>
      <c r="C4" s="5">
        <v>30</v>
      </c>
      <c r="D4" s="5" t="s">
        <v>85</v>
      </c>
      <c r="F4" s="5">
        <v>2.78</v>
      </c>
      <c r="H4">
        <v>180</v>
      </c>
      <c r="I4">
        <v>89</v>
      </c>
      <c r="J4">
        <v>226</v>
      </c>
      <c r="K4">
        <v>253</v>
      </c>
      <c r="L4">
        <v>242</v>
      </c>
      <c r="M4">
        <v>145</v>
      </c>
      <c r="N4">
        <v>152</v>
      </c>
      <c r="AF4" s="5">
        <f t="shared" si="2"/>
        <v>1287</v>
      </c>
      <c r="AG4">
        <f t="shared" si="3"/>
        <v>7</v>
      </c>
      <c r="AH4">
        <f t="shared" si="4"/>
        <v>253</v>
      </c>
      <c r="AJ4">
        <f>IF(AND(OR(D4="S. acutus",D4="S. californicus",D4="S. tabernaemontani"),G4=0),E4*[1]Sheet1!$D$7+[1]Sheet1!$L$7,IF(AND(OR(D4="S. acutus",D4="S. tabernaemontani"),G4&gt;0),E4*[1]Sheet1!$D$8+AI4*[1]Sheet1!$E$8,IF(AND(D4="S. californicus",G4&gt;0),E4*[1]Sheet1!$D$9+AI4*[1]Sheet1!$E$9,IF(D4="S. maritimus",F4*[1]Sheet1!$C$10+E4*[1]Sheet1!$D$10+G4*[1]Sheet1!$F$10+[1]Sheet1!$L$10,IF(D4="S. americanus",F4*[1]Sheet1!$C$6+E4*[1]Sheet1!$D$6+[1]Sheet1!$L$6,IF(AND(OR(D4="T. domingensis",D4="T. latifolia"),E4&gt;0),F4*[1]Sheet1!$C$4+E4*[1]Sheet1!$D$4+AD4*[1]Sheet1!$J$4+AE4*[1]Sheet1!$K$4+[1]Sheet1!$L$4,IF(AND(OR(D4="T. domingensis",D4="T. latifolia"),AF4&gt;0),AF4*[1]Sheet1!$G$5+AG4*[1]Sheet1!$H$5+AH4*[1]Sheet1!$I$5+[1]Sheet1!$L$5,0)))))))</f>
        <v>28.328213000000012</v>
      </c>
      <c r="AK4">
        <f t="shared" si="0"/>
        <v>28.328213000000012</v>
      </c>
      <c r="AL4">
        <f t="shared" si="1"/>
        <v>6.069866038999999</v>
      </c>
    </row>
    <row r="5" spans="1:40">
      <c r="A5" s="6">
        <v>42863</v>
      </c>
      <c r="B5" s="5" t="s">
        <v>12</v>
      </c>
      <c r="C5" s="5">
        <v>30</v>
      </c>
      <c r="D5" s="5" t="s">
        <v>85</v>
      </c>
      <c r="F5" s="5">
        <v>3.2</v>
      </c>
      <c r="H5">
        <v>160</v>
      </c>
      <c r="I5">
        <v>185</v>
      </c>
      <c r="J5">
        <v>201</v>
      </c>
      <c r="K5">
        <v>259</v>
      </c>
      <c r="L5">
        <v>265</v>
      </c>
      <c r="M5">
        <v>297</v>
      </c>
      <c r="N5">
        <v>299</v>
      </c>
      <c r="O5">
        <v>305</v>
      </c>
      <c r="P5">
        <v>310</v>
      </c>
      <c r="AF5" s="5">
        <f t="shared" si="2"/>
        <v>2281</v>
      </c>
      <c r="AG5">
        <f t="shared" si="3"/>
        <v>9</v>
      </c>
      <c r="AH5">
        <f t="shared" si="4"/>
        <v>310</v>
      </c>
      <c r="AJ5">
        <f>IF(AND(OR(D5="S. acutus",D5="S. californicus",D5="S. tabernaemontani"),G5=0),E5*[1]Sheet1!$D$7+[1]Sheet1!$L$7,IF(AND(OR(D5="S. acutus",D5="S. tabernaemontani"),G5&gt;0),E5*[1]Sheet1!$D$8+AI5*[1]Sheet1!$E$8,IF(AND(D5="S. californicus",G5&gt;0),E5*[1]Sheet1!$D$9+AI5*[1]Sheet1!$E$9,IF(D5="S. maritimus",F5*[1]Sheet1!$C$10+E5*[1]Sheet1!$D$10+G5*[1]Sheet1!$F$10+[1]Sheet1!$L$10,IF(D5="S. americanus",F5*[1]Sheet1!$C$6+E5*[1]Sheet1!$D$6+[1]Sheet1!$L$6,IF(AND(OR(D5="T. domingensis",D5="T. latifolia"),E5&gt;0),F5*[1]Sheet1!$C$4+E5*[1]Sheet1!$D$4+AD5*[1]Sheet1!$J$4+AE5*[1]Sheet1!$K$4+[1]Sheet1!$L$4,IF(AND(OR(D5="T. domingensis",D5="T. latifolia"),AF5&gt;0),AF5*[1]Sheet1!$G$5+AG5*[1]Sheet1!$H$5+AH5*[1]Sheet1!$I$5+[1]Sheet1!$L$5,0)))))))</f>
        <v>90.305012000000033</v>
      </c>
      <c r="AK5">
        <f t="shared" si="0"/>
        <v>90.305012000000033</v>
      </c>
      <c r="AL5">
        <f t="shared" si="1"/>
        <v>8.0424704000000009</v>
      </c>
    </row>
    <row r="6" spans="1:40">
      <c r="A6" s="6">
        <v>42863</v>
      </c>
      <c r="B6" s="5" t="s">
        <v>12</v>
      </c>
      <c r="C6" s="5">
        <v>30</v>
      </c>
      <c r="D6" s="5" t="s">
        <v>85</v>
      </c>
      <c r="F6" s="5">
        <v>2.15</v>
      </c>
      <c r="H6">
        <v>131</v>
      </c>
      <c r="I6">
        <v>168</v>
      </c>
      <c r="J6">
        <v>153</v>
      </c>
      <c r="K6">
        <v>200</v>
      </c>
      <c r="L6">
        <v>190</v>
      </c>
      <c r="M6">
        <v>229</v>
      </c>
      <c r="N6">
        <v>239</v>
      </c>
      <c r="O6">
        <v>262</v>
      </c>
      <c r="P6">
        <v>280</v>
      </c>
      <c r="AF6" s="5">
        <f t="shared" si="2"/>
        <v>1852</v>
      </c>
      <c r="AG6">
        <f t="shared" si="3"/>
        <v>9</v>
      </c>
      <c r="AH6">
        <f t="shared" si="4"/>
        <v>280</v>
      </c>
      <c r="AJ6">
        <f>IF(AND(OR(D6="S. acutus",D6="S. californicus",D6="S. tabernaemontani"),G6=0),E6*[1]Sheet1!$D$7+[1]Sheet1!$L$7,IF(AND(OR(D6="S. acutus",D6="S. tabernaemontani"),G6&gt;0),E6*[1]Sheet1!$D$8+AI6*[1]Sheet1!$E$8,IF(AND(D6="S. californicus",G6&gt;0),E6*[1]Sheet1!$D$9+AI6*[1]Sheet1!$E$9,IF(D6="S. maritimus",F6*[1]Sheet1!$C$10+E6*[1]Sheet1!$D$10+G6*[1]Sheet1!$F$10+[1]Sheet1!$L$10,IF(D6="S. americanus",F6*[1]Sheet1!$C$6+E6*[1]Sheet1!$D$6+[1]Sheet1!$L$6,IF(AND(OR(D6="T. domingensis",D6="T. latifolia"),E6&gt;0),F6*[1]Sheet1!$C$4+E6*[1]Sheet1!$D$4+AD6*[1]Sheet1!$J$4+AE6*[1]Sheet1!$K$4+[1]Sheet1!$L$4,IF(AND(OR(D6="T. domingensis",D6="T. latifolia"),AF6&gt;0),AF6*[1]Sheet1!$G$5+AG6*[1]Sheet1!$H$5+AH6*[1]Sheet1!$I$5+[1]Sheet1!$L$5,0)))))))</f>
        <v>59.121467000000017</v>
      </c>
      <c r="AK6">
        <f t="shared" si="0"/>
        <v>59.121467000000017</v>
      </c>
      <c r="AL6">
        <f t="shared" si="1"/>
        <v>3.6304999437499994</v>
      </c>
    </row>
    <row r="7" spans="1:40">
      <c r="A7" s="6">
        <v>42863</v>
      </c>
      <c r="B7" s="5" t="s">
        <v>12</v>
      </c>
      <c r="C7" s="5">
        <v>30</v>
      </c>
      <c r="D7" s="5" t="s">
        <v>85</v>
      </c>
      <c r="F7" s="5">
        <v>2.77</v>
      </c>
      <c r="H7">
        <v>155</v>
      </c>
      <c r="I7">
        <v>194</v>
      </c>
      <c r="J7">
        <v>246</v>
      </c>
      <c r="K7">
        <v>252</v>
      </c>
      <c r="L7">
        <v>279</v>
      </c>
      <c r="M7">
        <v>288</v>
      </c>
      <c r="AF7" s="5">
        <f t="shared" si="2"/>
        <v>1414</v>
      </c>
      <c r="AG7">
        <f t="shared" si="3"/>
        <v>6</v>
      </c>
      <c r="AH7">
        <f t="shared" si="4"/>
        <v>288</v>
      </c>
      <c r="AJ7">
        <f>IF(AND(OR(D7="S. acutus",D7="S. californicus",D7="S. tabernaemontani"),G7=0),E7*[1]Sheet1!$D$7+[1]Sheet1!$L$7,IF(AND(OR(D7="S. acutus",D7="S. tabernaemontani"),G7&gt;0),E7*[1]Sheet1!$D$8+AI7*[1]Sheet1!$E$8,IF(AND(D7="S. californicus",G7&gt;0),E7*[1]Sheet1!$D$9+AI7*[1]Sheet1!$E$9,IF(D7="S. maritimus",F7*[1]Sheet1!$C$10+E7*[1]Sheet1!$D$10+G7*[1]Sheet1!$F$10+[1]Sheet1!$L$10,IF(D7="S. americanus",F7*[1]Sheet1!$C$6+E7*[1]Sheet1!$D$6+[1]Sheet1!$L$6,IF(AND(OR(D7="T. domingensis",D7="T. latifolia"),E7&gt;0),F7*[1]Sheet1!$C$4+E7*[1]Sheet1!$D$4+AD7*[1]Sheet1!$J$4+AE7*[1]Sheet1!$K$4+[1]Sheet1!$L$4,IF(AND(OR(D7="T. domingensis",D7="T. latifolia"),AF7&gt;0),AF7*[1]Sheet1!$G$5+AG7*[1]Sheet1!$H$5+AH7*[1]Sheet1!$I$5+[1]Sheet1!$L$5,0)))))))</f>
        <v>36.713876000000006</v>
      </c>
      <c r="AK7">
        <f t="shared" si="0"/>
        <v>36.713876000000006</v>
      </c>
      <c r="AL7">
        <f t="shared" si="1"/>
        <v>6.0262764777499997</v>
      </c>
    </row>
    <row r="8" spans="1:40">
      <c r="A8" s="6">
        <v>42863</v>
      </c>
      <c r="B8" s="5" t="s">
        <v>12</v>
      </c>
      <c r="C8" s="5">
        <v>30</v>
      </c>
      <c r="D8" s="5" t="s">
        <v>85</v>
      </c>
      <c r="F8" s="5">
        <v>1.55</v>
      </c>
      <c r="H8">
        <v>117</v>
      </c>
      <c r="I8">
        <v>181</v>
      </c>
      <c r="J8">
        <v>128</v>
      </c>
      <c r="K8">
        <v>180</v>
      </c>
      <c r="L8">
        <v>218</v>
      </c>
      <c r="AF8" s="5">
        <f t="shared" si="2"/>
        <v>824</v>
      </c>
      <c r="AG8">
        <f t="shared" si="3"/>
        <v>5</v>
      </c>
      <c r="AH8">
        <f t="shared" si="4"/>
        <v>218</v>
      </c>
      <c r="AJ8">
        <f>IF(AND(OR(D8="S. acutus",D8="S. californicus",D8="S. tabernaemontani"),G8=0),E8*[1]Sheet1!$D$7+[1]Sheet1!$L$7,IF(AND(OR(D8="S. acutus",D8="S. tabernaemontani"),G8&gt;0),E8*[1]Sheet1!$D$8+AI8*[1]Sheet1!$E$8,IF(AND(D8="S. californicus",G8&gt;0),E8*[1]Sheet1!$D$9+AI8*[1]Sheet1!$E$9,IF(D8="S. maritimus",F8*[1]Sheet1!$C$10+E8*[1]Sheet1!$D$10+G8*[1]Sheet1!$F$10+[1]Sheet1!$L$10,IF(D8="S. americanus",F8*[1]Sheet1!$C$6+E8*[1]Sheet1!$D$6+[1]Sheet1!$L$6,IF(AND(OR(D8="T. domingensis",D8="T. latifolia"),E8&gt;0),F8*[1]Sheet1!$C$4+E8*[1]Sheet1!$D$4+AD8*[1]Sheet1!$J$4+AE8*[1]Sheet1!$K$4+[1]Sheet1!$L$4,IF(AND(OR(D8="T. domingensis",D8="T. latifolia"),AF8&gt;0),AF8*[1]Sheet1!$G$5+AG8*[1]Sheet1!$H$5+AH8*[1]Sheet1!$I$5+[1]Sheet1!$L$5,0)))))))</f>
        <v>9.5079290000000043</v>
      </c>
      <c r="AK8">
        <f t="shared" si="0"/>
        <v>9.5079290000000043</v>
      </c>
      <c r="AL8">
        <f t="shared" si="1"/>
        <v>1.8869174937500002</v>
      </c>
    </row>
    <row r="9" spans="1:40">
      <c r="A9" s="6">
        <v>42863</v>
      </c>
      <c r="B9" s="5" t="s">
        <v>12</v>
      </c>
      <c r="C9" s="5">
        <v>30</v>
      </c>
      <c r="D9" s="5" t="s">
        <v>85</v>
      </c>
      <c r="F9" s="5">
        <v>1.04</v>
      </c>
      <c r="H9">
        <v>89</v>
      </c>
      <c r="I9">
        <v>120</v>
      </c>
      <c r="J9">
        <v>143</v>
      </c>
      <c r="K9">
        <v>168</v>
      </c>
      <c r="L9">
        <v>161</v>
      </c>
      <c r="AF9" s="5">
        <f t="shared" si="2"/>
        <v>681</v>
      </c>
      <c r="AG9">
        <f t="shared" si="3"/>
        <v>5</v>
      </c>
      <c r="AH9">
        <f t="shared" si="4"/>
        <v>168</v>
      </c>
      <c r="AJ9">
        <f>IF(AND(OR(D9="S. acutus",D9="S. californicus",D9="S. tabernaemontani"),G9=0),E9*[1]Sheet1!$D$7+[1]Sheet1!$L$7,IF(AND(OR(D9="S. acutus",D9="S. tabernaemontani"),G9&gt;0),E9*[1]Sheet1!$D$8+AI9*[1]Sheet1!$E$8,IF(AND(D9="S. californicus",G9&gt;0),E9*[1]Sheet1!$D$9+AI9*[1]Sheet1!$E$9,IF(D9="S. maritimus",F9*[1]Sheet1!$C$10+E9*[1]Sheet1!$D$10+G9*[1]Sheet1!$F$10+[1]Sheet1!$L$10,IF(D9="S. americanus",F9*[1]Sheet1!$C$6+E9*[1]Sheet1!$D$6+[1]Sheet1!$L$6,IF(AND(OR(D9="T. domingensis",D9="T. latifolia"),E9&gt;0),F9*[1]Sheet1!$C$4+E9*[1]Sheet1!$D$4+AD9*[1]Sheet1!$J$4+AE9*[1]Sheet1!$K$4+[1]Sheet1!$L$4,IF(AND(OR(D9="T. domingensis",D9="T. latifolia"),AF9&gt;0),AF9*[1]Sheet1!$G$5+AG9*[1]Sheet1!$H$5+AH9*[1]Sheet1!$I$5+[1]Sheet1!$L$5,0)))))))</f>
        <v>11.163214000000004</v>
      </c>
      <c r="AK9">
        <f t="shared" si="0"/>
        <v>11.163214000000004</v>
      </c>
      <c r="AL9">
        <f t="shared" si="1"/>
        <v>0.84948593600000011</v>
      </c>
    </row>
    <row r="10" spans="1:40">
      <c r="A10" s="6">
        <v>42863</v>
      </c>
      <c r="B10" s="5" t="s">
        <v>12</v>
      </c>
      <c r="C10" s="5">
        <v>30</v>
      </c>
      <c r="D10" s="5" t="s">
        <v>85</v>
      </c>
      <c r="F10" s="5">
        <v>0.95</v>
      </c>
      <c r="H10">
        <v>94</v>
      </c>
      <c r="I10">
        <v>111</v>
      </c>
      <c r="J10">
        <v>135</v>
      </c>
      <c r="K10">
        <v>149</v>
      </c>
      <c r="AF10" s="5">
        <f t="shared" si="2"/>
        <v>489</v>
      </c>
      <c r="AG10">
        <f t="shared" si="3"/>
        <v>4</v>
      </c>
      <c r="AH10">
        <f t="shared" si="4"/>
        <v>149</v>
      </c>
      <c r="AJ10">
        <f>IF(AND(OR(D10="S. acutus",D10="S. californicus",D10="S. tabernaemontani"),G10=0),E10*[1]Sheet1!$D$7+[1]Sheet1!$L$7,IF(AND(OR(D10="S. acutus",D10="S. tabernaemontani"),G10&gt;0),E10*[1]Sheet1!$D$8+AI10*[1]Sheet1!$E$8,IF(AND(D10="S. californicus",G10&gt;0),E10*[1]Sheet1!$D$9+AI10*[1]Sheet1!$E$9,IF(D10="S.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latifolia"),E10&gt;0),F10*[1]Sheet1!$C$4+E10*[1]Sheet1!$D$4+AD10*[1]Sheet1!$J$4+AE10*[1]Sheet1!$K$4+[1]Sheet1!$L$4,IF(AND(OR(D10="T. domingensis",D10="T. latifolia"),AF10&gt;0),AF10*[1]Sheet1!$G$5+AG10*[1]Sheet1!$H$5+AH10*[1]Sheet1!$I$5+[1]Sheet1!$L$5,0)))))))</f>
        <v>5.9082620000000041</v>
      </c>
      <c r="AK10">
        <f t="shared" si="0"/>
        <v>5.9082620000000041</v>
      </c>
      <c r="AL10">
        <f t="shared" si="1"/>
        <v>0.70882124375</v>
      </c>
    </row>
    <row r="11" spans="1:40">
      <c r="A11" s="6">
        <v>42863</v>
      </c>
      <c r="B11" s="5" t="s">
        <v>12</v>
      </c>
      <c r="C11" s="5">
        <v>30</v>
      </c>
      <c r="D11" s="5" t="s">
        <v>85</v>
      </c>
      <c r="F11" s="5">
        <v>0.52</v>
      </c>
      <c r="H11">
        <v>75</v>
      </c>
      <c r="I11">
        <v>118</v>
      </c>
      <c r="J11">
        <v>121</v>
      </c>
      <c r="AF11" s="5">
        <f t="shared" si="2"/>
        <v>314</v>
      </c>
      <c r="AG11">
        <f t="shared" si="3"/>
        <v>3</v>
      </c>
      <c r="AH11">
        <f t="shared" si="4"/>
        <v>121</v>
      </c>
      <c r="AJ11">
        <f>IF(AND(OR(D11="S. acutus",D11="S. californicus",D11="S. tabernaemontani"),G11=0),E11*[1]Sheet1!$D$7+[1]Sheet1!$L$7,IF(AND(OR(D11="S. acutus",D11="S. tabernaemontani"),G11&gt;0),E11*[1]Sheet1!$D$8+AI11*[1]Sheet1!$E$8,IF(AND(D11="S. californicus",G11&gt;0),E11*[1]Sheet1!$D$9+AI11*[1]Sheet1!$E$9,IF(D11="S.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latifolia"),E11&gt;0),F11*[1]Sheet1!$C$4+E11*[1]Sheet1!$D$4+AD11*[1]Sheet1!$J$4+AE11*[1]Sheet1!$K$4+[1]Sheet1!$L$4,IF(AND(OR(D11="T. domingensis",D11="T. latifolia"),AF11&gt;0),AF11*[1]Sheet1!$G$5+AG11*[1]Sheet1!$H$5+AH11*[1]Sheet1!$I$5+[1]Sheet1!$L$5,0)))))))</f>
        <v>4.9583499999999958</v>
      </c>
      <c r="AK11">
        <f t="shared" si="0"/>
        <v>4.9583499999999958</v>
      </c>
      <c r="AL11">
        <f t="shared" si="1"/>
        <v>0.21237148400000003</v>
      </c>
    </row>
    <row r="12" spans="1:40">
      <c r="A12" s="6">
        <v>42863</v>
      </c>
      <c r="B12" s="5" t="s">
        <v>12</v>
      </c>
      <c r="C12" s="5">
        <v>30</v>
      </c>
      <c r="D12" s="5" t="s">
        <v>85</v>
      </c>
      <c r="F12" s="5">
        <v>0.31</v>
      </c>
      <c r="H12">
        <v>62</v>
      </c>
      <c r="I12">
        <v>79</v>
      </c>
      <c r="J12">
        <v>39</v>
      </c>
      <c r="AF12" s="5">
        <f t="shared" si="2"/>
        <v>180</v>
      </c>
      <c r="AG12">
        <f t="shared" si="3"/>
        <v>3</v>
      </c>
      <c r="AH12">
        <f t="shared" si="4"/>
        <v>79</v>
      </c>
      <c r="AJ12">
        <f>IF(AND(OR(D12="S. acutus",D12="S. californicus",D12="S. tabernaemontani"),G12=0),E12*[1]Sheet1!$D$7+[1]Sheet1!$L$7,IF(AND(OR(D12="S. acutus",D12="S. tabernaemontani"),G12&gt;0),E12*[1]Sheet1!$D$8+AI12*[1]Sheet1!$E$8,IF(AND(D12="S. californicus",G12&gt;0),E12*[1]Sheet1!$D$9+AI12*[1]Sheet1!$E$9,IF(D12="S.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latifolia"),E12&gt;0),F12*[1]Sheet1!$C$4+E12*[1]Sheet1!$D$4+AD12*[1]Sheet1!$J$4+AE12*[1]Sheet1!$K$4+[1]Sheet1!$L$4,IF(AND(OR(D12="T. domingensis",D12="T. latifolia"),AF12&gt;0),AF12*[1]Sheet1!$G$5+AG12*[1]Sheet1!$H$5+AH12*[1]Sheet1!$I$5+[1]Sheet1!$L$5,0)))))))</f>
        <v>5.0474700000000006</v>
      </c>
      <c r="AK12">
        <f t="shared" si="0"/>
        <v>5.0474700000000006</v>
      </c>
      <c r="AL12">
        <f t="shared" si="1"/>
        <v>7.5476699750000001E-2</v>
      </c>
    </row>
    <row r="13" spans="1:40">
      <c r="A13" s="6">
        <v>42863</v>
      </c>
      <c r="B13" s="5" t="s">
        <v>12</v>
      </c>
      <c r="C13" s="5">
        <v>30</v>
      </c>
      <c r="D13" s="5" t="s">
        <v>85</v>
      </c>
      <c r="F13" s="5">
        <v>0.5</v>
      </c>
      <c r="H13">
        <v>80</v>
      </c>
      <c r="I13">
        <v>121</v>
      </c>
      <c r="J13">
        <v>130</v>
      </c>
      <c r="AF13" s="5">
        <f t="shared" si="2"/>
        <v>331</v>
      </c>
      <c r="AG13">
        <f t="shared" si="3"/>
        <v>3</v>
      </c>
      <c r="AH13">
        <f t="shared" si="4"/>
        <v>130</v>
      </c>
      <c r="AJ13">
        <f>IF(AND(OR(D13="S. acutus",D13="S. californicus",D13="S. tabernaemontani"),G13=0),E13*[1]Sheet1!$D$7+[1]Sheet1!$L$7,IF(AND(OR(D13="S. acutus",D13="S. tabernaemontani"),G13&gt;0),E13*[1]Sheet1!$D$8+AI13*[1]Sheet1!$E$8,IF(AND(D13="S. californicus",G13&gt;0),E13*[1]Sheet1!$D$9+AI13*[1]Sheet1!$E$9,IF(D13="S.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latifolia"),E13&gt;0),F13*[1]Sheet1!$C$4+E13*[1]Sheet1!$D$4+AD13*[1]Sheet1!$J$4+AE13*[1]Sheet1!$K$4+[1]Sheet1!$L$4,IF(AND(OR(D13="T. domingensis",D13="T. latifolia"),AF13&gt;0),AF13*[1]Sheet1!$G$5+AG13*[1]Sheet1!$H$5+AH13*[1]Sheet1!$I$5+[1]Sheet1!$L$5,0)))))))</f>
        <v>3.8409799999999983</v>
      </c>
      <c r="AK13">
        <f t="shared" si="0"/>
        <v>3.8409799999999983</v>
      </c>
      <c r="AL13">
        <f t="shared" si="1"/>
        <v>0.19634937499999999</v>
      </c>
    </row>
    <row r="14" spans="1:40">
      <c r="A14" s="6">
        <v>42863</v>
      </c>
      <c r="B14" s="5" t="s">
        <v>12</v>
      </c>
      <c r="C14" s="5">
        <v>3</v>
      </c>
      <c r="D14" s="5" t="s">
        <v>86</v>
      </c>
      <c r="F14" s="5">
        <v>0.94</v>
      </c>
      <c r="H14">
        <v>84</v>
      </c>
      <c r="I14">
        <v>92</v>
      </c>
      <c r="J14">
        <v>110</v>
      </c>
      <c r="AF14" s="5">
        <f t="shared" si="2"/>
        <v>286</v>
      </c>
      <c r="AG14">
        <f t="shared" si="3"/>
        <v>3</v>
      </c>
      <c r="AH14">
        <f t="shared" si="4"/>
        <v>110</v>
      </c>
      <c r="AJ14">
        <f>IF(AND(OR(D14="S. acutus",D14="S. californicus",D14="S. tabernaemontani"),G14=0),E14*[1]Sheet1!$D$7+[1]Sheet1!$L$7,IF(AND(OR(D14="S. acutus",D14="S. tabernaemontani"),G14&gt;0),E14*[1]Sheet1!$D$8+AI14*[1]Sheet1!$E$8,IF(AND(D14="S. californicus",G14&gt;0),E14*[1]Sheet1!$D$9+AI14*[1]Sheet1!$E$9,IF(D14="S.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latifolia"),E14&gt;0),F14*[1]Sheet1!$C$4+E14*[1]Sheet1!$D$4+AD14*[1]Sheet1!$J$4+AE14*[1]Sheet1!$K$4+[1]Sheet1!$L$4,IF(AND(OR(D14="T. domingensis",D14="T. latifolia"),AF14&gt;0),AF14*[1]Sheet1!$G$5+AG14*[1]Sheet1!$H$5+AH14*[1]Sheet1!$I$5+[1]Sheet1!$L$5,0)))))))</f>
        <v>5.6469050000000003</v>
      </c>
      <c r="AK14">
        <f t="shared" si="0"/>
        <v>5.6469050000000003</v>
      </c>
      <c r="AL14">
        <f t="shared" si="1"/>
        <v>0.69397723099999997</v>
      </c>
    </row>
    <row r="15" spans="1:40">
      <c r="A15" s="6">
        <v>42863</v>
      </c>
      <c r="B15" s="5" t="s">
        <v>12</v>
      </c>
      <c r="C15" s="5">
        <v>3</v>
      </c>
      <c r="D15" s="5" t="s">
        <v>86</v>
      </c>
      <c r="F15" s="5">
        <v>2.74</v>
      </c>
      <c r="G15" s="5"/>
      <c r="H15">
        <v>173</v>
      </c>
      <c r="I15">
        <v>198</v>
      </c>
      <c r="J15">
        <v>206</v>
      </c>
      <c r="K15">
        <v>234</v>
      </c>
      <c r="L15">
        <v>238</v>
      </c>
      <c r="M15">
        <v>246</v>
      </c>
      <c r="N15">
        <v>255</v>
      </c>
      <c r="AD15" s="5"/>
      <c r="AE15" s="5"/>
      <c r="AF15" s="5">
        <f t="shared" si="2"/>
        <v>1550</v>
      </c>
      <c r="AG15">
        <f t="shared" si="3"/>
        <v>7</v>
      </c>
      <c r="AH15">
        <f t="shared" si="4"/>
        <v>255</v>
      </c>
      <c r="AJ15">
        <f>IF(AND(OR(D15="S. acutus",D15="S. californicus",D15="S. tabernaemontani"),G15=0),E15*[1]Sheet1!$D$7+[1]Sheet1!$L$7,IF(AND(OR(D15="S. acutus",D15="S. tabernaemontani"),G15&gt;0),E15*[1]Sheet1!$D$8+AI15*[1]Sheet1!$E$8,IF(AND(D15="S. californicus",G15&gt;0),E15*[1]Sheet1!$D$9+AI15*[1]Sheet1!$E$9,IF(D15="S.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latifolia"),E15&gt;0),F15*[1]Sheet1!$C$4+E15*[1]Sheet1!$D$4+AD15*[1]Sheet1!$J$4+AE15*[1]Sheet1!$K$4+[1]Sheet1!$L$4,IF(AND(OR(D15="T. domingensis",D15="T. latifolia"),AF15&gt;0),AF15*[1]Sheet1!$G$5+AG15*[1]Sheet1!$H$5+AH15*[1]Sheet1!$I$5+[1]Sheet1!$L$5,0)))))))</f>
        <v>52.383288000000015</v>
      </c>
      <c r="AK15">
        <f t="shared" si="0"/>
        <v>52.383288000000015</v>
      </c>
      <c r="AL15">
        <f t="shared" si="1"/>
        <v>5.8964502710000009</v>
      </c>
    </row>
    <row r="16" spans="1:40">
      <c r="A16" s="6">
        <v>42863</v>
      </c>
      <c r="B16" s="5" t="s">
        <v>12</v>
      </c>
      <c r="C16" s="5">
        <v>3</v>
      </c>
      <c r="D16" s="5" t="s">
        <v>86</v>
      </c>
      <c r="F16" s="5">
        <v>1.57</v>
      </c>
      <c r="H16">
        <v>92</v>
      </c>
      <c r="I16">
        <v>138</v>
      </c>
      <c r="J16">
        <v>156</v>
      </c>
      <c r="K16">
        <v>162</v>
      </c>
      <c r="L16">
        <v>168</v>
      </c>
      <c r="M16">
        <v>170</v>
      </c>
      <c r="N16">
        <v>187</v>
      </c>
      <c r="AF16" s="5">
        <f t="shared" si="2"/>
        <v>1073</v>
      </c>
      <c r="AG16">
        <f t="shared" si="3"/>
        <v>7</v>
      </c>
      <c r="AH16">
        <f t="shared" si="4"/>
        <v>187</v>
      </c>
      <c r="AJ16">
        <f>IF(AND(OR(D16="S. acutus",D16="S. californicus",D16="S. tabernaemontani"),G16=0),E16*[1]Sheet1!$D$7+[1]Sheet1!$L$7,IF(AND(OR(D16="S. acutus",D16="S. tabernaemontani"),G16&gt;0),E16*[1]Sheet1!$D$8+AI16*[1]Sheet1!$E$8,IF(AND(D16="S. californicus",G16&gt;0),E16*[1]Sheet1!$D$9+AI16*[1]Sheet1!$E$9,IF(D16="S.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latifolia"),E16&gt;0),F16*[1]Sheet1!$C$4+E16*[1]Sheet1!$D$4+AD16*[1]Sheet1!$J$4+AE16*[1]Sheet1!$K$4+[1]Sheet1!$L$4,IF(AND(OR(D16="T. domingensis",D16="T. latifolia"),AF16&gt;0),AF16*[1]Sheet1!$G$5+AG16*[1]Sheet1!$H$5+AH16*[1]Sheet1!$I$5+[1]Sheet1!$L$5,0)))))))</f>
        <v>28.146813000000016</v>
      </c>
      <c r="AK16">
        <f t="shared" si="0"/>
        <v>28.146813000000016</v>
      </c>
      <c r="AL16">
        <f t="shared" si="1"/>
        <v>1.93592629775</v>
      </c>
    </row>
    <row r="17" spans="1:38">
      <c r="A17" s="6">
        <v>42863</v>
      </c>
      <c r="B17" s="5" t="s">
        <v>12</v>
      </c>
      <c r="C17" s="5">
        <v>3</v>
      </c>
      <c r="D17" s="5" t="s">
        <v>86</v>
      </c>
      <c r="F17" s="5">
        <v>1.95</v>
      </c>
      <c r="G17" s="5"/>
      <c r="H17">
        <v>112</v>
      </c>
      <c r="I17" s="5">
        <v>139</v>
      </c>
      <c r="J17" s="5">
        <v>161</v>
      </c>
      <c r="K17" s="5">
        <v>161</v>
      </c>
      <c r="L17" s="5">
        <v>199</v>
      </c>
      <c r="AF17" s="5">
        <f t="shared" si="2"/>
        <v>772</v>
      </c>
      <c r="AG17">
        <f t="shared" si="3"/>
        <v>5</v>
      </c>
      <c r="AH17">
        <f t="shared" si="4"/>
        <v>199</v>
      </c>
      <c r="AJ17">
        <f>IF(AND(OR(D17="S. acutus",D17="S. californicus",D17="S. tabernaemontani"),G17=0),E17*[1]Sheet1!$D$7+[1]Sheet1!$L$7,IF(AND(OR(D17="S. acutus",D17="S. tabernaemontani"),G17&gt;0),E17*[1]Sheet1!$D$8+AI17*[1]Sheet1!$E$8,IF(AND(D17="S. californicus",G17&gt;0),E17*[1]Sheet1!$D$9+AI17*[1]Sheet1!$E$9,IF(D17="S.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latifolia"),E17&gt;0),F17*[1]Sheet1!$C$4+E17*[1]Sheet1!$D$4+AD17*[1]Sheet1!$J$4+AE17*[1]Sheet1!$K$4+[1]Sheet1!$L$4,IF(AND(OR(D17="T. domingensis",D17="T. latifolia"),AF17&gt;0),AF17*[1]Sheet1!$G$5+AG17*[1]Sheet1!$H$5+AH17*[1]Sheet1!$I$5+[1]Sheet1!$L$5,0)))))))</f>
        <v>10.356324000000008</v>
      </c>
      <c r="AK17">
        <f t="shared" si="0"/>
        <v>10.356324000000008</v>
      </c>
      <c r="AL17">
        <f t="shared" si="1"/>
        <v>2.9864739937499998</v>
      </c>
    </row>
    <row r="18" spans="1:38">
      <c r="A18" s="6">
        <v>42863</v>
      </c>
      <c r="B18" s="5" t="s">
        <v>49</v>
      </c>
      <c r="C18" s="5">
        <v>43</v>
      </c>
      <c r="D18" s="5" t="s">
        <v>86</v>
      </c>
      <c r="F18" s="5">
        <v>3.58</v>
      </c>
      <c r="G18" s="5"/>
      <c r="H18" s="5">
        <v>151</v>
      </c>
      <c r="I18" s="5">
        <v>160</v>
      </c>
      <c r="J18" s="5">
        <v>168</v>
      </c>
      <c r="K18" s="5">
        <v>188</v>
      </c>
      <c r="L18" s="5">
        <v>210</v>
      </c>
      <c r="M18" s="5">
        <v>207</v>
      </c>
      <c r="N18" s="5">
        <v>225</v>
      </c>
      <c r="AF18" s="5">
        <f t="shared" si="2"/>
        <v>1309</v>
      </c>
      <c r="AG18">
        <f t="shared" si="3"/>
        <v>7</v>
      </c>
      <c r="AH18">
        <f t="shared" si="4"/>
        <v>225</v>
      </c>
      <c r="AJ18">
        <f>IF(AND(OR(D18="S. acutus",D18="S. californicus",D18="S. tabernaemontani"),G18=0),E18*[1]Sheet1!$D$7+[1]Sheet1!$L$7,IF(AND(OR(D18="S. acutus",D18="S. tabernaemontani"),G18&gt;0),E18*[1]Sheet1!$D$8+AI18*[1]Sheet1!$E$8,IF(AND(D18="S. californicus",G18&gt;0),E18*[1]Sheet1!$D$9+AI18*[1]Sheet1!$E$9,IF(D18="S.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latifolia"),E18&gt;0),F18*[1]Sheet1!$C$4+E18*[1]Sheet1!$D$4+AD18*[1]Sheet1!$J$4+AE18*[1]Sheet1!$K$4+[1]Sheet1!$L$4,IF(AND(OR(D18="T. domingensis",D18="T. latifolia"),AF18&gt;0),AF18*[1]Sheet1!$G$5+AG18*[1]Sheet1!$H$5+AH18*[1]Sheet1!$I$5+[1]Sheet1!$L$5,0)))))))</f>
        <v>38.825683000000005</v>
      </c>
      <c r="AK18">
        <f t="shared" si="0"/>
        <v>38.825683000000005</v>
      </c>
      <c r="AL18">
        <f t="shared" si="1"/>
        <v>10.065968519</v>
      </c>
    </row>
    <row r="19" spans="1:38">
      <c r="A19" s="6">
        <v>42863</v>
      </c>
      <c r="B19" s="5" t="s">
        <v>49</v>
      </c>
      <c r="C19" s="5">
        <v>43</v>
      </c>
      <c r="D19" s="5" t="s">
        <v>86</v>
      </c>
      <c r="F19" s="5">
        <v>2.54</v>
      </c>
      <c r="G19" s="5"/>
      <c r="H19">
        <v>180</v>
      </c>
      <c r="I19">
        <v>169</v>
      </c>
      <c r="J19">
        <v>152</v>
      </c>
      <c r="K19">
        <v>197</v>
      </c>
      <c r="L19">
        <v>208</v>
      </c>
      <c r="M19">
        <v>234</v>
      </c>
      <c r="N19">
        <v>247</v>
      </c>
      <c r="AF19" s="5">
        <f t="shared" si="2"/>
        <v>1387</v>
      </c>
      <c r="AG19">
        <f t="shared" si="3"/>
        <v>7</v>
      </c>
      <c r="AH19">
        <f t="shared" si="4"/>
        <v>247</v>
      </c>
      <c r="AJ19">
        <f>IF(AND(OR(D19="S. acutus",D19="S. californicus",D19="S. tabernaemontani"),G19=0),E19*[1]Sheet1!$D$7+[1]Sheet1!$L$7,IF(AND(OR(D19="S. acutus",D19="S. tabernaemontani"),G19&gt;0),E19*[1]Sheet1!$D$8+AI19*[1]Sheet1!$E$8,IF(AND(D19="S. californicus",G19&gt;0),E19*[1]Sheet1!$D$9+AI19*[1]Sheet1!$E$9,IF(D19="S.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latifolia"),E19&gt;0),F19*[1]Sheet1!$C$4+E19*[1]Sheet1!$D$4+AD19*[1]Sheet1!$J$4+AE19*[1]Sheet1!$K$4+[1]Sheet1!$L$4,IF(AND(OR(D19="T. domingensis",D19="T. latifolia"),AF19&gt;0),AF19*[1]Sheet1!$G$5+AG19*[1]Sheet1!$H$5+AH19*[1]Sheet1!$I$5+[1]Sheet1!$L$5,0)))))))</f>
        <v>39.51118300000001</v>
      </c>
      <c r="AK19">
        <f t="shared" si="0"/>
        <v>39.51118300000001</v>
      </c>
      <c r="AL19">
        <f t="shared" si="1"/>
        <v>5.0670705109999998</v>
      </c>
    </row>
    <row r="20" spans="1:38">
      <c r="A20" s="6">
        <v>42863</v>
      </c>
      <c r="B20" s="5" t="s">
        <v>49</v>
      </c>
      <c r="C20" s="5">
        <v>43</v>
      </c>
      <c r="D20" s="5" t="s">
        <v>86</v>
      </c>
      <c r="F20" s="5">
        <v>2.9</v>
      </c>
      <c r="H20">
        <v>166</v>
      </c>
      <c r="I20">
        <v>159</v>
      </c>
      <c r="J20">
        <v>187</v>
      </c>
      <c r="K20">
        <v>204</v>
      </c>
      <c r="L20">
        <v>226</v>
      </c>
      <c r="M20">
        <v>218</v>
      </c>
      <c r="AF20" s="5">
        <f t="shared" si="2"/>
        <v>1160</v>
      </c>
      <c r="AG20">
        <f t="shared" si="3"/>
        <v>6</v>
      </c>
      <c r="AH20">
        <f t="shared" si="4"/>
        <v>226</v>
      </c>
      <c r="AJ20">
        <f>IF(AND(OR(D20="S. acutus",D20="S. californicus",D20="S. tabernaemontani"),H20=0),E20*[1]Sheet1!$D$7+[1]Sheet1!$L$7,IF(AND(OR(D20="S. acutus",D20="S. tabernaemontani"),H20&gt;0),E20*[1]Sheet1!$D$8+AI20*[1]Sheet1!$E$8,IF(AND(D20="S. californicus",H20&gt;0),E20*[1]Sheet1!$D$9+AI20*[1]Sheet1!$E$9,IF(D20="S. maritimus",F20*[1]Sheet1!$C$10+E20*[1]Sheet1!$D$10+H20*[1]Sheet1!$F$10+[1]Sheet1!$L$10,IF(D20="S. americanus",F20*[1]Sheet1!$C$6+E20*[1]Sheet1!$D$6+[1]Sheet1!$L$6,IF(AND(OR(D20="T. domingensis",D20="T. latifolia"),E20&gt;0),F20*[1]Sheet1!$C$4+E20*[1]Sheet1!$D$4+AD20*[1]Sheet1!$J$4+AE20*[1]Sheet1!$K$4+[1]Sheet1!$L$4,IF(AND(OR(D20="T. domingensis",D20="T. latifolia"),AF20&gt;0),AF20*[1]Sheet1!$G$5+AG20*[1]Sheet1!$H$5+AH20*[1]Sheet1!$I$5+[1]Sheet1!$L$5,0)))))))</f>
        <v>31.577296000000011</v>
      </c>
      <c r="AK20">
        <f t="shared" si="0"/>
        <v>31.577296000000011</v>
      </c>
      <c r="AL20">
        <f t="shared" si="1"/>
        <v>6.6051929749999996</v>
      </c>
    </row>
    <row r="21" spans="1:38">
      <c r="A21" s="6">
        <v>42863</v>
      </c>
      <c r="B21" s="5" t="s">
        <v>49</v>
      </c>
      <c r="C21" s="5">
        <v>43</v>
      </c>
      <c r="D21" s="5" t="s">
        <v>86</v>
      </c>
      <c r="F21" s="5">
        <v>1.1000000000000001</v>
      </c>
      <c r="H21">
        <v>70</v>
      </c>
      <c r="I21">
        <v>71</v>
      </c>
      <c r="J21">
        <v>101</v>
      </c>
      <c r="K21">
        <v>106</v>
      </c>
      <c r="L21">
        <v>103</v>
      </c>
      <c r="AF21" s="5">
        <f t="shared" si="2"/>
        <v>451</v>
      </c>
      <c r="AG21">
        <f t="shared" si="3"/>
        <v>5</v>
      </c>
      <c r="AH21">
        <f t="shared" si="4"/>
        <v>106</v>
      </c>
      <c r="AJ21">
        <f>IF(AND(OR(D21="S. acutus",D21="S. californicus",D21="S. tabernaemontani"),G21=0),E21*[1]Sheet1!$D$7+[1]Sheet1!$L$7,IF(AND(OR(D21="S. acutus",D21="S. tabernaemontani"),G21&gt;0),E21*[1]Sheet1!$D$8+AI21*[1]Sheet1!$E$8,IF(AND(D21="S. californicus",G21&gt;0),E21*[1]Sheet1!$D$9+AI21*[1]Sheet1!$E$9,IF(D21="S.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latifolia"),E21&gt;0),F21*[1]Sheet1!$C$4+E21*[1]Sheet1!$D$4+AD21*[1]Sheet1!$J$4+AE21*[1]Sheet1!$K$4+[1]Sheet1!$L$4,IF(AND(OR(D21="T. domingensis",D21="T. latifolia"),AF21&gt;0),AF21*[1]Sheet1!$G$5+AG21*[1]Sheet1!$H$5+AH21*[1]Sheet1!$I$5+[1]Sheet1!$L$5,0)))))))</f>
        <v>8.2767540000000039</v>
      </c>
      <c r="AK21">
        <f t="shared" si="0"/>
        <v>8.2767540000000039</v>
      </c>
      <c r="AL21">
        <f t="shared" si="1"/>
        <v>0.95033097500000008</v>
      </c>
    </row>
    <row r="22" spans="1:38">
      <c r="A22" s="6">
        <v>42863</v>
      </c>
      <c r="B22" s="5" t="s">
        <v>49</v>
      </c>
      <c r="C22" s="5">
        <v>43</v>
      </c>
      <c r="D22" s="5" t="s">
        <v>86</v>
      </c>
      <c r="F22" s="5">
        <v>0.21</v>
      </c>
      <c r="H22">
        <v>30</v>
      </c>
      <c r="I22">
        <v>40</v>
      </c>
      <c r="AF22" s="5">
        <f t="shared" si="2"/>
        <v>70</v>
      </c>
      <c r="AG22">
        <f t="shared" si="3"/>
        <v>2</v>
      </c>
      <c r="AH22">
        <f t="shared" si="4"/>
        <v>40</v>
      </c>
      <c r="AJ22">
        <f>IF(AND(OR(D22="S. acutus",D22="S. californicus",D22="S. tabernaemontani"),G22=0),E22*[1]Sheet1!$D$7+[1]Sheet1!$L$7,IF(AND(OR(D22="S. acutus",D22="S. tabernaemontani"),G22&gt;0),E22*[1]Sheet1!$D$8+AI22*[1]Sheet1!$E$8,IF(AND(D22="S. californicus",G22&gt;0),E22*[1]Sheet1!$D$9+AI22*[1]Sheet1!$E$9,IF(D22="S.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latifolia"),E22&gt;0),F22*[1]Sheet1!$C$4+E22*[1]Sheet1!$D$4+AD22*[1]Sheet1!$J$4+AE22*[1]Sheet1!$K$4+[1]Sheet1!$L$4,IF(AND(OR(D22="T. domingensis",D22="T. latifolia"),AF22&gt;0),AF22*[1]Sheet1!$G$5+AG22*[1]Sheet1!$H$5+AH22*[1]Sheet1!$I$5+[1]Sheet1!$L$5,0)))))))</f>
        <v>13.505327999999999</v>
      </c>
      <c r="AK22">
        <f t="shared" si="0"/>
        <v>13.505327999999999</v>
      </c>
      <c r="AL22">
        <f t="shared" si="1"/>
        <v>3.4636029749999991E-2</v>
      </c>
    </row>
    <row r="23" spans="1:38">
      <c r="A23" s="6">
        <v>42863</v>
      </c>
      <c r="B23" s="5" t="s">
        <v>49</v>
      </c>
      <c r="C23" s="5">
        <v>43</v>
      </c>
      <c r="D23" s="5" t="s">
        <v>86</v>
      </c>
      <c r="F23" s="5">
        <v>0.4</v>
      </c>
      <c r="H23">
        <v>29</v>
      </c>
      <c r="I23">
        <v>35</v>
      </c>
      <c r="J23">
        <v>43</v>
      </c>
      <c r="AF23" s="5">
        <f t="shared" si="2"/>
        <v>107</v>
      </c>
      <c r="AG23">
        <f t="shared" si="3"/>
        <v>3</v>
      </c>
      <c r="AH23">
        <f t="shared" si="4"/>
        <v>43</v>
      </c>
      <c r="AJ23">
        <f>IF(AND(OR(D23="S. acutus",D23="S. californicus",D23="S. tabernaemontani"),G23=0),E23*[1]Sheet1!$D$7+[1]Sheet1!$L$7,IF(AND(OR(D23="S. acutus",D23="S. tabernaemontani"),G23&gt;0),E23*[1]Sheet1!$D$8+AI23*[1]Sheet1!$E$8,IF(AND(D23="S. californicus",G23&gt;0),E23*[1]Sheet1!$D$9+AI23*[1]Sheet1!$E$9,IF(D23="S.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latifolia"),E23&gt;0),F23*[1]Sheet1!$C$4+E23*[1]Sheet1!$D$4+AD23*[1]Sheet1!$J$4+AE23*[1]Sheet1!$K$4+[1]Sheet1!$L$4,IF(AND(OR(D23="T. domingensis",D23="T. latifolia"),AF23&gt;0),AF23*[1]Sheet1!$G$5+AG23*[1]Sheet1!$H$5+AH23*[1]Sheet1!$I$5+[1]Sheet1!$L$5,0)))))))</f>
        <v>9.0481750000000005</v>
      </c>
      <c r="AK23">
        <f t="shared" si="0"/>
        <v>9.0481750000000005</v>
      </c>
      <c r="AL23">
        <f t="shared" si="1"/>
        <v>0.12566360000000001</v>
      </c>
    </row>
    <row r="24" spans="1:38">
      <c r="A24" s="6">
        <v>42863</v>
      </c>
      <c r="B24" s="5" t="s">
        <v>49</v>
      </c>
      <c r="C24" s="5">
        <v>43</v>
      </c>
      <c r="D24" s="5" t="s">
        <v>86</v>
      </c>
      <c r="F24" s="5">
        <v>0.78</v>
      </c>
      <c r="H24">
        <v>48</v>
      </c>
      <c r="I24">
        <v>101</v>
      </c>
      <c r="J24">
        <v>109</v>
      </c>
      <c r="K24">
        <v>121</v>
      </c>
      <c r="AF24" s="5">
        <f t="shared" si="2"/>
        <v>379</v>
      </c>
      <c r="AG24">
        <f t="shared" si="3"/>
        <v>4</v>
      </c>
      <c r="AH24">
        <f t="shared" si="4"/>
        <v>121</v>
      </c>
      <c r="AJ24">
        <f>IF(AND(OR(D24="S. acutus",D24="S. californicus",D24="S. tabernaemontani"),G24=0),E24*[1]Sheet1!$D$7+[1]Sheet1!$L$7,IF(AND(OR(D24="S. acutus",D24="S. tabernaemontani"),G24&gt;0),E24*[1]Sheet1!$D$8+AI24*[1]Sheet1!$E$8,IF(AND(D24="S. californicus",G24&gt;0),E24*[1]Sheet1!$D$9+AI24*[1]Sheet1!$E$9,IF(D24="S.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latifolia"),E24&gt;0),F24*[1]Sheet1!$C$4+E24*[1]Sheet1!$D$4+AD24*[1]Sheet1!$J$4+AE24*[1]Sheet1!$K$4+[1]Sheet1!$L$4,IF(AND(OR(D24="T. domingensis",D24="T. latifolia"),AF24&gt;0),AF24*[1]Sheet1!$G$5+AG24*[1]Sheet1!$H$5+AH24*[1]Sheet1!$I$5+[1]Sheet1!$L$5,0)))))))</f>
        <v>4.0300720000000005</v>
      </c>
      <c r="AK24">
        <f t="shared" si="0"/>
        <v>4.0300720000000005</v>
      </c>
      <c r="AL24">
        <f t="shared" si="1"/>
        <v>0.47783583900000004</v>
      </c>
    </row>
    <row r="25" spans="1:38">
      <c r="A25" s="6">
        <v>42863</v>
      </c>
      <c r="B25" s="5" t="s">
        <v>49</v>
      </c>
      <c r="C25" s="5">
        <v>43</v>
      </c>
      <c r="D25" s="5" t="s">
        <v>86</v>
      </c>
      <c r="F25" s="5">
        <v>0.81</v>
      </c>
      <c r="H25">
        <v>76</v>
      </c>
      <c r="I25">
        <v>86</v>
      </c>
      <c r="J25">
        <v>100</v>
      </c>
      <c r="K25">
        <v>107</v>
      </c>
      <c r="AF25" s="5">
        <f t="shared" si="2"/>
        <v>369</v>
      </c>
      <c r="AG25">
        <f t="shared" si="3"/>
        <v>4</v>
      </c>
      <c r="AH25">
        <f t="shared" si="4"/>
        <v>107</v>
      </c>
      <c r="AJ25">
        <f>IF(AND(OR(D25="S. acutus",D25="S. californicus",D25="S. tabernaemontani"),H25=0),E25*[1]Sheet1!$D$7+[1]Sheet1!$L$7,IF(AND(OR(D25="S. acutus",D25="S. tabernaemontani"),H25&gt;0),E25*[1]Sheet1!$D$8+AI25*[1]Sheet1!$E$8,IF(AND(D25="S. californicus",H25&gt;0),E25*[1]Sheet1!$D$9+AI25*[1]Sheet1!$E$9,IF(D25="S. maritimus",F25*[1]Sheet1!$C$10+E25*[1]Sheet1!$D$10+H25*[1]Sheet1!$F$10+[1]Sheet1!$L$10,IF(D25="S. americanus",F25*[1]Sheet1!$C$6+E25*[1]Sheet1!$D$6+[1]Sheet1!$L$6,IF(AND(OR(D25="T. domingensis",D25="T. latifolia"),E25&gt;0),F25*[1]Sheet1!$C$4+E25*[1]Sheet1!$D$4+AD25*[1]Sheet1!$J$4+AE25*[1]Sheet1!$K$4+[1]Sheet1!$L$4,IF(AND(OR(D25="T. domingensis",D25="T. latifolia"),AF25&gt;0),AF25*[1]Sheet1!$G$5+AG25*[1]Sheet1!$H$5+AH25*[1]Sheet1!$I$5+[1]Sheet1!$L$5,0)))))))</f>
        <v>7.3099519999999991</v>
      </c>
      <c r="AK25">
        <f t="shared" si="0"/>
        <v>7.3099519999999991</v>
      </c>
      <c r="AL25">
        <f t="shared" si="1"/>
        <v>0.51529929975000011</v>
      </c>
    </row>
    <row r="26" spans="1:38">
      <c r="A26" s="6">
        <v>42863</v>
      </c>
      <c r="B26" s="5" t="s">
        <v>49</v>
      </c>
      <c r="C26" s="5">
        <v>43</v>
      </c>
      <c r="D26" s="5" t="s">
        <v>86</v>
      </c>
      <c r="F26" s="5">
        <v>1.95</v>
      </c>
      <c r="H26">
        <v>82</v>
      </c>
      <c r="I26">
        <v>129</v>
      </c>
      <c r="J26">
        <v>135</v>
      </c>
      <c r="K26">
        <v>184</v>
      </c>
      <c r="L26">
        <v>184</v>
      </c>
      <c r="M26">
        <v>238</v>
      </c>
      <c r="N26">
        <v>244</v>
      </c>
      <c r="AF26" s="5">
        <f t="shared" si="2"/>
        <v>1196</v>
      </c>
      <c r="AG26">
        <f t="shared" si="3"/>
        <v>7</v>
      </c>
      <c r="AH26">
        <f t="shared" si="4"/>
        <v>244</v>
      </c>
      <c r="AJ26">
        <f>IF(AND(OR(D26="S. acutus",D26="S. californicus",D26="S. tabernaemontani"),G26=0),E26*[1]Sheet1!$D$7+[1]Sheet1!$L$7,IF(AND(OR(D26="S. acutus",D26="S. tabernaemontani"),G26&gt;0),E26*[1]Sheet1!$D$8+AI26*[1]Sheet1!$E$8,IF(AND(D26="S. californicus",G26&gt;0),E26*[1]Sheet1!$D$9+AI26*[1]Sheet1!$E$9,IF(D26="S.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latifolia"),E26&gt;0),F26*[1]Sheet1!$C$4+E26*[1]Sheet1!$D$4+AD26*[1]Sheet1!$J$4+AE26*[1]Sheet1!$K$4+[1]Sheet1!$L$4,IF(AND(OR(D26="T. domingensis",D26="T. latifolia"),AF26&gt;0),AF26*[1]Sheet1!$G$5+AG26*[1]Sheet1!$H$5+AH26*[1]Sheet1!$I$5+[1]Sheet1!$L$5,0)))))))</f>
        <v>22.507713000000017</v>
      </c>
      <c r="AK26">
        <f t="shared" si="0"/>
        <v>22.507713000000017</v>
      </c>
      <c r="AL26">
        <f t="shared" si="1"/>
        <v>2.9864739937499998</v>
      </c>
    </row>
    <row r="27" spans="1:38">
      <c r="A27" s="6">
        <v>42863</v>
      </c>
      <c r="B27" s="5" t="s">
        <v>49</v>
      </c>
      <c r="C27" s="5">
        <v>43</v>
      </c>
      <c r="D27" s="5" t="s">
        <v>86</v>
      </c>
      <c r="F27" s="5">
        <v>1.54</v>
      </c>
      <c r="H27">
        <v>95</v>
      </c>
      <c r="I27">
        <v>97</v>
      </c>
      <c r="J27">
        <v>123</v>
      </c>
      <c r="K27">
        <v>135</v>
      </c>
      <c r="L27">
        <v>155</v>
      </c>
      <c r="M27">
        <v>151</v>
      </c>
      <c r="N27">
        <v>155</v>
      </c>
      <c r="AF27" s="5">
        <f t="shared" si="2"/>
        <v>911</v>
      </c>
      <c r="AG27">
        <f t="shared" si="3"/>
        <v>7</v>
      </c>
      <c r="AH27">
        <f t="shared" si="4"/>
        <v>155</v>
      </c>
      <c r="AJ27">
        <f>IF(AND(OR(D27="S. acutus",D27="S. californicus",D27="S. tabernaemontani"),H27=0),E27*[1]Sheet1!$D$7+[1]Sheet1!$L$7,IF(AND(OR(D27="S. acutus",D27="S. tabernaemontani"),H27&gt;0),E27*[1]Sheet1!$D$8+AI27*[1]Sheet1!$E$8,IF(AND(D27="S. californicus",H27&gt;0),E27*[1]Sheet1!$D$9+AI27*[1]Sheet1!$E$9,IF(D27="S. maritimus",F27*[1]Sheet1!$C$10+E27*[1]Sheet1!$D$10+H27*[1]Sheet1!$F$10+[1]Sheet1!$L$10,IF(D27="S. americanus",F27*[1]Sheet1!$C$6+E27*[1]Sheet1!$D$6+[1]Sheet1!$L$6,IF(AND(OR(D27="T. domingensis",D27="T. latifolia"),E27&gt;0),F27*[1]Sheet1!$C$4+E27*[1]Sheet1!$D$4+AD27*[1]Sheet1!$J$4+AE27*[1]Sheet1!$K$4+[1]Sheet1!$L$4,IF(AND(OR(D27="T. domingensis",D27="T. latifolia"),AF27&gt;0),AF27*[1]Sheet1!$G$5+AG27*[1]Sheet1!$H$5+AH27*[1]Sheet1!$I$5+[1]Sheet1!$L$5,0)))))))</f>
        <v>22.598343000000014</v>
      </c>
      <c r="AK27">
        <f t="shared" si="0"/>
        <v>22.598343000000014</v>
      </c>
      <c r="AL27">
        <f t="shared" si="1"/>
        <v>1.8626487109999998</v>
      </c>
    </row>
    <row r="28" spans="1:38">
      <c r="A28" s="6">
        <v>42863</v>
      </c>
      <c r="B28" s="5" t="s">
        <v>49</v>
      </c>
      <c r="C28" s="5">
        <v>43</v>
      </c>
      <c r="D28" s="5" t="s">
        <v>86</v>
      </c>
      <c r="F28" s="5">
        <v>2.76</v>
      </c>
      <c r="G28" s="5"/>
      <c r="H28">
        <v>82</v>
      </c>
      <c r="I28">
        <v>130</v>
      </c>
      <c r="J28">
        <v>150</v>
      </c>
      <c r="K28">
        <v>185</v>
      </c>
      <c r="L28">
        <v>223</v>
      </c>
      <c r="M28">
        <v>244</v>
      </c>
      <c r="N28">
        <v>259</v>
      </c>
      <c r="AE28" s="5"/>
      <c r="AF28" s="5">
        <f t="shared" si="2"/>
        <v>1273</v>
      </c>
      <c r="AG28">
        <f t="shared" si="3"/>
        <v>7</v>
      </c>
      <c r="AH28">
        <f t="shared" si="4"/>
        <v>259</v>
      </c>
      <c r="AJ28">
        <f>IF(AND(OR(D28="S. acutus",D28="S. californicus",D28="S. tabernaemontani"),G28=0),E28*[1]Sheet1!$D$7+[1]Sheet1!$L$7,IF(AND(OR(D28="S. acutus",D28="S. tabernaemontani"),G28&gt;0),E28*[1]Sheet1!$D$8+AI28*[1]Sheet1!$E$8,IF(AND(D28="S. californicus",G28&gt;0),E28*[1]Sheet1!$D$9+AI28*[1]Sheet1!$E$9,IF(D28="S.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latifolia"),E28&gt;0),F28*[1]Sheet1!$C$4+E28*[1]Sheet1!$D$4+AD28*[1]Sheet1!$J$4+AE28*[1]Sheet1!$K$4+[1]Sheet1!$L$4,IF(AND(OR(D28="T. domingensis",D28="T. latifolia"),AF28&gt;0),AF28*[1]Sheet1!$G$5+AG28*[1]Sheet1!$H$5+AH28*[1]Sheet1!$I$5+[1]Sheet1!$L$5,0)))))))</f>
        <v>25.208173000000009</v>
      </c>
      <c r="AK28">
        <f t="shared" si="0"/>
        <v>25.208173000000009</v>
      </c>
      <c r="AL28">
        <f t="shared" si="1"/>
        <v>5.9828439959999988</v>
      </c>
    </row>
    <row r="29" spans="1:38">
      <c r="A29" s="6">
        <v>42863</v>
      </c>
      <c r="B29" s="5" t="s">
        <v>49</v>
      </c>
      <c r="C29" s="5">
        <v>43</v>
      </c>
      <c r="D29" s="5" t="s">
        <v>86</v>
      </c>
      <c r="F29" s="5">
        <v>2.97</v>
      </c>
      <c r="H29" s="5">
        <v>104</v>
      </c>
      <c r="I29">
        <v>144</v>
      </c>
      <c r="J29" s="5">
        <v>149</v>
      </c>
      <c r="K29" s="5">
        <v>190</v>
      </c>
      <c r="L29" s="5">
        <v>208</v>
      </c>
      <c r="M29" s="5">
        <v>212</v>
      </c>
      <c r="N29" s="5">
        <v>215</v>
      </c>
      <c r="O29" s="5">
        <v>231</v>
      </c>
      <c r="P29" s="5">
        <v>229</v>
      </c>
      <c r="AF29" s="5">
        <f t="shared" si="2"/>
        <v>1682</v>
      </c>
      <c r="AG29">
        <f t="shared" si="3"/>
        <v>9</v>
      </c>
      <c r="AH29">
        <f t="shared" si="4"/>
        <v>231</v>
      </c>
      <c r="AJ29">
        <f>IF(AND(OR(D29="S. acutus",D29="S. californicus",D29="S. tabernaemontani"),H29=0),E29*[1]Sheet1!$D$7+[1]Sheet1!$L$7,IF(AND(OR(D29="S. acutus",D29="S. tabernaemontani"),H29&gt;0),E29*[1]Sheet1!$D$8+AI29*[1]Sheet1!$E$8,IF(AND(D29="S. californicus",H29&gt;0),E29*[1]Sheet1!$D$9+AI29*[1]Sheet1!$E$9,IF(D29="S. maritimus",F29*[1]Sheet1!$C$10+E29*[1]Sheet1!$D$10+H29*[1]Sheet1!$F$10+[1]Sheet1!$L$10,IF(D29="S. americanus",F29*[1]Sheet1!$C$6+E29*[1]Sheet1!$D$6+[1]Sheet1!$L$6,IF(AND(OR(D29="T. domingensis",D29="T. latifolia"),E29&gt;0),F29*[1]Sheet1!$C$4+E29*[1]Sheet1!$D$4+AD29*[1]Sheet1!$J$4+AE29*[1]Sheet1!$K$4+[1]Sheet1!$L$4,IF(AND(OR(D29="T. domingensis",D29="T. latifolia"),AF29&gt;0),AF29*[1]Sheet1!$G$5+AG29*[1]Sheet1!$H$5+AH29*[1]Sheet1!$I$5+[1]Sheet1!$L$5,0)))))))</f>
        <v>57.944122</v>
      </c>
      <c r="AK29">
        <f t="shared" si="0"/>
        <v>57.944122</v>
      </c>
      <c r="AL29">
        <f t="shared" si="1"/>
        <v>6.9279128077500012</v>
      </c>
    </row>
    <row r="30" spans="1:38">
      <c r="A30" s="6">
        <v>42863</v>
      </c>
      <c r="B30" s="5" t="s">
        <v>49</v>
      </c>
      <c r="C30" s="5">
        <v>43</v>
      </c>
      <c r="D30" s="5" t="s">
        <v>86</v>
      </c>
      <c r="F30" s="5">
        <v>2.73</v>
      </c>
      <c r="G30" s="5"/>
      <c r="H30">
        <v>70</v>
      </c>
      <c r="I30">
        <v>116</v>
      </c>
      <c r="J30">
        <v>152</v>
      </c>
      <c r="K30">
        <v>173</v>
      </c>
      <c r="L30">
        <v>190</v>
      </c>
      <c r="M30">
        <v>218</v>
      </c>
      <c r="N30">
        <v>247</v>
      </c>
      <c r="O30">
        <v>248</v>
      </c>
      <c r="AF30" s="5">
        <f t="shared" si="2"/>
        <v>1414</v>
      </c>
      <c r="AG30">
        <f t="shared" si="3"/>
        <v>8</v>
      </c>
      <c r="AH30">
        <f t="shared" si="4"/>
        <v>248</v>
      </c>
      <c r="AJ30">
        <f>IF(AND(OR(D30="S. acutus",D30="S. californicus",D30="S. tabernaemontani"),G30=0),E30*[1]Sheet1!$D$7+[1]Sheet1!$L$7,IF(AND(OR(D30="S. acutus",D30="S. tabernaemontani"),G30&gt;0),E30*[1]Sheet1!$D$8+AI30*[1]Sheet1!$E$8,IF(AND(D30="S. californicus",G30&gt;0),E30*[1]Sheet1!$D$9+AI30*[1]Sheet1!$E$9,IF(D30="S.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latifolia"),E30&gt;0),F30*[1]Sheet1!$C$4+E30*[1]Sheet1!$D$4+AD30*[1]Sheet1!$J$4+AE30*[1]Sheet1!$K$4+[1]Sheet1!$L$4,IF(AND(OR(D30="T. domingensis",D30="T. latifolia"),AF30&gt;0),AF30*[1]Sheet1!$G$5+AG30*[1]Sheet1!$H$5+AH30*[1]Sheet1!$I$5+[1]Sheet1!$L$5,0)))))))</f>
        <v>34.718970000000006</v>
      </c>
      <c r="AK30">
        <f t="shared" si="0"/>
        <v>34.718970000000006</v>
      </c>
      <c r="AL30">
        <f t="shared" si="1"/>
        <v>5.8534890277499994</v>
      </c>
    </row>
    <row r="31" spans="1:38">
      <c r="A31" s="6">
        <v>42863</v>
      </c>
      <c r="B31" s="5" t="s">
        <v>49</v>
      </c>
      <c r="C31" s="5">
        <v>43</v>
      </c>
      <c r="D31" s="5" t="s">
        <v>86</v>
      </c>
      <c r="F31" s="5">
        <v>2.0499999999999998</v>
      </c>
      <c r="H31">
        <v>118</v>
      </c>
      <c r="I31">
        <v>144</v>
      </c>
      <c r="J31">
        <v>173</v>
      </c>
      <c r="K31">
        <v>180</v>
      </c>
      <c r="L31">
        <v>203</v>
      </c>
      <c r="M31">
        <v>208</v>
      </c>
      <c r="N31">
        <v>226</v>
      </c>
      <c r="AF31" s="5">
        <f t="shared" si="2"/>
        <v>1252</v>
      </c>
      <c r="AG31">
        <f t="shared" si="3"/>
        <v>7</v>
      </c>
      <c r="AH31">
        <f t="shared" si="4"/>
        <v>226</v>
      </c>
      <c r="AJ31">
        <f>IF(AND(OR(D31="S. acutus",D31="S. californicus",D31="S. tabernaemontani"),G31=0),E31*[1]Sheet1!$D$7+[1]Sheet1!$L$7,IF(AND(OR(D31="S. acutus",D31="S. tabernaemontani"),G31&gt;0),E31*[1]Sheet1!$D$8+AI31*[1]Sheet1!$E$8,IF(AND(D31="S. californicus",G31&gt;0),E31*[1]Sheet1!$D$9+AI31*[1]Sheet1!$E$9,IF(D31="S.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latifolia"),E31&gt;0),F31*[1]Sheet1!$C$4+E31*[1]Sheet1!$D$4+AD31*[1]Sheet1!$J$4+AE31*[1]Sheet1!$K$4+[1]Sheet1!$L$4,IF(AND(OR(D31="T. domingensis",D31="T. latifolia"),AF31&gt;0),AF31*[1]Sheet1!$G$5+AG31*[1]Sheet1!$H$5+AH31*[1]Sheet1!$I$5+[1]Sheet1!$L$5,0)))))))</f>
        <v>33.18040300000002</v>
      </c>
      <c r="AK31">
        <f t="shared" si="0"/>
        <v>33.18040300000002</v>
      </c>
      <c r="AL31">
        <f t="shared" si="1"/>
        <v>3.3006329937499994</v>
      </c>
    </row>
    <row r="32" spans="1:38">
      <c r="A32" s="6">
        <v>42863</v>
      </c>
      <c r="B32" s="5" t="s">
        <v>49</v>
      </c>
      <c r="C32" s="5">
        <v>43</v>
      </c>
      <c r="D32" s="5" t="s">
        <v>86</v>
      </c>
      <c r="F32" s="5">
        <v>3.45</v>
      </c>
      <c r="H32">
        <v>158</v>
      </c>
      <c r="I32">
        <v>182</v>
      </c>
      <c r="J32">
        <v>197</v>
      </c>
      <c r="K32">
        <v>222</v>
      </c>
      <c r="L32">
        <v>235</v>
      </c>
      <c r="AF32" s="5">
        <f t="shared" si="2"/>
        <v>994</v>
      </c>
      <c r="AG32">
        <f t="shared" si="3"/>
        <v>5</v>
      </c>
      <c r="AH32">
        <f t="shared" si="4"/>
        <v>235</v>
      </c>
      <c r="AJ32">
        <f>IF(AND(OR(D32="S. acutus",D32="S. californicus",D32="S. tabernaemontani"),G32=0),E32*[1]Sheet1!$D$7+[1]Sheet1!$L$7,IF(AND(OR(D32="S. acutus",D32="S. tabernaemontani"),G32&gt;0),E32*[1]Sheet1!$D$8+AI32*[1]Sheet1!$E$8,IF(AND(D32="S. californicus",G32&gt;0),E32*[1]Sheet1!$D$9+AI32*[1]Sheet1!$E$9,IF(D32="S.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latifolia"),E32&gt;0),F32*[1]Sheet1!$C$4+E32*[1]Sheet1!$D$4+AD32*[1]Sheet1!$J$4+AE32*[1]Sheet1!$K$4+[1]Sheet1!$L$4,IF(AND(OR(D32="T. domingensis",D32="T. latifolia"),AF32&gt;0),AF32*[1]Sheet1!$G$5+AG32*[1]Sheet1!$H$5+AH32*[1]Sheet1!$I$5+[1]Sheet1!$L$5,0)))))))</f>
        <v>20.325113999999999</v>
      </c>
      <c r="AK32">
        <f t="shared" si="0"/>
        <v>20.325113999999999</v>
      </c>
      <c r="AL32">
        <f t="shared" si="1"/>
        <v>9.3481937437500005</v>
      </c>
    </row>
    <row r="33" spans="1:38">
      <c r="A33" s="6">
        <v>42863</v>
      </c>
      <c r="B33" s="5" t="s">
        <v>49</v>
      </c>
      <c r="C33" s="5">
        <v>43</v>
      </c>
      <c r="D33" s="5" t="s">
        <v>86</v>
      </c>
      <c r="F33" s="5">
        <v>3.44</v>
      </c>
      <c r="G33" s="5"/>
      <c r="H33">
        <v>150</v>
      </c>
      <c r="I33">
        <v>183</v>
      </c>
      <c r="J33">
        <v>221</v>
      </c>
      <c r="K33">
        <v>223</v>
      </c>
      <c r="L33">
        <v>246</v>
      </c>
      <c r="M33">
        <v>267</v>
      </c>
      <c r="N33">
        <v>287</v>
      </c>
      <c r="O33">
        <v>297</v>
      </c>
      <c r="AF33" s="5">
        <f t="shared" si="2"/>
        <v>1874</v>
      </c>
      <c r="AG33">
        <f t="shared" si="3"/>
        <v>8</v>
      </c>
      <c r="AH33">
        <f t="shared" si="4"/>
        <v>297</v>
      </c>
      <c r="AJ33">
        <f>IF(AND(OR(D33="S. acutus",D33="S. californicus",D33="S. tabernaemontani"),G33=0),E33*[1]Sheet1!$D$7+[1]Sheet1!$L$7,IF(AND(OR(D33="S. acutus",D33="S. tabernaemontani"),G33&gt;0),E33*[1]Sheet1!$D$8+AI33*[1]Sheet1!$E$8,IF(AND(D33="S. californicus",G33&gt;0),E33*[1]Sheet1!$D$9+AI33*[1]Sheet1!$E$9,IF(D33="S.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latifolia"),E33&gt;0),F33*[1]Sheet1!$C$4+E33*[1]Sheet1!$D$4+AD33*[1]Sheet1!$J$4+AE33*[1]Sheet1!$K$4+[1]Sheet1!$L$4,IF(AND(OR(D33="T. domingensis",D33="T. latifolia"),AF33&gt;0),AF33*[1]Sheet1!$G$5+AG33*[1]Sheet1!$H$5+AH33*[1]Sheet1!$I$5+[1]Sheet1!$L$5,0)))))))</f>
        <v>63.085265000000028</v>
      </c>
      <c r="AK33">
        <f t="shared" si="0"/>
        <v>63.085265000000028</v>
      </c>
      <c r="AL33">
        <f t="shared" si="1"/>
        <v>9.294079855999998</v>
      </c>
    </row>
    <row r="34" spans="1:38">
      <c r="A34" s="6">
        <v>42863</v>
      </c>
      <c r="B34" s="5" t="s">
        <v>49</v>
      </c>
      <c r="C34">
        <v>25</v>
      </c>
      <c r="D34" s="5" t="s">
        <v>86</v>
      </c>
      <c r="F34" s="5">
        <v>1.65</v>
      </c>
      <c r="G34" s="5"/>
      <c r="H34">
        <v>59</v>
      </c>
      <c r="I34">
        <v>83</v>
      </c>
      <c r="J34">
        <v>112</v>
      </c>
      <c r="K34">
        <v>120</v>
      </c>
      <c r="L34">
        <v>132</v>
      </c>
      <c r="AF34" s="5">
        <f t="shared" si="2"/>
        <v>506</v>
      </c>
      <c r="AG34">
        <f t="shared" si="3"/>
        <v>5</v>
      </c>
      <c r="AH34">
        <f>MAX(H34:AC34)</f>
        <v>132</v>
      </c>
      <c r="AJ34">
        <f>IF(AND(OR(D34="S. acutus",D34="S. californicus",D34="S. tabernaemontani"),G34=0),E34*[1]Sheet1!$D$7+[1]Sheet1!$L$7,IF(AND(OR(D34="S. acutus",D34="S. tabernaemontani"),G34&gt;0),E34*[1]Sheet1!$D$8+AI34*[1]Sheet1!$E$8,IF(AND(D34="S. californicus",G34&gt;0),E34*[1]Sheet1!$D$9+AI34*[1]Sheet1!$E$9,IF(D34="S.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latifolia"),E34&gt;0),F34*[1]Sheet1!$C$4+E34*[1]Sheet1!$D$4+AD34*[1]Sheet1!$J$4+AE34*[1]Sheet1!$K$4+[1]Sheet1!$L$4,IF(AND(OR(D34="T. domingensis",D34="T. latifolia"),AF34&gt;0),AF34*[1]Sheet1!$G$5+AG34*[1]Sheet1!$H$5+AH34*[1]Sheet1!$I$5+[1]Sheet1!$L$5,0)))))))</f>
        <v>5.6009090000000015</v>
      </c>
      <c r="AK34">
        <f t="shared" si="0"/>
        <v>5.6009090000000015</v>
      </c>
      <c r="AL34">
        <f t="shared" ref="AL34:AL65" si="5">3.14159*((F34/2)^2)</f>
        <v>2.1382446937499995</v>
      </c>
    </row>
    <row r="35" spans="1:38">
      <c r="A35" s="6">
        <v>42863</v>
      </c>
      <c r="B35" s="5" t="s">
        <v>49</v>
      </c>
      <c r="C35">
        <v>25</v>
      </c>
      <c r="D35" s="5" t="s">
        <v>86</v>
      </c>
      <c r="F35">
        <v>1.71</v>
      </c>
      <c r="G35" s="5"/>
      <c r="H35">
        <v>128</v>
      </c>
      <c r="I35" s="5">
        <v>158</v>
      </c>
      <c r="J35" s="5">
        <v>133</v>
      </c>
      <c r="K35" s="5">
        <v>152</v>
      </c>
      <c r="AF35" s="5">
        <f t="shared" si="2"/>
        <v>571</v>
      </c>
      <c r="AG35">
        <f t="shared" si="3"/>
        <v>4</v>
      </c>
      <c r="AH35">
        <f t="shared" si="4"/>
        <v>158</v>
      </c>
      <c r="AJ35">
        <f>IF(AND(OR(G35="S. acutus",G35="S. californicus",G35="S. tabernaemontani"),J35=0),H35*[1]Sheet1!$D$7+[1]Sheet1!$L$7,IF(AND(OR(G35="S. acutus",G35="S. tabernaemontani"),J35&gt;0),H35*[1]Sheet1!$D$8+AI35*[1]Sheet1!$E$8,IF(AND(G35="S. californicus",J35&gt;0),H35*[1]Sheet1!$D$9+AI35*[1]Sheet1!$E$9,IF(G35="S. maritimus",I35*[1]Sheet1!$C$10+H35*[1]Sheet1!$D$10+J35*[1]Sheet1!$F$10+[1]Sheet1!$L$10,IF(G35="S. americanus",I35*[1]Sheet1!$C$6+H35*[1]Sheet1!$D$6+[1]Sheet1!$L$6,IF(AND(OR(G35="T. domingensis",G35="T. latifolia"),H35&gt;0),I35*[1]Sheet1!$C$4+H35*[1]Sheet1!$D$4+AD35*[1]Sheet1!$J$4+AE35*[1]Sheet1!$K$4+[1]Sheet1!$L$4,IF(AND(OR(G35="T. domingensis",G35="T. latifolia"),AF35&gt;0),AF35*[1]Sheet1!$G$5+AG35*[1]Sheet1!$H$5+AH35*[1]Sheet1!$I$5+[1]Sheet1!$L$5,0)))))))</f>
        <v>0</v>
      </c>
      <c r="AK35">
        <f t="shared" si="0"/>
        <v>0</v>
      </c>
      <c r="AL35">
        <f>3.14159*((I35/2)^2)</f>
        <v>19606.663189999999</v>
      </c>
    </row>
    <row r="36" spans="1:38">
      <c r="A36" s="6">
        <v>42863</v>
      </c>
      <c r="B36" s="5" t="s">
        <v>49</v>
      </c>
      <c r="C36">
        <v>25</v>
      </c>
      <c r="D36" s="5" t="s">
        <v>86</v>
      </c>
      <c r="F36" s="5">
        <v>2.98</v>
      </c>
      <c r="H36">
        <v>108</v>
      </c>
      <c r="I36">
        <v>125</v>
      </c>
      <c r="J36">
        <v>150</v>
      </c>
      <c r="K36">
        <v>151</v>
      </c>
      <c r="L36">
        <v>169</v>
      </c>
      <c r="M36">
        <v>179</v>
      </c>
      <c r="N36">
        <v>195</v>
      </c>
      <c r="AF36" s="5">
        <f t="shared" si="2"/>
        <v>1077</v>
      </c>
      <c r="AG36">
        <f t="shared" si="3"/>
        <v>7</v>
      </c>
      <c r="AH36">
        <f t="shared" si="4"/>
        <v>195</v>
      </c>
      <c r="AJ36">
        <f>IF(AND(OR(D36="S. acutus",D36="S. californicus",D36="S. tabernaemontani"),G36=0),E36*[1]Sheet1!$D$7+[1]Sheet1!$L$7,IF(AND(OR(D36="S. acutus",D36="S. tabernaemontani"),G36&gt;0),E36*[1]Sheet1!$D$8+AI36*[1]Sheet1!$E$8,IF(AND(D36="S. californicus",G36&gt;0),E36*[1]Sheet1!$D$9+AI36*[1]Sheet1!$E$9,IF(D36="S.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latifolia"),E36&gt;0),F36*[1]Sheet1!$C$4+E36*[1]Sheet1!$D$4+AD36*[1]Sheet1!$J$4+AE36*[1]Sheet1!$K$4+[1]Sheet1!$L$4,IF(AND(OR(D36="T. domingensis",D36="T. latifolia"),AF36&gt;0),AF36*[1]Sheet1!$G$5+AG36*[1]Sheet1!$H$5+AH36*[1]Sheet1!$I$5+[1]Sheet1!$L$5,0)))))))</f>
        <v>26.11187300000001</v>
      </c>
      <c r="AK36">
        <f t="shared" si="0"/>
        <v>26.11187300000001</v>
      </c>
      <c r="AL36">
        <f t="shared" si="5"/>
        <v>6.9746439589999998</v>
      </c>
    </row>
    <row r="37" spans="1:38">
      <c r="A37" s="6">
        <v>42863</v>
      </c>
      <c r="B37" s="5" t="s">
        <v>49</v>
      </c>
      <c r="C37">
        <v>25</v>
      </c>
      <c r="D37" s="5" t="s">
        <v>86</v>
      </c>
      <c r="F37" s="5">
        <v>1.4</v>
      </c>
      <c r="H37" s="5">
        <v>73</v>
      </c>
      <c r="I37">
        <v>116</v>
      </c>
      <c r="J37" s="5">
        <v>140</v>
      </c>
      <c r="K37" s="5">
        <v>150</v>
      </c>
      <c r="AF37" s="5">
        <f t="shared" si="2"/>
        <v>479</v>
      </c>
      <c r="AG37">
        <f t="shared" si="3"/>
        <v>4</v>
      </c>
      <c r="AH37">
        <f t="shared" si="4"/>
        <v>150</v>
      </c>
      <c r="AJ37">
        <f>IF(AND(OR(D37="S. acutus",D37="S. californicus",D37="S. tabernaemontani"),H37=0),E37*[1]Sheet1!$D$7+[1]Sheet1!$L$7,IF(AND(OR(D37="S. acutus",D37="S. tabernaemontani"),H37&gt;0),E37*[1]Sheet1!$D$8+AI37*[1]Sheet1!$E$8,IF(AND(D37="S. californicus",H37&gt;0),E37*[1]Sheet1!$D$9+AI37*[1]Sheet1!$E$9,IF(D37="S. maritimus",F37*[1]Sheet1!$C$10+E37*[1]Sheet1!$D$10+H37*[1]Sheet1!$F$10+[1]Sheet1!$L$10,IF(D37="S. americanus",F37*[1]Sheet1!$C$6+E37*[1]Sheet1!$D$6+[1]Sheet1!$L$6,IF(AND(OR(D37="T. domingensis",D37="T. latifolia"),E37&gt;0),F37*[1]Sheet1!$C$4+E37*[1]Sheet1!$D$4+AD37*[1]Sheet1!$J$4+AE37*[1]Sheet1!$K$4+[1]Sheet1!$L$4,IF(AND(OR(D37="T. domingensis",D37="T. latifolia"),AF37&gt;0),AF37*[1]Sheet1!$G$5+AG37*[1]Sheet1!$H$5+AH37*[1]Sheet1!$I$5+[1]Sheet1!$L$5,0)))))))</f>
        <v>4.6694670000000009</v>
      </c>
      <c r="AK37">
        <f t="shared" si="0"/>
        <v>4.6694670000000009</v>
      </c>
      <c r="AL37">
        <f t="shared" si="5"/>
        <v>1.5393790999999997</v>
      </c>
    </row>
    <row r="38" spans="1:38">
      <c r="A38" s="6">
        <v>42863</v>
      </c>
      <c r="B38" s="5" t="s">
        <v>49</v>
      </c>
      <c r="C38">
        <v>25</v>
      </c>
      <c r="D38" s="5" t="s">
        <v>86</v>
      </c>
      <c r="F38" s="5">
        <v>1.95</v>
      </c>
      <c r="G38" s="5"/>
      <c r="H38">
        <v>79</v>
      </c>
      <c r="I38">
        <v>127</v>
      </c>
      <c r="J38">
        <v>139</v>
      </c>
      <c r="K38">
        <v>162</v>
      </c>
      <c r="L38">
        <v>168</v>
      </c>
      <c r="AF38" s="5">
        <f t="shared" si="2"/>
        <v>675</v>
      </c>
      <c r="AG38">
        <f t="shared" si="3"/>
        <v>5</v>
      </c>
      <c r="AH38">
        <f t="shared" si="4"/>
        <v>168</v>
      </c>
      <c r="AJ38">
        <f>IF(AND(OR(D38="S. acutus",D38="S. californicus",D38="S. tabernaemontani"),G38=0),E38*[1]Sheet1!$D$7+[1]Sheet1!$L$7,IF(AND(OR(D38="S. acutus",D38="S. tabernaemontani"),G38&gt;0),E38*[1]Sheet1!$D$8+AI38*[1]Sheet1!$E$8,IF(AND(D38="S. californicus",G38&gt;0),E38*[1]Sheet1!$D$9+AI38*[1]Sheet1!$E$9,IF(D38="S.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latifolia"),E38&gt;0),F38*[1]Sheet1!$C$4+E38*[1]Sheet1!$D$4+AD38*[1]Sheet1!$J$4+AE38*[1]Sheet1!$K$4+[1]Sheet1!$L$4,IF(AND(OR(D38="T. domingensis",D38="T. latifolia"),AF38&gt;0),AF38*[1]Sheet1!$G$5+AG38*[1]Sheet1!$H$5+AH38*[1]Sheet1!$I$5+[1]Sheet1!$L$5,0)))))))</f>
        <v>10.600684000000008</v>
      </c>
      <c r="AK38">
        <f t="shared" si="0"/>
        <v>10.600684000000008</v>
      </c>
      <c r="AL38">
        <f t="shared" si="5"/>
        <v>2.9864739937499998</v>
      </c>
    </row>
    <row r="39" spans="1:38">
      <c r="A39" s="6">
        <v>42863</v>
      </c>
      <c r="B39" s="5" t="s">
        <v>49</v>
      </c>
      <c r="C39">
        <v>25</v>
      </c>
      <c r="D39" s="5" t="s">
        <v>86</v>
      </c>
      <c r="F39" s="5">
        <v>2.06</v>
      </c>
      <c r="G39" s="5"/>
      <c r="H39">
        <v>110</v>
      </c>
      <c r="I39">
        <v>130</v>
      </c>
      <c r="J39" s="5">
        <v>126</v>
      </c>
      <c r="K39" s="5">
        <v>156</v>
      </c>
      <c r="L39" s="5">
        <v>167</v>
      </c>
      <c r="AF39" s="5">
        <f t="shared" si="2"/>
        <v>689</v>
      </c>
      <c r="AG39">
        <f t="shared" si="3"/>
        <v>5</v>
      </c>
      <c r="AH39">
        <f t="shared" si="4"/>
        <v>167</v>
      </c>
      <c r="AJ39">
        <f>IF(AND(OR(D39="S. acutus",D39="S. californicus",D39="S. tabernaemontani"),G39=0),E39*[1]Sheet1!$D$7+[1]Sheet1!$L$7,IF(AND(OR(D39="S. acutus",D39="S. tabernaemontani"),G39&gt;0),E39*[1]Sheet1!$D$8+AI39*[1]Sheet1!$E$8,IF(AND(D39="S. californicus",G39&gt;0),E39*[1]Sheet1!$D$9+AI39*[1]Sheet1!$E$9,IF(D39="S.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latifolia"),E39&gt;0),F39*[1]Sheet1!$C$4+E39*[1]Sheet1!$D$4+AD39*[1]Sheet1!$J$4+AE39*[1]Sheet1!$K$4+[1]Sheet1!$L$4,IF(AND(OR(D39="T. domingensis",D39="T. latifolia"),AF39&gt;0),AF39*[1]Sheet1!$G$5+AG39*[1]Sheet1!$H$5+AH39*[1]Sheet1!$I$5+[1]Sheet1!$L$5,0)))))))</f>
        <v>12.214499000000004</v>
      </c>
      <c r="AK39">
        <f t="shared" si="0"/>
        <v>12.214499000000004</v>
      </c>
      <c r="AL39">
        <f t="shared" si="5"/>
        <v>3.3329128309999998</v>
      </c>
    </row>
    <row r="40" spans="1:38">
      <c r="A40" s="6">
        <v>42863</v>
      </c>
      <c r="B40" s="5" t="s">
        <v>49</v>
      </c>
      <c r="C40">
        <v>25</v>
      </c>
      <c r="D40" s="5" t="s">
        <v>86</v>
      </c>
      <c r="F40" s="5">
        <v>2.83</v>
      </c>
      <c r="H40">
        <v>58</v>
      </c>
      <c r="I40">
        <v>93</v>
      </c>
      <c r="J40">
        <v>125</v>
      </c>
      <c r="K40">
        <v>150</v>
      </c>
      <c r="L40">
        <v>158</v>
      </c>
      <c r="M40">
        <v>194</v>
      </c>
      <c r="N40">
        <v>195</v>
      </c>
      <c r="O40">
        <v>215</v>
      </c>
      <c r="AF40" s="5">
        <f t="shared" si="2"/>
        <v>1188</v>
      </c>
      <c r="AG40">
        <f t="shared" si="3"/>
        <v>8</v>
      </c>
      <c r="AH40">
        <f t="shared" si="4"/>
        <v>215</v>
      </c>
      <c r="AJ40">
        <f>IF(AND(OR(D40="S. acutus",D40="S. californicus",D40="S. tabernaemontani"),G40=0),E40*[1]Sheet1!$D$7+[1]Sheet1!$L$7,IF(AND(OR(D40="S. acutus",D40="S. tabernaemontani"),G40&gt;0),E40*[1]Sheet1!$D$8+AI40*[1]Sheet1!$E$8,IF(AND(D40="S. californicus",G40&gt;0),E40*[1]Sheet1!$D$9+AI40*[1]Sheet1!$E$9,IF(D40="S.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latifolia"),E40&gt;0),F40*[1]Sheet1!$C$4+E40*[1]Sheet1!$D$4+AD40*[1]Sheet1!$J$4+AE40*[1]Sheet1!$K$4+[1]Sheet1!$L$4,IF(AND(OR(D40="T. domingensis",D40="T. latifolia"),AF40&gt;0),AF40*[1]Sheet1!$G$5+AG40*[1]Sheet1!$H$5+AH40*[1]Sheet1!$I$5+[1]Sheet1!$L$5,0)))))))</f>
        <v>23.471425000000011</v>
      </c>
      <c r="AK40">
        <f t="shared" si="0"/>
        <v>23.471425000000011</v>
      </c>
      <c r="AL40">
        <f t="shared" si="5"/>
        <v>6.2901700377500003</v>
      </c>
    </row>
    <row r="41" spans="1:38">
      <c r="A41" s="6">
        <v>42866</v>
      </c>
      <c r="B41" s="5" t="s">
        <v>48</v>
      </c>
      <c r="C41">
        <v>17</v>
      </c>
      <c r="D41" s="5" t="s">
        <v>86</v>
      </c>
      <c r="F41" s="5">
        <v>4.5</v>
      </c>
      <c r="G41" s="5"/>
      <c r="H41">
        <v>81</v>
      </c>
      <c r="I41">
        <v>70</v>
      </c>
      <c r="J41" s="5">
        <v>119</v>
      </c>
      <c r="K41" s="5">
        <v>151</v>
      </c>
      <c r="AF41" s="5">
        <f t="shared" si="2"/>
        <v>421</v>
      </c>
      <c r="AG41">
        <f t="shared" si="3"/>
        <v>4</v>
      </c>
      <c r="AH41">
        <f t="shared" si="4"/>
        <v>151</v>
      </c>
      <c r="AJ41">
        <f>IF(AND(OR(D41="S. acutus",D41="S. californicus",D41="S. tabernaemontani"),G41=0),E41*[1]Sheet1!$D$7+[1]Sheet1!$L$7,IF(AND(OR(D41="S. acutus",D41="S. tabernaemontani"),G41&gt;0),E41*[1]Sheet1!$D$8+AI41*[1]Sheet1!$E$8,IF(AND(D41="S. californicus",G41&gt;0),E41*[1]Sheet1!$D$9+AI41*[1]Sheet1!$E$9,IF(D41="S.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latifolia"),E41&gt;0),F41*[1]Sheet1!$C$4+E41*[1]Sheet1!$D$4+AD41*[1]Sheet1!$J$4+AE41*[1]Sheet1!$K$4+[1]Sheet1!$L$4,IF(AND(OR(D41="T. domingensis",D41="T. latifolia"),AF41&gt;0),AF41*[1]Sheet1!$G$5+AG41*[1]Sheet1!$H$5+AH41*[1]Sheet1!$I$5+[1]Sheet1!$L$5,0)))))))</f>
        <v>-1.0695679999999967</v>
      </c>
      <c r="AK41" t="str">
        <f t="shared" si="0"/>
        <v xml:space="preserve"> </v>
      </c>
      <c r="AL41">
        <f t="shared" si="5"/>
        <v>15.904299374999999</v>
      </c>
    </row>
    <row r="42" spans="1:38">
      <c r="A42" s="6">
        <v>42866</v>
      </c>
      <c r="B42" s="5" t="s">
        <v>48</v>
      </c>
      <c r="C42">
        <v>17</v>
      </c>
      <c r="D42" s="5" t="s">
        <v>86</v>
      </c>
      <c r="F42" s="5">
        <v>6.2</v>
      </c>
      <c r="G42" s="5"/>
      <c r="H42">
        <v>158</v>
      </c>
      <c r="I42">
        <v>175</v>
      </c>
      <c r="J42">
        <v>178</v>
      </c>
      <c r="K42">
        <v>228</v>
      </c>
      <c r="AF42" s="5">
        <f t="shared" si="2"/>
        <v>739</v>
      </c>
      <c r="AG42">
        <f t="shared" si="3"/>
        <v>4</v>
      </c>
      <c r="AH42">
        <f t="shared" si="4"/>
        <v>228</v>
      </c>
      <c r="AJ42">
        <f>IF(AND(OR(D42="S. acutus",D42="S. californicus",D42="S. tabernaemontani"),G42=0),E42*[1]Sheet1!$D$7+[1]Sheet1!$L$7,IF(AND(OR(D42="S. acutus",D42="S. tabernaemontani"),G42&gt;0),E42*[1]Sheet1!$D$8+AI42*[1]Sheet1!$E$8,IF(AND(D42="S. californicus",G42&gt;0),E42*[1]Sheet1!$D$9+AI42*[1]Sheet1!$E$9,IF(D42="S.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latifolia"),E42&gt;0),F42*[1]Sheet1!$C$4+E42*[1]Sheet1!$D$4+AD42*[1]Sheet1!$J$4+AE42*[1]Sheet1!$K$4+[1]Sheet1!$L$4,IF(AND(OR(D42="T. domingensis",D42="T. latifolia"),AF42&gt;0),AF42*[1]Sheet1!$G$5+AG42*[1]Sheet1!$H$5+AH42*[1]Sheet1!$I$5+[1]Sheet1!$L$5,0)))))))</f>
        <v>5.5486570000000128</v>
      </c>
      <c r="AK42">
        <f t="shared" si="0"/>
        <v>5.5486570000000128</v>
      </c>
      <c r="AL42">
        <f t="shared" si="5"/>
        <v>30.190679900000003</v>
      </c>
    </row>
    <row r="43" spans="1:38">
      <c r="A43" s="6">
        <v>42866</v>
      </c>
      <c r="B43" s="5" t="s">
        <v>48</v>
      </c>
      <c r="C43">
        <v>17</v>
      </c>
      <c r="D43" s="5" t="s">
        <v>86</v>
      </c>
      <c r="F43" s="5">
        <v>8.5</v>
      </c>
      <c r="G43" s="5"/>
      <c r="H43">
        <v>128</v>
      </c>
      <c r="I43">
        <v>167</v>
      </c>
      <c r="J43" s="5">
        <v>191</v>
      </c>
      <c r="K43" s="5">
        <v>193</v>
      </c>
      <c r="L43" s="5">
        <v>230</v>
      </c>
      <c r="M43" s="5">
        <v>235</v>
      </c>
      <c r="AE43" s="5"/>
      <c r="AF43" s="5">
        <f t="shared" si="2"/>
        <v>1144</v>
      </c>
      <c r="AG43">
        <f t="shared" si="3"/>
        <v>6</v>
      </c>
      <c r="AH43">
        <f t="shared" si="4"/>
        <v>235</v>
      </c>
      <c r="AJ43">
        <f>IF(AND(OR(D43="S. acutus",D43="S. californicus",D43="S. tabernaemontani"),G43=0),E43*[1]Sheet1!$D$7+[1]Sheet1!$L$7,IF(AND(OR(D43="S. acutus",D43="S. tabernaemontani"),G43&gt;0),E43*[1]Sheet1!$D$8+AI43*[1]Sheet1!$E$8,IF(AND(D43="S. californicus",G43&gt;0),E43*[1]Sheet1!$D$9+AI43*[1]Sheet1!$E$9,IF(D43="S.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latifolia"),E43&gt;0),F43*[1]Sheet1!$C$4+E43*[1]Sheet1!$D$4+AD43*[1]Sheet1!$J$4+AE43*[1]Sheet1!$K$4+[1]Sheet1!$L$4,IF(AND(OR(D43="T. domingensis",D43="T. latifolia"),AF43&gt;0),AF43*[1]Sheet1!$G$5+AG43*[1]Sheet1!$H$5+AH43*[1]Sheet1!$I$5+[1]Sheet1!$L$5,0)))))))</f>
        <v>27.366011000000007</v>
      </c>
      <c r="AK43">
        <f t="shared" si="0"/>
        <v>27.366011000000007</v>
      </c>
      <c r="AL43">
        <f t="shared" si="5"/>
        <v>56.744969374999997</v>
      </c>
    </row>
    <row r="44" spans="1:38">
      <c r="A44" s="6">
        <v>42866</v>
      </c>
      <c r="B44" s="5" t="s">
        <v>48</v>
      </c>
      <c r="C44">
        <v>17</v>
      </c>
      <c r="D44" s="5" t="s">
        <v>86</v>
      </c>
      <c r="F44" s="5">
        <v>4.5</v>
      </c>
      <c r="G44" s="5"/>
      <c r="H44">
        <v>181</v>
      </c>
      <c r="I44">
        <v>142</v>
      </c>
      <c r="J44">
        <v>147</v>
      </c>
      <c r="AF44" s="5">
        <f t="shared" si="2"/>
        <v>470</v>
      </c>
      <c r="AG44">
        <f t="shared" si="3"/>
        <v>3</v>
      </c>
      <c r="AH44">
        <f t="shared" si="4"/>
        <v>181</v>
      </c>
      <c r="AJ44">
        <f>IF(AND(OR(D44="S. acutus",D44="S. californicus",D44="S. tabernaemontani"),G44=0),E44*[1]Sheet1!$D$7+[1]Sheet1!$L$7,IF(AND(OR(D44="S. acutus",D44="S. tabernaemontani"),G44&gt;0),E44*[1]Sheet1!$D$8+AI44*[1]Sheet1!$E$8,IF(AND(D44="S. californicus",G44&gt;0),E44*[1]Sheet1!$D$9+AI44*[1]Sheet1!$E$9,IF(D44="S.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latifolia"),E44&gt;0),F44*[1]Sheet1!$C$4+E44*[1]Sheet1!$D$4+AD44*[1]Sheet1!$J$4+AE44*[1]Sheet1!$K$4+[1]Sheet1!$L$4,IF(AND(OR(D44="T. domingensis",D44="T. latifolia"),AF44&gt;0),AF44*[1]Sheet1!$G$5+AG44*[1]Sheet1!$H$5+AH44*[1]Sheet1!$I$5+[1]Sheet1!$L$5,0)))))))</f>
        <v>1.5094300000000018</v>
      </c>
      <c r="AK44">
        <f t="shared" si="0"/>
        <v>1.5094300000000018</v>
      </c>
      <c r="AL44">
        <f t="shared" si="5"/>
        <v>15.904299374999999</v>
      </c>
    </row>
    <row r="45" spans="1:38">
      <c r="A45" s="6">
        <v>42866</v>
      </c>
      <c r="B45" s="5" t="s">
        <v>48</v>
      </c>
      <c r="C45">
        <v>17</v>
      </c>
      <c r="D45" s="5" t="s">
        <v>86</v>
      </c>
      <c r="F45" s="5">
        <v>7.5</v>
      </c>
      <c r="H45">
        <v>131</v>
      </c>
      <c r="I45">
        <v>167</v>
      </c>
      <c r="J45" s="5">
        <v>192</v>
      </c>
      <c r="K45" s="5">
        <v>211</v>
      </c>
      <c r="L45">
        <v>220</v>
      </c>
      <c r="AF45" s="5">
        <f t="shared" si="2"/>
        <v>921</v>
      </c>
      <c r="AG45">
        <f t="shared" si="3"/>
        <v>5</v>
      </c>
      <c r="AH45">
        <f t="shared" si="4"/>
        <v>220</v>
      </c>
      <c r="AJ45">
        <f>IF(AND(OR(D45="S. acutus",D45="S. californicus",D45="S. tabernaemontani"),G45=0),E45*[1]Sheet1!$D$7+[1]Sheet1!$L$7,IF(AND(OR(D45="S. acutus",D45="S. tabernaemontani"),G45&gt;0),E45*[1]Sheet1!$D$8+AI45*[1]Sheet1!$E$8,IF(AND(D45="S. californicus",G45&gt;0),E45*[1]Sheet1!$D$9+AI45*[1]Sheet1!$E$9,IF(D45="S.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latifolia"),E45&gt;0),F45*[1]Sheet1!$C$4+E45*[1]Sheet1!$D$4+AD45*[1]Sheet1!$J$4+AE45*[1]Sheet1!$K$4+[1]Sheet1!$L$4,IF(AND(OR(D45="T. domingensis",D45="T. latifolia"),AF45&gt;0),AF45*[1]Sheet1!$G$5+AG45*[1]Sheet1!$H$5+AH45*[1]Sheet1!$I$5+[1]Sheet1!$L$5,0)))))))</f>
        <v>17.999673999999999</v>
      </c>
      <c r="AK45">
        <f t="shared" si="0"/>
        <v>17.999673999999999</v>
      </c>
      <c r="AL45">
        <f t="shared" si="5"/>
        <v>44.178609375000001</v>
      </c>
    </row>
    <row r="46" spans="1:38">
      <c r="A46" s="6">
        <v>42866</v>
      </c>
      <c r="B46" s="5" t="s">
        <v>48</v>
      </c>
      <c r="C46">
        <v>17</v>
      </c>
      <c r="D46" s="5" t="s">
        <v>86</v>
      </c>
      <c r="F46" s="5">
        <v>2.91</v>
      </c>
      <c r="G46" s="5"/>
      <c r="H46">
        <v>170</v>
      </c>
      <c r="I46">
        <v>171</v>
      </c>
      <c r="J46">
        <v>193</v>
      </c>
      <c r="K46">
        <v>214</v>
      </c>
      <c r="L46">
        <v>243</v>
      </c>
      <c r="M46">
        <v>264</v>
      </c>
      <c r="AE46" s="5"/>
      <c r="AF46" s="5">
        <f t="shared" si="2"/>
        <v>1255</v>
      </c>
      <c r="AG46">
        <f t="shared" si="3"/>
        <v>6</v>
      </c>
      <c r="AH46">
        <f t="shared" si="4"/>
        <v>264</v>
      </c>
      <c r="AJ46">
        <f>IF(AND(OR(D46="S. acutus",D46="S. californicus",D46="S. tabernaemontani"),G46=0),E46*[1]Sheet1!$D$7+[1]Sheet1!$L$7,IF(AND(OR(D46="S. acutus",D46="S. tabernaemontani"),G46&gt;0),E46*[1]Sheet1!$D$8+AI46*[1]Sheet1!$E$8,IF(AND(D46="S. californicus",G46&gt;0),E46*[1]Sheet1!$D$9+AI46*[1]Sheet1!$E$9,IF(D46="S.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latifolia"),E46&gt;0),F46*[1]Sheet1!$C$4+E46*[1]Sheet1!$D$4+AD46*[1]Sheet1!$J$4+AE46*[1]Sheet1!$K$4+[1]Sheet1!$L$4,IF(AND(OR(D46="T. domingensis",D46="T. latifolia"),AF46&gt;0),AF46*[1]Sheet1!$G$5+AG46*[1]Sheet1!$H$5+AH46*[1]Sheet1!$I$5+[1]Sheet1!$L$5,0)))))))</f>
        <v>29.036711000000004</v>
      </c>
      <c r="AK46">
        <f t="shared" si="0"/>
        <v>29.036711000000004</v>
      </c>
      <c r="AL46">
        <f t="shared" si="5"/>
        <v>6.650824569750001</v>
      </c>
    </row>
    <row r="47" spans="1:38">
      <c r="A47" s="6">
        <v>42866</v>
      </c>
      <c r="B47" s="5" t="s">
        <v>48</v>
      </c>
      <c r="C47">
        <v>17</v>
      </c>
      <c r="D47" s="5" t="s">
        <v>86</v>
      </c>
      <c r="F47" s="5">
        <v>1.94</v>
      </c>
      <c r="G47" s="5"/>
      <c r="H47">
        <v>144</v>
      </c>
      <c r="I47">
        <v>174</v>
      </c>
      <c r="J47" s="5">
        <v>173</v>
      </c>
      <c r="K47" s="5">
        <v>218</v>
      </c>
      <c r="L47" s="5">
        <v>230</v>
      </c>
      <c r="AE47" s="5"/>
      <c r="AF47" s="5">
        <f t="shared" si="2"/>
        <v>939</v>
      </c>
      <c r="AG47">
        <f t="shared" si="3"/>
        <v>5</v>
      </c>
      <c r="AH47">
        <f t="shared" si="4"/>
        <v>230</v>
      </c>
      <c r="AJ47">
        <f>IF(AND(OR(D47="S. acutus",D47="S. californicus",D47="S. tabernaemontani"),G47=0),E47*[1]Sheet1!$D$7+[1]Sheet1!$L$7,IF(AND(OR(D47="S. acutus",D47="S. tabernaemontani"),G47&gt;0),E47*[1]Sheet1!$D$8+AI47*[1]Sheet1!$E$8,IF(AND(D47="S. californicus",G47&gt;0),E47*[1]Sheet1!$D$9+AI47*[1]Sheet1!$E$9,IF(D47="S.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latifolia"),E47&gt;0),F47*[1]Sheet1!$C$4+E47*[1]Sheet1!$D$4+AD47*[1]Sheet1!$J$4+AE47*[1]Sheet1!$K$4+[1]Sheet1!$L$4,IF(AND(OR(D47="T. domingensis",D47="T. latifolia"),AF47&gt;0),AF47*[1]Sheet1!$G$5+AG47*[1]Sheet1!$H$5+AH47*[1]Sheet1!$I$5+[1]Sheet1!$L$5,0)))))))</f>
        <v>16.674813999999998</v>
      </c>
      <c r="AK47">
        <f t="shared" si="0"/>
        <v>16.674813999999998</v>
      </c>
      <c r="AL47">
        <f t="shared" si="5"/>
        <v>2.9559220309999996</v>
      </c>
    </row>
    <row r="48" spans="1:38">
      <c r="A48" s="6">
        <v>42866</v>
      </c>
      <c r="B48" s="5" t="s">
        <v>48</v>
      </c>
      <c r="C48">
        <v>17</v>
      </c>
      <c r="D48" s="5" t="s">
        <v>86</v>
      </c>
      <c r="F48" s="5">
        <v>2.56</v>
      </c>
      <c r="H48">
        <v>178</v>
      </c>
      <c r="I48">
        <v>181</v>
      </c>
      <c r="J48">
        <v>222</v>
      </c>
      <c r="K48">
        <v>227</v>
      </c>
      <c r="L48">
        <v>239</v>
      </c>
      <c r="M48">
        <v>241</v>
      </c>
      <c r="N48">
        <v>255</v>
      </c>
      <c r="AF48" s="5">
        <f t="shared" si="2"/>
        <v>1543</v>
      </c>
      <c r="AG48">
        <f t="shared" si="3"/>
        <v>7</v>
      </c>
      <c r="AH48">
        <f t="shared" si="4"/>
        <v>255</v>
      </c>
      <c r="AJ48">
        <f>IF(AND(OR(D48="S. acutus",D48="S. californicus",D48="S. tabernaemontani"),G48=0),E48*[1]Sheet1!$D$7+[1]Sheet1!$L$7,IF(AND(OR(D48="S. acutus",D48="S. tabernaemontani"),G48&gt;0),E48*[1]Sheet1!$D$8+AI48*[1]Sheet1!$E$8,IF(AND(D48="S. californicus",G48&gt;0),E48*[1]Sheet1!$D$9+AI48*[1]Sheet1!$E$9,IF(D48="S.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latifolia"),E48&gt;0),F48*[1]Sheet1!$C$4+E48*[1]Sheet1!$D$4+AD48*[1]Sheet1!$J$4+AE48*[1]Sheet1!$K$4+[1]Sheet1!$L$4,IF(AND(OR(D48="T. domingensis",D48="T. latifolia"),AF48&gt;0),AF48*[1]Sheet1!$G$5+AG48*[1]Sheet1!$H$5+AH48*[1]Sheet1!$I$5+[1]Sheet1!$L$5,0)))))))</f>
        <v>51.727003000000018</v>
      </c>
      <c r="AK48">
        <f t="shared" si="0"/>
        <v>51.727003000000018</v>
      </c>
      <c r="AL48">
        <f t="shared" si="5"/>
        <v>5.147181056</v>
      </c>
    </row>
    <row r="49" spans="1:38">
      <c r="A49" s="6">
        <v>42866</v>
      </c>
      <c r="B49" s="5" t="s">
        <v>48</v>
      </c>
      <c r="C49">
        <v>17</v>
      </c>
      <c r="D49" s="5" t="s">
        <v>86</v>
      </c>
      <c r="F49" s="5">
        <v>1.37</v>
      </c>
      <c r="G49" s="5"/>
      <c r="H49">
        <v>82</v>
      </c>
      <c r="I49">
        <v>83</v>
      </c>
      <c r="J49" s="5">
        <v>117</v>
      </c>
      <c r="K49" s="5">
        <v>151</v>
      </c>
      <c r="L49" s="5">
        <v>150</v>
      </c>
      <c r="AE49" s="5"/>
      <c r="AF49" s="5">
        <f t="shared" si="2"/>
        <v>583</v>
      </c>
      <c r="AG49">
        <f t="shared" si="3"/>
        <v>5</v>
      </c>
      <c r="AH49">
        <f t="shared" si="4"/>
        <v>151</v>
      </c>
      <c r="AJ49">
        <f>IF(AND(OR(D49="S. acutus",D49="S. californicus",D49="S. tabernaemontani"),G49=0),E49*[1]Sheet1!$D$7+[1]Sheet1!$L$7,IF(AND(OR(D49="S. acutus",D49="S. tabernaemontani"),G49&gt;0),E49*[1]Sheet1!$D$8+AI49*[1]Sheet1!$E$8,IF(AND(D49="S. californicus",G49&gt;0),E49*[1]Sheet1!$D$9+AI49*[1]Sheet1!$E$9,IF(D49="S.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latifolia"),E49&gt;0),F49*[1]Sheet1!$C$4+E49*[1]Sheet1!$D$4+AD49*[1]Sheet1!$J$4+AE49*[1]Sheet1!$K$4+[1]Sheet1!$L$4,IF(AND(OR(D49="T. domingensis",D49="T. latifolia"),AF49&gt;0),AF49*[1]Sheet1!$G$5+AG49*[1]Sheet1!$H$5+AH49*[1]Sheet1!$I$5+[1]Sheet1!$L$5,0)))))))</f>
        <v>7.0963890000000021</v>
      </c>
      <c r="AK49">
        <f t="shared" si="0"/>
        <v>7.0963890000000021</v>
      </c>
      <c r="AL49">
        <f t="shared" si="5"/>
        <v>1.4741125677500002</v>
      </c>
    </row>
    <row r="50" spans="1:38">
      <c r="A50" s="6">
        <v>42866</v>
      </c>
      <c r="B50" s="5" t="s">
        <v>48</v>
      </c>
      <c r="C50">
        <v>17</v>
      </c>
      <c r="D50" s="5" t="s">
        <v>86</v>
      </c>
      <c r="F50" s="5">
        <v>1.95</v>
      </c>
      <c r="G50" s="5"/>
      <c r="H50">
        <v>94</v>
      </c>
      <c r="I50">
        <v>185</v>
      </c>
      <c r="J50">
        <v>187</v>
      </c>
      <c r="K50">
        <v>221</v>
      </c>
      <c r="L50">
        <v>218</v>
      </c>
      <c r="AF50" s="5">
        <f t="shared" si="2"/>
        <v>905</v>
      </c>
      <c r="AG50">
        <f t="shared" si="3"/>
        <v>5</v>
      </c>
      <c r="AH50">
        <f t="shared" si="4"/>
        <v>221</v>
      </c>
      <c r="AJ50">
        <f>IF(AND(OR(D50="S. acutus",D50="S. californicus",D50="S. tabernaemontani"),G50=0),E50*[1]Sheet1!$D$7+[1]Sheet1!$L$7,IF(AND(OR(D50="S. acutus",D50="S. tabernaemontani"),G50&gt;0),E50*[1]Sheet1!$D$8+AI50*[1]Sheet1!$E$8,IF(AND(D50="S. californicus",G50&gt;0),E50*[1]Sheet1!$D$9+AI50*[1]Sheet1!$E$9,IF(D50="S.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latifolia"),E50&gt;0),F50*[1]Sheet1!$C$4+E50*[1]Sheet1!$D$4+AD50*[1]Sheet1!$J$4+AE50*[1]Sheet1!$K$4+[1]Sheet1!$L$4,IF(AND(OR(D50="T. domingensis",D50="T. latifolia"),AF50&gt;0),AF50*[1]Sheet1!$G$5+AG50*[1]Sheet1!$H$5+AH50*[1]Sheet1!$I$5+[1]Sheet1!$L$5,0)))))))</f>
        <v>16.198349000000007</v>
      </c>
      <c r="AK50">
        <f t="shared" ref="AK50:AK58" si="6">IF(AJ50&lt;0," ",AJ50)</f>
        <v>16.198349000000007</v>
      </c>
      <c r="AL50">
        <f t="shared" si="5"/>
        <v>2.9864739937499998</v>
      </c>
    </row>
    <row r="51" spans="1:38">
      <c r="A51" s="6">
        <v>42866</v>
      </c>
      <c r="B51" s="5" t="s">
        <v>48</v>
      </c>
      <c r="C51">
        <v>17</v>
      </c>
      <c r="D51" s="5" t="s">
        <v>86</v>
      </c>
      <c r="F51" s="5">
        <v>1.1100000000000001</v>
      </c>
      <c r="G51" s="5"/>
      <c r="H51">
        <v>118</v>
      </c>
      <c r="I51">
        <v>158</v>
      </c>
      <c r="J51" s="5">
        <v>162</v>
      </c>
      <c r="K51" s="5">
        <v>196</v>
      </c>
      <c r="AF51" s="5">
        <f t="shared" si="2"/>
        <v>634</v>
      </c>
      <c r="AG51">
        <f t="shared" si="3"/>
        <v>4</v>
      </c>
      <c r="AH51">
        <f t="shared" si="4"/>
        <v>196</v>
      </c>
      <c r="AJ51">
        <f>IF(AND(OR(D51="S. acutus",D51="S. californicus",D51="S. tabernaemontani"),G51=0),E51*[1]Sheet1!$D$7+[1]Sheet1!$L$7,IF(AND(OR(D51="S. acutus",D51="S. tabernaemontani"),G51&gt;0),E51*[1]Sheet1!$D$8+AI51*[1]Sheet1!$E$8,IF(AND(D51="S. californicus",G51&gt;0),E51*[1]Sheet1!$D$9+AI51*[1]Sheet1!$E$9,IF(D51="S.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latifolia"),E51&gt;0),F51*[1]Sheet1!$C$4+E51*[1]Sheet1!$D$4+AD51*[1]Sheet1!$J$4+AE51*[1]Sheet1!$K$4+[1]Sheet1!$L$4,IF(AND(OR(D51="T. domingensis",D51="T. latifolia"),AF51&gt;0),AF51*[1]Sheet1!$G$5+AG51*[1]Sheet1!$H$5+AH51*[1]Sheet1!$I$5+[1]Sheet1!$L$5,0)))))))</f>
        <v>5.3442220000000056</v>
      </c>
      <c r="AK51">
        <f t="shared" si="6"/>
        <v>5.3442220000000056</v>
      </c>
      <c r="AL51">
        <f t="shared" si="5"/>
        <v>0.96768825975000017</v>
      </c>
    </row>
    <row r="52" spans="1:38">
      <c r="A52" s="6">
        <v>42866</v>
      </c>
      <c r="B52" s="5" t="s">
        <v>48</v>
      </c>
      <c r="C52">
        <v>17</v>
      </c>
      <c r="D52" s="5" t="s">
        <v>86</v>
      </c>
      <c r="F52" s="5">
        <v>1.56</v>
      </c>
      <c r="H52">
        <v>81</v>
      </c>
      <c r="I52">
        <v>114</v>
      </c>
      <c r="J52">
        <v>115</v>
      </c>
      <c r="K52">
        <v>147</v>
      </c>
      <c r="L52">
        <v>146</v>
      </c>
      <c r="AF52" s="5">
        <f t="shared" si="2"/>
        <v>603</v>
      </c>
      <c r="AG52">
        <f t="shared" si="3"/>
        <v>5</v>
      </c>
      <c r="AH52">
        <f t="shared" si="4"/>
        <v>147</v>
      </c>
      <c r="AJ52">
        <f>IF(AND(OR(D52="S. acutus",D52="S. californicus",D52="S. tabernaemontani"),G52=0),E52*[1]Sheet1!$D$7+[1]Sheet1!$L$7,IF(AND(OR(D52="S. acutus",D52="S. tabernaemontani"),G52&gt;0),E52*[1]Sheet1!$D$8+AI52*[1]Sheet1!$E$8,IF(AND(D52="S. californicus",G52&gt;0),E52*[1]Sheet1!$D$9+AI52*[1]Sheet1!$E$9,IF(D52="S.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latifolia"),E52&gt;0),F52*[1]Sheet1!$C$4+E52*[1]Sheet1!$D$4+AD52*[1]Sheet1!$J$4+AE52*[1]Sheet1!$K$4+[1]Sheet1!$L$4,IF(AND(OR(D52="T. domingensis",D52="T. latifolia"),AF52&gt;0),AF52*[1]Sheet1!$G$5+AG52*[1]Sheet1!$H$5+AH52*[1]Sheet1!$I$5+[1]Sheet1!$L$5,0)))))))</f>
        <v>10.176469000000004</v>
      </c>
      <c r="AK52">
        <f t="shared" si="6"/>
        <v>10.176469000000004</v>
      </c>
      <c r="AL52">
        <f t="shared" si="5"/>
        <v>1.9113433560000002</v>
      </c>
    </row>
    <row r="53" spans="1:38">
      <c r="A53" s="6">
        <v>42866</v>
      </c>
      <c r="B53" s="5" t="s">
        <v>48</v>
      </c>
      <c r="C53">
        <v>17</v>
      </c>
      <c r="D53" s="5" t="s">
        <v>86</v>
      </c>
      <c r="F53" s="5">
        <v>1.56</v>
      </c>
      <c r="H53">
        <v>112</v>
      </c>
      <c r="I53">
        <v>118</v>
      </c>
      <c r="J53" s="5">
        <v>146</v>
      </c>
      <c r="K53" s="5">
        <v>150</v>
      </c>
      <c r="L53">
        <v>191</v>
      </c>
      <c r="M53">
        <v>218</v>
      </c>
      <c r="AF53" s="5">
        <f t="shared" si="2"/>
        <v>935</v>
      </c>
      <c r="AG53">
        <f t="shared" si="3"/>
        <v>6</v>
      </c>
      <c r="AH53">
        <f t="shared" si="4"/>
        <v>218</v>
      </c>
      <c r="AJ53">
        <f>IF(AND(OR(D53="S. acutus",D53="S. californicus",D53="S. tabernaemontani"),G53=0),E53*[1]Sheet1!$D$7+[1]Sheet1!$L$7,IF(AND(OR(D53="S. acutus",D53="S. tabernaemontani"),G53&gt;0),E53*[1]Sheet1!$D$8+AI53*[1]Sheet1!$E$8,IF(AND(D53="S. californicus",G53&gt;0),E53*[1]Sheet1!$D$9+AI53*[1]Sheet1!$E$9,IF(D53="S.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latifolia"),E53&gt;0),F53*[1]Sheet1!$C$4+E53*[1]Sheet1!$D$4+AD53*[1]Sheet1!$J$4+AE53*[1]Sheet1!$K$4+[1]Sheet1!$L$4,IF(AND(OR(D53="T. domingensis",D53="T. latifolia"),AF53&gt;0),AF53*[1]Sheet1!$G$5+AG53*[1]Sheet1!$H$5+AH53*[1]Sheet1!$I$5+[1]Sheet1!$L$5,0)))))))</f>
        <v>12.892381000000007</v>
      </c>
      <c r="AK53">
        <f t="shared" si="6"/>
        <v>12.892381000000007</v>
      </c>
      <c r="AL53">
        <f t="shared" si="5"/>
        <v>1.9113433560000002</v>
      </c>
    </row>
    <row r="54" spans="1:38">
      <c r="A54" s="6">
        <v>42866</v>
      </c>
      <c r="B54" s="5" t="s">
        <v>48</v>
      </c>
      <c r="C54">
        <v>17</v>
      </c>
      <c r="D54" s="5" t="s">
        <v>87</v>
      </c>
      <c r="E54">
        <v>242</v>
      </c>
      <c r="F54" s="5">
        <v>5.2</v>
      </c>
      <c r="G54" s="5"/>
      <c r="AF54" s="5">
        <f t="shared" si="2"/>
        <v>0</v>
      </c>
      <c r="AG54">
        <f t="shared" si="3"/>
        <v>0</v>
      </c>
      <c r="AH54">
        <f t="shared" si="4"/>
        <v>0</v>
      </c>
      <c r="AJ54">
        <f>IF(AND(OR(D54="S. acutus",D54="S. californicus",D54="S. tabernaemontani"),G54=0),E54*[1]Sheet1!$D$7+[1]Sheet1!$L$7,IF(AND(OR(D54="S. acutus",D54="S. tabernaemontani"),G54&gt;0),E54*[1]Sheet1!$D$8+AI54*[1]Sheet1!$E$8,IF(AND(D54="S. californicus",G54&gt;0),E54*[1]Sheet1!$D$9+AI54*[1]Sheet1!$E$9,IF(D54="S.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latifolia"),E54&gt;0),F54*[1]Sheet1!$C$4+E54*[1]Sheet1!$D$4+AD54*[1]Sheet1!$J$4+AE54*[1]Sheet1!$K$4+[1]Sheet1!$L$4,IF(AND(OR(D54="T. domingensis",D54="T. latifolia"),AF54&gt;0),AF54*[1]Sheet1!$G$5+AG54*[1]Sheet1!$H$5+AH54*[1]Sheet1!$I$5+[1]Sheet1!$L$5,0)))))))</f>
        <v>12.374813</v>
      </c>
      <c r="AK54">
        <f t="shared" si="6"/>
        <v>12.374813</v>
      </c>
      <c r="AL54">
        <f t="shared" si="5"/>
        <v>21.237148400000002</v>
      </c>
    </row>
    <row r="55" spans="1:38">
      <c r="A55" s="6">
        <v>42866</v>
      </c>
      <c r="B55" s="5" t="s">
        <v>48</v>
      </c>
      <c r="C55">
        <v>17</v>
      </c>
      <c r="D55" s="5" t="s">
        <v>87</v>
      </c>
      <c r="E55">
        <v>306</v>
      </c>
      <c r="F55" s="5">
        <v>2.0099999999999998</v>
      </c>
      <c r="G55" s="5"/>
      <c r="AF55" s="5">
        <f t="shared" si="2"/>
        <v>0</v>
      </c>
      <c r="AG55">
        <f t="shared" si="3"/>
        <v>0</v>
      </c>
      <c r="AH55">
        <f t="shared" si="4"/>
        <v>0</v>
      </c>
      <c r="AJ55">
        <f>IF(AND(OR(D55="S. acutus",D55="S. californicus",D55="S. tabernaemontani"),G55=0),E55*[1]Sheet1!$D$7+[1]Sheet1!$L$7,IF(AND(OR(D55="S. acutus",D55="S. tabernaemontani"),G55&gt;0),E55*[1]Sheet1!$D$8+AI55*[1]Sheet1!$E$8,IF(AND(D55="S. californicus",G55&gt;0),E55*[1]Sheet1!$D$9+AI55*[1]Sheet1!$E$9,IF(D55="S.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latifolia"),E55&gt;0),F55*[1]Sheet1!$C$4+E55*[1]Sheet1!$D$4+AD55*[1]Sheet1!$J$4+AE55*[1]Sheet1!$K$4+[1]Sheet1!$L$4,IF(AND(OR(D55="T. domingensis",D55="T. latifolia"),AF55&gt;0),AF55*[1]Sheet1!$G$5+AG55*[1]Sheet1!$H$5+AH55*[1]Sheet1!$I$5+[1]Sheet1!$L$5,0)))))))</f>
        <v>16.861533000000001</v>
      </c>
      <c r="AK55">
        <f t="shared" si="6"/>
        <v>16.861533000000001</v>
      </c>
      <c r="AL55">
        <f t="shared" si="5"/>
        <v>3.1730844397499989</v>
      </c>
    </row>
    <row r="56" spans="1:38">
      <c r="A56" s="6">
        <v>42866</v>
      </c>
      <c r="B56" s="5" t="s">
        <v>48</v>
      </c>
      <c r="C56">
        <v>17</v>
      </c>
      <c r="D56" s="5" t="s">
        <v>87</v>
      </c>
      <c r="E56">
        <v>281</v>
      </c>
      <c r="F56" s="5">
        <v>1.43</v>
      </c>
      <c r="AF56" s="5">
        <f t="shared" si="2"/>
        <v>0</v>
      </c>
      <c r="AG56">
        <f t="shared" si="3"/>
        <v>0</v>
      </c>
      <c r="AH56">
        <f t="shared" si="4"/>
        <v>0</v>
      </c>
      <c r="AJ56">
        <f>IF(AND(OR(D56="S. acutus",D56="S. californicus",D56="S. tabernaemontani"),G56=0),E56*[1]Sheet1!$D$7+[1]Sheet1!$L$7,IF(AND(OR(D56="S. acutus",D56="S. tabernaemontani"),G56&gt;0),E56*[1]Sheet1!$D$8+AI56*[1]Sheet1!$E$8,IF(AND(D56="S. californicus",G56&gt;0),E56*[1]Sheet1!$D$9+AI56*[1]Sheet1!$E$9,IF(D56="S.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latifolia"),E56&gt;0),F56*[1]Sheet1!$C$4+E56*[1]Sheet1!$D$4+AD56*[1]Sheet1!$J$4+AE56*[1]Sheet1!$K$4+[1]Sheet1!$L$4,IF(AND(OR(D56="T. domingensis",D56="T. latifolia"),AF56&gt;0),AF56*[1]Sheet1!$G$5+AG56*[1]Sheet1!$H$5+AH56*[1]Sheet1!$I$5+[1]Sheet1!$L$5,0)))))))</f>
        <v>15.108908</v>
      </c>
      <c r="AK56">
        <f t="shared" si="6"/>
        <v>15.108908</v>
      </c>
      <c r="AL56">
        <f t="shared" si="5"/>
        <v>1.6060593477499998</v>
      </c>
    </row>
    <row r="57" spans="1:38">
      <c r="A57" s="6">
        <v>42866</v>
      </c>
      <c r="B57" s="5" t="s">
        <v>48</v>
      </c>
      <c r="C57">
        <v>17</v>
      </c>
      <c r="D57" s="5" t="s">
        <v>87</v>
      </c>
      <c r="E57">
        <v>160</v>
      </c>
      <c r="F57" s="5">
        <v>1.44</v>
      </c>
      <c r="AF57" s="5">
        <f t="shared" si="2"/>
        <v>0</v>
      </c>
      <c r="AG57">
        <f t="shared" si="3"/>
        <v>0</v>
      </c>
      <c r="AH57">
        <f t="shared" si="4"/>
        <v>0</v>
      </c>
      <c r="AJ57">
        <f>IF(AND(OR(D57="S. acutus",D57="S. californicus",D57="S. tabernaemontani"),G57=0),E57*[1]Sheet1!$D$7+[1]Sheet1!$L$7,IF(AND(OR(D57="S. acutus",D57="S. tabernaemontani"),G57&gt;0),E57*[1]Sheet1!$D$8+AI57*[1]Sheet1!$E$8,IF(AND(D57="S. californicus",G57&gt;0),E57*[1]Sheet1!$D$9+AI57*[1]Sheet1!$E$9,IF(D57="S.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latifolia"),E57&gt;0),F57*[1]Sheet1!$C$4+E57*[1]Sheet1!$D$4+AD57*[1]Sheet1!$J$4+AE57*[1]Sheet1!$K$4+[1]Sheet1!$L$4,IF(AND(OR(D57="T. domingensis",D57="T. latifolia"),AF57&gt;0),AF57*[1]Sheet1!$G$5+AG57*[1]Sheet1!$H$5+AH57*[1]Sheet1!$I$5+[1]Sheet1!$L$5,0)))))))</f>
        <v>6.6262029999999994</v>
      </c>
      <c r="AK57">
        <f t="shared" si="6"/>
        <v>6.6262029999999994</v>
      </c>
      <c r="AL57">
        <f t="shared" si="5"/>
        <v>1.6286002559999999</v>
      </c>
    </row>
    <row r="58" spans="1:38">
      <c r="A58" s="6">
        <v>42866</v>
      </c>
      <c r="B58" s="5" t="s">
        <v>48</v>
      </c>
      <c r="C58">
        <v>17</v>
      </c>
      <c r="D58" s="5" t="s">
        <v>87</v>
      </c>
      <c r="E58">
        <v>150</v>
      </c>
      <c r="F58" s="5">
        <v>0.91</v>
      </c>
      <c r="AF58" s="5">
        <f t="shared" si="2"/>
        <v>0</v>
      </c>
      <c r="AG58">
        <f t="shared" si="3"/>
        <v>0</v>
      </c>
      <c r="AH58">
        <f t="shared" si="4"/>
        <v>0</v>
      </c>
      <c r="AJ58">
        <f>IF(AND(OR(D58="S. acutus",D58="S. californicus",D58="S. tabernaemontani"),G58=0),E58*[1]Sheet1!$D$7+[1]Sheet1!$L$7,IF(AND(OR(D58="S. acutus",D58="S. tabernaemontani"),G58&gt;0),E58*[1]Sheet1!$D$8+AI58*[1]Sheet1!$E$8,IF(AND(D58="S. californicus",G58&gt;0),E58*[1]Sheet1!$D$9+AI58*[1]Sheet1!$E$9,IF(D58="S.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latifolia"),E58&gt;0),F58*[1]Sheet1!$C$4+E58*[1]Sheet1!$D$4+AD58*[1]Sheet1!$J$4+AE58*[1]Sheet1!$K$4+[1]Sheet1!$L$4,IF(AND(OR(D58="T. domingensis",D58="T. latifolia"),AF58&gt;0),AF58*[1]Sheet1!$G$5+AG58*[1]Sheet1!$H$5+AH58*[1]Sheet1!$I$5+[1]Sheet1!$L$5,0)))))))</f>
        <v>5.9251530000000008</v>
      </c>
      <c r="AK58">
        <f t="shared" si="6"/>
        <v>5.9251530000000008</v>
      </c>
      <c r="AL58">
        <f t="shared" si="5"/>
        <v>0.65038766975000006</v>
      </c>
    </row>
    <row r="59" spans="1:38">
      <c r="A59" s="6">
        <v>42866</v>
      </c>
      <c r="B59" s="5" t="s">
        <v>48</v>
      </c>
      <c r="C59" s="5">
        <v>13</v>
      </c>
      <c r="D59" s="5" t="s">
        <v>85</v>
      </c>
      <c r="F59" s="5">
        <v>2.4700000000000002</v>
      </c>
      <c r="H59">
        <v>191</v>
      </c>
      <c r="I59">
        <v>235</v>
      </c>
      <c r="J59">
        <v>272</v>
      </c>
      <c r="K59">
        <v>281</v>
      </c>
      <c r="L59">
        <v>302</v>
      </c>
      <c r="AF59" s="5">
        <f t="shared" si="2"/>
        <v>1281</v>
      </c>
      <c r="AG59">
        <f t="shared" si="3"/>
        <v>5</v>
      </c>
      <c r="AH59">
        <f t="shared" si="4"/>
        <v>302</v>
      </c>
      <c r="AJ59">
        <f>IF(AND(OR(D59="S. acutus",D59="S. californicus",D59="S. tabernaemontani"),G59=0),E59*[1]Sheet1!$D$7+[1]Sheet1!$L$7,IF(AND(OR(D59="S. acutus",D59="S. tabernaemontani"),G59&gt;0),E59*[1]Sheet1!$D$8+AI59*[1]Sheet1!$E$8,IF(AND(D59="S. californicus",G59&gt;0),E59*[1]Sheet1!$D$9+AI59*[1]Sheet1!$E$9,IF(D59="S.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latifolia"),E59&gt;0),F59*[1]Sheet1!$C$4+E59*[1]Sheet1!$D$4+AD59*[1]Sheet1!$J$4+AE59*[1]Sheet1!$K$4+[1]Sheet1!$L$4,IF(AND(OR(D59="T. domingensis",D59="T. latifolia"),AF59&gt;0),AF59*[1]Sheet1!$G$5+AG59*[1]Sheet1!$H$5+AH59*[1]Sheet1!$I$5+[1]Sheet1!$L$5,0)))))))</f>
        <v>27.049384000000011</v>
      </c>
      <c r="AK59">
        <f t="shared" ref="AK59:AK122" si="7">IF(AJ59&lt;0," ",AJ59)</f>
        <v>27.049384000000011</v>
      </c>
      <c r="AL59">
        <f t="shared" si="5"/>
        <v>4.7916316077500003</v>
      </c>
    </row>
    <row r="60" spans="1:38">
      <c r="A60" s="6">
        <v>42866</v>
      </c>
      <c r="B60" s="5" t="s">
        <v>48</v>
      </c>
      <c r="C60" s="5">
        <v>13</v>
      </c>
      <c r="D60" s="5" t="s">
        <v>85</v>
      </c>
      <c r="F60" s="5">
        <v>2.13</v>
      </c>
      <c r="H60">
        <v>166</v>
      </c>
      <c r="I60">
        <v>199</v>
      </c>
      <c r="J60">
        <v>207</v>
      </c>
      <c r="K60">
        <v>228</v>
      </c>
      <c r="L60">
        <v>233</v>
      </c>
      <c r="AF60" s="5">
        <f t="shared" si="2"/>
        <v>1033</v>
      </c>
      <c r="AG60">
        <f t="shared" si="3"/>
        <v>5</v>
      </c>
      <c r="AH60">
        <f t="shared" si="4"/>
        <v>233</v>
      </c>
      <c r="AJ60">
        <f>IF(AND(OR(D60="S. acutus",D60="S. californicus",D60="S. tabernaemontani"),G60=0),E60*[1]Sheet1!$D$7+[1]Sheet1!$L$7,IF(AND(OR(D60="S. acutus",D60="S. tabernaemontani"),G60&gt;0),E60*[1]Sheet1!$D$8+AI60*[1]Sheet1!$E$8,IF(AND(D60="S. californicus",G60&gt;0),E60*[1]Sheet1!$D$9+AI60*[1]Sheet1!$E$9,IF(D60="S.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latifolia"),E60&gt;0),F60*[1]Sheet1!$C$4+E60*[1]Sheet1!$D$4+AD60*[1]Sheet1!$J$4+AE60*[1]Sheet1!$K$4+[1]Sheet1!$L$4,IF(AND(OR(D60="T. domingensis",D60="T. latifolia"),AF60&gt;0),AF60*[1]Sheet1!$G$5+AG60*[1]Sheet1!$H$5+AH60*[1]Sheet1!$I$5+[1]Sheet1!$L$5,0)))))))</f>
        <v>24.584049000000007</v>
      </c>
      <c r="AK60">
        <f t="shared" si="7"/>
        <v>24.584049000000007</v>
      </c>
      <c r="AL60">
        <f t="shared" si="5"/>
        <v>3.5632699177499991</v>
      </c>
    </row>
    <row r="61" spans="1:38">
      <c r="A61" s="6">
        <v>42866</v>
      </c>
      <c r="B61" s="5" t="s">
        <v>48</v>
      </c>
      <c r="C61" s="5">
        <v>13</v>
      </c>
      <c r="D61" s="5" t="s">
        <v>85</v>
      </c>
      <c r="F61" s="5">
        <v>1.73</v>
      </c>
      <c r="H61">
        <v>139</v>
      </c>
      <c r="I61">
        <v>141</v>
      </c>
      <c r="J61">
        <v>177</v>
      </c>
      <c r="K61">
        <v>195</v>
      </c>
      <c r="L61">
        <v>206</v>
      </c>
      <c r="M61">
        <v>215</v>
      </c>
      <c r="AF61" s="5">
        <f t="shared" si="2"/>
        <v>1073</v>
      </c>
      <c r="AG61">
        <f t="shared" si="3"/>
        <v>6</v>
      </c>
      <c r="AH61">
        <f t="shared" si="4"/>
        <v>215</v>
      </c>
      <c r="AJ61">
        <f>IF(AND(OR(D61="S. acutus",D61="S. californicus",D61="S. tabernaemontani"),G61=0),E61*[1]Sheet1!$D$7+[1]Sheet1!$L$7,IF(AND(OR(D61="S. acutus",D61="S. tabernaemontani"),G61&gt;0),E61*[1]Sheet1!$D$8+AI61*[1]Sheet1!$E$8,IF(AND(D61="S. californicus",G61&gt;0),E61*[1]Sheet1!$D$9+AI61*[1]Sheet1!$E$9,IF(D61="S.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latifolia"),E61&gt;0),F61*[1]Sheet1!$C$4+E61*[1]Sheet1!$D$4+AD61*[1]Sheet1!$J$4+AE61*[1]Sheet1!$K$4+[1]Sheet1!$L$4,IF(AND(OR(D61="T. domingensis",D61="T. latifolia"),AF61&gt;0),AF61*[1]Sheet1!$G$5+AG61*[1]Sheet1!$H$5+AH61*[1]Sheet1!$I$5+[1]Sheet1!$L$5,0)))))))</f>
        <v>26.734306000000011</v>
      </c>
      <c r="AK61">
        <f t="shared" si="7"/>
        <v>26.734306000000011</v>
      </c>
      <c r="AL61">
        <f t="shared" si="5"/>
        <v>2.3506161777500001</v>
      </c>
    </row>
    <row r="62" spans="1:38">
      <c r="A62" s="6">
        <v>42866</v>
      </c>
      <c r="B62" s="5" t="s">
        <v>48</v>
      </c>
      <c r="C62" s="5">
        <v>13</v>
      </c>
      <c r="D62" s="5" t="s">
        <v>86</v>
      </c>
      <c r="F62" s="5">
        <v>1.8</v>
      </c>
      <c r="H62">
        <v>114</v>
      </c>
      <c r="I62">
        <v>174</v>
      </c>
      <c r="J62">
        <v>175</v>
      </c>
      <c r="K62">
        <v>213</v>
      </c>
      <c r="L62">
        <v>218</v>
      </c>
      <c r="M62">
        <v>236</v>
      </c>
      <c r="AF62" s="5">
        <f t="shared" si="2"/>
        <v>1130</v>
      </c>
      <c r="AG62">
        <f t="shared" si="3"/>
        <v>6</v>
      </c>
      <c r="AH62">
        <f t="shared" si="4"/>
        <v>236</v>
      </c>
      <c r="AJ62">
        <f>IF(AND(OR(D62="S. acutus",D62="S. californicus",D62="S. tabernaemontani"),G62=0),E62*[1]Sheet1!$D$7+[1]Sheet1!$L$7,IF(AND(OR(D62="S. acutus",D62="S. tabernaemontani"),G62&gt;0),E62*[1]Sheet1!$D$8+AI62*[1]Sheet1!$E$8,IF(AND(D62="S. californicus",G62&gt;0),E62*[1]Sheet1!$D$9+AI62*[1]Sheet1!$E$9,IF(D62="S.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latifolia"),E62&gt;0),F62*[1]Sheet1!$C$4+E62*[1]Sheet1!$D$4+AD62*[1]Sheet1!$J$4+AE62*[1]Sheet1!$K$4+[1]Sheet1!$L$4,IF(AND(OR(D62="T. domingensis",D62="T. latifolia"),AF62&gt;0),AF62*[1]Sheet1!$G$5+AG62*[1]Sheet1!$H$5+AH62*[1]Sheet1!$I$5+[1]Sheet1!$L$5,0)))))))</f>
        <v>25.752196000000005</v>
      </c>
      <c r="AK62">
        <f t="shared" si="7"/>
        <v>25.752196000000005</v>
      </c>
      <c r="AL62">
        <f t="shared" si="5"/>
        <v>2.5446879</v>
      </c>
    </row>
    <row r="63" spans="1:38">
      <c r="A63" s="6">
        <v>42866</v>
      </c>
      <c r="B63" s="5" t="s">
        <v>48</v>
      </c>
      <c r="C63" s="5">
        <v>13</v>
      </c>
      <c r="D63" s="5" t="s">
        <v>86</v>
      </c>
      <c r="F63" s="5">
        <v>2.4700000000000002</v>
      </c>
      <c r="H63">
        <v>140</v>
      </c>
      <c r="I63">
        <v>142</v>
      </c>
      <c r="J63">
        <v>183</v>
      </c>
      <c r="K63">
        <v>221</v>
      </c>
      <c r="L63">
        <v>241</v>
      </c>
      <c r="M63">
        <v>250</v>
      </c>
      <c r="AF63" s="5">
        <f t="shared" si="2"/>
        <v>1177</v>
      </c>
      <c r="AG63">
        <f t="shared" si="3"/>
        <v>6</v>
      </c>
      <c r="AH63">
        <f t="shared" si="4"/>
        <v>250</v>
      </c>
      <c r="AJ63">
        <f>IF(AND(OR(D63="S. acutus",D63="S. californicus",D63="S. tabernaemontani"),G63=0),E63*[1]Sheet1!$D$7+[1]Sheet1!$L$7,IF(AND(OR(D63="S. acutus",D63="S. tabernaemontani"),G63&gt;0),E63*[1]Sheet1!$D$8+AI63*[1]Sheet1!$E$8,IF(AND(D63="S. californicus",G63&gt;0),E63*[1]Sheet1!$D$9+AI63*[1]Sheet1!$E$9,IF(D63="S.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latifolia"),E63&gt;0),F63*[1]Sheet1!$C$4+E63*[1]Sheet1!$D$4+AD63*[1]Sheet1!$J$4+AE63*[1]Sheet1!$K$4+[1]Sheet1!$L$4,IF(AND(OR(D63="T. domingensis",D63="T. latifolia"),AF63&gt;0),AF63*[1]Sheet1!$G$5+AG63*[1]Sheet1!$H$5+AH63*[1]Sheet1!$I$5+[1]Sheet1!$L$5,0)))))))</f>
        <v>25.941251000000001</v>
      </c>
      <c r="AK63">
        <f t="shared" si="7"/>
        <v>25.941251000000001</v>
      </c>
      <c r="AL63">
        <f t="shared" si="5"/>
        <v>4.7916316077500003</v>
      </c>
    </row>
    <row r="64" spans="1:38">
      <c r="A64" s="6">
        <v>42866</v>
      </c>
      <c r="B64" s="5" t="s">
        <v>48</v>
      </c>
      <c r="C64" s="5">
        <v>13</v>
      </c>
      <c r="D64" s="5" t="s">
        <v>86</v>
      </c>
      <c r="F64" s="5">
        <v>1.38</v>
      </c>
      <c r="H64">
        <v>141</v>
      </c>
      <c r="I64">
        <v>142</v>
      </c>
      <c r="J64">
        <v>184</v>
      </c>
      <c r="K64">
        <v>178</v>
      </c>
      <c r="L64">
        <v>209</v>
      </c>
      <c r="M64">
        <v>215</v>
      </c>
      <c r="AF64" s="5">
        <f t="shared" si="2"/>
        <v>1069</v>
      </c>
      <c r="AG64">
        <f t="shared" si="3"/>
        <v>6</v>
      </c>
      <c r="AH64">
        <f t="shared" si="4"/>
        <v>215</v>
      </c>
      <c r="AJ64">
        <f>IF(AND(OR(D64="S. acutus",D64="S. californicus",D64="S. tabernaemontani"),G64=0),E64*[1]Sheet1!$D$7+[1]Sheet1!$L$7,IF(AND(OR(D64="S. acutus",D64="S. tabernaemontani"),G64&gt;0),E64*[1]Sheet1!$D$8+AI64*[1]Sheet1!$E$8,IF(AND(D64="S. californicus",G64&gt;0),E64*[1]Sheet1!$D$9+AI64*[1]Sheet1!$E$9,IF(D64="S.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latifolia"),E64&gt;0),F64*[1]Sheet1!$C$4+E64*[1]Sheet1!$D$4+AD64*[1]Sheet1!$J$4+AE64*[1]Sheet1!$K$4+[1]Sheet1!$L$4,IF(AND(OR(D64="T. domingensis",D64="T. latifolia"),AF64&gt;0),AF64*[1]Sheet1!$G$5+AG64*[1]Sheet1!$H$5+AH64*[1]Sheet1!$I$5+[1]Sheet1!$L$5,0)))))))</f>
        <v>26.359286000000004</v>
      </c>
      <c r="AK64">
        <f t="shared" si="7"/>
        <v>26.359286000000004</v>
      </c>
      <c r="AL64">
        <f t="shared" si="5"/>
        <v>1.4957109989999997</v>
      </c>
    </row>
    <row r="65" spans="1:40">
      <c r="A65" s="6">
        <v>42866</v>
      </c>
      <c r="B65" s="5" t="s">
        <v>48</v>
      </c>
      <c r="C65" s="5">
        <v>13</v>
      </c>
      <c r="D65" s="5" t="s">
        <v>86</v>
      </c>
      <c r="F65" s="5">
        <v>2.5499999999999998</v>
      </c>
      <c r="H65">
        <v>167</v>
      </c>
      <c r="I65">
        <v>179</v>
      </c>
      <c r="J65">
        <v>209</v>
      </c>
      <c r="K65">
        <v>212</v>
      </c>
      <c r="L65">
        <v>250</v>
      </c>
      <c r="M65">
        <v>265</v>
      </c>
      <c r="AF65" s="5">
        <f t="shared" si="2"/>
        <v>1282</v>
      </c>
      <c r="AG65">
        <f t="shared" si="3"/>
        <v>6</v>
      </c>
      <c r="AH65">
        <f t="shared" si="4"/>
        <v>265</v>
      </c>
      <c r="AJ65">
        <f>IF(AND(OR(D65="S. acutus",D65="S. californicus",D65="S. tabernaemontani"),G65=0),E65*[1]Sheet1!$D$7+[1]Sheet1!$L$7,IF(AND(OR(D65="S. acutus",D65="S. tabernaemontani"),G65&gt;0),E65*[1]Sheet1!$D$8+AI65*[1]Sheet1!$E$8,IF(AND(D65="S. californicus",G65&gt;0),E65*[1]Sheet1!$D$9+AI65*[1]Sheet1!$E$9,IF(D65="S.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latifolia"),E65&gt;0),F65*[1]Sheet1!$C$4+E65*[1]Sheet1!$D$4+AD65*[1]Sheet1!$J$4+AE65*[1]Sheet1!$K$4+[1]Sheet1!$L$4,IF(AND(OR(D65="T. domingensis",D65="T. latifolia"),AF65&gt;0),AF65*[1]Sheet1!$G$5+AG65*[1]Sheet1!$H$5+AH65*[1]Sheet1!$I$5+[1]Sheet1!$L$5,0)))))))</f>
        <v>31.266850999999996</v>
      </c>
      <c r="AK65">
        <f t="shared" si="7"/>
        <v>31.266850999999996</v>
      </c>
      <c r="AL65">
        <f t="shared" si="5"/>
        <v>5.1070472437499994</v>
      </c>
    </row>
    <row r="66" spans="1:40">
      <c r="A66" s="6">
        <v>42866</v>
      </c>
      <c r="B66" s="5" t="s">
        <v>48</v>
      </c>
      <c r="C66" s="5">
        <v>13</v>
      </c>
      <c r="D66" s="5" t="s">
        <v>86</v>
      </c>
      <c r="F66" s="5">
        <v>1.62</v>
      </c>
      <c r="H66">
        <v>107</v>
      </c>
      <c r="I66">
        <v>168</v>
      </c>
      <c r="J66">
        <v>205</v>
      </c>
      <c r="K66">
        <v>244</v>
      </c>
      <c r="L66">
        <v>249</v>
      </c>
      <c r="AF66" s="5">
        <f t="shared" si="2"/>
        <v>973</v>
      </c>
      <c r="AG66">
        <f t="shared" si="3"/>
        <v>5</v>
      </c>
      <c r="AH66">
        <f t="shared" si="4"/>
        <v>249</v>
      </c>
      <c r="AJ66">
        <f>IF(AND(OR(D66="S. acutus",D66="S. californicus",D66="S. tabernaemontani"),G66=0),E66*[1]Sheet1!$D$7+[1]Sheet1!$L$7,IF(AND(OR(D66="S. acutus",D66="S. tabernaemontani"),G66&gt;0),E66*[1]Sheet1!$D$8+AI66*[1]Sheet1!$E$8,IF(AND(D66="S. californicus",G66&gt;0),E66*[1]Sheet1!$D$9+AI66*[1]Sheet1!$E$9,IF(D66="S.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latifolia"),E66&gt;0),F66*[1]Sheet1!$C$4+E66*[1]Sheet1!$D$4+AD66*[1]Sheet1!$J$4+AE66*[1]Sheet1!$K$4+[1]Sheet1!$L$4,IF(AND(OR(D66="T. domingensis",D66="T. latifolia"),AF66&gt;0),AF66*[1]Sheet1!$G$5+AG66*[1]Sheet1!$H$5+AH66*[1]Sheet1!$I$5+[1]Sheet1!$L$5,0)))))))</f>
        <v>14.138829000000015</v>
      </c>
      <c r="AK66">
        <f t="shared" si="7"/>
        <v>14.138829000000015</v>
      </c>
      <c r="AL66">
        <f t="shared" ref="AL66:AL80" si="8">3.14159*((F66/2)^2)</f>
        <v>2.0611971990000004</v>
      </c>
    </row>
    <row r="67" spans="1:40">
      <c r="A67" s="6">
        <v>42866</v>
      </c>
      <c r="B67" s="5" t="s">
        <v>48</v>
      </c>
      <c r="C67" s="5">
        <v>13</v>
      </c>
      <c r="D67" s="5" t="s">
        <v>86</v>
      </c>
      <c r="F67" s="5">
        <v>2.13</v>
      </c>
      <c r="H67">
        <v>103</v>
      </c>
      <c r="I67">
        <v>125</v>
      </c>
      <c r="J67">
        <v>143</v>
      </c>
      <c r="AF67" s="5">
        <f t="shared" ref="AF67:AF130" si="9">SUM(H67:AC67)</f>
        <v>371</v>
      </c>
      <c r="AG67">
        <f t="shared" ref="AG67:AG130" si="10">COUNT(H67:AC67)</f>
        <v>3</v>
      </c>
      <c r="AH67">
        <f t="shared" ref="AH67:AH130" si="11">MAX(H67:AC67)</f>
        <v>143</v>
      </c>
      <c r="AJ67">
        <f>IF(AND(OR(D67="S. acutus",D67="S. californicus",D67="S. tabernaemontani"),G67=0),E67*[1]Sheet1!$D$7+[1]Sheet1!$L$7,IF(AND(OR(D67="S. acutus",D67="S. tabernaemontani"),G67&gt;0),E67*[1]Sheet1!$D$8+AI67*[1]Sheet1!$E$8,IF(AND(D67="S. californicus",G67&gt;0),E67*[1]Sheet1!$D$9+AI67*[1]Sheet1!$E$9,IF(D67="S.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latifolia"),E67&gt;0),F67*[1]Sheet1!$C$4+E67*[1]Sheet1!$D$4+AD67*[1]Sheet1!$J$4+AE67*[1]Sheet1!$K$4+[1]Sheet1!$L$4,IF(AND(OR(D67="T. domingensis",D67="T. latifolia"),AF67&gt;0),AF67*[1]Sheet1!$G$5+AG67*[1]Sheet1!$H$5+AH67*[1]Sheet1!$I$5+[1]Sheet1!$L$5,0)))))))</f>
        <v>3.6749949999999956</v>
      </c>
      <c r="AK67">
        <f t="shared" si="7"/>
        <v>3.6749949999999956</v>
      </c>
      <c r="AL67">
        <f t="shared" si="8"/>
        <v>3.5632699177499991</v>
      </c>
    </row>
    <row r="68" spans="1:40">
      <c r="A68" s="6">
        <v>42866</v>
      </c>
      <c r="B68" s="5" t="s">
        <v>48</v>
      </c>
      <c r="C68" s="5">
        <v>13</v>
      </c>
      <c r="D68" s="5" t="s">
        <v>86</v>
      </c>
      <c r="F68" s="5">
        <v>0.75</v>
      </c>
      <c r="H68">
        <v>75</v>
      </c>
      <c r="I68">
        <v>87</v>
      </c>
      <c r="J68">
        <v>119</v>
      </c>
      <c r="AF68" s="5">
        <f t="shared" si="9"/>
        <v>281</v>
      </c>
      <c r="AG68">
        <f t="shared" si="10"/>
        <v>3</v>
      </c>
      <c r="AH68">
        <f t="shared" si="11"/>
        <v>119</v>
      </c>
      <c r="AJ68">
        <f>IF(AND(OR(D68="S. acutus",D68="S. californicus",D68="S. tabernaemontani"),G68=0),E68*[1]Sheet1!$D$7+[1]Sheet1!$L$7,IF(AND(OR(D68="S. acutus",D68="S. tabernaemontani"),G68&gt;0),E68*[1]Sheet1!$D$8+AI68*[1]Sheet1!$E$8,IF(AND(D68="S. californicus",G68&gt;0),E68*[1]Sheet1!$D$9+AI68*[1]Sheet1!$E$9,IF(D68="S.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latifolia"),E68&gt;0),F68*[1]Sheet1!$C$4+E68*[1]Sheet1!$D$4+AD68*[1]Sheet1!$J$4+AE68*[1]Sheet1!$K$4+[1]Sheet1!$L$4,IF(AND(OR(D68="T. domingensis",D68="T. latifolia"),AF68&gt;0),AF68*[1]Sheet1!$G$5+AG68*[1]Sheet1!$H$5+AH68*[1]Sheet1!$I$5+[1]Sheet1!$L$5,0)))))))</f>
        <v>2.4669249999999998</v>
      </c>
      <c r="AK68">
        <f t="shared" si="7"/>
        <v>2.4669249999999998</v>
      </c>
      <c r="AL68">
        <f t="shared" si="8"/>
        <v>0.44178609375</v>
      </c>
    </row>
    <row r="69" spans="1:40">
      <c r="A69" s="6">
        <v>42866</v>
      </c>
      <c r="B69" s="5" t="s">
        <v>48</v>
      </c>
      <c r="C69" s="5">
        <v>8</v>
      </c>
      <c r="D69" s="5"/>
      <c r="F69" s="5"/>
      <c r="AF69" s="5">
        <f t="shared" si="9"/>
        <v>0</v>
      </c>
      <c r="AG69">
        <f t="shared" si="10"/>
        <v>0</v>
      </c>
      <c r="AH69">
        <f t="shared" si="11"/>
        <v>0</v>
      </c>
      <c r="AJ69">
        <f>IF(AND(OR(D69="S. acutus",D69="S. californicus",D69="S. tabernaemontani"),G69=0),E69*[1]Sheet1!$D$7+[1]Sheet1!$L$7,IF(AND(OR(D69="S. acutus",D69="S. tabernaemontani"),G69&gt;0),E69*[1]Sheet1!$D$8+AI69*[1]Sheet1!$E$8,IF(AND(D69="S. californicus",G69&gt;0),E69*[1]Sheet1!$D$9+AI69*[1]Sheet1!$E$9,IF(D69="S.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latifolia"),E69&gt;0),F69*[1]Sheet1!$C$4+E69*[1]Sheet1!$D$4+AD69*[1]Sheet1!$J$4+AE69*[1]Sheet1!$K$4+[1]Sheet1!$L$4,IF(AND(OR(D69="T. domingensis",D69="T. latifolia"),AF69&gt;0),AF69*[1]Sheet1!$G$5+AG69*[1]Sheet1!$H$5+AH69*[1]Sheet1!$I$5+[1]Sheet1!$L$5,0)))))))</f>
        <v>0</v>
      </c>
      <c r="AK69">
        <f t="shared" si="7"/>
        <v>0</v>
      </c>
      <c r="AL69">
        <f t="shared" si="8"/>
        <v>0</v>
      </c>
      <c r="AN69" t="s">
        <v>56</v>
      </c>
    </row>
    <row r="70" spans="1:40">
      <c r="A70" s="6">
        <v>42866</v>
      </c>
      <c r="B70" s="5" t="s">
        <v>48</v>
      </c>
      <c r="C70" s="5">
        <v>4</v>
      </c>
      <c r="D70" s="5" t="s">
        <v>85</v>
      </c>
      <c r="F70" s="5">
        <v>3.24</v>
      </c>
      <c r="H70">
        <v>179</v>
      </c>
      <c r="I70">
        <v>208</v>
      </c>
      <c r="J70">
        <v>209</v>
      </c>
      <c r="K70">
        <v>253</v>
      </c>
      <c r="L70">
        <v>244</v>
      </c>
      <c r="AF70" s="5">
        <f t="shared" si="9"/>
        <v>1093</v>
      </c>
      <c r="AG70">
        <f t="shared" si="10"/>
        <v>5</v>
      </c>
      <c r="AH70">
        <f t="shared" si="11"/>
        <v>253</v>
      </c>
      <c r="AJ70">
        <f>IF(AND(OR(D70="S. acutus",D70="S. californicus",D70="S. tabernaemontani"),G70=0),E70*[1]Sheet1!$D$7+[1]Sheet1!$L$7,IF(AND(OR(D70="S. acutus",D70="S. tabernaemontani"),G70&gt;0),E70*[1]Sheet1!$D$8+AI70*[1]Sheet1!$E$8,IF(AND(D70="S. californicus",G70&gt;0),E70*[1]Sheet1!$D$9+AI70*[1]Sheet1!$E$9,IF(D70="S.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latifolia"),E70&gt;0),F70*[1]Sheet1!$C$4+E70*[1]Sheet1!$D$4+AD70*[1]Sheet1!$J$4+AE70*[1]Sheet1!$K$4+[1]Sheet1!$L$4,IF(AND(OR(D70="T. domingensis",D70="T. latifolia"),AF70&gt;0),AF70*[1]Sheet1!$G$5+AG70*[1]Sheet1!$H$5+AH70*[1]Sheet1!$I$5+[1]Sheet1!$L$5,0)))))))</f>
        <v>24.184448999999994</v>
      </c>
      <c r="AK70">
        <f t="shared" si="7"/>
        <v>24.184448999999994</v>
      </c>
      <c r="AL70">
        <f t="shared" si="8"/>
        <v>8.2447887960000017</v>
      </c>
    </row>
    <row r="71" spans="1:40">
      <c r="A71" s="6">
        <v>42866</v>
      </c>
      <c r="B71" s="5" t="s">
        <v>48</v>
      </c>
      <c r="C71" s="5">
        <v>4</v>
      </c>
      <c r="D71" s="5" t="s">
        <v>85</v>
      </c>
      <c r="F71" s="5">
        <v>1.3</v>
      </c>
      <c r="H71">
        <v>78</v>
      </c>
      <c r="I71">
        <v>95</v>
      </c>
      <c r="J71">
        <v>121</v>
      </c>
      <c r="K71">
        <v>128</v>
      </c>
      <c r="AF71" s="5">
        <f t="shared" si="9"/>
        <v>422</v>
      </c>
      <c r="AG71">
        <f t="shared" si="10"/>
        <v>4</v>
      </c>
      <c r="AH71">
        <f t="shared" si="11"/>
        <v>128</v>
      </c>
      <c r="AJ71">
        <f>IF(AND(OR(D71="S. acutus",D71="S. californicus",D71="S. tabernaemontani"),G71=0),E71*[1]Sheet1!$D$7+[1]Sheet1!$L$7,IF(AND(OR(D71="S. acutus",D71="S. tabernaemontani"),G71&gt;0),E71*[1]Sheet1!$D$8+AI71*[1]Sheet1!$E$8,IF(AND(D71="S. californicus",G71&gt;0),E71*[1]Sheet1!$D$9+AI71*[1]Sheet1!$E$9,IF(D71="S.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latifolia"),E71&gt;0),F71*[1]Sheet1!$C$4+E71*[1]Sheet1!$D$4+AD71*[1]Sheet1!$J$4+AE71*[1]Sheet1!$K$4+[1]Sheet1!$L$4,IF(AND(OR(D71="T. domingensis",D71="T. latifolia"),AF71&gt;0),AF71*[1]Sheet1!$G$5+AG71*[1]Sheet1!$H$5+AH71*[1]Sheet1!$I$5+[1]Sheet1!$L$5,0)))))))</f>
        <v>5.9528220000000012</v>
      </c>
      <c r="AK71">
        <f t="shared" si="7"/>
        <v>5.9528220000000012</v>
      </c>
      <c r="AL71">
        <f t="shared" si="8"/>
        <v>1.3273217750000001</v>
      </c>
    </row>
    <row r="72" spans="1:40">
      <c r="A72" s="6">
        <v>42866</v>
      </c>
      <c r="B72" s="5" t="s">
        <v>48</v>
      </c>
      <c r="C72" s="5">
        <v>4</v>
      </c>
      <c r="D72" s="5" t="s">
        <v>85</v>
      </c>
      <c r="F72" s="5">
        <v>2.25</v>
      </c>
      <c r="H72">
        <v>149</v>
      </c>
      <c r="I72">
        <v>187</v>
      </c>
      <c r="J72">
        <v>198</v>
      </c>
      <c r="K72">
        <v>224</v>
      </c>
      <c r="L72">
        <v>245</v>
      </c>
      <c r="AF72" s="5">
        <f t="shared" si="9"/>
        <v>1003</v>
      </c>
      <c r="AG72">
        <f t="shared" si="10"/>
        <v>5</v>
      </c>
      <c r="AH72">
        <f t="shared" si="11"/>
        <v>245</v>
      </c>
      <c r="AJ72">
        <f>IF(AND(OR(D72="S. acutus",D72="S. californicus",D72="S. tabernaemontani"),G72=0),E72*[1]Sheet1!$D$7+[1]Sheet1!$L$7,IF(AND(OR(D72="S. acutus",D72="S. tabernaemontani"),G72&gt;0),E72*[1]Sheet1!$D$8+AI72*[1]Sheet1!$E$8,IF(AND(D72="S. californicus",G72&gt;0),E72*[1]Sheet1!$D$9+AI72*[1]Sheet1!$E$9,IF(D72="S.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latifolia"),E72&gt;0),F72*[1]Sheet1!$C$4+E72*[1]Sheet1!$D$4+AD72*[1]Sheet1!$J$4+AE72*[1]Sheet1!$K$4+[1]Sheet1!$L$4,IF(AND(OR(D72="T. domingensis",D72="T. latifolia"),AF72&gt;0),AF72*[1]Sheet1!$G$5+AG72*[1]Sheet1!$H$5+AH72*[1]Sheet1!$I$5+[1]Sheet1!$L$5,0)))))))</f>
        <v>18.156458999999998</v>
      </c>
      <c r="AK72">
        <f t="shared" si="7"/>
        <v>18.156458999999998</v>
      </c>
      <c r="AL72">
        <f t="shared" si="8"/>
        <v>3.9760748437499998</v>
      </c>
    </row>
    <row r="73" spans="1:40">
      <c r="A73" s="6">
        <v>42866</v>
      </c>
      <c r="B73" s="5" t="s">
        <v>48</v>
      </c>
      <c r="C73" s="5">
        <v>4</v>
      </c>
      <c r="D73" s="5" t="s">
        <v>85</v>
      </c>
      <c r="F73" s="5">
        <v>2.0499999999999998</v>
      </c>
      <c r="H73">
        <v>106</v>
      </c>
      <c r="I73">
        <v>140</v>
      </c>
      <c r="J73">
        <v>143</v>
      </c>
      <c r="K73">
        <v>182</v>
      </c>
      <c r="L73">
        <v>185</v>
      </c>
      <c r="M73">
        <v>199</v>
      </c>
      <c r="AF73" s="5">
        <f t="shared" si="9"/>
        <v>955</v>
      </c>
      <c r="AG73">
        <f t="shared" si="10"/>
        <v>6</v>
      </c>
      <c r="AH73">
        <f t="shared" si="11"/>
        <v>199</v>
      </c>
      <c r="AJ73">
        <f>IF(AND(OR(D73="S. acutus",D73="S. californicus",D73="S. tabernaemontani"),G73=0),E73*[1]Sheet1!$D$7+[1]Sheet1!$L$7,IF(AND(OR(D73="S. acutus",D73="S. tabernaemontani"),G73&gt;0),E73*[1]Sheet1!$D$8+AI73*[1]Sheet1!$E$8,IF(AND(D73="S. californicus",G73&gt;0),E73*[1]Sheet1!$D$9+AI73*[1]Sheet1!$E$9,IF(D73="S.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latifolia"),E73&gt;0),F73*[1]Sheet1!$C$4+E73*[1]Sheet1!$D$4+AD73*[1]Sheet1!$J$4+AE73*[1]Sheet1!$K$4+[1]Sheet1!$L$4,IF(AND(OR(D73="T. domingensis",D73="T. latifolia"),AF73&gt;0),AF73*[1]Sheet1!$G$5+AG73*[1]Sheet1!$H$5+AH73*[1]Sheet1!$I$5+[1]Sheet1!$L$5,0)))))))</f>
        <v>20.491136000000012</v>
      </c>
      <c r="AK73">
        <f t="shared" si="7"/>
        <v>20.491136000000012</v>
      </c>
      <c r="AL73">
        <f t="shared" si="8"/>
        <v>3.3006329937499994</v>
      </c>
    </row>
    <row r="74" spans="1:40">
      <c r="A74" s="6">
        <v>42866</v>
      </c>
      <c r="B74" s="5" t="s">
        <v>48</v>
      </c>
      <c r="C74" s="5">
        <v>4</v>
      </c>
      <c r="D74" s="5" t="s">
        <v>85</v>
      </c>
      <c r="F74" s="5">
        <v>1.99</v>
      </c>
      <c r="H74">
        <v>153</v>
      </c>
      <c r="I74">
        <v>182</v>
      </c>
      <c r="J74">
        <v>186</v>
      </c>
      <c r="K74">
        <v>197</v>
      </c>
      <c r="AF74" s="5">
        <f t="shared" si="9"/>
        <v>718</v>
      </c>
      <c r="AG74">
        <f t="shared" si="10"/>
        <v>4</v>
      </c>
      <c r="AH74">
        <f t="shared" si="11"/>
        <v>197</v>
      </c>
      <c r="AJ74">
        <f>IF(AND(OR(D74="S. acutus",D74="S. californicus",D74="S. tabernaemontani"),G74=0),E74*[1]Sheet1!$D$7+[1]Sheet1!$L$7,IF(AND(OR(D74="S. acutus",D74="S. tabernaemontani"),G74&gt;0),E74*[1]Sheet1!$D$8+AI74*[1]Sheet1!$E$8,IF(AND(D74="S. californicus",G74&gt;0),E74*[1]Sheet1!$D$9+AI74*[1]Sheet1!$E$9,IF(D74="S.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latifolia"),E74&gt;0),F74*[1]Sheet1!$C$4+E74*[1]Sheet1!$D$4+AD74*[1]Sheet1!$J$4+AE74*[1]Sheet1!$K$4+[1]Sheet1!$L$4,IF(AND(OR(D74="T. domingensis",D74="T. latifolia"),AF74&gt;0),AF74*[1]Sheet1!$G$5+AG74*[1]Sheet1!$H$5+AH74*[1]Sheet1!$I$5+[1]Sheet1!$L$5,0)))))))</f>
        <v>12.918397000000006</v>
      </c>
      <c r="AK74">
        <f t="shared" si="7"/>
        <v>12.918397000000006</v>
      </c>
      <c r="AL74">
        <f t="shared" si="8"/>
        <v>3.1102526397500001</v>
      </c>
    </row>
    <row r="75" spans="1:40">
      <c r="A75" s="6">
        <v>42866</v>
      </c>
      <c r="B75" s="5" t="s">
        <v>48</v>
      </c>
      <c r="C75" s="5">
        <v>3</v>
      </c>
      <c r="D75" s="5" t="s">
        <v>85</v>
      </c>
      <c r="F75" s="5">
        <v>2.5</v>
      </c>
      <c r="H75">
        <v>129</v>
      </c>
      <c r="I75">
        <v>156</v>
      </c>
      <c r="J75">
        <v>184</v>
      </c>
      <c r="K75">
        <v>223</v>
      </c>
      <c r="L75">
        <v>230</v>
      </c>
      <c r="AF75" s="5">
        <f t="shared" si="9"/>
        <v>922</v>
      </c>
      <c r="AG75">
        <f t="shared" si="10"/>
        <v>5</v>
      </c>
      <c r="AH75">
        <f t="shared" si="11"/>
        <v>230</v>
      </c>
      <c r="AJ75">
        <f>IF(AND(OR(D75="S. acutus",D75="S. californicus",D75="S. tabernaemontani"),G75=0),E75*[1]Sheet1!$D$7+[1]Sheet1!$L$7,IF(AND(OR(D75="S. acutus",D75="S. tabernaemontani"),G75&gt;0),E75*[1]Sheet1!$D$8+AI75*[1]Sheet1!$E$8,IF(AND(D75="S. californicus",G75&gt;0),E75*[1]Sheet1!$D$9+AI75*[1]Sheet1!$E$9,IF(D75="S.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latifolia"),E75&gt;0),F75*[1]Sheet1!$C$4+E75*[1]Sheet1!$D$4+AD75*[1]Sheet1!$J$4+AE75*[1]Sheet1!$K$4+[1]Sheet1!$L$4,IF(AND(OR(D75="T. domingensis",D75="T. latifolia"),AF75&gt;0),AF75*[1]Sheet1!$G$5+AG75*[1]Sheet1!$H$5+AH75*[1]Sheet1!$I$5+[1]Sheet1!$L$5,0)))))))</f>
        <v>15.080978999999999</v>
      </c>
      <c r="AK75">
        <f t="shared" si="7"/>
        <v>15.080978999999999</v>
      </c>
      <c r="AL75">
        <f t="shared" si="8"/>
        <v>4.9087343749999999</v>
      </c>
    </row>
    <row r="76" spans="1:40">
      <c r="A76" s="6">
        <v>42866</v>
      </c>
      <c r="B76" s="5" t="s">
        <v>48</v>
      </c>
      <c r="C76" s="5">
        <v>3</v>
      </c>
      <c r="D76" s="5" t="s">
        <v>85</v>
      </c>
      <c r="F76" s="5">
        <v>3.49</v>
      </c>
      <c r="H76">
        <v>131</v>
      </c>
      <c r="I76">
        <v>201</v>
      </c>
      <c r="J76">
        <v>206</v>
      </c>
      <c r="K76">
        <v>227</v>
      </c>
      <c r="L76">
        <v>237</v>
      </c>
      <c r="M76">
        <v>257</v>
      </c>
      <c r="AF76" s="5">
        <f t="shared" si="9"/>
        <v>1259</v>
      </c>
      <c r="AG76">
        <f t="shared" si="10"/>
        <v>6</v>
      </c>
      <c r="AH76">
        <f t="shared" si="11"/>
        <v>257</v>
      </c>
      <c r="AJ76">
        <f>IF(AND(OR(D76="S. acutus",D76="S. californicus",D76="S. tabernaemontani"),G76=0),E76*[1]Sheet1!$D$7+[1]Sheet1!$L$7,IF(AND(OR(D76="S. acutus",D76="S. tabernaemontani"),G76&gt;0),E76*[1]Sheet1!$D$8+AI76*[1]Sheet1!$E$8,IF(AND(D76="S. californicus",G76&gt;0),E76*[1]Sheet1!$D$9+AI76*[1]Sheet1!$E$9,IF(D76="S.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latifolia"),E76&gt;0),F76*[1]Sheet1!$C$4+E76*[1]Sheet1!$D$4+AD76*[1]Sheet1!$J$4+AE76*[1]Sheet1!$K$4+[1]Sheet1!$L$4,IF(AND(OR(D76="T. domingensis",D76="T. latifolia"),AF76&gt;0),AF76*[1]Sheet1!$G$5+AG76*[1]Sheet1!$H$5+AH76*[1]Sheet1!$I$5+[1]Sheet1!$L$5,0)))))))</f>
        <v>31.520446000000014</v>
      </c>
      <c r="AK76">
        <f t="shared" si="7"/>
        <v>31.520446000000014</v>
      </c>
      <c r="AL76">
        <f t="shared" si="8"/>
        <v>9.5662200897500007</v>
      </c>
    </row>
    <row r="77" spans="1:40">
      <c r="A77" s="6">
        <v>42866</v>
      </c>
      <c r="B77" s="5" t="s">
        <v>48</v>
      </c>
      <c r="C77" s="5">
        <v>3</v>
      </c>
      <c r="D77" s="5" t="s">
        <v>85</v>
      </c>
      <c r="F77" s="5">
        <v>0.73</v>
      </c>
      <c r="H77">
        <v>100</v>
      </c>
      <c r="I77">
        <v>89</v>
      </c>
      <c r="J77">
        <v>112</v>
      </c>
      <c r="K77">
        <v>128</v>
      </c>
      <c r="AF77" s="5">
        <f t="shared" si="9"/>
        <v>429</v>
      </c>
      <c r="AG77">
        <f t="shared" si="10"/>
        <v>4</v>
      </c>
      <c r="AH77">
        <f t="shared" si="11"/>
        <v>128</v>
      </c>
      <c r="AJ77">
        <f>IF(AND(OR(D77="S. acutus",D77="S. californicus",D77="S. tabernaemontani"),G77=0),E77*[1]Sheet1!$D$7+[1]Sheet1!$L$7,IF(AND(OR(D77="S. acutus",D77="S. tabernaemontani"),G77&gt;0),E77*[1]Sheet1!$D$8+AI77*[1]Sheet1!$E$8,IF(AND(D77="S. californicus",G77&gt;0),E77*[1]Sheet1!$D$9+AI77*[1]Sheet1!$E$9,IF(D77="S.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latifolia"),E77&gt;0),F77*[1]Sheet1!$C$4+E77*[1]Sheet1!$D$4+AD77*[1]Sheet1!$J$4+AE77*[1]Sheet1!$K$4+[1]Sheet1!$L$4,IF(AND(OR(D77="T. domingensis",D77="T. latifolia"),AF77&gt;0),AF77*[1]Sheet1!$G$5+AG77*[1]Sheet1!$H$5+AH77*[1]Sheet1!$I$5+[1]Sheet1!$L$5,0)))))))</f>
        <v>6.6091069999999981</v>
      </c>
      <c r="AK77">
        <f t="shared" si="7"/>
        <v>6.6091069999999981</v>
      </c>
      <c r="AL77">
        <f t="shared" si="8"/>
        <v>0.41853832774999994</v>
      </c>
    </row>
    <row r="78" spans="1:40">
      <c r="A78" s="6">
        <v>42866</v>
      </c>
      <c r="B78" s="5" t="s">
        <v>48</v>
      </c>
      <c r="C78" s="5">
        <v>3</v>
      </c>
      <c r="D78" s="5" t="s">
        <v>85</v>
      </c>
      <c r="F78" s="5">
        <v>2.76</v>
      </c>
      <c r="H78">
        <v>95</v>
      </c>
      <c r="I78">
        <v>177</v>
      </c>
      <c r="J78">
        <v>189</v>
      </c>
      <c r="K78">
        <v>178</v>
      </c>
      <c r="L78">
        <v>236</v>
      </c>
      <c r="M78">
        <v>246</v>
      </c>
      <c r="AF78" s="5">
        <f t="shared" si="9"/>
        <v>1121</v>
      </c>
      <c r="AG78">
        <f t="shared" si="10"/>
        <v>6</v>
      </c>
      <c r="AH78">
        <f t="shared" si="11"/>
        <v>246</v>
      </c>
      <c r="AJ78">
        <f>IF(AND(OR(D78="S. acutus",D78="S. californicus",D78="S. tabernaemontani"),G78=0),E78*[1]Sheet1!$D$7+[1]Sheet1!$L$7,IF(AND(OR(D78="S. acutus",D78="S. tabernaemontani"),G78&gt;0),E78*[1]Sheet1!$D$8+AI78*[1]Sheet1!$E$8,IF(AND(D78="S. californicus",G78&gt;0),E78*[1]Sheet1!$D$9+AI78*[1]Sheet1!$E$9,IF(D78="S.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latifolia"),E78&gt;0),F78*[1]Sheet1!$C$4+E78*[1]Sheet1!$D$4+AD78*[1]Sheet1!$J$4+AE78*[1]Sheet1!$K$4+[1]Sheet1!$L$4,IF(AND(OR(D78="T. domingensis",D78="T. latifolia"),AF78&gt;0),AF78*[1]Sheet1!$G$5+AG78*[1]Sheet1!$H$5+AH78*[1]Sheet1!$I$5+[1]Sheet1!$L$5,0)))))))</f>
        <v>21.895951000000004</v>
      </c>
      <c r="AK78">
        <f t="shared" si="7"/>
        <v>21.895951000000004</v>
      </c>
      <c r="AL78">
        <f t="shared" si="8"/>
        <v>5.9828439959999988</v>
      </c>
    </row>
    <row r="79" spans="1:40">
      <c r="A79" s="6">
        <v>42866</v>
      </c>
      <c r="B79" s="5" t="s">
        <v>48</v>
      </c>
      <c r="C79" s="5">
        <v>3</v>
      </c>
      <c r="D79" s="5" t="s">
        <v>85</v>
      </c>
      <c r="F79" s="5">
        <v>1.82</v>
      </c>
      <c r="H79">
        <v>118</v>
      </c>
      <c r="I79">
        <v>157</v>
      </c>
      <c r="J79">
        <v>187</v>
      </c>
      <c r="K79">
        <v>199</v>
      </c>
      <c r="AF79" s="5">
        <f t="shared" si="9"/>
        <v>661</v>
      </c>
      <c r="AG79">
        <f t="shared" si="10"/>
        <v>4</v>
      </c>
      <c r="AH79">
        <f t="shared" si="11"/>
        <v>199</v>
      </c>
      <c r="AJ79">
        <f>IF(AND(OR(D79="S. acutus",D79="S. californicus",D79="S. tabernaemontani"),G79=0),E79*[1]Sheet1!$D$7+[1]Sheet1!$L$7,IF(AND(OR(D79="S. acutus",D79="S. tabernaemontani"),G79&gt;0),E79*[1]Sheet1!$D$8+AI79*[1]Sheet1!$E$8,IF(AND(D79="S. californicus",G79&gt;0),E79*[1]Sheet1!$D$9+AI79*[1]Sheet1!$E$9,IF(D79="S.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latifolia"),E79&gt;0),F79*[1]Sheet1!$C$4+E79*[1]Sheet1!$D$4+AD79*[1]Sheet1!$J$4+AE79*[1]Sheet1!$K$4+[1]Sheet1!$L$4,IF(AND(OR(D79="T. domingensis",D79="T. latifolia"),AF79&gt;0),AF79*[1]Sheet1!$G$5+AG79*[1]Sheet1!$H$5+AH79*[1]Sheet1!$I$5+[1]Sheet1!$L$5,0)))))))</f>
        <v>6.9718720000000047</v>
      </c>
      <c r="AK79">
        <f t="shared" si="7"/>
        <v>6.9718720000000047</v>
      </c>
      <c r="AL79">
        <f t="shared" si="8"/>
        <v>2.6015506790000003</v>
      </c>
    </row>
    <row r="80" spans="1:40">
      <c r="A80" s="6">
        <v>42866</v>
      </c>
      <c r="B80" s="5" t="s">
        <v>48</v>
      </c>
      <c r="C80" s="5">
        <v>3</v>
      </c>
      <c r="D80" s="5" t="s">
        <v>85</v>
      </c>
      <c r="F80" s="5">
        <v>1.92</v>
      </c>
      <c r="H80">
        <v>122</v>
      </c>
      <c r="I80">
        <v>159</v>
      </c>
      <c r="J80">
        <v>190</v>
      </c>
      <c r="K80">
        <v>194</v>
      </c>
      <c r="AF80" s="5">
        <f t="shared" si="9"/>
        <v>665</v>
      </c>
      <c r="AG80">
        <f t="shared" si="10"/>
        <v>4</v>
      </c>
      <c r="AH80">
        <f t="shared" si="11"/>
        <v>194</v>
      </c>
      <c r="AK80">
        <f t="shared" si="7"/>
        <v>0</v>
      </c>
      <c r="AL80">
        <f t="shared" si="8"/>
        <v>2.8952893439999996</v>
      </c>
      <c r="AN80" t="s">
        <v>56</v>
      </c>
    </row>
    <row r="81" spans="1:38">
      <c r="A81" s="6">
        <v>42866</v>
      </c>
      <c r="B81" s="5" t="s">
        <v>13</v>
      </c>
      <c r="C81" s="5">
        <v>42</v>
      </c>
      <c r="D81" s="5" t="s">
        <v>85</v>
      </c>
      <c r="F81" s="5">
        <v>2</v>
      </c>
      <c r="H81">
        <v>144</v>
      </c>
      <c r="I81">
        <v>205</v>
      </c>
      <c r="J81">
        <v>211</v>
      </c>
      <c r="K81">
        <v>220</v>
      </c>
      <c r="AF81" s="5">
        <f t="shared" si="9"/>
        <v>780</v>
      </c>
      <c r="AG81">
        <f t="shared" si="10"/>
        <v>4</v>
      </c>
      <c r="AH81">
        <f t="shared" si="11"/>
        <v>220</v>
      </c>
      <c r="AJ81">
        <f>IF(AND(OR(D81="S. acutus",D81="S. californicus",D81="S. tabernaemontani"),G81=0),E81*[1]Sheet1!$D$7+[1]Sheet1!$L$7,IF(AND(OR(D81="S. acutus",D81="S. tabernaemontani"),G81&gt;0),E81*[1]Sheet1!$D$8+AI81*[1]Sheet1!$E$8,IF(AND(D81="S. californicus",G81&gt;0),E81*[1]Sheet1!$D$9+AI81*[1]Sheet1!$E$9,IF(D81="S.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latifolia"),E81&gt;0),F81*[1]Sheet1!$C$4+E81*[1]Sheet1!$D$4+AD81*[1]Sheet1!$J$4+AE81*[1]Sheet1!$K$4+[1]Sheet1!$L$4,IF(AND(OR(D81="T. domingensis",D81="T. latifolia"),AF81&gt;0),AF81*[1]Sheet1!$G$5+AG81*[1]Sheet1!$H$5+AH81*[1]Sheet1!$I$5+[1]Sheet1!$L$5,0)))))))</f>
        <v>11.802572000000005</v>
      </c>
      <c r="AK81">
        <f t="shared" si="7"/>
        <v>11.802572000000005</v>
      </c>
      <c r="AL81">
        <f t="shared" ref="AL81:AL112" si="12">3.14159*((F81/2)^2)</f>
        <v>3.1415899999999999</v>
      </c>
    </row>
    <row r="82" spans="1:38">
      <c r="A82" s="6">
        <v>42866</v>
      </c>
      <c r="B82" s="5" t="s">
        <v>13</v>
      </c>
      <c r="C82" s="5">
        <v>42</v>
      </c>
      <c r="D82" s="5" t="s">
        <v>85</v>
      </c>
      <c r="F82" s="5">
        <v>1.97</v>
      </c>
      <c r="H82">
        <v>191</v>
      </c>
      <c r="I82">
        <v>231</v>
      </c>
      <c r="J82">
        <v>237</v>
      </c>
      <c r="K82">
        <v>238</v>
      </c>
      <c r="L82">
        <v>244</v>
      </c>
      <c r="M82">
        <v>254</v>
      </c>
      <c r="N82">
        <v>265</v>
      </c>
      <c r="O82">
        <v>272</v>
      </c>
      <c r="P82">
        <v>282</v>
      </c>
      <c r="AF82" s="5">
        <f t="shared" si="9"/>
        <v>2214</v>
      </c>
      <c r="AG82">
        <f t="shared" si="10"/>
        <v>9</v>
      </c>
      <c r="AH82">
        <f t="shared" si="11"/>
        <v>282</v>
      </c>
      <c r="AJ82">
        <f>IF(AND(OR(D82="S. acutus",D82="S. californicus",D82="S. tabernaemontani"),G82=0),E82*[1]Sheet1!$D$7+[1]Sheet1!$L$7,IF(AND(OR(D82="S. acutus",D82="S. tabernaemontani"),G82&gt;0),E82*[1]Sheet1!$D$8+AI82*[1]Sheet1!$E$8,IF(AND(D82="S. californicus",G82&gt;0),E82*[1]Sheet1!$D$9+AI82*[1]Sheet1!$E$9,IF(D82="S.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latifolia"),E82&gt;0),F82*[1]Sheet1!$C$4+E82*[1]Sheet1!$D$4+AD82*[1]Sheet1!$J$4+AE82*[1]Sheet1!$K$4+[1]Sheet1!$L$4,IF(AND(OR(D82="T. domingensis",D82="T. latifolia"),AF82&gt;0),AF82*[1]Sheet1!$G$5+AG82*[1]Sheet1!$H$5+AH82*[1]Sheet1!$I$5+[1]Sheet1!$L$5,0)))))))</f>
        <v>92.458287000000013</v>
      </c>
      <c r="AK82">
        <f t="shared" si="7"/>
        <v>92.458287000000013</v>
      </c>
      <c r="AL82">
        <f t="shared" si="12"/>
        <v>3.04804915775</v>
      </c>
    </row>
    <row r="83" spans="1:38">
      <c r="A83" s="6">
        <v>42866</v>
      </c>
      <c r="B83" s="5" t="s">
        <v>13</v>
      </c>
      <c r="C83" s="5">
        <v>42</v>
      </c>
      <c r="D83" s="5" t="s">
        <v>85</v>
      </c>
      <c r="F83" s="5">
        <v>1.75</v>
      </c>
      <c r="H83">
        <v>228</v>
      </c>
      <c r="I83">
        <v>262</v>
      </c>
      <c r="J83">
        <v>271</v>
      </c>
      <c r="K83">
        <v>314</v>
      </c>
      <c r="AF83" s="5">
        <f t="shared" si="9"/>
        <v>1075</v>
      </c>
      <c r="AG83">
        <f t="shared" si="10"/>
        <v>4</v>
      </c>
      <c r="AH83">
        <f t="shared" si="11"/>
        <v>314</v>
      </c>
      <c r="AJ83">
        <f>IF(AND(OR(D83="S. acutus",D83="S. californicus",D83="S. tabernaemontani"),G88=0),E83*[1]Sheet1!$D$7+[1]Sheet1!$L$7,IF(AND(OR(D83="S. acutus",D83="S. tabernaemontani"),G88&gt;0),E83*[1]Sheet1!$D$8+AI83*[1]Sheet1!$E$8,IF(AND(D83="S. californicus",G88&gt;0),E83*[1]Sheet1!$D$9+AI83*[1]Sheet1!$E$9,IF(D83="S. maritimus",F88*[1]Sheet1!$C$10+E83*[1]Sheet1!$D$10+G88*[1]Sheet1!$F$10+[1]Sheet1!$L$10,IF(D83="S. americanus",F88*[1]Sheet1!$C$6+E83*[1]Sheet1!$D$6+[1]Sheet1!$L$6,IF(AND(OR(D83="T. domingensis",D83="T. latifolia"),E83&gt;0),F88*[1]Sheet1!$C$4+E83*[1]Sheet1!$D$4+AD83*[1]Sheet1!$J$4+AE83*[1]Sheet1!$K$4+[1]Sheet1!$L$4,IF(AND(OR(D83="T. domingensis",D83="T. latifolia"),AF83&gt;0),AF83*[1]Sheet1!$G$5+AG83*[1]Sheet1!$H$5+AH83*[1]Sheet1!$I$5+[1]Sheet1!$L$5,0)))))))</f>
        <v>11.143267000000002</v>
      </c>
      <c r="AK83">
        <f t="shared" si="7"/>
        <v>11.143267000000002</v>
      </c>
      <c r="AL83">
        <f>3.14159*((F88/2)^2)</f>
        <v>1.3273217750000001</v>
      </c>
    </row>
    <row r="84" spans="1:38">
      <c r="A84" s="6">
        <v>42866</v>
      </c>
      <c r="B84" s="5" t="s">
        <v>13</v>
      </c>
      <c r="C84" s="5">
        <v>42</v>
      </c>
      <c r="D84" s="5" t="s">
        <v>85</v>
      </c>
      <c r="F84" s="5">
        <v>2.65</v>
      </c>
      <c r="H84">
        <v>129</v>
      </c>
      <c r="I84">
        <v>258</v>
      </c>
      <c r="J84">
        <v>267</v>
      </c>
      <c r="K84">
        <v>321</v>
      </c>
      <c r="L84">
        <v>351</v>
      </c>
      <c r="M84">
        <v>367</v>
      </c>
      <c r="AF84" s="5">
        <f t="shared" si="9"/>
        <v>1693</v>
      </c>
      <c r="AG84">
        <f t="shared" si="10"/>
        <v>6</v>
      </c>
      <c r="AH84">
        <f t="shared" si="11"/>
        <v>367</v>
      </c>
      <c r="AJ84">
        <f>IF(AND(OR(D84="S. acutus",D84="S. californicus",D84="S. tabernaemontani"),G84=0),E84*[1]Sheet1!$D$7+[1]Sheet1!$L$7,IF(AND(OR(D84="S. acutus",D84="S. tabernaemontani"),G84&gt;0),E84*[1]Sheet1!$D$8+AI84*[1]Sheet1!$E$8,IF(AND(D84="S. californicus",G84&gt;0),E84*[1]Sheet1!$D$9+AI84*[1]Sheet1!$E$9,IF(D84="S.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latifolia"),E84&gt;0),F84*[1]Sheet1!$C$4+E84*[1]Sheet1!$D$4+AD84*[1]Sheet1!$J$4+AE84*[1]Sheet1!$K$4+[1]Sheet1!$L$4,IF(AND(OR(D84="T. domingensis",D84="T. latifolia"),AF84&gt;0),AF84*[1]Sheet1!$G$5+AG84*[1]Sheet1!$H$5+AH84*[1]Sheet1!$I$5+[1]Sheet1!$L$5,0)))))))</f>
        <v>39.073166000000008</v>
      </c>
      <c r="AK84">
        <f t="shared" si="7"/>
        <v>39.073166000000008</v>
      </c>
      <c r="AL84">
        <f t="shared" si="12"/>
        <v>5.5154539437499999</v>
      </c>
    </row>
    <row r="85" spans="1:38">
      <c r="A85" s="6">
        <v>42866</v>
      </c>
      <c r="B85" s="5" t="s">
        <v>13</v>
      </c>
      <c r="C85" s="5">
        <v>42</v>
      </c>
      <c r="D85" s="5" t="s">
        <v>85</v>
      </c>
      <c r="F85" s="5">
        <v>1.7</v>
      </c>
      <c r="H85">
        <v>136</v>
      </c>
      <c r="I85">
        <v>177</v>
      </c>
      <c r="J85">
        <v>228</v>
      </c>
      <c r="K85">
        <v>247</v>
      </c>
      <c r="L85">
        <v>281</v>
      </c>
      <c r="M85">
        <v>296</v>
      </c>
      <c r="N85">
        <v>366</v>
      </c>
      <c r="AF85" s="5">
        <f t="shared" si="9"/>
        <v>1731</v>
      </c>
      <c r="AG85">
        <f t="shared" si="10"/>
        <v>7</v>
      </c>
      <c r="AH85">
        <f t="shared" si="11"/>
        <v>366</v>
      </c>
      <c r="AJ85">
        <f>IF(AND(OR(D85="S. acutus",D85="S. californicus",D85="S. tabernaemontani"),G85=0),E85*[1]Sheet1!$D$7+[1]Sheet1!$L$7,IF(AND(OR(D85="S. acutus",D85="S. tabernaemontani"),G85&gt;0),E85*[1]Sheet1!$D$8+AI85*[1]Sheet1!$E$8,IF(AND(D85="S. californicus",G85&gt;0),E85*[1]Sheet1!$D$9+AI85*[1]Sheet1!$E$9,IF(D85="S.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latifolia"),E85&gt;0),F85*[1]Sheet1!$C$4+E85*[1]Sheet1!$D$4+AD85*[1]Sheet1!$J$4+AE85*[1]Sheet1!$K$4+[1]Sheet1!$L$4,IF(AND(OR(D85="T. domingensis",D85="T. latifolia"),AF85&gt;0),AF85*[1]Sheet1!$G$5+AG85*[1]Sheet1!$H$5+AH85*[1]Sheet1!$I$5+[1]Sheet1!$L$5,0)))))))</f>
        <v>35.91474800000001</v>
      </c>
      <c r="AK85">
        <f t="shared" si="7"/>
        <v>35.91474800000001</v>
      </c>
      <c r="AL85">
        <f t="shared" si="12"/>
        <v>2.2697987749999995</v>
      </c>
    </row>
    <row r="86" spans="1:38">
      <c r="A86" s="6">
        <v>42866</v>
      </c>
      <c r="B86" s="5" t="s">
        <v>13</v>
      </c>
      <c r="C86" s="5">
        <v>42</v>
      </c>
      <c r="D86" s="5" t="s">
        <v>85</v>
      </c>
      <c r="F86" s="5">
        <v>2.5</v>
      </c>
      <c r="H86">
        <v>101</v>
      </c>
      <c r="I86">
        <v>190</v>
      </c>
      <c r="J86">
        <v>224</v>
      </c>
      <c r="K86">
        <v>263</v>
      </c>
      <c r="L86">
        <v>284</v>
      </c>
      <c r="M86">
        <v>306</v>
      </c>
      <c r="AF86" s="5">
        <f t="shared" si="9"/>
        <v>1368</v>
      </c>
      <c r="AG86">
        <f t="shared" si="10"/>
        <v>6</v>
      </c>
      <c r="AH86">
        <f t="shared" si="11"/>
        <v>306</v>
      </c>
      <c r="AJ86">
        <f>IF(AND(OR(D86="S. acutus",D86="S. californicus",D86="S. tabernaemontani"),G86=0),E86*[1]Sheet1!$D$7+[1]Sheet1!$L$7,IF(AND(OR(D86="S. acutus",D86="S. tabernaemontani"),G86&gt;0),E86*[1]Sheet1!$D$8+AI86*[1]Sheet1!$E$8,IF(AND(D86="S. californicus",G86&gt;0),E86*[1]Sheet1!$D$9+AI86*[1]Sheet1!$E$9,IF(D86="S.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latifolia"),E86&gt;0),F86*[1]Sheet1!$C$4+E86*[1]Sheet1!$D$4+AD86*[1]Sheet1!$J$4+AE86*[1]Sheet1!$K$4+[1]Sheet1!$L$4,IF(AND(OR(D86="T. domingensis",D86="T. latifolia"),AF86&gt;0),AF86*[1]Sheet1!$G$5+AG86*[1]Sheet1!$H$5+AH86*[1]Sheet1!$I$5+[1]Sheet1!$L$5,0)))))))</f>
        <v>26.978736000000005</v>
      </c>
      <c r="AK86">
        <f t="shared" si="7"/>
        <v>26.978736000000005</v>
      </c>
      <c r="AL86">
        <f t="shared" si="12"/>
        <v>4.9087343749999999</v>
      </c>
    </row>
    <row r="87" spans="1:38">
      <c r="A87" s="6">
        <v>42866</v>
      </c>
      <c r="B87" s="5" t="s">
        <v>13</v>
      </c>
      <c r="C87" s="5">
        <v>42</v>
      </c>
      <c r="D87" s="5" t="s">
        <v>85</v>
      </c>
      <c r="F87" s="5">
        <v>2.86</v>
      </c>
      <c r="H87">
        <v>165</v>
      </c>
      <c r="I87">
        <v>226</v>
      </c>
      <c r="J87">
        <v>209</v>
      </c>
      <c r="K87">
        <v>280</v>
      </c>
      <c r="L87">
        <v>292</v>
      </c>
      <c r="M87">
        <v>320</v>
      </c>
      <c r="N87">
        <v>347</v>
      </c>
      <c r="AF87" s="5">
        <f t="shared" si="9"/>
        <v>1839</v>
      </c>
      <c r="AG87">
        <f t="shared" si="10"/>
        <v>7</v>
      </c>
      <c r="AH87">
        <f t="shared" si="11"/>
        <v>347</v>
      </c>
      <c r="AJ87">
        <f>IF(AND(OR(D87="S. acutus",D87="S. californicus",D87="S. tabernaemontani"),G87=0),E87*[1]Sheet1!$D$7+[1]Sheet1!$L$7,IF(AND(OR(D87="S. acutus",D87="S. tabernaemontani"),G87&gt;0),E87*[1]Sheet1!$D$8+AI87*[1]Sheet1!$E$8,IF(AND(D87="S. californicus",G87&gt;0),E87*[1]Sheet1!$D$9+AI87*[1]Sheet1!$E$9,IF(D87="S.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latifolia"),E87&gt;0),F87*[1]Sheet1!$C$4+E87*[1]Sheet1!$D$4+AD87*[1]Sheet1!$J$4+AE87*[1]Sheet1!$K$4+[1]Sheet1!$L$4,IF(AND(OR(D87="T. domingensis",D87="T. latifolia"),AF87&gt;0),AF87*[1]Sheet1!$G$5+AG87*[1]Sheet1!$H$5+AH87*[1]Sheet1!$I$5+[1]Sheet1!$L$5,0)))))))</f>
        <v>51.763943000000005</v>
      </c>
      <c r="AK87">
        <f t="shared" si="7"/>
        <v>51.763943000000005</v>
      </c>
      <c r="AL87">
        <f t="shared" si="12"/>
        <v>6.4242373909999992</v>
      </c>
    </row>
    <row r="88" spans="1:38">
      <c r="A88" s="6">
        <v>42866</v>
      </c>
      <c r="B88" s="5" t="s">
        <v>13</v>
      </c>
      <c r="C88" s="5">
        <v>42</v>
      </c>
      <c r="D88" s="5" t="s">
        <v>86</v>
      </c>
      <c r="F88" s="5">
        <v>1.3</v>
      </c>
      <c r="H88">
        <v>94</v>
      </c>
      <c r="I88">
        <v>76</v>
      </c>
      <c r="J88">
        <v>144</v>
      </c>
      <c r="K88">
        <v>145</v>
      </c>
      <c r="AF88" s="5">
        <f t="shared" si="9"/>
        <v>459</v>
      </c>
      <c r="AG88">
        <f t="shared" si="10"/>
        <v>4</v>
      </c>
      <c r="AH88">
        <f t="shared" si="11"/>
        <v>145</v>
      </c>
      <c r="AJ88" t="e">
        <f>IF(AND(OR(D88="S. acutus",D88="S. californicus",D88="S. tabernaemontani"),#REF!=0),E88*[1]Sheet1!$D$7+[1]Sheet1!$L$7,IF(AND(OR(D88="S. acutus",D88="S. tabernaemontani"),#REF!&gt;0),E88*[1]Sheet1!$D$8+AI88*[1]Sheet1!$E$8,IF(AND(D88="S. californicus",#REF!&gt;0),E88*[1]Sheet1!$D$9+AI88*[1]Sheet1!$E$9,IF(D88="S. maritimus",#REF!*[1]Sheet1!$C$10+E88*[1]Sheet1!$D$10+#REF!*[1]Sheet1!$F$10+[1]Sheet1!$L$10,IF(D88="S. americanus",#REF!*[1]Sheet1!$C$6+E88*[1]Sheet1!$D$6+[1]Sheet1!$L$6,IF(AND(OR(D88="T. domingensis",D88="T. latifolia"),E88&gt;0),#REF!*[1]Sheet1!$C$4+E88*[1]Sheet1!$D$4+AD88*[1]Sheet1!$J$4+AE88*[1]Sheet1!$K$4+[1]Sheet1!$L$4,IF(AND(OR(D88="T. domingensis",D88="T. latifolia"),AF88&gt;0),AF88*[1]Sheet1!$G$5+AG88*[1]Sheet1!$H$5+AH88*[1]Sheet1!$I$5+[1]Sheet1!$L$5,0)))))))</f>
        <v>#REF!</v>
      </c>
      <c r="AK88" t="e">
        <f t="shared" si="7"/>
        <v>#REF!</v>
      </c>
      <c r="AL88" t="e">
        <f>3.14159*((#REF!/2)^2)</f>
        <v>#REF!</v>
      </c>
    </row>
    <row r="89" spans="1:38">
      <c r="A89" s="6">
        <v>42866</v>
      </c>
      <c r="B89" s="5" t="s">
        <v>13</v>
      </c>
      <c r="C89" s="5">
        <v>42</v>
      </c>
      <c r="D89" s="5" t="s">
        <v>86</v>
      </c>
      <c r="F89" s="5">
        <v>0.96</v>
      </c>
      <c r="H89">
        <v>103</v>
      </c>
      <c r="I89">
        <v>126</v>
      </c>
      <c r="J89">
        <v>140</v>
      </c>
      <c r="K89">
        <v>150</v>
      </c>
      <c r="AF89" s="5">
        <f t="shared" si="9"/>
        <v>519</v>
      </c>
      <c r="AG89">
        <f t="shared" si="10"/>
        <v>4</v>
      </c>
      <c r="AH89">
        <f t="shared" si="11"/>
        <v>150</v>
      </c>
      <c r="AJ89" t="e">
        <f>IF(AND(OR(D89="S. acutus",D89="S. californicus",D89="S. tabernaemontani"),#REF!=0),E89*[1]Sheet1!$D$7+[1]Sheet1!$L$7,IF(AND(OR(D89="S. acutus",D89="S. tabernaemontani"),#REF!&gt;0),E89*[1]Sheet1!$D$8+AI89*[1]Sheet1!$E$8,IF(AND(D89="S. californicus",#REF!&gt;0),E89*[1]Sheet1!$D$9+AI89*[1]Sheet1!$E$9,IF(D89="S. maritimus",#REF!*[1]Sheet1!$C$10+E89*[1]Sheet1!$D$10+#REF!*[1]Sheet1!$F$10+[1]Sheet1!$L$10,IF(D89="S. americanus",#REF!*[1]Sheet1!$C$6+E89*[1]Sheet1!$D$6+[1]Sheet1!$L$6,IF(AND(OR(D89="T. domingensis",D89="T. latifolia"),E89&gt;0),#REF!*[1]Sheet1!$C$4+E89*[1]Sheet1!$D$4+AD89*[1]Sheet1!$J$4+AE89*[1]Sheet1!$K$4+[1]Sheet1!$L$4,IF(AND(OR(D89="T. domingensis",D89="T. latifolia"),AF89&gt;0),AF89*[1]Sheet1!$G$5+AG89*[1]Sheet1!$H$5+AH89*[1]Sheet1!$I$5+[1]Sheet1!$L$5,0)))))))</f>
        <v>#REF!</v>
      </c>
      <c r="AK89" t="e">
        <f t="shared" si="7"/>
        <v>#REF!</v>
      </c>
      <c r="AL89" t="e">
        <f>3.14159*((#REF!/2)^2)</f>
        <v>#REF!</v>
      </c>
    </row>
    <row r="90" spans="1:38">
      <c r="A90" s="6">
        <v>42866</v>
      </c>
      <c r="B90" s="5" t="s">
        <v>13</v>
      </c>
      <c r="C90" s="5">
        <v>42</v>
      </c>
      <c r="D90" s="5" t="s">
        <v>86</v>
      </c>
      <c r="F90" s="5">
        <v>1.72</v>
      </c>
      <c r="H90">
        <v>70</v>
      </c>
      <c r="I90">
        <v>132</v>
      </c>
      <c r="J90">
        <v>156</v>
      </c>
      <c r="K90">
        <v>196</v>
      </c>
      <c r="L90">
        <v>230</v>
      </c>
      <c r="M90">
        <v>231</v>
      </c>
      <c r="N90">
        <v>271</v>
      </c>
      <c r="AF90" s="5">
        <f t="shared" si="9"/>
        <v>1286</v>
      </c>
      <c r="AG90">
        <f t="shared" si="10"/>
        <v>7</v>
      </c>
      <c r="AH90">
        <f t="shared" si="11"/>
        <v>271</v>
      </c>
      <c r="AJ90">
        <f>IF(AND(OR(D90="S. acutus",D90="S. californicus",D90="S. tabernaemontani"),G90=0),E90*[1]Sheet1!$D$7+[1]Sheet1!$L$7,IF(AND(OR(D90="S. acutus",D90="S. tabernaemontani"),G90&gt;0),E90*[1]Sheet1!$D$8+AI90*[1]Sheet1!$E$8,IF(AND(D90="S. californicus",G90&gt;0),E90*[1]Sheet1!$D$9+AI90*[1]Sheet1!$E$9,IF(D90="S.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latifolia"),E90&gt;0),F90*[1]Sheet1!$C$4+E90*[1]Sheet1!$D$4+AD90*[1]Sheet1!$J$4+AE90*[1]Sheet1!$K$4+[1]Sheet1!$L$4,IF(AND(OR(D90="T. domingensis",D90="T. latifolia"),AF90&gt;0),AF90*[1]Sheet1!$G$5+AG90*[1]Sheet1!$H$5+AH90*[1]Sheet1!$I$5+[1]Sheet1!$L$5,0)))))))</f>
        <v>22.812048000000011</v>
      </c>
      <c r="AK90">
        <f t="shared" si="7"/>
        <v>22.812048000000011</v>
      </c>
      <c r="AL90">
        <f t="shared" si="12"/>
        <v>2.3235199639999995</v>
      </c>
    </row>
    <row r="91" spans="1:38">
      <c r="A91" s="6">
        <v>42866</v>
      </c>
      <c r="B91" s="5" t="s">
        <v>13</v>
      </c>
      <c r="C91" s="5">
        <v>42</v>
      </c>
      <c r="D91" s="5" t="s">
        <v>86</v>
      </c>
      <c r="F91" s="36">
        <v>1.45</v>
      </c>
      <c r="H91">
        <v>86</v>
      </c>
      <c r="I91">
        <v>91</v>
      </c>
      <c r="J91">
        <v>102</v>
      </c>
      <c r="K91">
        <v>128</v>
      </c>
      <c r="L91">
        <v>144</v>
      </c>
      <c r="M91">
        <v>177</v>
      </c>
      <c r="AF91" s="5">
        <f t="shared" si="9"/>
        <v>728</v>
      </c>
      <c r="AG91">
        <f t="shared" si="10"/>
        <v>6</v>
      </c>
      <c r="AH91">
        <f t="shared" si="11"/>
        <v>177</v>
      </c>
      <c r="AJ91">
        <f>IF(AND(OR(D91="S. acutus",D91="S. californicus",D91="S. tabernaemontani"),G91=0),E91*[1]Sheet1!$D$7+[1]Sheet1!$L$7,IF(AND(OR(D91="S. acutus",D91="S. tabernaemontani"),G91&gt;0),E91*[1]Sheet1!$D$8+AI91*[1]Sheet1!$E$8,IF(AND(D91="S. californicus",G91&gt;0),E91*[1]Sheet1!$D$9+AI91*[1]Sheet1!$E$9,IF(D91="S.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latifolia"),E91&gt;0),F91*[1]Sheet1!$C$4+E91*[1]Sheet1!$D$4+AD91*[1]Sheet1!$J$4+AE91*[1]Sheet1!$K$4+[1]Sheet1!$L$4,IF(AND(OR(D91="T. domingensis",D91="T. latifolia"),AF91&gt;0),AF91*[1]Sheet1!$G$5+AG91*[1]Sheet1!$H$5+AH91*[1]Sheet1!$I$5+[1]Sheet1!$L$5,0)))))))</f>
        <v>5.8361410000000049</v>
      </c>
      <c r="AK91">
        <f t="shared" si="7"/>
        <v>5.8361410000000049</v>
      </c>
      <c r="AL91">
        <f t="shared" si="12"/>
        <v>1.6512982437499999</v>
      </c>
    </row>
    <row r="92" spans="1:38">
      <c r="A92" s="6">
        <v>42866</v>
      </c>
      <c r="B92" s="5" t="s">
        <v>13</v>
      </c>
      <c r="C92" s="5">
        <v>42</v>
      </c>
      <c r="D92" s="5" t="s">
        <v>86</v>
      </c>
      <c r="F92" s="5">
        <v>1.6</v>
      </c>
      <c r="H92">
        <v>91</v>
      </c>
      <c r="I92">
        <v>68</v>
      </c>
      <c r="J92">
        <v>139</v>
      </c>
      <c r="K92">
        <v>142</v>
      </c>
      <c r="L92">
        <v>162</v>
      </c>
      <c r="M92">
        <v>182</v>
      </c>
      <c r="AF92" s="5">
        <f t="shared" si="9"/>
        <v>784</v>
      </c>
      <c r="AG92">
        <f t="shared" si="10"/>
        <v>6</v>
      </c>
      <c r="AH92">
        <f t="shared" si="11"/>
        <v>182</v>
      </c>
      <c r="AJ92">
        <f>IF(AND(OR(D92="S. acutus",D92="S. californicus",D92="S. tabernaemontani"),G92=0),E92*[1]Sheet1!$D$7+[1]Sheet1!$L$7,IF(AND(OR(D92="S. acutus",D92="S. tabernaemontani"),G92&gt;0),E92*[1]Sheet1!$D$8+AI92*[1]Sheet1!$E$8,IF(AND(D92="S. californicus",G92&gt;0),E92*[1]Sheet1!$D$9+AI92*[1]Sheet1!$E$9,IF(D92="S.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latifolia"),E92&gt;0),F92*[1]Sheet1!$C$4+E92*[1]Sheet1!$D$4+AD92*[1]Sheet1!$J$4+AE92*[1]Sheet1!$K$4+[1]Sheet1!$L$4,IF(AND(OR(D92="T. domingensis",D92="T. latifolia"),AF92&gt;0),AF92*[1]Sheet1!$G$5+AG92*[1]Sheet1!$H$5+AH92*[1]Sheet1!$I$5+[1]Sheet1!$L$5,0)))))))</f>
        <v>9.5801960000000079</v>
      </c>
      <c r="AK92">
        <f t="shared" si="7"/>
        <v>9.5801960000000079</v>
      </c>
      <c r="AL92">
        <f t="shared" si="12"/>
        <v>2.0106176000000002</v>
      </c>
    </row>
    <row r="93" spans="1:38">
      <c r="A93" s="6">
        <v>42866</v>
      </c>
      <c r="B93" s="5" t="s">
        <v>13</v>
      </c>
      <c r="C93" s="5">
        <v>30</v>
      </c>
      <c r="D93" s="5" t="s">
        <v>86</v>
      </c>
      <c r="F93" s="5">
        <v>1.17</v>
      </c>
      <c r="H93">
        <v>79</v>
      </c>
      <c r="I93">
        <v>100</v>
      </c>
      <c r="J93">
        <v>109</v>
      </c>
      <c r="K93">
        <v>127</v>
      </c>
      <c r="AF93" s="5">
        <f t="shared" si="9"/>
        <v>415</v>
      </c>
      <c r="AG93">
        <f t="shared" si="10"/>
        <v>4</v>
      </c>
      <c r="AH93">
        <f t="shared" si="11"/>
        <v>127</v>
      </c>
      <c r="AJ93">
        <f>IF(AND(OR(D93="S. acutus",D93="S. californicus",D93="S. tabernaemontani"),G93=0),E93*[1]Sheet1!$D$7+[1]Sheet1!$L$7,IF(AND(OR(D93="S. acutus",D93="S. tabernaemontani"),G93&gt;0),E93*[1]Sheet1!$D$8+AI93*[1]Sheet1!$E$8,IF(AND(D93="S. californicus",G93&gt;0),E93*[1]Sheet1!$D$9+AI93*[1]Sheet1!$E$9,IF(D93="S.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latifolia"),E93&gt;0),F93*[1]Sheet1!$C$4+E93*[1]Sheet1!$D$4+AD93*[1]Sheet1!$J$4+AE93*[1]Sheet1!$K$4+[1]Sheet1!$L$4,IF(AND(OR(D93="T. domingensis",D93="T. latifolia"),AF93&gt;0),AF93*[1]Sheet1!$G$5+AG93*[1]Sheet1!$H$5+AH93*[1]Sheet1!$I$5+[1]Sheet1!$L$5,0)))))))</f>
        <v>5.5977820000000058</v>
      </c>
      <c r="AK93">
        <f t="shared" si="7"/>
        <v>5.5977820000000058</v>
      </c>
      <c r="AL93">
        <f t="shared" si="12"/>
        <v>1.0751306377499998</v>
      </c>
    </row>
    <row r="94" spans="1:38">
      <c r="A94" s="6">
        <v>42866</v>
      </c>
      <c r="B94" s="5" t="s">
        <v>13</v>
      </c>
      <c r="C94" s="5">
        <v>30</v>
      </c>
      <c r="D94" s="5" t="s">
        <v>86</v>
      </c>
      <c r="F94" s="5">
        <v>1.55</v>
      </c>
      <c r="H94">
        <v>155</v>
      </c>
      <c r="I94">
        <v>161</v>
      </c>
      <c r="J94">
        <v>182</v>
      </c>
      <c r="K94">
        <v>186</v>
      </c>
      <c r="AF94" s="5">
        <f t="shared" si="9"/>
        <v>684</v>
      </c>
      <c r="AG94">
        <f t="shared" si="10"/>
        <v>4</v>
      </c>
      <c r="AH94">
        <f t="shared" si="11"/>
        <v>186</v>
      </c>
      <c r="AJ94">
        <f>IF(AND(OR(D94="S. acutus",D94="S. californicus",D94="S. tabernaemontani"),G94=0),E94*[1]Sheet1!$D$7+[1]Sheet1!$L$7,IF(AND(OR(D94="S. acutus",D94="S. tabernaemontani"),G94&gt;0),E94*[1]Sheet1!$D$8+AI94*[1]Sheet1!$E$8,IF(AND(D94="S. californicus",G94&gt;0),E94*[1]Sheet1!$D$9+AI94*[1]Sheet1!$E$9,IF(D94="S.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latifolia"),E94&gt;0),F94*[1]Sheet1!$C$4+E94*[1]Sheet1!$D$4+AD94*[1]Sheet1!$J$4+AE94*[1]Sheet1!$K$4+[1]Sheet1!$L$4,IF(AND(OR(D94="T. domingensis",D94="T. latifolia"),AF94&gt;0),AF94*[1]Sheet1!$G$5+AG94*[1]Sheet1!$H$5+AH94*[1]Sheet1!$I$5+[1]Sheet1!$L$5,0)))))))</f>
        <v>13.044422000000012</v>
      </c>
      <c r="AK94">
        <f t="shared" si="7"/>
        <v>13.044422000000012</v>
      </c>
      <c r="AL94">
        <f t="shared" si="12"/>
        <v>1.8869174937500002</v>
      </c>
    </row>
    <row r="95" spans="1:38">
      <c r="A95" s="6">
        <v>42866</v>
      </c>
      <c r="B95" s="5" t="s">
        <v>13</v>
      </c>
      <c r="C95" s="5">
        <v>30</v>
      </c>
      <c r="D95" s="5" t="s">
        <v>86</v>
      </c>
      <c r="F95" s="5">
        <v>1.25</v>
      </c>
      <c r="H95">
        <v>121</v>
      </c>
      <c r="I95">
        <v>124</v>
      </c>
      <c r="J95">
        <v>156</v>
      </c>
      <c r="K95">
        <v>165</v>
      </c>
      <c r="AF95" s="5">
        <f t="shared" si="9"/>
        <v>566</v>
      </c>
      <c r="AG95">
        <f t="shared" si="10"/>
        <v>4</v>
      </c>
      <c r="AH95">
        <f t="shared" si="11"/>
        <v>165</v>
      </c>
      <c r="AJ95">
        <f>IF(AND(OR(D95="S. acutus",D95="S. californicus",D95="S. tabernaemontani"),G95=0),E95*[1]Sheet1!$D$7+[1]Sheet1!$L$7,IF(AND(OR(D95="S. acutus",D95="S. tabernaemontani"),G95&gt;0),E95*[1]Sheet1!$D$8+AI95*[1]Sheet1!$E$8,IF(AND(D95="S. californicus",G95&gt;0),E95*[1]Sheet1!$D$9+AI95*[1]Sheet1!$E$9,IF(D95="S.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latifolia"),E95&gt;0),F95*[1]Sheet1!$C$4+E95*[1]Sheet1!$D$4+AD95*[1]Sheet1!$J$4+AE95*[1]Sheet1!$K$4+[1]Sheet1!$L$4,IF(AND(OR(D95="T. domingensis",D95="T. latifolia"),AF95&gt;0),AF95*[1]Sheet1!$G$5+AG95*[1]Sheet1!$H$5+AH95*[1]Sheet1!$I$5+[1]Sheet1!$L$5,0)))))))</f>
        <v>8.3074770000000022</v>
      </c>
      <c r="AK95">
        <f t="shared" si="7"/>
        <v>8.3074770000000022</v>
      </c>
      <c r="AL95">
        <f t="shared" si="12"/>
        <v>1.22718359375</v>
      </c>
    </row>
    <row r="96" spans="1:38">
      <c r="A96" s="6">
        <v>42866</v>
      </c>
      <c r="B96" s="5" t="s">
        <v>13</v>
      </c>
      <c r="C96" s="5">
        <v>30</v>
      </c>
      <c r="D96" s="5" t="s">
        <v>86</v>
      </c>
      <c r="F96" s="5">
        <v>1.55</v>
      </c>
      <c r="H96">
        <v>67</v>
      </c>
      <c r="I96">
        <v>89</v>
      </c>
      <c r="J96">
        <v>118</v>
      </c>
      <c r="K96">
        <v>150</v>
      </c>
      <c r="AF96" s="5">
        <f t="shared" si="9"/>
        <v>424</v>
      </c>
      <c r="AG96">
        <f t="shared" si="10"/>
        <v>4</v>
      </c>
      <c r="AH96">
        <f t="shared" si="11"/>
        <v>150</v>
      </c>
      <c r="AJ96">
        <f>IF(AND(OR(D96="S. acutus",D96="S. californicus",D96="S. tabernaemontani"),G96=0),E96*[1]Sheet1!$D$7+[1]Sheet1!$L$7,IF(AND(OR(D96="S. acutus",D96="S. tabernaemontani"),G96&gt;0),E96*[1]Sheet1!$D$8+AI96*[1]Sheet1!$E$8,IF(AND(D96="S. californicus",G96&gt;0),E96*[1]Sheet1!$D$9+AI96*[1]Sheet1!$E$9,IF(D96="S.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latifolia"),E96&gt;0),F96*[1]Sheet1!$C$4+E96*[1]Sheet1!$D$4+AD96*[1]Sheet1!$J$4+AE96*[1]Sheet1!$K$4+[1]Sheet1!$L$4,IF(AND(OR(D96="T. domingensis",D96="T. latifolia"),AF96&gt;0),AF96*[1]Sheet1!$G$5+AG96*[1]Sheet1!$H$5+AH96*[1]Sheet1!$I$5+[1]Sheet1!$L$5,0)))))))</f>
        <v>-0.48705799999999755</v>
      </c>
      <c r="AK96" t="str">
        <f t="shared" si="7"/>
        <v xml:space="preserve"> </v>
      </c>
      <c r="AL96">
        <f t="shared" si="12"/>
        <v>1.8869174937500002</v>
      </c>
    </row>
    <row r="97" spans="1:38">
      <c r="A97" s="6">
        <v>42866</v>
      </c>
      <c r="B97" s="5" t="s">
        <v>13</v>
      </c>
      <c r="C97" s="5">
        <v>30</v>
      </c>
      <c r="D97" s="5" t="s">
        <v>85</v>
      </c>
      <c r="F97" s="5">
        <v>2.2000000000000002</v>
      </c>
      <c r="G97" s="5"/>
      <c r="H97">
        <v>51</v>
      </c>
      <c r="I97">
        <v>113</v>
      </c>
      <c r="J97">
        <v>151</v>
      </c>
      <c r="K97">
        <v>162</v>
      </c>
      <c r="L97">
        <v>188</v>
      </c>
      <c r="M97">
        <v>197</v>
      </c>
      <c r="AF97" s="5">
        <f t="shared" si="9"/>
        <v>862</v>
      </c>
      <c r="AG97">
        <f t="shared" si="10"/>
        <v>6</v>
      </c>
      <c r="AH97">
        <f t="shared" si="11"/>
        <v>197</v>
      </c>
      <c r="AJ97">
        <f>IF(AND(OR(D97="S. acutus",D97="S. californicus",D97="S. tabernaemontani"),G97=0),E97*[1]Sheet1!$D$7+[1]Sheet1!$L$7,IF(AND(OR(D97="S. acutus",D97="S. tabernaemontani"),G97&gt;0),E97*[1]Sheet1!$D$8+AI97*[1]Sheet1!$E$8,IF(AND(D97="S. californicus",G97&gt;0),E97*[1]Sheet1!$D$9+AI97*[1]Sheet1!$E$9,IF(D97="S.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latifolia"),E97&gt;0),F97*[1]Sheet1!$C$4+E97*[1]Sheet1!$D$4+AD97*[1]Sheet1!$J$4+AE97*[1]Sheet1!$K$4+[1]Sheet1!$L$4,IF(AND(OR(D97="T. domingensis",D97="T. latifolia"),AF97&gt;0),AF97*[1]Sheet1!$G$5+AG97*[1]Sheet1!$H$5+AH97*[1]Sheet1!$I$5+[1]Sheet1!$L$5,0)))))))</f>
        <v>12.374411000000002</v>
      </c>
      <c r="AK97">
        <f t="shared" si="7"/>
        <v>12.374411000000002</v>
      </c>
      <c r="AL97">
        <f t="shared" si="12"/>
        <v>3.8013239000000003</v>
      </c>
    </row>
    <row r="98" spans="1:38">
      <c r="A98" s="6">
        <v>42866</v>
      </c>
      <c r="B98" s="5" t="s">
        <v>13</v>
      </c>
      <c r="C98" s="5">
        <v>30</v>
      </c>
      <c r="D98" s="5" t="s">
        <v>85</v>
      </c>
      <c r="F98" s="5">
        <v>2.35</v>
      </c>
      <c r="G98" s="5"/>
      <c r="H98">
        <v>77</v>
      </c>
      <c r="I98">
        <v>123</v>
      </c>
      <c r="J98">
        <v>152</v>
      </c>
      <c r="K98">
        <v>174</v>
      </c>
      <c r="L98">
        <v>187</v>
      </c>
      <c r="M98">
        <v>211</v>
      </c>
      <c r="N98">
        <v>233</v>
      </c>
      <c r="AF98" s="5">
        <f t="shared" si="9"/>
        <v>1157</v>
      </c>
      <c r="AG98">
        <f t="shared" si="10"/>
        <v>7</v>
      </c>
      <c r="AH98">
        <f t="shared" si="11"/>
        <v>233</v>
      </c>
      <c r="AJ98">
        <f>IF(AND(OR(D98="S. acutus",D98="S. californicus",D98="S. tabernaemontani"),G98=0),E98*[1]Sheet1!$D$7+[1]Sheet1!$L$7,IF(AND(OR(D98="S. acutus",D98="S. tabernaemontani"),G98&gt;0),E98*[1]Sheet1!$D$8+AI98*[1]Sheet1!$E$8,IF(AND(D98="S. californicus",G98&gt;0),E98*[1]Sheet1!$D$9+AI98*[1]Sheet1!$E$9,IF(D98="S.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latifolia"),E98&gt;0),F98*[1]Sheet1!$C$4+E98*[1]Sheet1!$D$4+AD98*[1]Sheet1!$J$4+AE98*[1]Sheet1!$K$4+[1]Sheet1!$L$4,IF(AND(OR(D98="T. domingensis",D98="T. latifolia"),AF98&gt;0),AF98*[1]Sheet1!$G$5+AG98*[1]Sheet1!$H$5+AH98*[1]Sheet1!$I$5+[1]Sheet1!$L$5,0)))))))</f>
        <v>22.164963000000007</v>
      </c>
      <c r="AK98">
        <f t="shared" si="7"/>
        <v>22.164963000000007</v>
      </c>
      <c r="AL98">
        <f t="shared" si="12"/>
        <v>4.3373576937500005</v>
      </c>
    </row>
    <row r="99" spans="1:38">
      <c r="A99" s="6">
        <v>42866</v>
      </c>
      <c r="B99" s="5" t="s">
        <v>13</v>
      </c>
      <c r="C99" s="5">
        <v>30</v>
      </c>
      <c r="D99" s="5" t="s">
        <v>85</v>
      </c>
      <c r="F99" s="5">
        <v>2.48</v>
      </c>
      <c r="G99" s="5"/>
      <c r="H99">
        <v>108</v>
      </c>
      <c r="I99">
        <v>146</v>
      </c>
      <c r="J99">
        <v>171</v>
      </c>
      <c r="K99">
        <v>185</v>
      </c>
      <c r="L99">
        <v>228</v>
      </c>
      <c r="M99">
        <v>230</v>
      </c>
      <c r="N99">
        <v>253</v>
      </c>
      <c r="AF99" s="5">
        <f t="shared" si="9"/>
        <v>1321</v>
      </c>
      <c r="AG99">
        <f t="shared" si="10"/>
        <v>7</v>
      </c>
      <c r="AH99">
        <f t="shared" si="11"/>
        <v>253</v>
      </c>
      <c r="AJ99">
        <f>IF(AND(OR(D99="S. acutus",D99="S. californicus",D99="S. tabernaemontani"),G99=0),E99*[1]Sheet1!$D$7+[1]Sheet1!$L$7,IF(AND(OR(D99="S. acutus",D99="S. tabernaemontani"),G99&gt;0),E99*[1]Sheet1!$D$8+AI99*[1]Sheet1!$E$8,IF(AND(D99="S. californicus",G99&gt;0),E99*[1]Sheet1!$D$9+AI99*[1]Sheet1!$E$9,IF(D99="S.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latifolia"),E99&gt;0),F99*[1]Sheet1!$C$4+E99*[1]Sheet1!$D$4+AD99*[1]Sheet1!$J$4+AE99*[1]Sheet1!$K$4+[1]Sheet1!$L$4,IF(AND(OR(D99="T. domingensis",D99="T. latifolia"),AF99&gt;0),AF99*[1]Sheet1!$G$5+AG99*[1]Sheet1!$H$5+AH99*[1]Sheet1!$I$5+[1]Sheet1!$L$5,0)))))))</f>
        <v>31.515883000000009</v>
      </c>
      <c r="AK99">
        <f t="shared" si="7"/>
        <v>31.515883000000009</v>
      </c>
      <c r="AL99">
        <f t="shared" si="12"/>
        <v>4.8305087840000001</v>
      </c>
    </row>
    <row r="100" spans="1:38">
      <c r="A100" s="6">
        <v>42866</v>
      </c>
      <c r="B100" s="5" t="s">
        <v>13</v>
      </c>
      <c r="C100" s="5">
        <v>30</v>
      </c>
      <c r="D100" s="5" t="s">
        <v>85</v>
      </c>
      <c r="F100" s="5">
        <v>2.86</v>
      </c>
      <c r="H100">
        <v>90</v>
      </c>
      <c r="I100">
        <v>145</v>
      </c>
      <c r="J100">
        <v>178</v>
      </c>
      <c r="K100">
        <v>185</v>
      </c>
      <c r="L100">
        <v>218</v>
      </c>
      <c r="M100">
        <v>228</v>
      </c>
      <c r="AF100" s="5">
        <f t="shared" si="9"/>
        <v>1044</v>
      </c>
      <c r="AG100">
        <f t="shared" si="10"/>
        <v>6</v>
      </c>
      <c r="AH100">
        <f t="shared" si="11"/>
        <v>228</v>
      </c>
      <c r="AJ100">
        <f>IF(AND(OR(D100="S. acutus",D100="S. californicus",D100="S. tabernaemontani"),G100=0),E100*[1]Sheet1!$D$7+[1]Sheet1!$L$7,IF(AND(OR(D100="S. acutus",D100="S. tabernaemontani"),G100&gt;0),E100*[1]Sheet1!$D$8+AI100*[1]Sheet1!$E$8,IF(AND(D100="S. californicus",G100&gt;0),E100*[1]Sheet1!$D$9+AI100*[1]Sheet1!$E$9,IF(D100="S.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latifolia"),E100&gt;0),F100*[1]Sheet1!$C$4+E100*[1]Sheet1!$D$4+AD100*[1]Sheet1!$J$4+AE100*[1]Sheet1!$K$4+[1]Sheet1!$L$4,IF(AND(OR(D100="T. domingensis",D100="T. latifolia"),AF100&gt;0),AF100*[1]Sheet1!$G$5+AG100*[1]Sheet1!$H$5+AH100*[1]Sheet1!$I$5+[1]Sheet1!$L$5,0)))))))</f>
        <v>20.099226000000009</v>
      </c>
      <c r="AK100">
        <f t="shared" si="7"/>
        <v>20.099226000000009</v>
      </c>
      <c r="AL100">
        <f t="shared" si="12"/>
        <v>6.4242373909999992</v>
      </c>
    </row>
    <row r="101" spans="1:38">
      <c r="A101" s="6">
        <v>42866</v>
      </c>
      <c r="B101" s="5" t="s">
        <v>13</v>
      </c>
      <c r="C101" s="5">
        <v>30</v>
      </c>
      <c r="D101" s="5" t="s">
        <v>85</v>
      </c>
      <c r="F101" s="5">
        <v>2.4500000000000002</v>
      </c>
      <c r="G101" s="5"/>
      <c r="H101">
        <v>133</v>
      </c>
      <c r="I101">
        <v>162</v>
      </c>
      <c r="J101">
        <v>190</v>
      </c>
      <c r="K101">
        <v>214</v>
      </c>
      <c r="L101">
        <v>226</v>
      </c>
      <c r="M101">
        <v>242</v>
      </c>
      <c r="N101">
        <v>244</v>
      </c>
      <c r="O101">
        <v>264</v>
      </c>
      <c r="AE101" s="5"/>
      <c r="AF101" s="5">
        <f t="shared" si="9"/>
        <v>1675</v>
      </c>
      <c r="AG101">
        <f t="shared" si="10"/>
        <v>8</v>
      </c>
      <c r="AH101">
        <f t="shared" si="11"/>
        <v>264</v>
      </c>
      <c r="AJ101">
        <f>IF(AND(OR(D101="S. acutus",D101="S. californicus",D101="S. tabernaemontani"),G101=0),E101*[1]Sheet1!$D$7+[1]Sheet1!$L$7,IF(AND(OR(D101="S. acutus",D101="S. tabernaemontani"),G101&gt;0),E101*[1]Sheet1!$D$8+AI101*[1]Sheet1!$E$8,IF(AND(D101="S. californicus",G101&gt;0),E101*[1]Sheet1!$D$9+AI101*[1]Sheet1!$E$9,IF(D101="S.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latifolia"),E101&gt;0),F101*[1]Sheet1!$C$4+E101*[1]Sheet1!$D$4+AD101*[1]Sheet1!$J$4+AE101*[1]Sheet1!$K$4+[1]Sheet1!$L$4,IF(AND(OR(D101="T. domingensis",D101="T. latifolia"),AF101&gt;0),AF101*[1]Sheet1!$G$5+AG101*[1]Sheet1!$H$5+AH101*[1]Sheet1!$I$5+[1]Sheet1!$L$5,0)))))))</f>
        <v>54.369105000000012</v>
      </c>
      <c r="AK101">
        <f t="shared" si="7"/>
        <v>54.369105000000012</v>
      </c>
      <c r="AL101">
        <f t="shared" si="12"/>
        <v>4.7143484937500011</v>
      </c>
    </row>
    <row r="102" spans="1:38">
      <c r="A102" s="6">
        <v>42866</v>
      </c>
      <c r="B102" s="5" t="s">
        <v>13</v>
      </c>
      <c r="C102" s="5">
        <v>30</v>
      </c>
      <c r="D102" s="5" t="s">
        <v>85</v>
      </c>
      <c r="F102" s="5">
        <v>2.44</v>
      </c>
      <c r="H102">
        <v>172</v>
      </c>
      <c r="I102">
        <v>226</v>
      </c>
      <c r="J102">
        <v>229</v>
      </c>
      <c r="K102">
        <v>254</v>
      </c>
      <c r="L102">
        <v>263</v>
      </c>
      <c r="M102">
        <v>267</v>
      </c>
      <c r="N102">
        <v>285</v>
      </c>
      <c r="O102">
        <v>294</v>
      </c>
      <c r="P102">
        <v>302</v>
      </c>
      <c r="Q102">
        <v>306</v>
      </c>
      <c r="AF102" s="5">
        <f t="shared" si="9"/>
        <v>2598</v>
      </c>
      <c r="AG102">
        <f t="shared" si="10"/>
        <v>10</v>
      </c>
      <c r="AH102">
        <f t="shared" si="11"/>
        <v>306</v>
      </c>
      <c r="AJ102">
        <f>IF(AND(OR(D102="S. acutus",D102="S. californicus",D102="S. tabernaemontani"),G102=0),E102*[1]Sheet1!$D$7+[1]Sheet1!$L$7,IF(AND(OR(D102="S. acutus",D102="S. tabernaemontani"),G102&gt;0),E102*[1]Sheet1!$D$8+AI102*[1]Sheet1!$E$8,IF(AND(D102="S. californicus",G102&gt;0),E102*[1]Sheet1!$D$9+AI102*[1]Sheet1!$E$9,IF(D102="S.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latifolia"),E102&gt;0),F102*[1]Sheet1!$C$4+E102*[1]Sheet1!$D$4+AD102*[1]Sheet1!$J$4+AE102*[1]Sheet1!$K$4+[1]Sheet1!$L$4,IF(AND(OR(D102="T. domingensis",D102="T. latifolia"),AF102&gt;0),AF102*[1]Sheet1!$G$5+AG102*[1]Sheet1!$H$5+AH102*[1]Sheet1!$I$5+[1]Sheet1!$L$5,0)))))))</f>
        <v>114.20797400000001</v>
      </c>
      <c r="AK102">
        <f t="shared" si="7"/>
        <v>114.20797400000001</v>
      </c>
      <c r="AL102">
        <f t="shared" si="12"/>
        <v>4.6759425559999999</v>
      </c>
    </row>
    <row r="103" spans="1:38">
      <c r="A103" s="6">
        <v>42866</v>
      </c>
      <c r="B103" s="5" t="s">
        <v>13</v>
      </c>
      <c r="C103" s="5">
        <v>30</v>
      </c>
      <c r="D103" s="5" t="s">
        <v>85</v>
      </c>
      <c r="F103" s="5">
        <v>2</v>
      </c>
      <c r="H103">
        <v>110</v>
      </c>
      <c r="I103">
        <v>188</v>
      </c>
      <c r="J103">
        <v>203</v>
      </c>
      <c r="K103">
        <v>222</v>
      </c>
      <c r="L103">
        <v>224</v>
      </c>
      <c r="AF103" s="5">
        <f t="shared" si="9"/>
        <v>947</v>
      </c>
      <c r="AG103">
        <f t="shared" si="10"/>
        <v>5</v>
      </c>
      <c r="AH103">
        <f t="shared" si="11"/>
        <v>224</v>
      </c>
      <c r="AJ103">
        <f>IF(AND(OR(D103="S. acutus",D103="S. californicus",D103="S. tabernaemontani"),G103=0),E103*[1]Sheet1!$D$7+[1]Sheet1!$L$7,IF(AND(OR(D103="S. acutus",D103="S. tabernaemontani"),G103&gt;0),E103*[1]Sheet1!$D$8+AI103*[1]Sheet1!$E$8,IF(AND(D103="S. californicus",G103&gt;0),E103*[1]Sheet1!$D$9+AI103*[1]Sheet1!$E$9,IF(D103="S.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latifolia"),E103&gt;0),F103*[1]Sheet1!$C$4+E103*[1]Sheet1!$D$4+AD103*[1]Sheet1!$J$4+AE103*[1]Sheet1!$K$4+[1]Sheet1!$L$4,IF(AND(OR(D103="T. domingensis",D103="T. latifolia"),AF103&gt;0),AF103*[1]Sheet1!$G$5+AG103*[1]Sheet1!$H$5+AH103*[1]Sheet1!$I$5+[1]Sheet1!$L$5,0)))))))</f>
        <v>19.232324000000006</v>
      </c>
      <c r="AK103">
        <f t="shared" si="7"/>
        <v>19.232324000000006</v>
      </c>
      <c r="AL103">
        <f t="shared" si="12"/>
        <v>3.1415899999999999</v>
      </c>
    </row>
    <row r="104" spans="1:38">
      <c r="A104" s="6">
        <v>42866</v>
      </c>
      <c r="B104" s="5" t="s">
        <v>13</v>
      </c>
      <c r="C104" s="5">
        <v>30</v>
      </c>
      <c r="D104" s="5" t="s">
        <v>85</v>
      </c>
      <c r="F104" s="5">
        <v>2.75</v>
      </c>
      <c r="H104">
        <v>88</v>
      </c>
      <c r="I104">
        <v>178</v>
      </c>
      <c r="J104">
        <v>236</v>
      </c>
      <c r="K104">
        <v>236</v>
      </c>
      <c r="L104">
        <v>260</v>
      </c>
      <c r="M104">
        <v>265</v>
      </c>
      <c r="AF104" s="5">
        <f t="shared" si="9"/>
        <v>1263</v>
      </c>
      <c r="AG104">
        <f t="shared" si="10"/>
        <v>6</v>
      </c>
      <c r="AH104">
        <f t="shared" si="11"/>
        <v>265</v>
      </c>
      <c r="AJ104">
        <f>IF(AND(OR(D104="S. acutus",D104="S. californicus",D104="S. tabernaemontani"),G104=0),E104*[1]Sheet1!$D$7+[1]Sheet1!$L$7,IF(AND(OR(D104="S. acutus",D104="S. tabernaemontani"),G104&gt;0),E104*[1]Sheet1!$D$8+AI104*[1]Sheet1!$E$8,IF(AND(D104="S. californicus",G104&gt;0),E104*[1]Sheet1!$D$9+AI104*[1]Sheet1!$E$9,IF(D104="S.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latifolia"),E104&gt;0),F104*[1]Sheet1!$C$4+E104*[1]Sheet1!$D$4+AD104*[1]Sheet1!$J$4+AE104*[1]Sheet1!$K$4+[1]Sheet1!$L$4,IF(AND(OR(D104="T. domingensis",D104="T. latifolia"),AF104&gt;0),AF104*[1]Sheet1!$G$5+AG104*[1]Sheet1!$H$5+AH104*[1]Sheet1!$I$5+[1]Sheet1!$L$5,0)))))))</f>
        <v>29.485505999999994</v>
      </c>
      <c r="AK104">
        <f t="shared" si="7"/>
        <v>29.485505999999994</v>
      </c>
      <c r="AL104">
        <f t="shared" si="12"/>
        <v>5.9395685937499998</v>
      </c>
    </row>
    <row r="105" spans="1:38">
      <c r="A105" s="6">
        <v>42866</v>
      </c>
      <c r="B105" s="5" t="s">
        <v>13</v>
      </c>
      <c r="C105" s="5">
        <v>30</v>
      </c>
      <c r="D105" s="5" t="s">
        <v>88</v>
      </c>
      <c r="E105">
        <v>125</v>
      </c>
      <c r="F105" s="5">
        <v>1.1000000000000001</v>
      </c>
      <c r="AF105" s="5">
        <f t="shared" si="9"/>
        <v>0</v>
      </c>
      <c r="AG105">
        <f t="shared" si="10"/>
        <v>0</v>
      </c>
      <c r="AH105">
        <f t="shared" si="11"/>
        <v>0</v>
      </c>
      <c r="AJ105">
        <f>IF(AND(OR(D105="S. acutus",D105="S. californicus",D105="S. tabernaemontani"),G105=0),E105*[1]Sheet1!$D$7+[1]Sheet1!$L$7,IF(AND(OR(D105="S. acutus",D105="S. tabernaemontani"),G105&gt;0),E105*[1]Sheet1!$D$8+AI105*[1]Sheet1!$E$8,IF(AND(D105="S. californicus",G105&gt;0),E105*[1]Sheet1!$D$9+AI105*[1]Sheet1!$E$9,IF(D105="S.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latifolia"),E105&gt;0),F105*[1]Sheet1!$C$4+E105*[1]Sheet1!$D$4+AD105*[1]Sheet1!$J$4+AE105*[1]Sheet1!$K$4+[1]Sheet1!$L$4,IF(AND(OR(D105="T. domingensis",D105="T. latifolia"),AF105&gt;0),AF105*[1]Sheet1!$G$5+AG105*[1]Sheet1!$H$5+AH105*[1]Sheet1!$I$5+[1]Sheet1!$L$5,0)))))))</f>
        <v>4.1725280000000007</v>
      </c>
      <c r="AK105">
        <f t="shared" si="7"/>
        <v>4.1725280000000007</v>
      </c>
      <c r="AL105">
        <f t="shared" si="12"/>
        <v>0.95033097500000008</v>
      </c>
    </row>
    <row r="106" spans="1:38">
      <c r="A106" s="6">
        <v>42866</v>
      </c>
      <c r="B106" s="5" t="s">
        <v>13</v>
      </c>
      <c r="C106" s="5">
        <v>30</v>
      </c>
      <c r="D106" s="5" t="s">
        <v>88</v>
      </c>
      <c r="E106">
        <v>343</v>
      </c>
      <c r="F106" s="5">
        <v>1.45</v>
      </c>
      <c r="G106" s="5">
        <v>5</v>
      </c>
      <c r="AF106" s="5">
        <f t="shared" si="9"/>
        <v>0</v>
      </c>
      <c r="AG106">
        <f t="shared" si="10"/>
        <v>0</v>
      </c>
      <c r="AH106">
        <f t="shared" si="11"/>
        <v>0</v>
      </c>
      <c r="AJ106">
        <f>IF(AND(OR(D106="S. acutus",D106="S. californicus",D106="S. tabernaemontani"),G106=0),E106*[1]Sheet1!$D$7+[1]Sheet1!$L$7,IF(AND(OR(D106="S. acutus",D106="S. tabernaemontani"),G106&gt;0),E106*[1]Sheet1!$D$8+AI106*[1]Sheet1!$E$8,IF(AND(D106="S. californicus",G106&gt;0),E106*[1]Sheet1!$D$9+AI106*[1]Sheet1!$E$9,IF(D106="S.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latifolia"),E106&gt;0),F106*[1]Sheet1!$C$4+E106*[1]Sheet1!$D$4+AD106*[1]Sheet1!$J$4+AE106*[1]Sheet1!$K$4+[1]Sheet1!$L$4,IF(AND(OR(D106="T. domingensis",D106="T. latifolia"),AF106&gt;0),AF106*[1]Sheet1!$G$5+AG106*[1]Sheet1!$H$5+AH106*[1]Sheet1!$I$5+[1]Sheet1!$L$5,0)))))))</f>
        <v>13.207935300000001</v>
      </c>
      <c r="AK106">
        <f t="shared" si="7"/>
        <v>13.207935300000001</v>
      </c>
      <c r="AL106">
        <f t="shared" si="12"/>
        <v>1.6512982437499999</v>
      </c>
    </row>
    <row r="107" spans="1:38">
      <c r="A107" s="6">
        <v>42866</v>
      </c>
      <c r="B107" s="5" t="s">
        <v>13</v>
      </c>
      <c r="C107" s="5">
        <v>30</v>
      </c>
      <c r="D107" s="5" t="s">
        <v>88</v>
      </c>
      <c r="E107">
        <v>273</v>
      </c>
      <c r="F107" s="5">
        <v>1.3</v>
      </c>
      <c r="G107" s="5">
        <v>4</v>
      </c>
      <c r="AF107" s="5">
        <f t="shared" si="9"/>
        <v>0</v>
      </c>
      <c r="AG107">
        <f t="shared" si="10"/>
        <v>0</v>
      </c>
      <c r="AH107">
        <f t="shared" si="11"/>
        <v>0</v>
      </c>
      <c r="AJ107">
        <f>IF(AND(OR(D107="S. acutus",D107="S. californicus",D107="S. tabernaemontani"),G107=0),E107*[1]Sheet1!$D$7+[1]Sheet1!$L$7,IF(AND(OR(D107="S. acutus",D107="S. tabernaemontani"),G107&gt;0),E107*[1]Sheet1!$D$8+AI107*[1]Sheet1!$E$8,IF(AND(D107="S. californicus",G107&gt;0),E107*[1]Sheet1!$D$9+AI107*[1]Sheet1!$E$9,IF(D107="S.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latifolia"),E107&gt;0),F107*[1]Sheet1!$C$4+E107*[1]Sheet1!$D$4+AD107*[1]Sheet1!$J$4+AE107*[1]Sheet1!$K$4+[1]Sheet1!$L$4,IF(AND(OR(D107="T. domingensis",D107="T. latifolia"),AF107&gt;0),AF107*[1]Sheet1!$G$5+AG107*[1]Sheet1!$H$5+AH107*[1]Sheet1!$I$5+[1]Sheet1!$L$5,0)))))))</f>
        <v>10.512438300000001</v>
      </c>
      <c r="AK107">
        <f t="shared" si="7"/>
        <v>10.512438300000001</v>
      </c>
      <c r="AL107">
        <f t="shared" si="12"/>
        <v>1.3273217750000001</v>
      </c>
    </row>
    <row r="108" spans="1:38">
      <c r="A108" s="6">
        <v>42866</v>
      </c>
      <c r="B108" s="5" t="s">
        <v>13</v>
      </c>
      <c r="C108" s="5">
        <v>30</v>
      </c>
      <c r="D108" s="5" t="s">
        <v>85</v>
      </c>
      <c r="F108" s="5">
        <v>2.44</v>
      </c>
      <c r="G108" s="5"/>
      <c r="H108">
        <v>172</v>
      </c>
      <c r="I108">
        <v>226</v>
      </c>
      <c r="J108">
        <v>229</v>
      </c>
      <c r="K108">
        <v>254</v>
      </c>
      <c r="L108">
        <v>263</v>
      </c>
      <c r="M108">
        <v>267</v>
      </c>
      <c r="N108">
        <v>285</v>
      </c>
      <c r="O108">
        <v>294</v>
      </c>
      <c r="P108">
        <v>302</v>
      </c>
      <c r="Q108">
        <v>306</v>
      </c>
      <c r="AE108" s="5"/>
      <c r="AF108" s="5">
        <f t="shared" si="9"/>
        <v>2598</v>
      </c>
      <c r="AG108">
        <f t="shared" si="10"/>
        <v>10</v>
      </c>
      <c r="AH108">
        <f t="shared" si="11"/>
        <v>306</v>
      </c>
      <c r="AJ108">
        <f>IF(AND(OR(D108="S. acutus",D108="S. californicus",D108="S. tabernaemontani"),G108=0),E108*[1]Sheet1!$D$7+[1]Sheet1!$L$7,IF(AND(OR(D108="S. acutus",D108="S. tabernaemontani"),G108&gt;0),E108*[1]Sheet1!$D$8+AI108*[1]Sheet1!$E$8,IF(AND(D108="S. californicus",G108&gt;0),E108*[1]Sheet1!$D$9+AI108*[1]Sheet1!$E$9,IF(D108="S.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latifolia"),E108&gt;0),F108*[1]Sheet1!$C$4+E108*[1]Sheet1!$D$4+AD108*[1]Sheet1!$J$4+AE108*[1]Sheet1!$K$4+[1]Sheet1!$L$4,IF(AND(OR(D108="T. domingensis",D108="T. latifolia"),AF108&gt;0),AF108*[1]Sheet1!$G$5+AG108*[1]Sheet1!$H$5+AH108*[1]Sheet1!$I$5+[1]Sheet1!$L$5,0)))))))</f>
        <v>114.20797400000001</v>
      </c>
      <c r="AK108">
        <f t="shared" si="7"/>
        <v>114.20797400000001</v>
      </c>
      <c r="AL108">
        <f t="shared" si="12"/>
        <v>4.6759425559999999</v>
      </c>
    </row>
    <row r="109" spans="1:38">
      <c r="A109" s="6">
        <v>42866</v>
      </c>
      <c r="B109" s="5" t="s">
        <v>13</v>
      </c>
      <c r="C109" s="5">
        <v>30</v>
      </c>
      <c r="D109" s="5" t="s">
        <v>85</v>
      </c>
      <c r="F109" s="5">
        <v>2</v>
      </c>
      <c r="G109" s="5"/>
      <c r="H109">
        <v>110</v>
      </c>
      <c r="I109">
        <v>188</v>
      </c>
      <c r="J109">
        <v>203</v>
      </c>
      <c r="K109">
        <v>222</v>
      </c>
      <c r="L109">
        <v>224</v>
      </c>
      <c r="AE109" s="5"/>
      <c r="AF109" s="5">
        <f t="shared" si="9"/>
        <v>947</v>
      </c>
      <c r="AG109">
        <f t="shared" si="10"/>
        <v>5</v>
      </c>
      <c r="AH109">
        <f t="shared" si="11"/>
        <v>224</v>
      </c>
      <c r="AJ109">
        <f>IF(AND(OR(D109="S. acutus",D109="S. californicus",D109="S. tabernaemontani"),G109=0),E109*[1]Sheet1!$D$7+[1]Sheet1!$L$7,IF(AND(OR(D109="S. acutus",D109="S. tabernaemontani"),G109&gt;0),E109*[1]Sheet1!$D$8+AI109*[1]Sheet1!$E$8,IF(AND(D109="S. californicus",G109&gt;0),E109*[1]Sheet1!$D$9+AI109*[1]Sheet1!$E$9,IF(D109="S.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latifolia"),E109&gt;0),F109*[1]Sheet1!$C$4+E109*[1]Sheet1!$D$4+AD109*[1]Sheet1!$J$4+AE109*[1]Sheet1!$K$4+[1]Sheet1!$L$4,IF(AND(OR(D109="T. domingensis",D109="T. latifolia"),AF109&gt;0),AF109*[1]Sheet1!$G$5+AG109*[1]Sheet1!$H$5+AH109*[1]Sheet1!$I$5+[1]Sheet1!$L$5,0)))))))</f>
        <v>19.232324000000006</v>
      </c>
      <c r="AK109">
        <f t="shared" si="7"/>
        <v>19.232324000000006</v>
      </c>
      <c r="AL109">
        <f t="shared" si="12"/>
        <v>3.1415899999999999</v>
      </c>
    </row>
    <row r="110" spans="1:38">
      <c r="A110" s="6">
        <v>42866</v>
      </c>
      <c r="B110" s="5" t="s">
        <v>13</v>
      </c>
      <c r="C110" s="5">
        <v>30</v>
      </c>
      <c r="D110" s="5" t="s">
        <v>86</v>
      </c>
      <c r="F110" s="5">
        <v>1.25</v>
      </c>
      <c r="G110" s="5"/>
      <c r="H110">
        <v>121</v>
      </c>
      <c r="I110">
        <v>124</v>
      </c>
      <c r="J110">
        <v>156</v>
      </c>
      <c r="K110">
        <v>165</v>
      </c>
      <c r="AE110" s="5"/>
      <c r="AF110" s="5">
        <f t="shared" si="9"/>
        <v>566</v>
      </c>
      <c r="AG110">
        <f t="shared" si="10"/>
        <v>4</v>
      </c>
      <c r="AH110">
        <f t="shared" si="11"/>
        <v>165</v>
      </c>
      <c r="AJ110">
        <f>IF(AND(OR(D110="S. acutus",D110="S. californicus",D110="S. tabernaemontani"),G110=0),E110*[1]Sheet1!$D$7+[1]Sheet1!$L$7,IF(AND(OR(D110="S. acutus",D110="S. tabernaemontani"),G110&gt;0),E110*[1]Sheet1!$D$8+AI110*[1]Sheet1!$E$8,IF(AND(D110="S. californicus",G110&gt;0),E110*[1]Sheet1!$D$9+AI110*[1]Sheet1!$E$9,IF(D110="S.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latifolia"),E110&gt;0),F110*[1]Sheet1!$C$4+E110*[1]Sheet1!$D$4+AD110*[1]Sheet1!$J$4+AE110*[1]Sheet1!$K$4+[1]Sheet1!$L$4,IF(AND(OR(D110="T. domingensis",D110="T. latifolia"),AF110&gt;0),AF110*[1]Sheet1!$G$5+AG110*[1]Sheet1!$H$5+AH110*[1]Sheet1!$I$5+[1]Sheet1!$L$5,0)))))))</f>
        <v>8.3074770000000022</v>
      </c>
      <c r="AK110">
        <f t="shared" si="7"/>
        <v>8.3074770000000022</v>
      </c>
      <c r="AL110">
        <f t="shared" si="12"/>
        <v>1.22718359375</v>
      </c>
    </row>
    <row r="111" spans="1:38">
      <c r="A111" s="6">
        <v>42866</v>
      </c>
      <c r="B111" s="5" t="s">
        <v>13</v>
      </c>
      <c r="C111" s="5">
        <v>30</v>
      </c>
      <c r="D111" s="5" t="s">
        <v>85</v>
      </c>
      <c r="F111" s="5">
        <v>2.75</v>
      </c>
      <c r="H111">
        <v>88</v>
      </c>
      <c r="I111">
        <v>178</v>
      </c>
      <c r="J111">
        <v>236</v>
      </c>
      <c r="K111">
        <v>236</v>
      </c>
      <c r="L111">
        <v>260</v>
      </c>
      <c r="M111">
        <v>265</v>
      </c>
      <c r="AF111" s="5">
        <f t="shared" si="9"/>
        <v>1263</v>
      </c>
      <c r="AG111">
        <f t="shared" si="10"/>
        <v>6</v>
      </c>
      <c r="AH111">
        <f t="shared" si="11"/>
        <v>265</v>
      </c>
      <c r="AJ111">
        <f>IF(AND(OR(D111="S. acutus",D111="S. californicus",D111="S. tabernaemontani"),G111=0),E111*[1]Sheet1!$D$7+[1]Sheet1!$L$7,IF(AND(OR(D111="S. acutus",D111="S. tabernaemontani"),G111&gt;0),E111*[1]Sheet1!$D$8+AI111*[1]Sheet1!$E$8,IF(AND(D111="S. californicus",G111&gt;0),E111*[1]Sheet1!$D$9+AI111*[1]Sheet1!$E$9,IF(D111="S.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latifolia"),E111&gt;0),F111*[1]Sheet1!$C$4+E111*[1]Sheet1!$D$4+AD111*[1]Sheet1!$J$4+AE111*[1]Sheet1!$K$4+[1]Sheet1!$L$4,IF(AND(OR(D111="T. domingensis",D111="T. latifolia"),AF111&gt;0),AF111*[1]Sheet1!$G$5+AG111*[1]Sheet1!$H$5+AH111*[1]Sheet1!$I$5+[1]Sheet1!$L$5,0)))))))</f>
        <v>29.485505999999994</v>
      </c>
      <c r="AK111">
        <f t="shared" si="7"/>
        <v>29.485505999999994</v>
      </c>
      <c r="AL111">
        <f t="shared" si="12"/>
        <v>5.9395685937499998</v>
      </c>
    </row>
    <row r="112" spans="1:38">
      <c r="A112" s="6">
        <v>42866</v>
      </c>
      <c r="B112" s="5" t="s">
        <v>13</v>
      </c>
      <c r="C112" s="5">
        <v>30</v>
      </c>
      <c r="D112" s="5" t="s">
        <v>86</v>
      </c>
      <c r="F112" s="5">
        <v>1.55</v>
      </c>
      <c r="H112">
        <v>67</v>
      </c>
      <c r="I112">
        <v>89</v>
      </c>
      <c r="J112">
        <v>138</v>
      </c>
      <c r="K112">
        <v>150</v>
      </c>
      <c r="AE112" s="5"/>
      <c r="AF112" s="5">
        <f t="shared" si="9"/>
        <v>444</v>
      </c>
      <c r="AG112">
        <f t="shared" si="10"/>
        <v>4</v>
      </c>
      <c r="AH112">
        <f t="shared" si="11"/>
        <v>150</v>
      </c>
      <c r="AJ112">
        <f>IF(AND(OR(D112="S. acutus",D112="S. californicus",D112="S. tabernaemontani"),G112=0),E112*[1]Sheet1!$D$7+[1]Sheet1!$L$7,IF(AND(OR(D112="S. acutus",D112="S. tabernaemontani"),G112&gt;0),E112*[1]Sheet1!$D$8+AI112*[1]Sheet1!$E$8,IF(AND(D112="S. californicus",G112&gt;0),E112*[1]Sheet1!$D$9+AI112*[1]Sheet1!$E$9,IF(D112="S.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latifolia"),E112&gt;0),F112*[1]Sheet1!$C$4+E112*[1]Sheet1!$D$4+AD112*[1]Sheet1!$J$4+AE112*[1]Sheet1!$K$4+[1]Sheet1!$L$4,IF(AND(OR(D112="T. domingensis",D112="T. latifolia"),AF112&gt;0),AF112*[1]Sheet1!$G$5+AG112*[1]Sheet1!$H$5+AH112*[1]Sheet1!$I$5+[1]Sheet1!$L$5,0)))))))</f>
        <v>1.3880420000000022</v>
      </c>
      <c r="AK112">
        <f t="shared" si="7"/>
        <v>1.3880420000000022</v>
      </c>
      <c r="AL112">
        <f t="shared" si="12"/>
        <v>1.8869174937500002</v>
      </c>
    </row>
    <row r="113" spans="1:40">
      <c r="A113" s="6">
        <v>42866</v>
      </c>
      <c r="B113" s="5" t="s">
        <v>13</v>
      </c>
      <c r="C113" s="5">
        <v>14</v>
      </c>
      <c r="D113" s="5" t="s">
        <v>85</v>
      </c>
      <c r="F113" s="5">
        <v>2.65</v>
      </c>
      <c r="H113">
        <v>172</v>
      </c>
      <c r="I113">
        <v>175</v>
      </c>
      <c r="J113">
        <v>234</v>
      </c>
      <c r="K113">
        <v>241</v>
      </c>
      <c r="L113">
        <v>275</v>
      </c>
      <c r="M113">
        <v>332</v>
      </c>
      <c r="AE113" s="5"/>
      <c r="AF113" s="5">
        <f t="shared" si="9"/>
        <v>1429</v>
      </c>
      <c r="AG113">
        <f t="shared" si="10"/>
        <v>6</v>
      </c>
      <c r="AH113">
        <f t="shared" si="11"/>
        <v>332</v>
      </c>
      <c r="AJ113">
        <f>IF(AND(OR(D113="S. acutus",D113="S. californicus",D113="S. tabernaemontani"),G113=0),E113*[1]Sheet1!$D$7+[1]Sheet1!$L$7,IF(AND(OR(D113="S. acutus",D113="S. tabernaemontani"),G113&gt;0),E113*[1]Sheet1!$D$8+AI113*[1]Sheet1!$E$8,IF(AND(D113="S. californicus",G113&gt;0),E113*[1]Sheet1!$D$9+AI113*[1]Sheet1!$E$9,IF(D113="S.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latifolia"),E113&gt;0),F113*[1]Sheet1!$C$4+E113*[1]Sheet1!$D$4+AD113*[1]Sheet1!$J$4+AE113*[1]Sheet1!$K$4+[1]Sheet1!$L$4,IF(AND(OR(D113="T. domingensis",D113="T. latifolia"),AF113&gt;0),AF113*[1]Sheet1!$G$5+AG113*[1]Sheet1!$H$5+AH113*[1]Sheet1!$I$5+[1]Sheet1!$L$5,0)))))))</f>
        <v>24.865421000000005</v>
      </c>
      <c r="AK113">
        <f t="shared" si="7"/>
        <v>24.865421000000005</v>
      </c>
      <c r="AL113">
        <f t="shared" ref="AL113:AL146" si="13">3.14159*((F113/2)^2)</f>
        <v>5.5154539437499999</v>
      </c>
    </row>
    <row r="114" spans="1:40">
      <c r="A114" s="6">
        <v>42866</v>
      </c>
      <c r="B114" s="5" t="s">
        <v>13</v>
      </c>
      <c r="C114" s="5">
        <v>14</v>
      </c>
      <c r="D114" s="5" t="s">
        <v>85</v>
      </c>
      <c r="F114" s="5">
        <v>2.2999999999999998</v>
      </c>
      <c r="H114">
        <v>132</v>
      </c>
      <c r="I114">
        <v>136</v>
      </c>
      <c r="J114">
        <v>195</v>
      </c>
      <c r="K114">
        <v>198</v>
      </c>
      <c r="L114">
        <v>242</v>
      </c>
      <c r="M114">
        <v>247</v>
      </c>
      <c r="N114">
        <v>305</v>
      </c>
      <c r="O114">
        <v>323</v>
      </c>
      <c r="AF114" s="5">
        <f t="shared" si="9"/>
        <v>1778</v>
      </c>
      <c r="AG114">
        <f t="shared" si="10"/>
        <v>8</v>
      </c>
      <c r="AH114">
        <f t="shared" si="11"/>
        <v>323</v>
      </c>
      <c r="AJ114">
        <f>IF(AND(OR(D114="S. acutus",D114="S. californicus",D114="S. tabernaemontani"),G114=0),E114*[1]Sheet1!$D$7+[1]Sheet1!$L$7,IF(AND(OR(D114="S. acutus",D114="S. tabernaemontani"),G114&gt;0),E114*[1]Sheet1!$D$8+AI114*[1]Sheet1!$E$8,IF(AND(D114="S. californicus",G114&gt;0),E114*[1]Sheet1!$D$9+AI114*[1]Sheet1!$E$9,IF(D114="S.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latifolia"),E114&gt;0),F114*[1]Sheet1!$C$4+E114*[1]Sheet1!$D$4+AD114*[1]Sheet1!$J$4+AE114*[1]Sheet1!$K$4+[1]Sheet1!$L$4,IF(AND(OR(D114="T. domingensis",D114="T. latifolia"),AF114&gt;0),AF114*[1]Sheet1!$G$5+AG114*[1]Sheet1!$H$5+AH114*[1]Sheet1!$I$5+[1]Sheet1!$L$5,0)))))))</f>
        <v>46.25241500000002</v>
      </c>
      <c r="AK114">
        <f t="shared" si="7"/>
        <v>46.25241500000002</v>
      </c>
      <c r="AL114">
        <f t="shared" si="13"/>
        <v>4.1547527749999995</v>
      </c>
    </row>
    <row r="115" spans="1:40">
      <c r="A115" s="6">
        <v>42866</v>
      </c>
      <c r="B115" s="5" t="s">
        <v>13</v>
      </c>
      <c r="C115" s="5">
        <v>14</v>
      </c>
      <c r="D115" s="5" t="s">
        <v>85</v>
      </c>
      <c r="F115" s="5">
        <v>3.28</v>
      </c>
      <c r="G115" s="5"/>
      <c r="H115">
        <v>83</v>
      </c>
      <c r="I115">
        <v>104</v>
      </c>
      <c r="J115">
        <v>120</v>
      </c>
      <c r="K115">
        <v>132</v>
      </c>
      <c r="L115">
        <v>213</v>
      </c>
      <c r="M115">
        <v>216</v>
      </c>
      <c r="N115">
        <v>216</v>
      </c>
      <c r="AE115" s="5"/>
      <c r="AF115" s="5">
        <f t="shared" si="9"/>
        <v>1084</v>
      </c>
      <c r="AG115">
        <f t="shared" si="10"/>
        <v>7</v>
      </c>
      <c r="AH115">
        <f t="shared" si="11"/>
        <v>216</v>
      </c>
      <c r="AJ115">
        <f>IF(AND(OR(D115="S. acutus",D115="S. californicus",D115="S. tabernaemontani"),G115=0),E115*[1]Sheet1!$D$7+[1]Sheet1!$L$7,IF(AND(OR(D115="S. acutus",D115="S. tabernaemontani"),G115&gt;0),E115*[1]Sheet1!$D$8+AI115*[1]Sheet1!$E$8,IF(AND(D115="S. californicus",G115&gt;0),E115*[1]Sheet1!$D$9+AI115*[1]Sheet1!$E$9,IF(D115="S.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latifolia"),E115&gt;0),F115*[1]Sheet1!$C$4+E115*[1]Sheet1!$D$4+AD115*[1]Sheet1!$J$4+AE115*[1]Sheet1!$K$4+[1]Sheet1!$L$4,IF(AND(OR(D115="T. domingensis",D115="T. latifolia"),AF115&gt;0),AF115*[1]Sheet1!$G$5+AG115*[1]Sheet1!$H$5+AH115*[1]Sheet1!$I$5+[1]Sheet1!$L$5,0)))))))</f>
        <v>20.44201300000001</v>
      </c>
      <c r="AK115">
        <f t="shared" si="7"/>
        <v>20.44201300000001</v>
      </c>
      <c r="AL115">
        <f t="shared" si="13"/>
        <v>8.4496204639999988</v>
      </c>
    </row>
    <row r="116" spans="1:40">
      <c r="A116" s="6">
        <v>42866</v>
      </c>
      <c r="B116" s="5" t="s">
        <v>13</v>
      </c>
      <c r="C116" s="5">
        <v>14</v>
      </c>
      <c r="D116" s="5" t="s">
        <v>85</v>
      </c>
      <c r="F116" s="5">
        <v>1.83</v>
      </c>
      <c r="H116">
        <v>84</v>
      </c>
      <c r="I116">
        <v>125</v>
      </c>
      <c r="J116">
        <v>158</v>
      </c>
      <c r="K116">
        <v>181</v>
      </c>
      <c r="L116">
        <v>213</v>
      </c>
      <c r="M116">
        <v>270</v>
      </c>
      <c r="AF116" s="5">
        <f t="shared" si="9"/>
        <v>1031</v>
      </c>
      <c r="AG116">
        <f t="shared" si="10"/>
        <v>6</v>
      </c>
      <c r="AH116">
        <f t="shared" si="11"/>
        <v>270</v>
      </c>
      <c r="AJ116">
        <f>IF(AND(OR(D116="S. acutus",D116="S. californicus",D116="S. tabernaemontani"),G116=0),E116*[1]Sheet1!$D$7+[1]Sheet1!$L$7,IF(AND(OR(D116="S. acutus",D116="S. tabernaemontani"),G116&gt;0),E116*[1]Sheet1!$D$8+AI116*[1]Sheet1!$E$8,IF(AND(D116="S. californicus",G116&gt;0),E116*[1]Sheet1!$D$9+AI116*[1]Sheet1!$E$9,IF(D116="S.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latifolia"),E116&gt;0),F116*[1]Sheet1!$C$4+E116*[1]Sheet1!$D$4+AD116*[1]Sheet1!$J$4+AE116*[1]Sheet1!$K$4+[1]Sheet1!$L$4,IF(AND(OR(D116="T. domingensis",D116="T. latifolia"),AF116&gt;0),AF116*[1]Sheet1!$G$5+AG116*[1]Sheet1!$H$5+AH116*[1]Sheet1!$I$5+[1]Sheet1!$L$5,0)))))))</f>
        <v>6.2281210000000087</v>
      </c>
      <c r="AK116">
        <f t="shared" si="7"/>
        <v>6.2281210000000087</v>
      </c>
      <c r="AL116">
        <f t="shared" si="13"/>
        <v>2.6302176877500001</v>
      </c>
    </row>
    <row r="117" spans="1:40">
      <c r="A117" s="6">
        <v>42866</v>
      </c>
      <c r="B117" s="5" t="s">
        <v>13</v>
      </c>
      <c r="C117" s="5">
        <v>14</v>
      </c>
      <c r="D117" s="5" t="s">
        <v>85</v>
      </c>
      <c r="F117" s="5">
        <v>1.85</v>
      </c>
      <c r="H117">
        <v>195</v>
      </c>
      <c r="I117">
        <v>185</v>
      </c>
      <c r="J117">
        <v>194</v>
      </c>
      <c r="K117">
        <v>237</v>
      </c>
      <c r="L117">
        <v>265</v>
      </c>
      <c r="AF117" s="5">
        <f t="shared" si="9"/>
        <v>1076</v>
      </c>
      <c r="AG117">
        <f t="shared" si="10"/>
        <v>5</v>
      </c>
      <c r="AH117">
        <f t="shared" si="11"/>
        <v>265</v>
      </c>
      <c r="AJ117">
        <f>IF(AND(OR(D117="S. acutus",D117="S. californicus",D117="S. tabernaemontani"),G117=0),E117*[1]Sheet1!$D$7+[1]Sheet1!$L$7,IF(AND(OR(D117="S. acutus",D117="S. tabernaemontani"),G117&gt;0),E117*[1]Sheet1!$D$8+AI117*[1]Sheet1!$E$8,IF(AND(D117="S. californicus",G117&gt;0),E117*[1]Sheet1!$D$9+AI117*[1]Sheet1!$E$9,IF(D117="S.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latifolia"),E117&gt;0),F117*[1]Sheet1!$C$4+E117*[1]Sheet1!$D$4+AD117*[1]Sheet1!$J$4+AE117*[1]Sheet1!$K$4+[1]Sheet1!$L$4,IF(AND(OR(D117="T. domingensis",D117="T. latifolia"),AF117&gt;0),AF117*[1]Sheet1!$G$5+AG117*[1]Sheet1!$H$5+AH117*[1]Sheet1!$I$5+[1]Sheet1!$L$5,0)))))))</f>
        <v>18.975674000000005</v>
      </c>
      <c r="AK117">
        <f t="shared" si="7"/>
        <v>18.975674000000005</v>
      </c>
      <c r="AL117">
        <f t="shared" si="13"/>
        <v>2.6880229437500001</v>
      </c>
    </row>
    <row r="118" spans="1:40">
      <c r="A118" s="6">
        <v>42866</v>
      </c>
      <c r="B118" s="5" t="s">
        <v>13</v>
      </c>
      <c r="C118" s="5">
        <v>14</v>
      </c>
      <c r="D118" s="5" t="s">
        <v>85</v>
      </c>
      <c r="F118" s="5">
        <v>2.7</v>
      </c>
      <c r="H118">
        <v>111</v>
      </c>
      <c r="I118">
        <v>115</v>
      </c>
      <c r="J118">
        <v>131</v>
      </c>
      <c r="K118">
        <v>213</v>
      </c>
      <c r="L118">
        <v>215</v>
      </c>
      <c r="M118">
        <v>255</v>
      </c>
      <c r="N118">
        <v>289</v>
      </c>
      <c r="AF118" s="5">
        <f t="shared" si="9"/>
        <v>1329</v>
      </c>
      <c r="AG118">
        <f t="shared" si="10"/>
        <v>7</v>
      </c>
      <c r="AH118">
        <f t="shared" si="11"/>
        <v>289</v>
      </c>
      <c r="AJ118">
        <f>IF(AND(OR(D118="S. acutus",D118="S. californicus",D118="S. tabernaemontani"),G118=0),E118*[1]Sheet1!$D$7+[1]Sheet1!$L$7,IF(AND(OR(D118="S. acutus",D118="S. tabernaemontani"),G118&gt;0),E118*[1]Sheet1!$D$8+AI118*[1]Sheet1!$E$8,IF(AND(D118="S. californicus",G118&gt;0),E118*[1]Sheet1!$D$9+AI118*[1]Sheet1!$E$9,IF(D118="S.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latifolia"),E118&gt;0),F118*[1]Sheet1!$C$4+E118*[1]Sheet1!$D$4+AD118*[1]Sheet1!$J$4+AE118*[1]Sheet1!$K$4+[1]Sheet1!$L$4,IF(AND(OR(D118="T. domingensis",D118="T. latifolia"),AF118&gt;0),AF118*[1]Sheet1!$G$5+AG118*[1]Sheet1!$H$5+AH118*[1]Sheet1!$I$5+[1]Sheet1!$L$5,0)))))))</f>
        <v>21.421103000000009</v>
      </c>
      <c r="AK118">
        <f t="shared" si="7"/>
        <v>21.421103000000009</v>
      </c>
      <c r="AL118">
        <f t="shared" si="13"/>
        <v>5.7255477750000008</v>
      </c>
    </row>
    <row r="119" spans="1:40">
      <c r="A119" s="6">
        <v>42866</v>
      </c>
      <c r="B119" s="5" t="s">
        <v>13</v>
      </c>
      <c r="C119" s="5">
        <v>14</v>
      </c>
      <c r="D119" s="5" t="s">
        <v>85</v>
      </c>
      <c r="F119" s="5">
        <v>2.25</v>
      </c>
      <c r="H119">
        <v>170</v>
      </c>
      <c r="I119">
        <v>224</v>
      </c>
      <c r="J119">
        <v>225</v>
      </c>
      <c r="K119">
        <v>269</v>
      </c>
      <c r="L119">
        <v>278</v>
      </c>
      <c r="M119">
        <v>312</v>
      </c>
      <c r="AF119" s="5">
        <f t="shared" si="9"/>
        <v>1478</v>
      </c>
      <c r="AG119">
        <f t="shared" si="10"/>
        <v>6</v>
      </c>
      <c r="AH119">
        <f t="shared" si="11"/>
        <v>312</v>
      </c>
      <c r="AJ119">
        <f>IF(AND(OR(D119="S. acutus",D119="S. californicus",D119="S. tabernaemontani"),G119=0),E119*[1]Sheet1!$D$7+[1]Sheet1!$L$7,IF(AND(OR(D119="S. acutus",D119="S. tabernaemontani"),G119&gt;0),E119*[1]Sheet1!$D$8+AI119*[1]Sheet1!$E$8,IF(AND(D119="S. californicus",G119&gt;0),E119*[1]Sheet1!$D$9+AI119*[1]Sheet1!$E$9,IF(D119="S.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latifolia"),E119&gt;0),F119*[1]Sheet1!$C$4+E119*[1]Sheet1!$D$4+AD119*[1]Sheet1!$J$4+AE119*[1]Sheet1!$K$4+[1]Sheet1!$L$4,IF(AND(OR(D119="T. domingensis",D119="T. latifolia"),AF119&gt;0),AF119*[1]Sheet1!$G$5+AG119*[1]Sheet1!$H$5+AH119*[1]Sheet1!$I$5+[1]Sheet1!$L$5,0)))))))</f>
        <v>35.484316000000014</v>
      </c>
      <c r="AK119">
        <f t="shared" si="7"/>
        <v>35.484316000000014</v>
      </c>
      <c r="AL119">
        <f t="shared" si="13"/>
        <v>3.9760748437499998</v>
      </c>
    </row>
    <row r="120" spans="1:40">
      <c r="A120" s="6">
        <v>42866</v>
      </c>
      <c r="B120" s="5" t="s">
        <v>13</v>
      </c>
      <c r="C120" s="5">
        <v>14</v>
      </c>
      <c r="D120" s="5" t="s">
        <v>85</v>
      </c>
      <c r="F120" s="5">
        <v>1.58</v>
      </c>
      <c r="H120">
        <v>108</v>
      </c>
      <c r="I120">
        <v>119</v>
      </c>
      <c r="J120">
        <v>194</v>
      </c>
      <c r="K120">
        <v>185</v>
      </c>
      <c r="L120">
        <v>247</v>
      </c>
      <c r="M120">
        <v>252</v>
      </c>
      <c r="AD120" s="5"/>
      <c r="AF120" s="5">
        <f t="shared" si="9"/>
        <v>1105</v>
      </c>
      <c r="AG120">
        <f t="shared" si="10"/>
        <v>6</v>
      </c>
      <c r="AH120">
        <f t="shared" si="11"/>
        <v>252</v>
      </c>
      <c r="AJ120">
        <f>IF(AND(OR(D120="S. acutus",D120="S. californicus",D120="S. tabernaemontani"),G120=0),E120*[1]Sheet1!$D$7+[1]Sheet1!$L$7,IF(AND(OR(D120="S. acutus",D120="S. tabernaemontani"),G120&gt;0),E120*[1]Sheet1!$D$8+AI120*[1]Sheet1!$E$8,IF(AND(D120="S. californicus",G120&gt;0),E120*[1]Sheet1!$D$9+AI120*[1]Sheet1!$E$9,IF(D120="S.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latifolia"),E120&gt;0),F120*[1]Sheet1!$C$4+E120*[1]Sheet1!$D$4+AD120*[1]Sheet1!$J$4+AE120*[1]Sheet1!$K$4+[1]Sheet1!$L$4,IF(AND(OR(D120="T. domingensis",D120="T. latifolia"),AF120&gt;0),AF120*[1]Sheet1!$G$5+AG120*[1]Sheet1!$H$5+AH120*[1]Sheet1!$I$5+[1]Sheet1!$L$5,0)))))))</f>
        <v>18.588401000000012</v>
      </c>
      <c r="AK120">
        <f t="shared" si="7"/>
        <v>18.588401000000012</v>
      </c>
      <c r="AL120">
        <f t="shared" si="13"/>
        <v>1.9606663190000002</v>
      </c>
    </row>
    <row r="121" spans="1:40">
      <c r="A121" s="6">
        <v>42866</v>
      </c>
      <c r="B121" s="5" t="s">
        <v>13</v>
      </c>
      <c r="C121" s="5">
        <v>14</v>
      </c>
      <c r="D121" s="5" t="s">
        <v>85</v>
      </c>
      <c r="F121" s="5">
        <v>2.8</v>
      </c>
      <c r="H121">
        <v>141</v>
      </c>
      <c r="I121">
        <v>205</v>
      </c>
      <c r="J121">
        <v>222</v>
      </c>
      <c r="K121">
        <v>256</v>
      </c>
      <c r="L121">
        <v>287</v>
      </c>
      <c r="M121">
        <v>315</v>
      </c>
      <c r="AF121" s="5">
        <f t="shared" si="9"/>
        <v>1426</v>
      </c>
      <c r="AG121">
        <f t="shared" si="10"/>
        <v>6</v>
      </c>
      <c r="AH121">
        <f t="shared" si="11"/>
        <v>315</v>
      </c>
      <c r="AJ121">
        <f>IF(AND(OR(D121="S. acutus",D121="S. californicus",D121="S. tabernaemontani"),G121=0),E121*[1]Sheet1!$D$7+[1]Sheet1!$L$7,IF(AND(OR(D121="S. acutus",D121="S. tabernaemontani"),G121&gt;0),E121*[1]Sheet1!$D$8+AI121*[1]Sheet1!$E$8,IF(AND(D121="S. californicus",G121&gt;0),E121*[1]Sheet1!$D$9+AI121*[1]Sheet1!$E$9,IF(D121="S.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latifolia"),E121&gt;0),F121*[1]Sheet1!$C$4+E121*[1]Sheet1!$D$4+AD121*[1]Sheet1!$J$4+AE121*[1]Sheet1!$K$4+[1]Sheet1!$L$4,IF(AND(OR(D121="T. domingensis",D121="T. latifolia"),AF121&gt;0),AF121*[1]Sheet1!$G$5+AG121*[1]Sheet1!$H$5+AH121*[1]Sheet1!$I$5+[1]Sheet1!$L$5,0)))))))</f>
        <v>29.705321000000019</v>
      </c>
      <c r="AK121">
        <f t="shared" si="7"/>
        <v>29.705321000000019</v>
      </c>
      <c r="AL121">
        <f t="shared" si="13"/>
        <v>6.1575163999999987</v>
      </c>
    </row>
    <row r="122" spans="1:40">
      <c r="A122" s="6">
        <v>42866</v>
      </c>
      <c r="B122" s="5" t="s">
        <v>13</v>
      </c>
      <c r="C122" s="5">
        <v>14</v>
      </c>
      <c r="D122" s="5" t="s">
        <v>88</v>
      </c>
      <c r="E122">
        <v>175</v>
      </c>
      <c r="F122" s="5">
        <v>1.1000000000000001</v>
      </c>
      <c r="G122">
        <v>1</v>
      </c>
      <c r="AF122" s="5">
        <f t="shared" si="9"/>
        <v>0</v>
      </c>
      <c r="AG122">
        <f t="shared" si="10"/>
        <v>0</v>
      </c>
      <c r="AH122">
        <f t="shared" si="11"/>
        <v>0</v>
      </c>
      <c r="AJ122">
        <f>IF(AND(OR(D122="S. acutus",D122="S. californicus",D122="S. tabernaemontani"),G122=0),E122*[1]Sheet1!$D$7+[1]Sheet1!$L$7,IF(AND(OR(D122="S. acutus",D122="S. tabernaemontani"),G122&gt;0),E122*[1]Sheet1!$D$8+AI122*[1]Sheet1!$E$8,IF(AND(D122="S. californicus",G122&gt;0),E122*[1]Sheet1!$D$9+AI122*[1]Sheet1!$E$9,IF(D122="S.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latifolia"),E122&gt;0),F122*[1]Sheet1!$C$4+E122*[1]Sheet1!$D$4+AD122*[1]Sheet1!$J$4+AE122*[1]Sheet1!$K$4+[1]Sheet1!$L$4,IF(AND(OR(D122="T. domingensis",D122="T. latifolia"),AF122&gt;0),AF122*[1]Sheet1!$G$5+AG122*[1]Sheet1!$H$5+AH122*[1]Sheet1!$I$5+[1]Sheet1!$L$5,0)))))))</f>
        <v>6.7387425000000007</v>
      </c>
      <c r="AK122">
        <f t="shared" si="7"/>
        <v>6.7387425000000007</v>
      </c>
      <c r="AL122">
        <f t="shared" si="13"/>
        <v>0.95033097500000008</v>
      </c>
    </row>
    <row r="123" spans="1:40">
      <c r="A123" s="6">
        <v>42866</v>
      </c>
      <c r="B123" s="5" t="s">
        <v>13</v>
      </c>
      <c r="C123" s="5">
        <v>14</v>
      </c>
      <c r="D123" s="5" t="s">
        <v>85</v>
      </c>
      <c r="F123" s="5">
        <v>1.8</v>
      </c>
      <c r="H123">
        <v>110</v>
      </c>
      <c r="I123">
        <v>151</v>
      </c>
      <c r="J123">
        <v>183</v>
      </c>
      <c r="K123">
        <v>193</v>
      </c>
      <c r="L123">
        <v>239</v>
      </c>
      <c r="M123">
        <v>266</v>
      </c>
      <c r="AF123" s="5">
        <f t="shared" si="9"/>
        <v>1142</v>
      </c>
      <c r="AG123">
        <f t="shared" si="10"/>
        <v>6</v>
      </c>
      <c r="AH123">
        <f t="shared" si="11"/>
        <v>266</v>
      </c>
      <c r="AJ123">
        <f>IF(AND(OR(D123="S. acutus",D123="S. californicus",D123="S. tabernaemontani"),G123=0),E123*[1]Sheet1!$D$7+[1]Sheet1!$L$7,IF(AND(OR(D123="S. acutus",D123="S. tabernaemontani"),G123&gt;0),E123*[1]Sheet1!$D$8+AI123*[1]Sheet1!$E$8,IF(AND(D123="S. californicus",G123&gt;0),E123*[1]Sheet1!$D$9+AI123*[1]Sheet1!$E$9,IF(D123="S.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latifolia"),E123&gt;0),F123*[1]Sheet1!$C$4+E123*[1]Sheet1!$D$4+AD123*[1]Sheet1!$J$4+AE123*[1]Sheet1!$K$4+[1]Sheet1!$L$4,IF(AND(OR(D123="T. domingensis",D123="T. latifolia"),AF123&gt;0),AF123*[1]Sheet1!$G$5+AG123*[1]Sheet1!$H$5+AH123*[1]Sheet1!$I$5+[1]Sheet1!$L$5,0)))))))</f>
        <v>17.839906000000006</v>
      </c>
      <c r="AK123">
        <f t="shared" ref="AK123:AK186" si="14">IF(AJ123&lt;0," ",AJ123)</f>
        <v>17.839906000000006</v>
      </c>
      <c r="AL123">
        <f t="shared" si="13"/>
        <v>2.5446879</v>
      </c>
    </row>
    <row r="124" spans="1:40">
      <c r="A124" s="6">
        <v>42866</v>
      </c>
      <c r="B124" s="5" t="s">
        <v>13</v>
      </c>
      <c r="C124" s="5">
        <v>11</v>
      </c>
      <c r="D124" s="5" t="s">
        <v>85</v>
      </c>
      <c r="F124" s="5"/>
      <c r="AF124" s="5">
        <f t="shared" si="9"/>
        <v>0</v>
      </c>
      <c r="AG124">
        <f t="shared" si="10"/>
        <v>0</v>
      </c>
      <c r="AH124">
        <f t="shared" si="11"/>
        <v>0</v>
      </c>
      <c r="AJ124">
        <f>IF(AND(OR(D124="S. acutus",D124="S. californicus",D124="S. tabernaemontani"),G124=0),E124*[1]Sheet1!$D$7+[1]Sheet1!$L$7,IF(AND(OR(D124="S. acutus",D124="S. tabernaemontani"),G124&gt;0),E124*[1]Sheet1!$D$8+AI124*[1]Sheet1!$E$8,IF(AND(D124="S. californicus",G124&gt;0),E124*[1]Sheet1!$D$9+AI124*[1]Sheet1!$E$9,IF(D124="S.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latifolia"),E124&gt;0),F124*[1]Sheet1!$C$4+E124*[1]Sheet1!$D$4+AD124*[1]Sheet1!$J$4+AE124*[1]Sheet1!$K$4+[1]Sheet1!$L$4,IF(AND(OR(D124="T. domingensis",D124="T. latifolia"),AF124&gt;0),AF124*[1]Sheet1!$G$5+AG124*[1]Sheet1!$H$5+AH124*[1]Sheet1!$I$5+[1]Sheet1!$L$5,0)))))))</f>
        <v>0</v>
      </c>
      <c r="AK124">
        <f t="shared" si="14"/>
        <v>0</v>
      </c>
      <c r="AL124">
        <f t="shared" si="13"/>
        <v>0</v>
      </c>
      <c r="AN124" t="s">
        <v>89</v>
      </c>
    </row>
    <row r="125" spans="1:40">
      <c r="A125" s="6">
        <v>42866</v>
      </c>
      <c r="B125" s="5" t="s">
        <v>13</v>
      </c>
      <c r="C125" s="5">
        <v>3</v>
      </c>
      <c r="D125" s="5" t="s">
        <v>87</v>
      </c>
      <c r="E125">
        <v>204</v>
      </c>
      <c r="F125" s="5">
        <v>1.42</v>
      </c>
      <c r="AF125" s="5">
        <f t="shared" si="9"/>
        <v>0</v>
      </c>
      <c r="AG125">
        <f t="shared" si="10"/>
        <v>0</v>
      </c>
      <c r="AH125">
        <f t="shared" si="11"/>
        <v>0</v>
      </c>
      <c r="AJ125">
        <f>IF(AND(OR(D125="S. acutus",D125="S. californicus",D125="S. tabernaemontani"),G125=0),E125*[1]Sheet1!$D$7+[1]Sheet1!$L$7,IF(AND(OR(D125="S. acutus",D125="S. tabernaemontani"),G125&gt;0),E125*[1]Sheet1!$D$8+AI125*[1]Sheet1!$E$8,IF(AND(D125="S. californicus",G125&gt;0),E125*[1]Sheet1!$D$9+AI125*[1]Sheet1!$E$9,IF(D125="S.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latifolia"),E125&gt;0),F125*[1]Sheet1!$C$4+E125*[1]Sheet1!$D$4+AD125*[1]Sheet1!$J$4+AE125*[1]Sheet1!$K$4+[1]Sheet1!$L$4,IF(AND(OR(D125="T. domingensis",D125="T. latifolia"),AF125&gt;0),AF125*[1]Sheet1!$G$5+AG125*[1]Sheet1!$H$5+AH125*[1]Sheet1!$I$5+[1]Sheet1!$L$5,0)))))))</f>
        <v>9.7108230000000013</v>
      </c>
      <c r="AK125">
        <f t="shared" si="14"/>
        <v>9.7108230000000013</v>
      </c>
      <c r="AL125">
        <f t="shared" si="13"/>
        <v>1.5836755189999998</v>
      </c>
    </row>
    <row r="126" spans="1:40">
      <c r="A126" s="6">
        <v>42866</v>
      </c>
      <c r="B126" s="5" t="s">
        <v>13</v>
      </c>
      <c r="C126" s="5">
        <v>3</v>
      </c>
      <c r="D126" s="5" t="s">
        <v>87</v>
      </c>
      <c r="E126">
        <v>58</v>
      </c>
      <c r="F126" s="5">
        <v>1.2</v>
      </c>
      <c r="G126" s="5"/>
      <c r="AE126" s="5"/>
      <c r="AF126" s="5">
        <f t="shared" si="9"/>
        <v>0</v>
      </c>
      <c r="AG126">
        <f t="shared" si="10"/>
        <v>0</v>
      </c>
      <c r="AH126">
        <f t="shared" si="11"/>
        <v>0</v>
      </c>
      <c r="AJ126">
        <f>IF(AND(OR(D126="S. acutus",D126="S. californicus",D126="S. tabernaemontani"),G126=0),E126*[1]Sheet1!$D$7+[1]Sheet1!$L$7,IF(AND(OR(D126="S. acutus",D126="S. tabernaemontani"),G126&gt;0),E126*[1]Sheet1!$D$8+AI126*[1]Sheet1!$E$8,IF(AND(D126="S. californicus",G126&gt;0),E126*[1]Sheet1!$D$9+AI126*[1]Sheet1!$E$9,IF(D126="S.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latifolia"),E126&gt;0),F126*[1]Sheet1!$C$4+E126*[1]Sheet1!$D$4+AD126*[1]Sheet1!$J$4+AE126*[1]Sheet1!$K$4+[1]Sheet1!$L$4,IF(AND(OR(D126="T. domingensis",D126="T. latifolia"),AF126&gt;0),AF126*[1]Sheet1!$G$5+AG126*[1]Sheet1!$H$5+AH126*[1]Sheet1!$I$5+[1]Sheet1!$L$5,0)))))))</f>
        <v>-0.52450699999999983</v>
      </c>
      <c r="AK126" t="str">
        <f t="shared" si="14"/>
        <v xml:space="preserve"> </v>
      </c>
      <c r="AL126">
        <f t="shared" si="13"/>
        <v>1.1309723999999999</v>
      </c>
    </row>
    <row r="127" spans="1:40">
      <c r="A127" s="6">
        <v>42866</v>
      </c>
      <c r="B127" s="5" t="s">
        <v>13</v>
      </c>
      <c r="C127" s="5">
        <v>3</v>
      </c>
      <c r="D127" s="5" t="s">
        <v>87</v>
      </c>
      <c r="E127">
        <v>207</v>
      </c>
      <c r="F127" s="5">
        <v>0.5</v>
      </c>
      <c r="G127" s="5"/>
      <c r="AE127" s="5"/>
      <c r="AF127" s="5">
        <f t="shared" si="9"/>
        <v>0</v>
      </c>
      <c r="AG127">
        <f t="shared" si="10"/>
        <v>0</v>
      </c>
      <c r="AH127">
        <f t="shared" si="11"/>
        <v>0</v>
      </c>
      <c r="AJ127">
        <f>IF(AND(OR(D127="S. acutus",D127="S. californicus",D127="S. tabernaemontani"),G127=0),E127*[1]Sheet1!$D$7+[1]Sheet1!$L$7,IF(AND(OR(D127="S. acutus",D127="S. tabernaemontani"),G127&gt;0),E127*[1]Sheet1!$D$8+AI127*[1]Sheet1!$E$8,IF(AND(D127="S. californicus",G127&gt;0),E127*[1]Sheet1!$D$9+AI127*[1]Sheet1!$E$9,IF(D127="S.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latifolia"),E127&gt;0),F127*[1]Sheet1!$C$4+E127*[1]Sheet1!$D$4+AD127*[1]Sheet1!$J$4+AE127*[1]Sheet1!$K$4+[1]Sheet1!$L$4,IF(AND(OR(D127="T. domingensis",D127="T. latifolia"),AF127&gt;0),AF127*[1]Sheet1!$G$5+AG127*[1]Sheet1!$H$5+AH127*[1]Sheet1!$I$5+[1]Sheet1!$L$5,0)))))))</f>
        <v>9.9211379999999991</v>
      </c>
      <c r="AK127">
        <f t="shared" si="14"/>
        <v>9.9211379999999991</v>
      </c>
      <c r="AL127">
        <f t="shared" si="13"/>
        <v>0.19634937499999999</v>
      </c>
    </row>
    <row r="128" spans="1:40">
      <c r="A128" s="6">
        <v>42866</v>
      </c>
      <c r="B128" s="5" t="s">
        <v>13</v>
      </c>
      <c r="C128" s="5">
        <v>3</v>
      </c>
      <c r="D128" s="5" t="s">
        <v>87</v>
      </c>
      <c r="E128">
        <v>90</v>
      </c>
      <c r="F128" s="5">
        <v>1.3</v>
      </c>
      <c r="G128" s="5"/>
      <c r="AE128" s="5"/>
      <c r="AF128" s="5">
        <f t="shared" si="9"/>
        <v>0</v>
      </c>
      <c r="AG128">
        <f t="shared" si="10"/>
        <v>0</v>
      </c>
      <c r="AH128">
        <f t="shared" si="11"/>
        <v>0</v>
      </c>
      <c r="AJ128">
        <f>IF(AND(OR(D128="S. acutus",D128="S. californicus",D128="S. tabernaemontani"),G128=0),E128*[1]Sheet1!$D$7+[1]Sheet1!$L$7,IF(AND(OR(D128="S. acutus",D128="S. tabernaemontani"),G128&gt;0),E128*[1]Sheet1!$D$8+AI128*[1]Sheet1!$E$8,IF(AND(D128="S. californicus",G128&gt;0),E128*[1]Sheet1!$D$9+AI128*[1]Sheet1!$E$9,IF(D128="S.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latifolia"),E128&gt;0),F128*[1]Sheet1!$C$4+E128*[1]Sheet1!$D$4+AD128*[1]Sheet1!$J$4+AE128*[1]Sheet1!$K$4+[1]Sheet1!$L$4,IF(AND(OR(D128="T. domingensis",D128="T. latifolia"),AF128&gt;0),AF128*[1]Sheet1!$G$5+AG128*[1]Sheet1!$H$5+AH128*[1]Sheet1!$I$5+[1]Sheet1!$L$5,0)))))))</f>
        <v>1.7188530000000002</v>
      </c>
      <c r="AK128">
        <f t="shared" si="14"/>
        <v>1.7188530000000002</v>
      </c>
      <c r="AL128">
        <f t="shared" si="13"/>
        <v>1.3273217750000001</v>
      </c>
    </row>
    <row r="129" spans="1:38">
      <c r="A129" s="6">
        <v>42866</v>
      </c>
      <c r="B129" s="5" t="s">
        <v>13</v>
      </c>
      <c r="C129" s="5">
        <v>3</v>
      </c>
      <c r="D129" s="5" t="s">
        <v>87</v>
      </c>
      <c r="E129">
        <v>49</v>
      </c>
      <c r="F129" s="5">
        <v>0.5</v>
      </c>
      <c r="G129" s="5"/>
      <c r="AE129" s="5"/>
      <c r="AF129" s="5">
        <f t="shared" si="9"/>
        <v>0</v>
      </c>
      <c r="AG129">
        <f t="shared" si="10"/>
        <v>0</v>
      </c>
      <c r="AH129">
        <f t="shared" si="11"/>
        <v>0</v>
      </c>
      <c r="AJ129">
        <f>IF(AND(OR(D129="S. acutus",D129="S. californicus",D129="S. tabernaemontani"),G129=0),E129*[1]Sheet1!$D$7+[1]Sheet1!$L$7,IF(AND(OR(D129="S. acutus",D129="S. tabernaemontani"),G129&gt;0),E129*[1]Sheet1!$D$8+AI129*[1]Sheet1!$E$8,IF(AND(D129="S. californicus",G129&gt;0),E129*[1]Sheet1!$D$9+AI129*[1]Sheet1!$E$9,IF(D129="S.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latifolia"),E129&gt;0),F129*[1]Sheet1!$C$4+E129*[1]Sheet1!$D$4+AD129*[1]Sheet1!$J$4+AE129*[1]Sheet1!$K$4+[1]Sheet1!$L$4,IF(AND(OR(D129="T. domingensis",D129="T. latifolia"),AF129&gt;0),AF129*[1]Sheet1!$G$5+AG129*[1]Sheet1!$H$5+AH129*[1]Sheet1!$I$5+[1]Sheet1!$L$5,0)))))))</f>
        <v>-1.1554519999999999</v>
      </c>
      <c r="AK129" t="str">
        <f t="shared" si="14"/>
        <v xml:space="preserve"> </v>
      </c>
      <c r="AL129">
        <f t="shared" si="13"/>
        <v>0.19634937499999999</v>
      </c>
    </row>
    <row r="130" spans="1:38">
      <c r="A130" s="6">
        <v>42866</v>
      </c>
      <c r="B130" s="5" t="s">
        <v>13</v>
      </c>
      <c r="C130" s="5">
        <v>3</v>
      </c>
      <c r="D130" s="5" t="s">
        <v>87</v>
      </c>
      <c r="E130">
        <v>133</v>
      </c>
      <c r="F130" s="5">
        <v>1.5</v>
      </c>
      <c r="AF130" s="5">
        <f t="shared" si="9"/>
        <v>0</v>
      </c>
      <c r="AG130">
        <f t="shared" si="10"/>
        <v>0</v>
      </c>
      <c r="AH130">
        <f t="shared" si="11"/>
        <v>0</v>
      </c>
      <c r="AJ130">
        <f>IF(AND(OR(D130="S. acutus",D130="S. californicus",D130="S. tabernaemontani"),G130=0),E130*[1]Sheet1!$D$7+[1]Sheet1!$L$7,IF(AND(OR(D130="S. acutus",D130="S. tabernaemontani"),G130&gt;0),E130*[1]Sheet1!$D$8+AI130*[1]Sheet1!$E$8,IF(AND(D130="S. californicus",G130&gt;0),E130*[1]Sheet1!$D$9+AI130*[1]Sheet1!$E$9,IF(D130="S.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latifolia"),E130&gt;0),F130*[1]Sheet1!$C$4+E130*[1]Sheet1!$D$4+AD130*[1]Sheet1!$J$4+AE130*[1]Sheet1!$K$4+[1]Sheet1!$L$4,IF(AND(OR(D130="T. domingensis",D130="T. latifolia"),AF130&gt;0),AF130*[1]Sheet1!$G$5+AG130*[1]Sheet1!$H$5+AH130*[1]Sheet1!$I$5+[1]Sheet1!$L$5,0)))))))</f>
        <v>4.7333679999999996</v>
      </c>
      <c r="AK130">
        <f t="shared" si="14"/>
        <v>4.7333679999999996</v>
      </c>
      <c r="AL130">
        <f t="shared" si="13"/>
        <v>1.767144375</v>
      </c>
    </row>
    <row r="131" spans="1:38">
      <c r="A131" s="6">
        <v>42866</v>
      </c>
      <c r="B131" s="5" t="s">
        <v>13</v>
      </c>
      <c r="C131" s="5">
        <v>3</v>
      </c>
      <c r="D131" s="5" t="s">
        <v>87</v>
      </c>
      <c r="E131">
        <v>276</v>
      </c>
      <c r="F131" s="5">
        <v>1.3</v>
      </c>
      <c r="G131" s="5"/>
      <c r="AE131" s="5"/>
      <c r="AF131" s="5">
        <f t="shared" ref="AF131:AF194" si="15">SUM(H131:AC131)</f>
        <v>0</v>
      </c>
      <c r="AG131">
        <f t="shared" ref="AG131:AG194" si="16">COUNT(H131:AC131)</f>
        <v>0</v>
      </c>
      <c r="AH131">
        <f t="shared" ref="AH131:AH194" si="17">MAX(H131:AC131)</f>
        <v>0</v>
      </c>
      <c r="AJ131">
        <f>IF(AND(OR(D131="S. acutus",D131="S. californicus",D131="S. tabernaemontani"),G131=0),E131*[1]Sheet1!$D$7+[1]Sheet1!$L$7,IF(AND(OR(D131="S. acutus",D131="S. tabernaemontani"),G131&gt;0),E131*[1]Sheet1!$D$8+AI131*[1]Sheet1!$E$8,IF(AND(D131="S. californicus",G131&gt;0),E131*[1]Sheet1!$D$9+AI131*[1]Sheet1!$E$9,IF(D131="S.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latifolia"),E131&gt;0),F131*[1]Sheet1!$C$4+E131*[1]Sheet1!$D$4+AD131*[1]Sheet1!$J$4+AE131*[1]Sheet1!$K$4+[1]Sheet1!$L$4,IF(AND(OR(D131="T. domingensis",D131="T. latifolia"),AF131&gt;0),AF131*[1]Sheet1!$G$5+AG131*[1]Sheet1!$H$5+AH131*[1]Sheet1!$I$5+[1]Sheet1!$L$5,0)))))))</f>
        <v>14.758383000000002</v>
      </c>
      <c r="AK131">
        <f t="shared" si="14"/>
        <v>14.758383000000002</v>
      </c>
      <c r="AL131">
        <f t="shared" si="13"/>
        <v>1.3273217750000001</v>
      </c>
    </row>
    <row r="132" spans="1:38">
      <c r="A132" s="6">
        <v>42866</v>
      </c>
      <c r="B132" s="5" t="s">
        <v>13</v>
      </c>
      <c r="C132" s="5">
        <v>3</v>
      </c>
      <c r="D132" s="5" t="s">
        <v>85</v>
      </c>
      <c r="F132" s="5">
        <v>3.2</v>
      </c>
      <c r="G132" s="5"/>
      <c r="H132">
        <v>72</v>
      </c>
      <c r="I132">
        <v>118</v>
      </c>
      <c r="J132">
        <v>131</v>
      </c>
      <c r="K132">
        <v>164</v>
      </c>
      <c r="L132">
        <v>172</v>
      </c>
      <c r="M132">
        <v>200</v>
      </c>
      <c r="N132">
        <v>207</v>
      </c>
      <c r="O132">
        <v>228</v>
      </c>
      <c r="AE132" s="5"/>
      <c r="AF132" s="5">
        <f t="shared" si="15"/>
        <v>1292</v>
      </c>
      <c r="AG132">
        <f t="shared" si="16"/>
        <v>8</v>
      </c>
      <c r="AH132">
        <f t="shared" si="17"/>
        <v>228</v>
      </c>
      <c r="AJ132">
        <f>IF(AND(OR(D132="S. acutus",D132="S. californicus",D132="S. tabernaemontani"),G132=0),E132*[1]Sheet1!$D$7+[1]Sheet1!$L$7,IF(AND(OR(D132="S. acutus",D132="S. tabernaemontani"),G132&gt;0),E132*[1]Sheet1!$D$8+AI132*[1]Sheet1!$E$8,IF(AND(D132="S. californicus",G132&gt;0),E132*[1]Sheet1!$D$9+AI132*[1]Sheet1!$E$9,IF(D132="S.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latifolia"),E132&gt;0),F132*[1]Sheet1!$C$4+E132*[1]Sheet1!$D$4+AD132*[1]Sheet1!$J$4+AE132*[1]Sheet1!$K$4+[1]Sheet1!$L$4,IF(AND(OR(D132="T. domingensis",D132="T. latifolia"),AF132&gt;0),AF132*[1]Sheet1!$G$5+AG132*[1]Sheet1!$H$5+AH132*[1]Sheet1!$I$5+[1]Sheet1!$L$5,0)))))))</f>
        <v>29.305760000000014</v>
      </c>
      <c r="AK132">
        <f t="shared" si="14"/>
        <v>29.305760000000014</v>
      </c>
      <c r="AL132">
        <f t="shared" si="13"/>
        <v>8.0424704000000009</v>
      </c>
    </row>
    <row r="133" spans="1:38">
      <c r="A133" s="6">
        <v>42866</v>
      </c>
      <c r="B133" s="5" t="s">
        <v>13</v>
      </c>
      <c r="C133" s="5">
        <v>3</v>
      </c>
      <c r="D133" s="5" t="s">
        <v>85</v>
      </c>
      <c r="F133" s="5">
        <v>1.45</v>
      </c>
      <c r="H133">
        <v>133</v>
      </c>
      <c r="I133">
        <v>211</v>
      </c>
      <c r="AF133" s="5">
        <f t="shared" si="15"/>
        <v>344</v>
      </c>
      <c r="AG133">
        <f t="shared" si="16"/>
        <v>2</v>
      </c>
      <c r="AH133">
        <f t="shared" si="17"/>
        <v>211</v>
      </c>
      <c r="AJ133">
        <f>IF(AND(OR(D133="S. acutus",D133="S. californicus",D133="S. tabernaemontani"),G133=0),E133*[1]Sheet1!$D$7+[1]Sheet1!$L$7,IF(AND(OR(D133="S. acutus",D133="S. tabernaemontani"),G133&gt;0),E133*[1]Sheet1!$D$8+AI133*[1]Sheet1!$E$8,IF(AND(D133="S. californicus",G133&gt;0),E133*[1]Sheet1!$D$9+AI133*[1]Sheet1!$E$9,IF(D133="S.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latifolia"),E133&gt;0),F133*[1]Sheet1!$C$4+E133*[1]Sheet1!$D$4+AD133*[1]Sheet1!$J$4+AE133*[1]Sheet1!$K$4+[1]Sheet1!$L$4,IF(AND(OR(D133="T. domingensis",D133="T. latifolia"),AF133&gt;0),AF133*[1]Sheet1!$G$5+AG133*[1]Sheet1!$H$5+AH133*[1]Sheet1!$I$5+[1]Sheet1!$L$5,0)))))))</f>
        <v>-12.318697</v>
      </c>
      <c r="AK133" t="str">
        <f t="shared" si="14"/>
        <v xml:space="preserve"> </v>
      </c>
      <c r="AL133">
        <f t="shared" si="13"/>
        <v>1.6512982437499999</v>
      </c>
    </row>
    <row r="134" spans="1:38">
      <c r="A134" s="6">
        <v>42866</v>
      </c>
      <c r="B134" s="5" t="s">
        <v>13</v>
      </c>
      <c r="C134" s="5">
        <v>3</v>
      </c>
      <c r="D134" s="5" t="s">
        <v>87</v>
      </c>
      <c r="E134">
        <v>41</v>
      </c>
      <c r="F134" s="5">
        <v>0.6</v>
      </c>
      <c r="G134" s="5"/>
      <c r="AE134" s="5"/>
      <c r="AF134" s="5">
        <f t="shared" si="15"/>
        <v>0</v>
      </c>
      <c r="AG134">
        <f t="shared" si="16"/>
        <v>0</v>
      </c>
      <c r="AH134">
        <f t="shared" si="17"/>
        <v>0</v>
      </c>
      <c r="AJ134">
        <f>IF(AND(OR(D134="S. acutus",D134="S. californicus",D134="S. tabernaemontani"),G134=0),E134*[1]Sheet1!$D$7+[1]Sheet1!$L$7,IF(AND(OR(D134="S. acutus",D134="S. tabernaemontani"),G134&gt;0),E134*[1]Sheet1!$D$8+AI134*[1]Sheet1!$E$8,IF(AND(D134="S. californicus",G134&gt;0),E134*[1]Sheet1!$D$9+AI134*[1]Sheet1!$E$9,IF(D134="S.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latifolia"),E134&gt;0),F134*[1]Sheet1!$C$4+E134*[1]Sheet1!$D$4+AD134*[1]Sheet1!$J$4+AE134*[1]Sheet1!$K$4+[1]Sheet1!$L$4,IF(AND(OR(D134="T. domingensis",D134="T. latifolia"),AF134&gt;0),AF134*[1]Sheet1!$G$5+AG134*[1]Sheet1!$H$5+AH134*[1]Sheet1!$I$5+[1]Sheet1!$L$5,0)))))))</f>
        <v>-1.7162919999999997</v>
      </c>
      <c r="AK134" t="str">
        <f t="shared" si="14"/>
        <v xml:space="preserve"> </v>
      </c>
      <c r="AL134">
        <f t="shared" si="13"/>
        <v>0.28274309999999997</v>
      </c>
    </row>
    <row r="135" spans="1:38">
      <c r="A135" s="6">
        <v>42866</v>
      </c>
      <c r="B135" s="5" t="s">
        <v>13</v>
      </c>
      <c r="C135" s="5">
        <v>3</v>
      </c>
      <c r="D135" s="5" t="s">
        <v>87</v>
      </c>
      <c r="E135">
        <v>36</v>
      </c>
      <c r="F135" s="5">
        <v>0.55000000000000004</v>
      </c>
      <c r="G135" s="5"/>
      <c r="AD135" s="5"/>
      <c r="AE135" s="5"/>
      <c r="AF135" s="5">
        <f t="shared" si="15"/>
        <v>0</v>
      </c>
      <c r="AG135">
        <f t="shared" si="16"/>
        <v>0</v>
      </c>
      <c r="AH135">
        <f t="shared" si="17"/>
        <v>0</v>
      </c>
      <c r="AJ135">
        <f>IF(AND(OR(D135="S. acutus",D135="S. californicus",D135="S. tabernaemontani"),G135=0),E135*[1]Sheet1!$D$7+[1]Sheet1!$L$7,IF(AND(OR(D135="S. acutus",D135="S. tabernaemontani"),G135&gt;0),E135*[1]Sheet1!$D$8+AI135*[1]Sheet1!$E$8,IF(AND(D135="S. californicus",G135&gt;0),E135*[1]Sheet1!$D$9+AI135*[1]Sheet1!$E$9,IF(D135="S.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latifolia"),E135&gt;0),F135*[1]Sheet1!$C$4+E135*[1]Sheet1!$D$4+AD135*[1]Sheet1!$J$4+AE135*[1]Sheet1!$K$4+[1]Sheet1!$L$4,IF(AND(OR(D135="T. domingensis",D135="T. latifolia"),AF135&gt;0),AF135*[1]Sheet1!$G$5+AG135*[1]Sheet1!$H$5+AH135*[1]Sheet1!$I$5+[1]Sheet1!$L$5,0)))))))</f>
        <v>-2.0668169999999999</v>
      </c>
      <c r="AK135" t="str">
        <f t="shared" si="14"/>
        <v xml:space="preserve"> </v>
      </c>
      <c r="AL135">
        <f t="shared" si="13"/>
        <v>0.23758274375000002</v>
      </c>
    </row>
    <row r="136" spans="1:38">
      <c r="A136" s="6">
        <v>42866</v>
      </c>
      <c r="B136" s="5" t="s">
        <v>13</v>
      </c>
      <c r="C136" s="5">
        <v>3</v>
      </c>
      <c r="D136" s="5" t="s">
        <v>87</v>
      </c>
      <c r="E136">
        <v>267</v>
      </c>
      <c r="F136" s="5">
        <v>1.65</v>
      </c>
      <c r="AD136" s="5"/>
      <c r="AE136" s="5"/>
      <c r="AF136" s="5">
        <f t="shared" si="15"/>
        <v>0</v>
      </c>
      <c r="AG136">
        <f t="shared" si="16"/>
        <v>0</v>
      </c>
      <c r="AH136">
        <f t="shared" si="17"/>
        <v>0</v>
      </c>
      <c r="AJ136">
        <f>IF(AND(OR(D136="S. acutus",D136="S. californicus",D136="S. tabernaemontani"),G136=0),E136*[1]Sheet1!$D$7+[1]Sheet1!$L$7,IF(AND(OR(D136="S. acutus",D136="S. tabernaemontani"),G136&gt;0),E136*[1]Sheet1!$D$8+AI136*[1]Sheet1!$E$8,IF(AND(D136="S. californicus",G136&gt;0),E136*[1]Sheet1!$D$9+AI136*[1]Sheet1!$E$9,IF(D136="S.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latifolia"),E136&gt;0),F136*[1]Sheet1!$C$4+E136*[1]Sheet1!$D$4+AD136*[1]Sheet1!$J$4+AE136*[1]Sheet1!$K$4+[1]Sheet1!$L$4,IF(AND(OR(D136="T. domingensis",D136="T. latifolia"),AF136&gt;0),AF136*[1]Sheet1!$G$5+AG136*[1]Sheet1!$H$5+AH136*[1]Sheet1!$I$5+[1]Sheet1!$L$5,0)))))))</f>
        <v>14.127438000000001</v>
      </c>
      <c r="AK136">
        <f t="shared" si="14"/>
        <v>14.127438000000001</v>
      </c>
      <c r="AL136">
        <f t="shared" si="13"/>
        <v>2.1382446937499995</v>
      </c>
    </row>
    <row r="137" spans="1:38">
      <c r="A137" s="6">
        <v>42866</v>
      </c>
      <c r="B137" s="5" t="s">
        <v>13</v>
      </c>
      <c r="C137" s="5">
        <v>3</v>
      </c>
      <c r="D137" s="5" t="s">
        <v>87</v>
      </c>
      <c r="E137">
        <v>279</v>
      </c>
      <c r="F137" s="5">
        <v>2.5499999999999998</v>
      </c>
      <c r="G137">
        <v>7</v>
      </c>
      <c r="AD137" s="5"/>
      <c r="AE137" s="5"/>
      <c r="AF137" s="5">
        <f t="shared" si="15"/>
        <v>0</v>
      </c>
      <c r="AG137">
        <f t="shared" si="16"/>
        <v>0</v>
      </c>
      <c r="AH137">
        <f t="shared" si="17"/>
        <v>0</v>
      </c>
      <c r="AJ137">
        <f>IF(AND(OR(D137="S. acutus",D137="S. californicus",D137="S. tabernaemontani"),G137=0),E137*[1]Sheet1!$D$7+[1]Sheet1!$L$7,IF(AND(OR(D137="S. acutus",D137="S. tabernaemontani"),G137&gt;0),E137*[1]Sheet1!$D$8+AI137*[1]Sheet1!$E$8,IF(AND(D137="S. californicus",G137&gt;0),E137*[1]Sheet1!$D$9+AI137*[1]Sheet1!$E$9,IF(D137="S.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latifolia"),E137&gt;0),F137*[1]Sheet1!$C$4+E137*[1]Sheet1!$D$4+AD137*[1]Sheet1!$J$4+AE137*[1]Sheet1!$K$4+[1]Sheet1!$L$4,IF(AND(OR(D137="T. domingensis",D137="T. latifolia"),AF137&gt;0),AF137*[1]Sheet1!$G$5+AG137*[1]Sheet1!$H$5+AH137*[1]Sheet1!$I$5+[1]Sheet1!$L$5,0)))))))</f>
        <v>6.8337143999999999</v>
      </c>
      <c r="AK137">
        <f t="shared" si="14"/>
        <v>6.8337143999999999</v>
      </c>
      <c r="AL137">
        <f t="shared" si="13"/>
        <v>5.1070472437499994</v>
      </c>
    </row>
    <row r="138" spans="1:38">
      <c r="A138" s="6">
        <v>42866</v>
      </c>
      <c r="B138" s="5" t="s">
        <v>13</v>
      </c>
      <c r="C138" s="5">
        <v>3</v>
      </c>
      <c r="D138" s="5" t="s">
        <v>87</v>
      </c>
      <c r="E138" s="5">
        <v>132</v>
      </c>
      <c r="F138" s="5">
        <v>1</v>
      </c>
      <c r="G138" s="5"/>
      <c r="AE138" s="5"/>
      <c r="AF138" s="5">
        <f t="shared" si="15"/>
        <v>0</v>
      </c>
      <c r="AG138">
        <f t="shared" si="16"/>
        <v>0</v>
      </c>
      <c r="AH138">
        <f t="shared" si="17"/>
        <v>0</v>
      </c>
      <c r="AJ138">
        <f>IF(AND(OR(D138="S. acutus",D138="S. californicus",D138="S. tabernaemontani"),G138=0),E138*[1]Sheet1!$D$7+[1]Sheet1!$L$7,IF(AND(OR(D138="S. acutus",D138="S. tabernaemontani"),G138&gt;0),E138*[1]Sheet1!$D$8+AI138*[1]Sheet1!$E$8,IF(AND(D138="S. californicus",G138&gt;0),E138*[1]Sheet1!$D$9+AI138*[1]Sheet1!$E$9,IF(D138="S.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latifolia"),E138&gt;0),F138*[1]Sheet1!$C$4+E138*[1]Sheet1!$D$4+AD138*[1]Sheet1!$J$4+AE138*[1]Sheet1!$K$4+[1]Sheet1!$L$4,IF(AND(OR(D138="T. domingensis",D138="T. latifolia"),AF138&gt;0),AF138*[1]Sheet1!$G$5+AG138*[1]Sheet1!$H$5+AH138*[1]Sheet1!$I$5+[1]Sheet1!$L$5,0)))))))</f>
        <v>4.6632629999999997</v>
      </c>
      <c r="AK138">
        <f t="shared" si="14"/>
        <v>4.6632629999999997</v>
      </c>
      <c r="AL138">
        <f t="shared" si="13"/>
        <v>0.78539749999999997</v>
      </c>
    </row>
    <row r="139" spans="1:38">
      <c r="A139" s="6">
        <v>42866</v>
      </c>
      <c r="B139" s="5" t="s">
        <v>13</v>
      </c>
      <c r="C139" s="5">
        <v>3</v>
      </c>
      <c r="D139" s="5" t="s">
        <v>85</v>
      </c>
      <c r="F139" s="5">
        <v>2.4500000000000002</v>
      </c>
      <c r="H139">
        <v>96</v>
      </c>
      <c r="I139">
        <v>130</v>
      </c>
      <c r="J139">
        <v>132</v>
      </c>
      <c r="K139">
        <v>167</v>
      </c>
      <c r="L139">
        <v>174</v>
      </c>
      <c r="M139">
        <v>203</v>
      </c>
      <c r="N139">
        <v>208</v>
      </c>
      <c r="AD139" s="5"/>
      <c r="AE139" s="5"/>
      <c r="AF139" s="5">
        <f t="shared" si="15"/>
        <v>1110</v>
      </c>
      <c r="AG139">
        <f t="shared" si="16"/>
        <v>7</v>
      </c>
      <c r="AH139">
        <f t="shared" si="17"/>
        <v>208</v>
      </c>
      <c r="AJ139">
        <f>IF(AND(OR(D139="S. acutus",D139="S. californicus",D139="S. tabernaemontani"),G139=0),E139*[1]Sheet1!$D$7+[1]Sheet1!$L$7,IF(AND(OR(D139="S. acutus",D139="S. tabernaemontani"),G139&gt;0),E139*[1]Sheet1!$D$8+AI139*[1]Sheet1!$E$8,IF(AND(D139="S. californicus",G139&gt;0),E139*[1]Sheet1!$D$9+AI139*[1]Sheet1!$E$9,IF(D139="S.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latifolia"),E139&gt;0),F139*[1]Sheet1!$C$4+E139*[1]Sheet1!$D$4+AD139*[1]Sheet1!$J$4+AE139*[1]Sheet1!$K$4+[1]Sheet1!$L$4,IF(AND(OR(D139="T. domingensis",D139="T. latifolia"),AF139&gt;0),AF139*[1]Sheet1!$G$5+AG139*[1]Sheet1!$H$5+AH139*[1]Sheet1!$I$5+[1]Sheet1!$L$5,0)))))))</f>
        <v>25.289603000000007</v>
      </c>
      <c r="AK139">
        <f t="shared" si="14"/>
        <v>25.289603000000007</v>
      </c>
      <c r="AL139">
        <f t="shared" si="13"/>
        <v>4.7143484937500011</v>
      </c>
    </row>
    <row r="140" spans="1:38">
      <c r="A140" s="6">
        <v>42866</v>
      </c>
      <c r="B140" s="5" t="s">
        <v>14</v>
      </c>
      <c r="C140" s="5">
        <v>48</v>
      </c>
      <c r="D140" s="5" t="s">
        <v>87</v>
      </c>
      <c r="E140">
        <v>147</v>
      </c>
      <c r="F140" s="5">
        <v>1.4</v>
      </c>
      <c r="AD140" s="5"/>
      <c r="AF140" s="5">
        <f t="shared" si="15"/>
        <v>0</v>
      </c>
      <c r="AG140">
        <f t="shared" si="16"/>
        <v>0</v>
      </c>
      <c r="AH140">
        <f t="shared" si="17"/>
        <v>0</v>
      </c>
      <c r="AJ140">
        <f>IF(AND(OR(D140="S. acutus",D140="S. californicus",D140="S. tabernaemontani"),G140=0),E140*[1]Sheet1!$D$7+[1]Sheet1!$L$7,IF(AND(OR(D140="S. acutus",D140="S. tabernaemontani"),G140&gt;0),E140*[1]Sheet1!$D$8+AI140*[1]Sheet1!$E$8,IF(AND(D140="S. californicus",G140&gt;0),E140*[1]Sheet1!$D$9+AI140*[1]Sheet1!$E$9,IF(D140="S.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latifolia"),E140&gt;0),F140*[1]Sheet1!$C$4+E140*[1]Sheet1!$D$4+AD140*[1]Sheet1!$J$4+AE140*[1]Sheet1!$K$4+[1]Sheet1!$L$4,IF(AND(OR(D140="T. domingensis",D140="T. latifolia"),AF140&gt;0),AF140*[1]Sheet1!$G$5+AG140*[1]Sheet1!$H$5+AH140*[1]Sheet1!$I$5+[1]Sheet1!$L$5,0)))))))</f>
        <v>5.7148379999999994</v>
      </c>
      <c r="AK140">
        <f t="shared" si="14"/>
        <v>5.7148379999999994</v>
      </c>
      <c r="AL140">
        <f t="shared" si="13"/>
        <v>1.5393790999999997</v>
      </c>
    </row>
    <row r="141" spans="1:38">
      <c r="A141" s="6">
        <v>42866</v>
      </c>
      <c r="B141" s="5" t="s">
        <v>14</v>
      </c>
      <c r="C141" s="5">
        <v>48</v>
      </c>
      <c r="D141" s="5" t="s">
        <v>87</v>
      </c>
      <c r="E141">
        <v>115</v>
      </c>
      <c r="F141" s="5">
        <v>1.6</v>
      </c>
      <c r="AF141" s="5">
        <f t="shared" si="15"/>
        <v>0</v>
      </c>
      <c r="AG141">
        <f t="shared" si="16"/>
        <v>0</v>
      </c>
      <c r="AH141">
        <f t="shared" si="17"/>
        <v>0</v>
      </c>
      <c r="AJ141">
        <f>IF(AND(OR(D141="S. acutus",D141="S. californicus",D141="S. tabernaemontani"),G141=0),E141*[1]Sheet1!$D$7+[1]Sheet1!$L$7,IF(AND(OR(D141="S. acutus",D141="S. tabernaemontani"),G141&gt;0),E141*[1]Sheet1!$D$8+AI141*[1]Sheet1!$E$8,IF(AND(D141="S. californicus",G141&gt;0),E141*[1]Sheet1!$D$9+AI141*[1]Sheet1!$E$9,IF(D141="S.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latifolia"),E141&gt;0),F141*[1]Sheet1!$C$4+E141*[1]Sheet1!$D$4+AD141*[1]Sheet1!$J$4+AE141*[1]Sheet1!$K$4+[1]Sheet1!$L$4,IF(AND(OR(D141="T. domingensis",D141="T. latifolia"),AF141&gt;0),AF141*[1]Sheet1!$G$5+AG141*[1]Sheet1!$H$5+AH141*[1]Sheet1!$I$5+[1]Sheet1!$L$5,0)))))))</f>
        <v>3.4714780000000003</v>
      </c>
      <c r="AK141">
        <f t="shared" si="14"/>
        <v>3.4714780000000003</v>
      </c>
      <c r="AL141">
        <f t="shared" si="13"/>
        <v>2.0106176000000002</v>
      </c>
    </row>
    <row r="142" spans="1:38">
      <c r="A142" s="6">
        <v>42866</v>
      </c>
      <c r="B142" s="5" t="s">
        <v>14</v>
      </c>
      <c r="C142" s="5">
        <v>48</v>
      </c>
      <c r="D142" s="5" t="s">
        <v>87</v>
      </c>
      <c r="E142">
        <v>125</v>
      </c>
      <c r="F142" s="5">
        <v>1.1000000000000001</v>
      </c>
      <c r="AF142" s="5">
        <f t="shared" si="15"/>
        <v>0</v>
      </c>
      <c r="AG142">
        <f t="shared" si="16"/>
        <v>0</v>
      </c>
      <c r="AH142">
        <f t="shared" si="17"/>
        <v>0</v>
      </c>
      <c r="AJ142">
        <f>IF(AND(OR(D142="S. acutus",D142="S. californicus",D142="S. tabernaemontani"),G142=0),E142*[1]Sheet1!$D$7+[1]Sheet1!$L$7,IF(AND(OR(D142="S. acutus",D142="S. tabernaemontani"),G142&gt;0),E142*[1]Sheet1!$D$8+AI142*[1]Sheet1!$E$8,IF(AND(D142="S. californicus",G142&gt;0),E142*[1]Sheet1!$D$9+AI142*[1]Sheet1!$E$9,IF(D142="S.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latifolia"),E142&gt;0),F142*[1]Sheet1!$C$4+E142*[1]Sheet1!$D$4+AD142*[1]Sheet1!$J$4+AE142*[1]Sheet1!$K$4+[1]Sheet1!$L$4,IF(AND(OR(D142="T. domingensis",D142="T. latifolia"),AF142&gt;0),AF142*[1]Sheet1!$G$5+AG142*[1]Sheet1!$H$5+AH142*[1]Sheet1!$I$5+[1]Sheet1!$L$5,0)))))))</f>
        <v>4.1725280000000007</v>
      </c>
      <c r="AK142">
        <f t="shared" si="14"/>
        <v>4.1725280000000007</v>
      </c>
      <c r="AL142">
        <f t="shared" si="13"/>
        <v>0.95033097500000008</v>
      </c>
    </row>
    <row r="143" spans="1:38">
      <c r="A143" s="6">
        <v>42866</v>
      </c>
      <c r="B143" s="5" t="s">
        <v>14</v>
      </c>
      <c r="C143" s="5">
        <v>48</v>
      </c>
      <c r="D143" s="5" t="s">
        <v>87</v>
      </c>
      <c r="E143">
        <v>410</v>
      </c>
      <c r="F143" s="5">
        <v>1.9</v>
      </c>
      <c r="AD143" s="5"/>
      <c r="AF143" s="5">
        <f t="shared" si="15"/>
        <v>0</v>
      </c>
      <c r="AG143">
        <f t="shared" si="16"/>
        <v>0</v>
      </c>
      <c r="AH143">
        <f t="shared" si="17"/>
        <v>0</v>
      </c>
      <c r="AJ143">
        <f>IF(AND(OR(D143="S. acutus",D143="S. californicus",D143="S. tabernaemontani"),G143=0),E143*[1]Sheet1!$D$7+[1]Sheet1!$L$7,IF(AND(OR(D143="S. acutus",D143="S. tabernaemontani"),G143&gt;0),E143*[1]Sheet1!$D$8+AI143*[1]Sheet1!$E$8,IF(AND(D143="S. californicus",G143&gt;0),E143*[1]Sheet1!$D$9+AI143*[1]Sheet1!$E$9,IF(D143="S.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latifolia"),E143&gt;0),F143*[1]Sheet1!$C$4+E143*[1]Sheet1!$D$4+AD143*[1]Sheet1!$J$4+AE143*[1]Sheet1!$K$4+[1]Sheet1!$L$4,IF(AND(OR(D143="T. domingensis",D143="T. latifolia"),AF143&gt;0),AF143*[1]Sheet1!$G$5+AG143*[1]Sheet1!$H$5+AH143*[1]Sheet1!$I$5+[1]Sheet1!$L$5,0)))))))</f>
        <v>24.152453000000001</v>
      </c>
      <c r="AK143">
        <f t="shared" si="14"/>
        <v>24.152453000000001</v>
      </c>
      <c r="AL143">
        <f t="shared" si="13"/>
        <v>2.835284975</v>
      </c>
    </row>
    <row r="144" spans="1:38">
      <c r="A144" s="6">
        <v>42866</v>
      </c>
      <c r="B144" s="5" t="s">
        <v>14</v>
      </c>
      <c r="C144" s="5">
        <v>48</v>
      </c>
      <c r="D144" s="5" t="s">
        <v>87</v>
      </c>
      <c r="E144">
        <v>302</v>
      </c>
      <c r="F144" s="5">
        <v>2.0499999999999998</v>
      </c>
      <c r="AD144" s="5"/>
      <c r="AF144" s="5">
        <f t="shared" si="15"/>
        <v>0</v>
      </c>
      <c r="AG144">
        <f t="shared" si="16"/>
        <v>0</v>
      </c>
      <c r="AH144">
        <f t="shared" si="17"/>
        <v>0</v>
      </c>
      <c r="AJ144">
        <f>IF(AND(OR(D144="S. acutus",D144="S. californicus",D144="S. tabernaemontani"),G144=0),E144*[1]Sheet1!$D$7+[1]Sheet1!$L$7,IF(AND(OR(D144="S. acutus",D144="S. tabernaemontani"),G144&gt;0),E144*[1]Sheet1!$D$8+AI144*[1]Sheet1!$E$8,IF(AND(D144="S. californicus",G144&gt;0),E144*[1]Sheet1!$D$9+AI144*[1]Sheet1!$E$9,IF(D144="S.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latifolia"),E144&gt;0),F144*[1]Sheet1!$C$4+E144*[1]Sheet1!$D$4+AD144*[1]Sheet1!$J$4+AE144*[1]Sheet1!$K$4+[1]Sheet1!$L$4,IF(AND(OR(D144="T. domingensis",D144="T. latifolia"),AF144&gt;0),AF144*[1]Sheet1!$G$5+AG144*[1]Sheet1!$H$5+AH144*[1]Sheet1!$I$5+[1]Sheet1!$L$5,0)))))))</f>
        <v>16.581113000000002</v>
      </c>
      <c r="AK144">
        <f t="shared" si="14"/>
        <v>16.581113000000002</v>
      </c>
      <c r="AL144">
        <f t="shared" si="13"/>
        <v>3.3006329937499994</v>
      </c>
    </row>
    <row r="145" spans="1:40">
      <c r="A145" s="6">
        <v>42866</v>
      </c>
      <c r="B145" s="5" t="s">
        <v>14</v>
      </c>
      <c r="C145" s="5">
        <v>48</v>
      </c>
      <c r="D145" s="5" t="s">
        <v>87</v>
      </c>
      <c r="E145">
        <v>94</v>
      </c>
      <c r="F145" s="5">
        <v>1.37</v>
      </c>
      <c r="AF145" s="5">
        <f t="shared" si="15"/>
        <v>0</v>
      </c>
      <c r="AG145">
        <f t="shared" si="16"/>
        <v>0</v>
      </c>
      <c r="AH145">
        <f t="shared" si="17"/>
        <v>0</v>
      </c>
      <c r="AJ145">
        <f>IF(AND(OR(D145="S. acutus",D145="S. californicus",D145="S. tabernaemontani"),G145=0),E145*[1]Sheet1!$D$7+[1]Sheet1!$L$7,IF(AND(OR(D145="S. acutus",D145="S. tabernaemontani"),G145&gt;0),E145*[1]Sheet1!$D$8+AI145*[1]Sheet1!$E$8,IF(AND(D145="S. californicus",G145&gt;0),E145*[1]Sheet1!$D$9+AI145*[1]Sheet1!$E$9,IF(D145="S.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latifolia"),E145&gt;0),F145*[1]Sheet1!$C$4+E145*[1]Sheet1!$D$4+AD145*[1]Sheet1!$J$4+AE145*[1]Sheet1!$K$4+[1]Sheet1!$L$4,IF(AND(OR(D145="T. domingensis",D145="T. latifolia"),AF145&gt;0),AF145*[1]Sheet1!$G$5+AG145*[1]Sheet1!$H$5+AH145*[1]Sheet1!$I$5+[1]Sheet1!$L$5,0)))))))</f>
        <v>1.9992730000000005</v>
      </c>
      <c r="AK145">
        <f t="shared" si="14"/>
        <v>1.9992730000000005</v>
      </c>
      <c r="AL145">
        <f t="shared" si="13"/>
        <v>1.4741125677500002</v>
      </c>
    </row>
    <row r="146" spans="1:40">
      <c r="A146" s="6">
        <v>42866</v>
      </c>
      <c r="B146" s="5" t="s">
        <v>14</v>
      </c>
      <c r="C146" s="5">
        <v>36</v>
      </c>
      <c r="D146" s="5" t="s">
        <v>87</v>
      </c>
      <c r="E146">
        <v>406</v>
      </c>
      <c r="F146" s="5">
        <v>1.53</v>
      </c>
      <c r="G146" s="5"/>
      <c r="AE146" s="5"/>
      <c r="AF146" s="5">
        <f t="shared" si="15"/>
        <v>0</v>
      </c>
      <c r="AG146">
        <f t="shared" si="16"/>
        <v>0</v>
      </c>
      <c r="AH146">
        <f t="shared" si="17"/>
        <v>0</v>
      </c>
      <c r="AK146">
        <f t="shared" si="14"/>
        <v>0</v>
      </c>
      <c r="AL146">
        <f t="shared" si="13"/>
        <v>1.8385370077499998</v>
      </c>
      <c r="AN146" t="s">
        <v>59</v>
      </c>
    </row>
    <row r="147" spans="1:40">
      <c r="A147" s="6">
        <v>42866</v>
      </c>
      <c r="B147" s="5" t="s">
        <v>14</v>
      </c>
      <c r="C147" s="5">
        <v>36</v>
      </c>
      <c r="D147" s="5" t="s">
        <v>87</v>
      </c>
      <c r="E147">
        <v>254</v>
      </c>
      <c r="F147" s="5">
        <v>1.44</v>
      </c>
      <c r="G147" s="5"/>
      <c r="AF147" s="5">
        <f t="shared" si="15"/>
        <v>0</v>
      </c>
      <c r="AG147">
        <f t="shared" si="16"/>
        <v>0</v>
      </c>
      <c r="AH147">
        <f t="shared" si="17"/>
        <v>0</v>
      </c>
      <c r="AJ147">
        <f>IF(AND(OR(D147="S. acutus",D147="S. californicus",D147="S. tabernaemontani"),G147=0),E147*[1]Sheet1!$D$7+[1]Sheet1!$L$7,IF(AND(OR(D147="S. acutus",D147="S. tabernaemontani"),G147&gt;0),E147*[1]Sheet1!$D$8+AI147*[1]Sheet1!$E$8,IF(AND(D147="S. californicus",G147&gt;0),E147*[1]Sheet1!$D$9+AI147*[1]Sheet1!$E$9,IF(D147="S.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latifolia"),E147&gt;0),F147*[1]Sheet1!$C$4+E147*[1]Sheet1!$D$4+AD147*[1]Sheet1!$J$4+AE147*[1]Sheet1!$K$4+[1]Sheet1!$L$4,IF(AND(OR(D147="T. domingensis",D147="T. latifolia"),AF147&gt;0),AF147*[1]Sheet1!$G$5+AG147*[1]Sheet1!$H$5+AH147*[1]Sheet1!$I$5+[1]Sheet1!$L$5,0)))))))</f>
        <v>13.216073000000002</v>
      </c>
      <c r="AK147">
        <f t="shared" si="14"/>
        <v>13.216073000000002</v>
      </c>
      <c r="AL147">
        <f t="shared" ref="AL147:AL166" si="18">3.14159*((F147/2)^2)</f>
        <v>1.6286002559999999</v>
      </c>
    </row>
    <row r="148" spans="1:40">
      <c r="A148" s="6">
        <v>42866</v>
      </c>
      <c r="B148" s="5" t="s">
        <v>14</v>
      </c>
      <c r="C148" s="5">
        <v>36</v>
      </c>
      <c r="D148" s="5" t="s">
        <v>87</v>
      </c>
      <c r="E148">
        <v>304</v>
      </c>
      <c r="F148" s="5">
        <v>1.35</v>
      </c>
      <c r="G148" s="5"/>
      <c r="AF148" s="5">
        <f t="shared" si="15"/>
        <v>0</v>
      </c>
      <c r="AG148">
        <f t="shared" si="16"/>
        <v>0</v>
      </c>
      <c r="AH148">
        <f t="shared" si="17"/>
        <v>0</v>
      </c>
      <c r="AJ148">
        <f>IF(AND(OR(D148="S. acutus",D148="S. californicus",D148="S. tabernaemontani"),G148=0),E148*[1]Sheet1!$D$7+[1]Sheet1!$L$7,IF(AND(OR(D148="S. acutus",D148="S. tabernaemontani"),G148&gt;0),E148*[1]Sheet1!$D$8+AI148*[1]Sheet1!$E$8,IF(AND(D148="S. californicus",G148&gt;0),E148*[1]Sheet1!$D$9+AI148*[1]Sheet1!$E$9,IF(D148="S.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latifolia"),E148&gt;0),F148*[1]Sheet1!$C$4+E148*[1]Sheet1!$D$4+AD148*[1]Sheet1!$J$4+AE148*[1]Sheet1!$K$4+[1]Sheet1!$L$4,IF(AND(OR(D148="T. domingensis",D148="T. latifolia"),AF148&gt;0),AF148*[1]Sheet1!$G$5+AG148*[1]Sheet1!$H$5+AH148*[1]Sheet1!$I$5+[1]Sheet1!$L$5,0)))))))</f>
        <v>16.721323000000002</v>
      </c>
      <c r="AK148">
        <f t="shared" si="14"/>
        <v>16.721323000000002</v>
      </c>
      <c r="AL148">
        <f t="shared" si="18"/>
        <v>1.4313869437500002</v>
      </c>
    </row>
    <row r="149" spans="1:40">
      <c r="A149" s="6">
        <v>42866</v>
      </c>
      <c r="B149" s="5" t="s">
        <v>14</v>
      </c>
      <c r="C149" s="5">
        <v>36</v>
      </c>
      <c r="D149" s="5" t="s">
        <v>87</v>
      </c>
      <c r="E149">
        <v>245</v>
      </c>
      <c r="F149" s="5">
        <v>1.2</v>
      </c>
      <c r="AF149" s="5">
        <f t="shared" si="15"/>
        <v>0</v>
      </c>
      <c r="AG149">
        <f t="shared" si="16"/>
        <v>0</v>
      </c>
      <c r="AH149">
        <f t="shared" si="17"/>
        <v>0</v>
      </c>
      <c r="AJ149">
        <f>IF(AND(OR(D149="S. acutus",D149="S. californicus",D149="S. tabernaemontani"),G149=0),E149*[1]Sheet1!$D$7+[1]Sheet1!$L$7,IF(AND(OR(D149="S. acutus",D149="S. tabernaemontani"),G149&gt;0),E149*[1]Sheet1!$D$8+AI149*[1]Sheet1!$E$8,IF(AND(D149="S. californicus",G149&gt;0),E149*[1]Sheet1!$D$9+AI149*[1]Sheet1!$E$9,IF(D149="S.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latifolia"),E149&gt;0),F149*[1]Sheet1!$C$4+E149*[1]Sheet1!$D$4+AD149*[1]Sheet1!$J$4+AE149*[1]Sheet1!$K$4+[1]Sheet1!$L$4,IF(AND(OR(D149="T. domingensis",D149="T. latifolia"),AF149&gt;0),AF149*[1]Sheet1!$G$5+AG149*[1]Sheet1!$H$5+AH149*[1]Sheet1!$I$5+[1]Sheet1!$L$5,0)))))))</f>
        <v>12.585128000000001</v>
      </c>
      <c r="AK149">
        <f t="shared" si="14"/>
        <v>12.585128000000001</v>
      </c>
      <c r="AL149">
        <f t="shared" si="18"/>
        <v>1.1309723999999999</v>
      </c>
    </row>
    <row r="150" spans="1:40">
      <c r="A150" s="6">
        <v>42866</v>
      </c>
      <c r="B150" s="5" t="s">
        <v>14</v>
      </c>
      <c r="C150" s="5">
        <v>36</v>
      </c>
      <c r="D150" s="5" t="s">
        <v>87</v>
      </c>
      <c r="E150">
        <v>176</v>
      </c>
      <c r="F150" s="5">
        <v>1.31</v>
      </c>
      <c r="G150" s="5"/>
      <c r="AF150" s="5">
        <f t="shared" si="15"/>
        <v>0</v>
      </c>
      <c r="AG150">
        <f t="shared" si="16"/>
        <v>0</v>
      </c>
      <c r="AH150">
        <f t="shared" si="17"/>
        <v>0</v>
      </c>
      <c r="AJ150">
        <f>IF(AND(OR(D150="S. acutus",D150="S. californicus",D150="S. tabernaemontani"),G150=0),E150*[1]Sheet1!$D$7+[1]Sheet1!$L$7,IF(AND(OR(D150="S. acutus",D150="S. tabernaemontani"),G150&gt;0),E150*[1]Sheet1!$D$8+AI150*[1]Sheet1!$E$8,IF(AND(D150="S. californicus",G150&gt;0),E150*[1]Sheet1!$D$9+AI150*[1]Sheet1!$E$9,IF(D150="S.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latifolia"),E150&gt;0),F150*[1]Sheet1!$C$4+E150*[1]Sheet1!$D$4+AD150*[1]Sheet1!$J$4+AE150*[1]Sheet1!$K$4+[1]Sheet1!$L$4,IF(AND(OR(D150="T. domingensis",D150="T. latifolia"),AF150&gt;0),AF150*[1]Sheet1!$G$5+AG150*[1]Sheet1!$H$5+AH150*[1]Sheet1!$I$5+[1]Sheet1!$L$5,0)))))))</f>
        <v>7.7478830000000007</v>
      </c>
      <c r="AK150">
        <f t="shared" si="14"/>
        <v>7.7478830000000007</v>
      </c>
      <c r="AL150">
        <f t="shared" si="18"/>
        <v>1.34782064975</v>
      </c>
    </row>
    <row r="151" spans="1:40">
      <c r="A151" s="6">
        <v>42866</v>
      </c>
      <c r="B151" s="5" t="s">
        <v>14</v>
      </c>
      <c r="C151" s="5">
        <v>36</v>
      </c>
      <c r="D151" s="5" t="s">
        <v>87</v>
      </c>
      <c r="E151">
        <v>201</v>
      </c>
      <c r="F151" s="5">
        <v>1.05</v>
      </c>
      <c r="G151" s="5"/>
      <c r="AF151" s="5">
        <f t="shared" si="15"/>
        <v>0</v>
      </c>
      <c r="AG151">
        <f t="shared" si="16"/>
        <v>0</v>
      </c>
      <c r="AH151">
        <f t="shared" si="17"/>
        <v>0</v>
      </c>
      <c r="AJ151">
        <f>IF(AND(OR(D151="S. acutus",D151="S. californicus",D151="S. tabernaemontani"),G151=0),E151*[1]Sheet1!$D$7+[1]Sheet1!$L$7,IF(AND(OR(D151="S. acutus",D151="S. tabernaemontani"),G151&gt;0),E151*[1]Sheet1!$D$8+AI151*[1]Sheet1!$E$8,IF(AND(D151="S. californicus",G151&gt;0),E151*[1]Sheet1!$D$9+AI151*[1]Sheet1!$E$9,IF(D151="S.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latifolia"),E151&gt;0),F151*[1]Sheet1!$C$4+E151*[1]Sheet1!$D$4+AD151*[1]Sheet1!$J$4+AE151*[1]Sheet1!$K$4+[1]Sheet1!$L$4,IF(AND(OR(D151="T. domingensis",D151="T. latifolia"),AF151&gt;0),AF151*[1]Sheet1!$G$5+AG151*[1]Sheet1!$H$5+AH151*[1]Sheet1!$I$5+[1]Sheet1!$L$5,0)))))))</f>
        <v>9.500508</v>
      </c>
      <c r="AK151">
        <f t="shared" si="14"/>
        <v>9.500508</v>
      </c>
      <c r="AL151">
        <f t="shared" si="18"/>
        <v>0.86590074375000003</v>
      </c>
    </row>
    <row r="152" spans="1:40">
      <c r="A152" s="6">
        <v>42866</v>
      </c>
      <c r="B152" s="5" t="s">
        <v>14</v>
      </c>
      <c r="C152" s="5">
        <v>36</v>
      </c>
      <c r="D152" s="5" t="s">
        <v>87</v>
      </c>
      <c r="E152">
        <v>242</v>
      </c>
      <c r="F152" s="5">
        <v>1.5</v>
      </c>
      <c r="AF152" s="5">
        <f t="shared" si="15"/>
        <v>0</v>
      </c>
      <c r="AG152">
        <f t="shared" si="16"/>
        <v>0</v>
      </c>
      <c r="AH152">
        <f t="shared" si="17"/>
        <v>0</v>
      </c>
      <c r="AJ152">
        <f>IF(AND(OR(D152="S. acutus",D152="S. californicus",D152="S. tabernaemontani"),G152=0),E152*[1]Sheet1!$D$7+[1]Sheet1!$L$7,IF(AND(OR(D152="S. acutus",D152="S. tabernaemontani"),G152&gt;0),E152*[1]Sheet1!$D$8+AI152*[1]Sheet1!$E$8,IF(AND(D152="S. californicus",G152&gt;0),E152*[1]Sheet1!$D$9+AI152*[1]Sheet1!$E$9,IF(D152="S.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latifolia"),E152&gt;0),F152*[1]Sheet1!$C$4+E152*[1]Sheet1!$D$4+AD152*[1]Sheet1!$J$4+AE152*[1]Sheet1!$K$4+[1]Sheet1!$L$4,IF(AND(OR(D152="T. domingensis",D152="T. latifolia"),AF152&gt;0),AF152*[1]Sheet1!$G$5+AG152*[1]Sheet1!$H$5+AH152*[1]Sheet1!$I$5+[1]Sheet1!$L$5,0)))))))</f>
        <v>12.374813</v>
      </c>
      <c r="AK152">
        <f t="shared" si="14"/>
        <v>12.374813</v>
      </c>
      <c r="AL152">
        <f t="shared" si="18"/>
        <v>1.767144375</v>
      </c>
    </row>
    <row r="153" spans="1:40">
      <c r="A153" s="6">
        <v>42866</v>
      </c>
      <c r="B153" s="5" t="s">
        <v>14</v>
      </c>
      <c r="C153" s="5">
        <v>36</v>
      </c>
      <c r="D153" s="5" t="s">
        <v>87</v>
      </c>
      <c r="E153">
        <v>144</v>
      </c>
      <c r="F153" s="5">
        <v>1.1499999999999999</v>
      </c>
      <c r="G153" s="5"/>
      <c r="AF153" s="5">
        <f t="shared" si="15"/>
        <v>0</v>
      </c>
      <c r="AG153">
        <f t="shared" si="16"/>
        <v>0</v>
      </c>
      <c r="AH153">
        <f t="shared" si="17"/>
        <v>0</v>
      </c>
      <c r="AJ153">
        <f>IF(AND(OR(D153="S. acutus",D153="S. californicus",D153="S. tabernaemontani"),G153=0),E153*[1]Sheet1!$D$7+[1]Sheet1!$L$7,IF(AND(OR(D153="S. acutus",D153="S. tabernaemontani"),G153&gt;0),E153*[1]Sheet1!$D$8+AI153*[1]Sheet1!$E$8,IF(AND(D153="S. californicus",G153&gt;0),E153*[1]Sheet1!$D$9+AI153*[1]Sheet1!$E$9,IF(D153="S.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latifolia"),E153&gt;0),F153*[1]Sheet1!$C$4+E153*[1]Sheet1!$D$4+AD153*[1]Sheet1!$J$4+AE153*[1]Sheet1!$K$4+[1]Sheet1!$L$4,IF(AND(OR(D153="T. domingensis",D153="T. latifolia"),AF153&gt;0),AF153*[1]Sheet1!$G$5+AG153*[1]Sheet1!$H$5+AH153*[1]Sheet1!$I$5+[1]Sheet1!$L$5,0)))))))</f>
        <v>5.5045229999999998</v>
      </c>
      <c r="AK153">
        <f t="shared" si="14"/>
        <v>5.5045229999999998</v>
      </c>
      <c r="AL153">
        <f t="shared" si="18"/>
        <v>1.0386881937499999</v>
      </c>
    </row>
    <row r="154" spans="1:40">
      <c r="A154" s="6">
        <v>42866</v>
      </c>
      <c r="B154" s="5" t="s">
        <v>14</v>
      </c>
      <c r="C154" s="5">
        <v>36</v>
      </c>
      <c r="D154" s="5" t="s">
        <v>87</v>
      </c>
      <c r="E154">
        <v>78</v>
      </c>
      <c r="F154" s="5">
        <v>1.01</v>
      </c>
      <c r="AF154" s="5">
        <f t="shared" si="15"/>
        <v>0</v>
      </c>
      <c r="AG154">
        <f t="shared" si="16"/>
        <v>0</v>
      </c>
      <c r="AH154">
        <f t="shared" si="17"/>
        <v>0</v>
      </c>
      <c r="AJ154">
        <f>IF(AND(OR(D154="S. acutus",D154="S. californicus",D154="S. tabernaemontani"),G154=0),E154*[1]Sheet1!$D$7+[1]Sheet1!$L$7,IF(AND(OR(D154="S. acutus",D154="S. tabernaemontani"),G154&gt;0),E154*[1]Sheet1!$D$8+AI154*[1]Sheet1!$E$8,IF(AND(D154="S. californicus",G154&gt;0),E154*[1]Sheet1!$D$9+AI154*[1]Sheet1!$E$9,IF(D154="S.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latifolia"),E154&gt;0),F154*[1]Sheet1!$C$4+E154*[1]Sheet1!$D$4+AD154*[1]Sheet1!$J$4+AE154*[1]Sheet1!$K$4+[1]Sheet1!$L$4,IF(AND(OR(D154="T. domingensis",D154="T. latifolia"),AF154&gt;0),AF154*[1]Sheet1!$G$5+AG154*[1]Sheet1!$H$5+AH154*[1]Sheet1!$I$5+[1]Sheet1!$L$5,0)))))))</f>
        <v>0.87759300000000007</v>
      </c>
      <c r="AK154">
        <f t="shared" si="14"/>
        <v>0.87759300000000007</v>
      </c>
      <c r="AL154">
        <f t="shared" si="18"/>
        <v>0.80118398974999994</v>
      </c>
    </row>
    <row r="155" spans="1:40">
      <c r="A155" s="6">
        <v>42866</v>
      </c>
      <c r="B155" s="5" t="s">
        <v>14</v>
      </c>
      <c r="C155" s="5">
        <v>36</v>
      </c>
      <c r="D155" s="5" t="s">
        <v>87</v>
      </c>
      <c r="E155">
        <v>126</v>
      </c>
      <c r="F155" s="5">
        <v>1.05</v>
      </c>
      <c r="G155" s="5"/>
      <c r="AF155" s="5">
        <f t="shared" si="15"/>
        <v>0</v>
      </c>
      <c r="AG155">
        <f t="shared" si="16"/>
        <v>0</v>
      </c>
      <c r="AH155">
        <f t="shared" si="17"/>
        <v>0</v>
      </c>
      <c r="AJ155">
        <f>IF(AND(OR(D155="S. acutus",D155="S. californicus",D155="S. tabernaemontani"),G155=0),E155*[1]Sheet1!$D$7+[1]Sheet1!$L$7,IF(AND(OR(D155="S. acutus",D155="S. tabernaemontani"),G155&gt;0),E155*[1]Sheet1!$D$8+AI155*[1]Sheet1!$E$8,IF(AND(D155="S. californicus",G155&gt;0),E155*[1]Sheet1!$D$9+AI155*[1]Sheet1!$E$9,IF(D155="S.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latifolia"),E155&gt;0),F155*[1]Sheet1!$C$4+E155*[1]Sheet1!$D$4+AD155*[1]Sheet1!$J$4+AE155*[1]Sheet1!$K$4+[1]Sheet1!$L$4,IF(AND(OR(D155="T. domingensis",D155="T. latifolia"),AF155&gt;0),AF155*[1]Sheet1!$G$5+AG155*[1]Sheet1!$H$5+AH155*[1]Sheet1!$I$5+[1]Sheet1!$L$5,0)))))))</f>
        <v>4.2426330000000005</v>
      </c>
      <c r="AK155">
        <f t="shared" si="14"/>
        <v>4.2426330000000005</v>
      </c>
      <c r="AL155">
        <f t="shared" si="18"/>
        <v>0.86590074375000003</v>
      </c>
    </row>
    <row r="156" spans="1:40">
      <c r="A156" s="6">
        <v>42866</v>
      </c>
      <c r="B156" s="5" t="s">
        <v>14</v>
      </c>
      <c r="C156" s="5">
        <v>36</v>
      </c>
      <c r="D156" s="5" t="s">
        <v>87</v>
      </c>
      <c r="E156">
        <v>162</v>
      </c>
      <c r="F156" s="5">
        <v>1.24</v>
      </c>
      <c r="AF156" s="5">
        <f t="shared" si="15"/>
        <v>0</v>
      </c>
      <c r="AG156">
        <f t="shared" si="16"/>
        <v>0</v>
      </c>
      <c r="AH156">
        <f t="shared" si="17"/>
        <v>0</v>
      </c>
      <c r="AJ156">
        <f>IF(AND(OR(D156="S. acutus",D156="S. californicus",D156="S. tabernaemontani"),G156=0),E156*[1]Sheet1!$D$7+[1]Sheet1!$L$7,IF(AND(OR(D156="S. acutus",D156="S. tabernaemontani"),G156&gt;0),E156*[1]Sheet1!$D$8+AI156*[1]Sheet1!$E$8,IF(AND(D156="S. californicus",G156&gt;0),E156*[1]Sheet1!$D$9+AI156*[1]Sheet1!$E$9,IF(D156="S.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latifolia"),E156&gt;0),F156*[1]Sheet1!$C$4+E156*[1]Sheet1!$D$4+AD156*[1]Sheet1!$J$4+AE156*[1]Sheet1!$K$4+[1]Sheet1!$L$4,IF(AND(OR(D156="T. domingensis",D156="T. latifolia"),AF156&gt;0),AF156*[1]Sheet1!$G$5+AG156*[1]Sheet1!$H$5+AH156*[1]Sheet1!$I$5+[1]Sheet1!$L$5,0)))))))</f>
        <v>6.7664130000000009</v>
      </c>
      <c r="AK156">
        <f t="shared" si="14"/>
        <v>6.7664130000000009</v>
      </c>
      <c r="AL156">
        <f t="shared" si="18"/>
        <v>1.207627196</v>
      </c>
    </row>
    <row r="157" spans="1:40">
      <c r="A157" s="6">
        <v>42866</v>
      </c>
      <c r="B157" s="5" t="s">
        <v>14</v>
      </c>
      <c r="C157" s="5">
        <v>36</v>
      </c>
      <c r="D157" s="5" t="s">
        <v>87</v>
      </c>
      <c r="E157">
        <v>43</v>
      </c>
      <c r="F157" s="5">
        <v>0.76</v>
      </c>
      <c r="G157" s="5"/>
      <c r="AF157" s="5">
        <f t="shared" si="15"/>
        <v>0</v>
      </c>
      <c r="AG157">
        <f t="shared" si="16"/>
        <v>0</v>
      </c>
      <c r="AH157">
        <f t="shared" si="17"/>
        <v>0</v>
      </c>
      <c r="AJ157">
        <f>IF(AND(OR(D157="S. acutus",D157="S. californicus",D157="S. tabernaemontani"),G157=0),E157*[1]Sheet1!$D$7+[1]Sheet1!$L$7,IF(AND(OR(D157="S. acutus",D157="S. tabernaemontani"),G157&gt;0),E157*[1]Sheet1!$D$8+AI157*[1]Sheet1!$E$8,IF(AND(D157="S. californicus",G157&gt;0),E157*[1]Sheet1!$D$9+AI157*[1]Sheet1!$E$9,IF(D157="S.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latifolia"),E157&gt;0),F157*[1]Sheet1!$C$4+E157*[1]Sheet1!$D$4+AD157*[1]Sheet1!$J$4+AE157*[1]Sheet1!$K$4+[1]Sheet1!$L$4,IF(AND(OR(D157="T. domingensis",D157="T. latifolia"),AF157&gt;0),AF157*[1]Sheet1!$G$5+AG157*[1]Sheet1!$H$5+AH157*[1]Sheet1!$I$5+[1]Sheet1!$L$5,0)))))))</f>
        <v>-1.576082</v>
      </c>
      <c r="AK157" t="str">
        <f t="shared" si="14"/>
        <v xml:space="preserve"> </v>
      </c>
      <c r="AL157">
        <f t="shared" si="18"/>
        <v>0.45364559599999998</v>
      </c>
    </row>
    <row r="158" spans="1:40">
      <c r="A158" s="6">
        <v>42866</v>
      </c>
      <c r="B158" s="5" t="s">
        <v>14</v>
      </c>
      <c r="C158" s="5">
        <v>36</v>
      </c>
      <c r="D158" s="5" t="s">
        <v>87</v>
      </c>
      <c r="E158">
        <v>196</v>
      </c>
      <c r="F158" s="5">
        <v>1.07</v>
      </c>
      <c r="G158" s="5"/>
      <c r="AF158" s="5">
        <f t="shared" si="15"/>
        <v>0</v>
      </c>
      <c r="AG158">
        <f t="shared" si="16"/>
        <v>0</v>
      </c>
      <c r="AH158">
        <f t="shared" si="17"/>
        <v>0</v>
      </c>
      <c r="AJ158">
        <f>IF(AND(OR(D158="S. acutus",D158="S. californicus",D158="S. tabernaemontani"),G158=0),E158*[1]Sheet1!$D$7+[1]Sheet1!$L$7,IF(AND(OR(D158="S. acutus",D158="S. tabernaemontani"),G158&gt;0),E158*[1]Sheet1!$D$8+AI158*[1]Sheet1!$E$8,IF(AND(D158="S. californicus",G158&gt;0),E158*[1]Sheet1!$D$9+AI158*[1]Sheet1!$E$9,IF(D158="S.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latifolia"),E158&gt;0),F158*[1]Sheet1!$C$4+E158*[1]Sheet1!$D$4+AD158*[1]Sheet1!$J$4+AE158*[1]Sheet1!$K$4+[1]Sheet1!$L$4,IF(AND(OR(D158="T. domingensis",D158="T. latifolia"),AF158&gt;0),AF158*[1]Sheet1!$G$5+AG158*[1]Sheet1!$H$5+AH158*[1]Sheet1!$I$5+[1]Sheet1!$L$5,0)))))))</f>
        <v>9.1499829999999989</v>
      </c>
      <c r="AK158">
        <f t="shared" si="14"/>
        <v>9.1499829999999989</v>
      </c>
      <c r="AL158">
        <f t="shared" si="18"/>
        <v>0.89920159774999997</v>
      </c>
    </row>
    <row r="159" spans="1:40">
      <c r="A159" s="6">
        <v>42866</v>
      </c>
      <c r="B159" s="5" t="s">
        <v>14</v>
      </c>
      <c r="C159" s="5">
        <v>36</v>
      </c>
      <c r="D159" s="5" t="s">
        <v>87</v>
      </c>
      <c r="E159">
        <v>106</v>
      </c>
      <c r="F159" s="5">
        <v>0.88</v>
      </c>
      <c r="G159" s="5"/>
      <c r="AF159" s="5">
        <f t="shared" si="15"/>
        <v>0</v>
      </c>
      <c r="AG159">
        <f t="shared" si="16"/>
        <v>0</v>
      </c>
      <c r="AH159">
        <f t="shared" si="17"/>
        <v>0</v>
      </c>
      <c r="AJ159">
        <f>IF(AND(OR(D159="S. acutus",D159="S. californicus",D159="S. tabernaemontani"),G159=0),E159*[1]Sheet1!$D$7+[1]Sheet1!$L$7,IF(AND(OR(D159="S. acutus",D159="S. tabernaemontani"),G159&gt;0),E159*[1]Sheet1!$D$8+AI159*[1]Sheet1!$E$8,IF(AND(D159="S. californicus",G159&gt;0),E159*[1]Sheet1!$D$9+AI159*[1]Sheet1!$E$9,IF(D159="S.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latifolia"),E159&gt;0),F159*[1]Sheet1!$C$4+E159*[1]Sheet1!$D$4+AD159*[1]Sheet1!$J$4+AE159*[1]Sheet1!$K$4+[1]Sheet1!$L$4,IF(AND(OR(D159="T. domingensis",D159="T. latifolia"),AF159&gt;0),AF159*[1]Sheet1!$G$5+AG159*[1]Sheet1!$H$5+AH159*[1]Sheet1!$I$5+[1]Sheet1!$L$5,0)))))))</f>
        <v>2.8405330000000006</v>
      </c>
      <c r="AK159">
        <f t="shared" si="14"/>
        <v>2.8405330000000006</v>
      </c>
      <c r="AL159">
        <f t="shared" si="18"/>
        <v>0.60821182399999996</v>
      </c>
      <c r="AN159" t="s">
        <v>57</v>
      </c>
    </row>
    <row r="160" spans="1:40">
      <c r="A160" s="6">
        <v>42866</v>
      </c>
      <c r="B160" s="5" t="s">
        <v>14</v>
      </c>
      <c r="C160" s="5">
        <v>36</v>
      </c>
      <c r="D160" s="5" t="s">
        <v>87</v>
      </c>
      <c r="E160">
        <v>193</v>
      </c>
      <c r="F160" s="5">
        <v>1</v>
      </c>
      <c r="G160" s="5"/>
      <c r="AF160" s="5">
        <f t="shared" si="15"/>
        <v>0</v>
      </c>
      <c r="AG160">
        <f t="shared" si="16"/>
        <v>0</v>
      </c>
      <c r="AH160">
        <f t="shared" si="17"/>
        <v>0</v>
      </c>
      <c r="AJ160">
        <f>IF(AND(OR(D160="S. acutus",D160="S. californicus",D160="S. tabernaemontani"),G160=0),E160*[1]Sheet1!$D$7+[1]Sheet1!$L$7,IF(AND(OR(D160="S. acutus",D160="S. tabernaemontani"),G160&gt;0),E160*[1]Sheet1!$D$8+AI160*[1]Sheet1!$E$8,IF(AND(D160="S. californicus",G160&gt;0),E160*[1]Sheet1!$D$9+AI160*[1]Sheet1!$E$9,IF(D160="S.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latifolia"),E160&gt;0),F160*[1]Sheet1!$C$4+E160*[1]Sheet1!$D$4+AD160*[1]Sheet1!$J$4+AE160*[1]Sheet1!$K$4+[1]Sheet1!$L$4,IF(AND(OR(D160="T. domingensis",D160="T. latifolia"),AF160&gt;0),AF160*[1]Sheet1!$G$5+AG160*[1]Sheet1!$H$5+AH160*[1]Sheet1!$I$5+[1]Sheet1!$L$5,0)))))))</f>
        <v>8.9396680000000011</v>
      </c>
      <c r="AK160">
        <f t="shared" si="14"/>
        <v>8.9396680000000011</v>
      </c>
      <c r="AL160">
        <f t="shared" si="18"/>
        <v>0.78539749999999997</v>
      </c>
    </row>
    <row r="161" spans="1:40">
      <c r="A161" s="6">
        <v>42866</v>
      </c>
      <c r="B161" s="5" t="s">
        <v>14</v>
      </c>
      <c r="C161" s="5">
        <v>36</v>
      </c>
      <c r="D161" s="5" t="s">
        <v>87</v>
      </c>
      <c r="E161">
        <v>271</v>
      </c>
      <c r="F161" s="5">
        <v>1.65</v>
      </c>
      <c r="G161" s="5"/>
      <c r="AF161" s="5">
        <f t="shared" si="15"/>
        <v>0</v>
      </c>
      <c r="AG161">
        <f t="shared" si="16"/>
        <v>0</v>
      </c>
      <c r="AH161">
        <f t="shared" si="17"/>
        <v>0</v>
      </c>
      <c r="AJ161">
        <f>IF(AND(OR(D161="S. acutus",D161="S. californicus",D161="S. tabernaemontani"),G161=0),E161*[1]Sheet1!$D$7+[1]Sheet1!$L$7,IF(AND(OR(D161="S. acutus",D161="S. tabernaemontani"),G161&gt;0),E161*[1]Sheet1!$D$8+AI161*[1]Sheet1!$E$8,IF(AND(D161="S. californicus",G161&gt;0),E161*[1]Sheet1!$D$9+AI161*[1]Sheet1!$E$9,IF(D161="S.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latifolia"),E161&gt;0),F161*[1]Sheet1!$C$4+E161*[1]Sheet1!$D$4+AD161*[1]Sheet1!$J$4+AE161*[1]Sheet1!$K$4+[1]Sheet1!$L$4,IF(AND(OR(D161="T. domingensis",D161="T. latifolia"),AF161&gt;0),AF161*[1]Sheet1!$G$5+AG161*[1]Sheet1!$H$5+AH161*[1]Sheet1!$I$5+[1]Sheet1!$L$5,0)))))))</f>
        <v>14.407858000000001</v>
      </c>
      <c r="AK161">
        <f t="shared" si="14"/>
        <v>14.407858000000001</v>
      </c>
      <c r="AL161">
        <f t="shared" si="18"/>
        <v>2.1382446937499995</v>
      </c>
    </row>
    <row r="162" spans="1:40">
      <c r="A162" s="6">
        <v>42866</v>
      </c>
      <c r="B162" s="5" t="s">
        <v>14</v>
      </c>
      <c r="C162" s="5">
        <v>36</v>
      </c>
      <c r="D162" s="5" t="s">
        <v>87</v>
      </c>
      <c r="E162">
        <v>20</v>
      </c>
      <c r="F162" s="5">
        <v>0.55000000000000004</v>
      </c>
      <c r="AF162" s="5">
        <f t="shared" si="15"/>
        <v>0</v>
      </c>
      <c r="AG162">
        <f t="shared" si="16"/>
        <v>0</v>
      </c>
      <c r="AH162">
        <f t="shared" si="17"/>
        <v>0</v>
      </c>
      <c r="AJ162">
        <f>IF(AND(OR(D162="S. acutus",D162="S. californicus",D162="S. tabernaemontani"),G162=0),E162*[1]Sheet1!$D$7+[1]Sheet1!$L$7,IF(AND(OR(D162="S. acutus",D162="S. tabernaemontani"),G162&gt;0),E162*[1]Sheet1!$D$8+AI162*[1]Sheet1!$E$8,IF(AND(D162="S. californicus",G162&gt;0),E162*[1]Sheet1!$D$9+AI162*[1]Sheet1!$E$9,IF(D162="S.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latifolia"),E162&gt;0),F162*[1]Sheet1!$C$4+E162*[1]Sheet1!$D$4+AD162*[1]Sheet1!$J$4+AE162*[1]Sheet1!$K$4+[1]Sheet1!$L$4,IF(AND(OR(D162="T. domingensis",D162="T. latifolia"),AF162&gt;0),AF162*[1]Sheet1!$G$5+AG162*[1]Sheet1!$H$5+AH162*[1]Sheet1!$I$5+[1]Sheet1!$L$5,0)))))))</f>
        <v>-3.1884969999999999</v>
      </c>
      <c r="AK162" t="str">
        <f t="shared" si="14"/>
        <v xml:space="preserve"> </v>
      </c>
      <c r="AL162">
        <f t="shared" si="18"/>
        <v>0.23758274375000002</v>
      </c>
    </row>
    <row r="163" spans="1:40">
      <c r="A163" s="6">
        <v>42866</v>
      </c>
      <c r="B163" s="5" t="s">
        <v>14</v>
      </c>
      <c r="C163" s="5">
        <v>36</v>
      </c>
      <c r="D163" s="5" t="s">
        <v>85</v>
      </c>
      <c r="F163" s="5">
        <v>2.35</v>
      </c>
      <c r="H163">
        <v>134</v>
      </c>
      <c r="I163">
        <v>163</v>
      </c>
      <c r="J163">
        <v>200</v>
      </c>
      <c r="K163">
        <v>234</v>
      </c>
      <c r="L163">
        <v>246</v>
      </c>
      <c r="AF163" s="5">
        <f t="shared" si="15"/>
        <v>977</v>
      </c>
      <c r="AG163">
        <f t="shared" si="16"/>
        <v>5</v>
      </c>
      <c r="AH163">
        <f t="shared" si="17"/>
        <v>246</v>
      </c>
      <c r="AJ163">
        <f>IF(AND(OR(D163="S. acutus",D163="S. californicus",D163="S. tabernaemontani"),G163=0),E163*[1]Sheet1!$D$7+[1]Sheet1!$L$7,IF(AND(OR(D163="S. acutus",D163="S. tabernaemontani"),G163&gt;0),E163*[1]Sheet1!$D$8+AI163*[1]Sheet1!$E$8,IF(AND(D163="S. californicus",G163&gt;0),E163*[1]Sheet1!$D$9+AI163*[1]Sheet1!$E$9,IF(D163="S.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latifolia"),E163&gt;0),F163*[1]Sheet1!$C$4+E163*[1]Sheet1!$D$4+AD163*[1]Sheet1!$J$4+AE163*[1]Sheet1!$K$4+[1]Sheet1!$L$4,IF(AND(OR(D163="T. domingensis",D163="T. latifolia"),AF163&gt;0),AF163*[1]Sheet1!$G$5+AG163*[1]Sheet1!$H$5+AH163*[1]Sheet1!$I$5+[1]Sheet1!$L$5,0)))))))</f>
        <v>15.417584000000005</v>
      </c>
      <c r="AK163">
        <f t="shared" si="14"/>
        <v>15.417584000000005</v>
      </c>
      <c r="AL163">
        <f t="shared" si="18"/>
        <v>4.3373576937500005</v>
      </c>
    </row>
    <row r="164" spans="1:40">
      <c r="A164" s="6">
        <v>42866</v>
      </c>
      <c r="B164" s="5" t="s">
        <v>14</v>
      </c>
      <c r="C164" s="5">
        <v>36</v>
      </c>
      <c r="D164" s="5" t="s">
        <v>85</v>
      </c>
      <c r="F164" s="5">
        <v>1.52</v>
      </c>
      <c r="G164" s="5"/>
      <c r="H164">
        <v>104</v>
      </c>
      <c r="I164">
        <v>152</v>
      </c>
      <c r="J164">
        <v>181</v>
      </c>
      <c r="K164">
        <v>195</v>
      </c>
      <c r="L164">
        <v>225</v>
      </c>
      <c r="AF164" s="5">
        <f t="shared" si="15"/>
        <v>857</v>
      </c>
      <c r="AG164">
        <f t="shared" si="16"/>
        <v>5</v>
      </c>
      <c r="AH164">
        <f t="shared" si="17"/>
        <v>225</v>
      </c>
      <c r="AJ164">
        <f>IF(AND(OR(D164="S. acutus",D164="S. californicus",D164="S. tabernaemontani"),G164=0),E164*[1]Sheet1!$D$7+[1]Sheet1!$L$7,IF(AND(OR(D164="S. acutus",D164="S. tabernaemontani"),G164&gt;0),E164*[1]Sheet1!$D$8+AI164*[1]Sheet1!$E$8,IF(AND(D164="S. californicus",G164&gt;0),E164*[1]Sheet1!$D$9+AI164*[1]Sheet1!$E$9,IF(D164="S.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latifolia"),E164&gt;0),F164*[1]Sheet1!$C$4+E164*[1]Sheet1!$D$4+AD164*[1]Sheet1!$J$4+AE164*[1]Sheet1!$K$4+[1]Sheet1!$L$4,IF(AND(OR(D164="T. domingensis",D164="T. latifolia"),AF164&gt;0),AF164*[1]Sheet1!$G$5+AG164*[1]Sheet1!$H$5+AH164*[1]Sheet1!$I$5+[1]Sheet1!$L$5,0)))))))</f>
        <v>10.49312900000001</v>
      </c>
      <c r="AK164">
        <f t="shared" si="14"/>
        <v>10.49312900000001</v>
      </c>
      <c r="AL164">
        <f t="shared" si="18"/>
        <v>1.8145823839999999</v>
      </c>
    </row>
    <row r="165" spans="1:40">
      <c r="A165" s="6">
        <v>42866</v>
      </c>
      <c r="B165" s="5" t="s">
        <v>14</v>
      </c>
      <c r="C165" s="5">
        <v>36</v>
      </c>
      <c r="D165" s="5" t="s">
        <v>85</v>
      </c>
      <c r="F165" s="5">
        <v>1.17</v>
      </c>
      <c r="G165" s="5"/>
      <c r="H165" s="5">
        <v>64</v>
      </c>
      <c r="I165" s="5">
        <v>85</v>
      </c>
      <c r="J165" s="5">
        <v>156</v>
      </c>
      <c r="K165" s="5">
        <v>160</v>
      </c>
      <c r="L165" s="5">
        <v>195</v>
      </c>
      <c r="AF165" s="5">
        <f t="shared" si="15"/>
        <v>660</v>
      </c>
      <c r="AG165">
        <f t="shared" si="16"/>
        <v>5</v>
      </c>
      <c r="AH165">
        <f t="shared" si="17"/>
        <v>195</v>
      </c>
      <c r="AJ165">
        <f>IF(AND(OR(D165="S. acutus",D165="S. californicus",D165="S. tabernaemontani"),G165=0),E165*[1]Sheet1!$D$7+[1]Sheet1!$L$7,IF(AND(OR(D165="S. acutus",D165="S. tabernaemontani"),G165&gt;0),E165*[1]Sheet1!$D$8+AI165*[1]Sheet1!$E$8,IF(AND(D165="S. californicus",G165&gt;0),E165*[1]Sheet1!$D$9+AI165*[1]Sheet1!$E$9,IF(D165="S.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latifolia"),E165&gt;0),F165*[1]Sheet1!$C$4+E165*[1]Sheet1!$D$4+AD165*[1]Sheet1!$J$4+AE165*[1]Sheet1!$K$4+[1]Sheet1!$L$4,IF(AND(OR(D165="T. domingensis",D165="T. latifolia"),AF165&gt;0),AF165*[1]Sheet1!$G$5+AG165*[1]Sheet1!$H$5+AH165*[1]Sheet1!$I$5+[1]Sheet1!$L$5,0)))))))</f>
        <v>1.0607440000000068</v>
      </c>
      <c r="AK165">
        <f t="shared" si="14"/>
        <v>1.0607440000000068</v>
      </c>
      <c r="AL165">
        <f t="shared" si="18"/>
        <v>1.0751306377499998</v>
      </c>
    </row>
    <row r="166" spans="1:40">
      <c r="A166" s="6">
        <v>42866</v>
      </c>
      <c r="B166" s="5" t="s">
        <v>14</v>
      </c>
      <c r="C166" s="5">
        <v>36</v>
      </c>
      <c r="D166" s="5" t="s">
        <v>85</v>
      </c>
      <c r="F166" s="5">
        <v>1.7</v>
      </c>
      <c r="G166" s="5"/>
      <c r="H166">
        <v>110</v>
      </c>
      <c r="I166">
        <v>119</v>
      </c>
      <c r="J166">
        <v>157</v>
      </c>
      <c r="K166">
        <v>163</v>
      </c>
      <c r="AF166" s="5">
        <f t="shared" si="15"/>
        <v>549</v>
      </c>
      <c r="AG166">
        <f t="shared" si="16"/>
        <v>4</v>
      </c>
      <c r="AH166">
        <f t="shared" si="17"/>
        <v>163</v>
      </c>
      <c r="AK166">
        <f t="shared" si="14"/>
        <v>0</v>
      </c>
      <c r="AL166">
        <f t="shared" si="18"/>
        <v>2.2697987749999995</v>
      </c>
      <c r="AN166" t="s">
        <v>55</v>
      </c>
    </row>
    <row r="167" spans="1:40">
      <c r="A167" s="6">
        <v>42866</v>
      </c>
      <c r="B167" s="5" t="s">
        <v>14</v>
      </c>
      <c r="C167" s="5">
        <v>36</v>
      </c>
      <c r="D167" s="5" t="s">
        <v>85</v>
      </c>
      <c r="F167" s="5">
        <v>1.5</v>
      </c>
      <c r="H167">
        <v>144</v>
      </c>
      <c r="I167">
        <v>186</v>
      </c>
      <c r="J167">
        <v>203</v>
      </c>
      <c r="K167">
        <v>233</v>
      </c>
      <c r="AF167" s="5">
        <f t="shared" si="15"/>
        <v>766</v>
      </c>
      <c r="AG167">
        <f t="shared" si="16"/>
        <v>4</v>
      </c>
      <c r="AH167">
        <f t="shared" si="17"/>
        <v>233</v>
      </c>
      <c r="AJ167">
        <f>IF(AND(OR(D167="S. acutus",D167="S. californicus",D167="S. tabernaemontani"),G167=0),E167*[1]Sheet1!$D$7+[1]Sheet1!$L$7,IF(AND(OR(D167="S. acutus",D167="S. tabernaemontani"),G167&gt;0),E167*[1]Sheet1!$D$8+AI167*[1]Sheet1!$E$8,IF(AND(D167="S. californicus",G167&gt;0),E167*[1]Sheet1!$D$9+AI167*[1]Sheet1!$E$9,IF(D167="S.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latifolia"),E167&gt;0),F167*[1]Sheet1!$C$4+E167*[1]Sheet1!$D$4+AD167*[1]Sheet1!$J$4+AE167*[1]Sheet1!$K$4+[1]Sheet1!$L$4,IF(AND(OR(D167="T. domingensis",D167="T. latifolia"),AF167&gt;0),AF167*[1]Sheet1!$G$5+AG167*[1]Sheet1!$H$5+AH167*[1]Sheet1!$I$5+[1]Sheet1!$L$5,0)))))))</f>
        <v>6.5738170000000125</v>
      </c>
      <c r="AK167">
        <f t="shared" si="14"/>
        <v>6.5738170000000125</v>
      </c>
      <c r="AL167">
        <f t="shared" ref="AL167:AL230" si="19">3.14159*((F167/2)^2)</f>
        <v>1.767144375</v>
      </c>
    </row>
    <row r="168" spans="1:40">
      <c r="A168" s="6">
        <v>42866</v>
      </c>
      <c r="B168" s="5" t="s">
        <v>14</v>
      </c>
      <c r="C168" s="5">
        <v>36</v>
      </c>
      <c r="D168" s="5" t="s">
        <v>85</v>
      </c>
      <c r="F168" s="5">
        <v>1.85</v>
      </c>
      <c r="H168">
        <v>80</v>
      </c>
      <c r="I168">
        <v>123</v>
      </c>
      <c r="J168">
        <v>178</v>
      </c>
      <c r="K168">
        <v>200</v>
      </c>
      <c r="L168">
        <v>215</v>
      </c>
      <c r="M168">
        <v>234</v>
      </c>
      <c r="AF168" s="5">
        <f t="shared" si="15"/>
        <v>1030</v>
      </c>
      <c r="AG168">
        <f t="shared" si="16"/>
        <v>6</v>
      </c>
      <c r="AH168">
        <f t="shared" si="17"/>
        <v>234</v>
      </c>
      <c r="AJ168">
        <f>IF(AND(OR(D168="S. acutus",D168="S. californicus",D168="S. tabernaemontani"),G168=0),E168*[1]Sheet1!$D$7+[1]Sheet1!$L$7,IF(AND(OR(D168="S. acutus",D168="S. tabernaemontani"),G168&gt;0),E168*[1]Sheet1!$D$8+AI168*[1]Sheet1!$E$8,IF(AND(D168="S. californicus",G168&gt;0),E168*[1]Sheet1!$D$9+AI168*[1]Sheet1!$E$9,IF(D168="S.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latifolia"),E168&gt;0),F168*[1]Sheet1!$C$4+E168*[1]Sheet1!$D$4+AD168*[1]Sheet1!$J$4+AE168*[1]Sheet1!$K$4+[1]Sheet1!$L$4,IF(AND(OR(D168="T. domingensis",D168="T. latifolia"),AF168&gt;0),AF168*[1]Sheet1!$G$5+AG168*[1]Sheet1!$H$5+AH168*[1]Sheet1!$I$5+[1]Sheet1!$L$5,0)))))))</f>
        <v>16.979186000000006</v>
      </c>
      <c r="AK168">
        <f t="shared" si="14"/>
        <v>16.979186000000006</v>
      </c>
      <c r="AL168">
        <f t="shared" si="19"/>
        <v>2.6880229437500001</v>
      </c>
    </row>
    <row r="169" spans="1:40">
      <c r="A169" s="6">
        <v>42866</v>
      </c>
      <c r="B169" s="5" t="s">
        <v>14</v>
      </c>
      <c r="C169" s="5">
        <v>36</v>
      </c>
      <c r="D169" s="5" t="s">
        <v>85</v>
      </c>
      <c r="F169" s="5">
        <v>1.7</v>
      </c>
      <c r="H169">
        <v>81</v>
      </c>
      <c r="I169">
        <v>117</v>
      </c>
      <c r="J169">
        <v>139</v>
      </c>
      <c r="K169">
        <v>157</v>
      </c>
      <c r="L169">
        <v>169</v>
      </c>
      <c r="AF169" s="5">
        <f t="shared" si="15"/>
        <v>663</v>
      </c>
      <c r="AG169">
        <f t="shared" si="16"/>
        <v>5</v>
      </c>
      <c r="AH169">
        <f t="shared" si="17"/>
        <v>169</v>
      </c>
      <c r="AJ169">
        <f>IF(AND(OR(D169="S. acutus",D169="S. californicus",D169="S. tabernaemontani"),G169=0),E169*[1]Sheet1!$D$7+[1]Sheet1!$L$7,IF(AND(OR(D169="S. acutus",D169="S. tabernaemontani"),G169&gt;0),E169*[1]Sheet1!$D$8+AI169*[1]Sheet1!$E$8,IF(AND(D169="S. californicus",G169&gt;0),E169*[1]Sheet1!$D$9+AI169*[1]Sheet1!$E$9,IF(D169="S.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latifolia"),E169&gt;0),F169*[1]Sheet1!$C$4+E169*[1]Sheet1!$D$4+AD169*[1]Sheet1!$J$4+AE169*[1]Sheet1!$K$4+[1]Sheet1!$L$4,IF(AND(OR(D169="T. domingensis",D169="T. latifolia"),AF169&gt;0),AF169*[1]Sheet1!$G$5+AG169*[1]Sheet1!$H$5+AH169*[1]Sheet1!$I$5+[1]Sheet1!$L$5,0)))))))</f>
        <v>9.1743790000000018</v>
      </c>
      <c r="AK169">
        <f t="shared" si="14"/>
        <v>9.1743790000000018</v>
      </c>
      <c r="AL169">
        <f t="shared" si="19"/>
        <v>2.2697987749999995</v>
      </c>
    </row>
    <row r="170" spans="1:40">
      <c r="A170" s="6">
        <v>42866</v>
      </c>
      <c r="B170" s="5" t="s">
        <v>14</v>
      </c>
      <c r="C170" s="5">
        <v>36</v>
      </c>
      <c r="D170" s="5" t="s">
        <v>86</v>
      </c>
      <c r="F170" s="5">
        <v>1.1499999999999999</v>
      </c>
      <c r="H170">
        <v>94</v>
      </c>
      <c r="I170">
        <v>116</v>
      </c>
      <c r="J170">
        <v>126</v>
      </c>
      <c r="AD170" s="5"/>
      <c r="AF170" s="5">
        <f t="shared" si="15"/>
        <v>336</v>
      </c>
      <c r="AG170">
        <f t="shared" si="16"/>
        <v>3</v>
      </c>
      <c r="AH170">
        <f t="shared" si="17"/>
        <v>126</v>
      </c>
      <c r="AJ170">
        <f>IF(AND(OR(D170="S. acutus",D170="S. californicus",D170="S. tabernaemontani"),G170=0),E170*[1]Sheet1!$D$7+[1]Sheet1!$L$7,IF(AND(OR(D170="S. acutus",D170="S. tabernaemontani"),G170&gt;0),E170*[1]Sheet1!$D$8+AI170*[1]Sheet1!$E$8,IF(AND(D170="S. californicus",G170&gt;0),E170*[1]Sheet1!$D$9+AI170*[1]Sheet1!$E$9,IF(D170="S.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latifolia"),E170&gt;0),F170*[1]Sheet1!$C$4+E170*[1]Sheet1!$D$4+AD170*[1]Sheet1!$J$4+AE170*[1]Sheet1!$K$4+[1]Sheet1!$L$4,IF(AND(OR(D170="T. domingensis",D170="T. latifolia"),AF170&gt;0),AF170*[1]Sheet1!$G$5+AG170*[1]Sheet1!$H$5+AH170*[1]Sheet1!$I$5+[1]Sheet1!$L$5,0)))))))</f>
        <v>5.5147350000000017</v>
      </c>
      <c r="AK170">
        <f t="shared" si="14"/>
        <v>5.5147350000000017</v>
      </c>
      <c r="AL170">
        <f t="shared" si="19"/>
        <v>1.0386881937499999</v>
      </c>
    </row>
    <row r="171" spans="1:40">
      <c r="A171" s="6">
        <v>42866</v>
      </c>
      <c r="B171" s="5" t="s">
        <v>14</v>
      </c>
      <c r="C171" s="5">
        <v>29</v>
      </c>
      <c r="D171" s="5" t="s">
        <v>85</v>
      </c>
      <c r="F171" s="5">
        <v>1.69</v>
      </c>
      <c r="H171">
        <v>111</v>
      </c>
      <c r="I171">
        <v>147</v>
      </c>
      <c r="J171">
        <v>163</v>
      </c>
      <c r="K171">
        <v>173</v>
      </c>
      <c r="L171">
        <v>200</v>
      </c>
      <c r="AD171" s="5"/>
      <c r="AF171" s="5">
        <f t="shared" si="15"/>
        <v>794</v>
      </c>
      <c r="AG171">
        <f t="shared" si="16"/>
        <v>5</v>
      </c>
      <c r="AH171">
        <f t="shared" si="17"/>
        <v>200</v>
      </c>
      <c r="AJ171">
        <f>IF(AND(OR(D171="S. acutus",D171="S. californicus",D171="S. tabernaemontani"),G171=0),E171*[1]Sheet1!$D$7+[1]Sheet1!$L$7,IF(AND(OR(D171="S. acutus",D171="S. tabernaemontani"),G171&gt;0),E171*[1]Sheet1!$D$8+AI171*[1]Sheet1!$E$8,IF(AND(D171="S. californicus",G171&gt;0),E171*[1]Sheet1!$D$9+AI171*[1]Sheet1!$E$9,IF(D171="S.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latifolia"),E171&gt;0),F171*[1]Sheet1!$C$4+E171*[1]Sheet1!$D$4+AD171*[1]Sheet1!$J$4+AE171*[1]Sheet1!$K$4+[1]Sheet1!$L$4,IF(AND(OR(D171="T. domingensis",D171="T. latifolia"),AF171&gt;0),AF171*[1]Sheet1!$G$5+AG171*[1]Sheet1!$H$5+AH171*[1]Sheet1!$I$5+[1]Sheet1!$L$5,0)))))))</f>
        <v>12.117689000000013</v>
      </c>
      <c r="AK171">
        <f t="shared" si="14"/>
        <v>12.117689000000013</v>
      </c>
      <c r="AL171">
        <f t="shared" si="19"/>
        <v>2.2431737997499996</v>
      </c>
    </row>
    <row r="172" spans="1:40">
      <c r="A172" s="6">
        <v>42866</v>
      </c>
      <c r="B172" s="5" t="s">
        <v>14</v>
      </c>
      <c r="C172" s="5">
        <v>29</v>
      </c>
      <c r="D172" s="5" t="s">
        <v>85</v>
      </c>
      <c r="F172" s="5">
        <v>1.27</v>
      </c>
      <c r="H172">
        <v>117</v>
      </c>
      <c r="I172">
        <v>132</v>
      </c>
      <c r="J172">
        <v>159</v>
      </c>
      <c r="AF172" s="5">
        <f t="shared" si="15"/>
        <v>408</v>
      </c>
      <c r="AG172">
        <f t="shared" si="16"/>
        <v>3</v>
      </c>
      <c r="AH172">
        <f t="shared" si="17"/>
        <v>159</v>
      </c>
      <c r="AJ172">
        <f>IF(AND(OR(D172="S. acutus",D172="S. californicus",D172="S. tabernaemontani"),G172=0),E172*[1]Sheet1!$D$7+[1]Sheet1!$L$7,IF(AND(OR(D172="S. acutus",D172="S. tabernaemontani"),G172&gt;0),E172*[1]Sheet1!$D$8+AI172*[1]Sheet1!$E$8,IF(AND(D172="S. californicus",G172&gt;0),E172*[1]Sheet1!$D$9+AI172*[1]Sheet1!$E$9,IF(D172="S.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latifolia"),E172&gt;0),F172*[1]Sheet1!$C$4+E172*[1]Sheet1!$D$4+AD172*[1]Sheet1!$J$4+AE172*[1]Sheet1!$K$4+[1]Sheet1!$L$4,IF(AND(OR(D172="T. domingensis",D172="T. latifolia"),AF172&gt;0),AF172*[1]Sheet1!$G$5+AG172*[1]Sheet1!$H$5+AH172*[1]Sheet1!$I$5+[1]Sheet1!$L$5,0)))))))</f>
        <v>2.3240100000000012</v>
      </c>
      <c r="AK172">
        <f t="shared" si="14"/>
        <v>2.3240100000000012</v>
      </c>
      <c r="AL172">
        <f t="shared" si="19"/>
        <v>1.26676762775</v>
      </c>
      <c r="AN172" t="s">
        <v>55</v>
      </c>
    </row>
    <row r="173" spans="1:40">
      <c r="A173" s="6">
        <v>42866</v>
      </c>
      <c r="B173" s="5" t="s">
        <v>14</v>
      </c>
      <c r="C173" s="5">
        <v>29</v>
      </c>
      <c r="D173" s="5" t="s">
        <v>85</v>
      </c>
      <c r="F173" s="5">
        <v>1.55</v>
      </c>
      <c r="H173">
        <v>92</v>
      </c>
      <c r="I173">
        <v>110</v>
      </c>
      <c r="J173">
        <v>138</v>
      </c>
      <c r="K173">
        <v>198</v>
      </c>
      <c r="L173">
        <v>205</v>
      </c>
      <c r="AD173" s="5"/>
      <c r="AF173" s="5">
        <f t="shared" si="15"/>
        <v>743</v>
      </c>
      <c r="AG173">
        <f t="shared" si="16"/>
        <v>5</v>
      </c>
      <c r="AH173">
        <f t="shared" si="17"/>
        <v>205</v>
      </c>
      <c r="AJ173">
        <f>IF(AND(OR(D173="S. acutus",D173="S. californicus",D173="S. tabernaemontani"),G173=0),E173*[1]Sheet1!$D$7+[1]Sheet1!$L$7,IF(AND(OR(D173="S. acutus",D173="S. tabernaemontani"),G173&gt;0),E173*[1]Sheet1!$D$8+AI173*[1]Sheet1!$E$8,IF(AND(D173="S. californicus",G173&gt;0),E173*[1]Sheet1!$D$9+AI173*[1]Sheet1!$E$9,IF(D173="S.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latifolia"),E173&gt;0),F173*[1]Sheet1!$C$4+E173*[1]Sheet1!$D$4+AD173*[1]Sheet1!$J$4+AE173*[1]Sheet1!$K$4+[1]Sheet1!$L$4,IF(AND(OR(D173="T. domingensis",D173="T. latifolia"),AF173&gt;0),AF173*[1]Sheet1!$G$5+AG173*[1]Sheet1!$H$5+AH173*[1]Sheet1!$I$5+[1]Sheet1!$L$5,0)))))))</f>
        <v>5.8299590000000023</v>
      </c>
      <c r="AK173">
        <f t="shared" si="14"/>
        <v>5.8299590000000023</v>
      </c>
      <c r="AL173">
        <f t="shared" si="19"/>
        <v>1.8869174937500002</v>
      </c>
    </row>
    <row r="174" spans="1:40">
      <c r="A174" s="6">
        <v>42866</v>
      </c>
      <c r="B174" s="5" t="s">
        <v>14</v>
      </c>
      <c r="C174" s="5">
        <v>29</v>
      </c>
      <c r="D174" s="5" t="s">
        <v>85</v>
      </c>
      <c r="F174" s="5">
        <v>1.35</v>
      </c>
      <c r="H174">
        <v>47</v>
      </c>
      <c r="I174">
        <v>97</v>
      </c>
      <c r="J174">
        <v>141</v>
      </c>
      <c r="K174">
        <v>147</v>
      </c>
      <c r="L174">
        <v>187</v>
      </c>
      <c r="AF174" s="5">
        <f t="shared" si="15"/>
        <v>619</v>
      </c>
      <c r="AG174">
        <f t="shared" si="16"/>
        <v>5</v>
      </c>
      <c r="AH174">
        <f t="shared" si="17"/>
        <v>187</v>
      </c>
      <c r="AJ174">
        <f>IF(AND(OR(D174="S. acutus",D174="S. californicus",D174="S. tabernaemontani"),G174=0),E174*[1]Sheet1!$D$7+[1]Sheet1!$L$7,IF(AND(OR(D174="S. acutus",D174="S. tabernaemontani"),G174&gt;0),E174*[1]Sheet1!$D$8+AI174*[1]Sheet1!$E$8,IF(AND(D174="S. californicus",G174&gt;0),E174*[1]Sheet1!$D$9+AI174*[1]Sheet1!$E$9,IF(D174="S.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latifolia"),E174&gt;0),F174*[1]Sheet1!$C$4+E174*[1]Sheet1!$D$4+AD174*[1]Sheet1!$J$4+AE174*[1]Sheet1!$K$4+[1]Sheet1!$L$4,IF(AND(OR(D174="T. domingensis",D174="T. latifolia"),AF174&gt;0),AF174*[1]Sheet1!$G$5+AG174*[1]Sheet1!$H$5+AH174*[1]Sheet1!$I$5+[1]Sheet1!$L$5,0)))))))</f>
        <v>-0.37325099999999622</v>
      </c>
      <c r="AK174" t="str">
        <f t="shared" si="14"/>
        <v xml:space="preserve"> </v>
      </c>
      <c r="AL174">
        <f t="shared" si="19"/>
        <v>1.4313869437500002</v>
      </c>
    </row>
    <row r="175" spans="1:40">
      <c r="A175" s="6">
        <v>42866</v>
      </c>
      <c r="B175" s="5" t="s">
        <v>14</v>
      </c>
      <c r="C175" s="5">
        <v>29</v>
      </c>
      <c r="D175" s="5" t="s">
        <v>85</v>
      </c>
      <c r="F175" s="5">
        <v>2</v>
      </c>
      <c r="H175">
        <v>149</v>
      </c>
      <c r="I175">
        <v>152</v>
      </c>
      <c r="J175">
        <v>188</v>
      </c>
      <c r="K175">
        <v>190</v>
      </c>
      <c r="AF175" s="5">
        <f t="shared" si="15"/>
        <v>679</v>
      </c>
      <c r="AG175">
        <f t="shared" si="16"/>
        <v>4</v>
      </c>
      <c r="AH175">
        <f t="shared" si="17"/>
        <v>190</v>
      </c>
      <c r="AJ175">
        <f>IF(AND(OR(D175="S. acutus",D175="S. californicus",D175="S. tabernaemontani"),G175=0),E175*[1]Sheet1!$D$7+[1]Sheet1!$L$7,IF(AND(OR(D175="S. acutus",D175="S. tabernaemontani"),G175&gt;0),E175*[1]Sheet1!$D$8+AI175*[1]Sheet1!$E$8,IF(AND(D175="S. californicus",G175&gt;0),E175*[1]Sheet1!$D$9+AI175*[1]Sheet1!$E$9,IF(D175="S.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latifolia"),E175&gt;0),F175*[1]Sheet1!$C$4+E175*[1]Sheet1!$D$4+AD175*[1]Sheet1!$J$4+AE175*[1]Sheet1!$K$4+[1]Sheet1!$L$4,IF(AND(OR(D175="T. domingensis",D175="T. latifolia"),AF175&gt;0),AF175*[1]Sheet1!$G$5+AG175*[1]Sheet1!$H$5+AH175*[1]Sheet1!$I$5+[1]Sheet1!$L$5,0)))))))</f>
        <v>11.370667000000005</v>
      </c>
      <c r="AK175">
        <f t="shared" si="14"/>
        <v>11.370667000000005</v>
      </c>
      <c r="AL175">
        <f t="shared" si="19"/>
        <v>3.1415899999999999</v>
      </c>
    </row>
    <row r="176" spans="1:40">
      <c r="A176" s="6">
        <v>42866</v>
      </c>
      <c r="B176" s="5" t="s">
        <v>14</v>
      </c>
      <c r="C176" s="5">
        <v>29</v>
      </c>
      <c r="D176" s="5" t="s">
        <v>85</v>
      </c>
      <c r="F176" s="5">
        <v>1.1299999999999999</v>
      </c>
      <c r="H176">
        <v>48</v>
      </c>
      <c r="I176">
        <v>97</v>
      </c>
      <c r="J176">
        <v>152</v>
      </c>
      <c r="K176">
        <v>197</v>
      </c>
      <c r="AF176" s="5">
        <f t="shared" si="15"/>
        <v>494</v>
      </c>
      <c r="AG176">
        <f t="shared" si="16"/>
        <v>4</v>
      </c>
      <c r="AH176">
        <f t="shared" si="17"/>
        <v>197</v>
      </c>
      <c r="AJ176">
        <f>IF(AND(OR(D176="S. acutus",D176="S. californicus",D176="S. tabernaemontani"),G176=0),E176*[1]Sheet1!$D$7+[1]Sheet1!$L$7,IF(AND(OR(D176="S. acutus",D176="S. tabernaemontani"),G176&gt;0),E176*[1]Sheet1!$D$8+AI176*[1]Sheet1!$E$8,IF(AND(D176="S. californicus",G176&gt;0),E176*[1]Sheet1!$D$9+AI176*[1]Sheet1!$E$9,IF(D176="S.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latifolia"),E176&gt;0),F176*[1]Sheet1!$C$4+E176*[1]Sheet1!$D$4+AD176*[1]Sheet1!$J$4+AE176*[1]Sheet1!$K$4+[1]Sheet1!$L$4,IF(AND(OR(D176="T. domingensis",D176="T. latifolia"),AF176&gt;0),AF176*[1]Sheet1!$G$5+AG176*[1]Sheet1!$H$5+AH176*[1]Sheet1!$I$5+[1]Sheet1!$L$5,0)))))))</f>
        <v>-8.0827229999999943</v>
      </c>
      <c r="AK176" t="str">
        <f t="shared" si="14"/>
        <v xml:space="preserve"> </v>
      </c>
      <c r="AL176">
        <f t="shared" si="19"/>
        <v>1.0028740677499997</v>
      </c>
    </row>
    <row r="177" spans="1:40">
      <c r="A177" s="6">
        <v>42866</v>
      </c>
      <c r="B177" s="5" t="s">
        <v>14</v>
      </c>
      <c r="C177" s="5">
        <v>29</v>
      </c>
      <c r="D177" s="5" t="s">
        <v>85</v>
      </c>
      <c r="F177" s="5">
        <v>2.0499999999999998</v>
      </c>
      <c r="H177">
        <v>122</v>
      </c>
      <c r="I177">
        <v>122</v>
      </c>
      <c r="J177">
        <v>194</v>
      </c>
      <c r="K177">
        <v>205</v>
      </c>
      <c r="AF177" s="5">
        <f t="shared" si="15"/>
        <v>643</v>
      </c>
      <c r="AG177">
        <f t="shared" si="16"/>
        <v>4</v>
      </c>
      <c r="AH177">
        <f t="shared" si="17"/>
        <v>205</v>
      </c>
      <c r="AJ177">
        <f>IF(AND(OR(D177="S. acutus",D177="S. californicus",D177="S. tabernaemontani"),G177=0),E177*[1]Sheet1!$D$7+[1]Sheet1!$L$7,IF(AND(OR(D177="S. acutus",D177="S. tabernaemontani"),G177&gt;0),E177*[1]Sheet1!$D$8+AI177*[1]Sheet1!$E$8,IF(AND(D177="S. californicus",G177&gt;0),E177*[1]Sheet1!$D$9+AI177*[1]Sheet1!$E$9,IF(D177="S.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latifolia"),E177&gt;0),F177*[1]Sheet1!$C$4+E177*[1]Sheet1!$D$4+AD177*[1]Sheet1!$J$4+AE177*[1]Sheet1!$K$4+[1]Sheet1!$L$4,IF(AND(OR(D177="T. domingensis",D177="T. latifolia"),AF177&gt;0),AF177*[1]Sheet1!$G$5+AG177*[1]Sheet1!$H$5+AH177*[1]Sheet1!$I$5+[1]Sheet1!$L$5,0)))))))</f>
        <v>3.4768120000000025</v>
      </c>
      <c r="AK177">
        <f t="shared" si="14"/>
        <v>3.4768120000000025</v>
      </c>
      <c r="AL177">
        <f t="shared" si="19"/>
        <v>3.3006329937499994</v>
      </c>
    </row>
    <row r="178" spans="1:40">
      <c r="A178" s="6">
        <v>42866</v>
      </c>
      <c r="B178" s="5" t="s">
        <v>14</v>
      </c>
      <c r="C178" s="5">
        <v>29</v>
      </c>
      <c r="D178" s="5" t="s">
        <v>85</v>
      </c>
      <c r="F178" s="5">
        <v>2.15</v>
      </c>
      <c r="H178">
        <v>135</v>
      </c>
      <c r="I178">
        <v>183</v>
      </c>
      <c r="J178">
        <v>230</v>
      </c>
      <c r="K178">
        <v>250</v>
      </c>
      <c r="L178">
        <v>295</v>
      </c>
      <c r="AF178" s="5">
        <f t="shared" si="15"/>
        <v>1093</v>
      </c>
      <c r="AG178">
        <f t="shared" si="16"/>
        <v>5</v>
      </c>
      <c r="AH178">
        <f t="shared" si="17"/>
        <v>295</v>
      </c>
      <c r="AJ178">
        <f>IF(AND(OR(D178="S. acutus",D178="S. californicus",D178="S. tabernaemontani"),G178=0),E178*[1]Sheet1!$D$7+[1]Sheet1!$L$7,IF(AND(OR(D178="S. acutus",D178="S. tabernaemontani"),G178&gt;0),E178*[1]Sheet1!$D$8+AI178*[1]Sheet1!$E$8,IF(AND(D178="S. californicus",G178&gt;0),E178*[1]Sheet1!$D$9+AI178*[1]Sheet1!$E$9,IF(D178="S.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latifolia"),E178&gt;0),F178*[1]Sheet1!$C$4+E178*[1]Sheet1!$D$4+AD178*[1]Sheet1!$J$4+AE178*[1]Sheet1!$K$4+[1]Sheet1!$L$4,IF(AND(OR(D178="T. domingensis",D178="T. latifolia"),AF178&gt;0),AF178*[1]Sheet1!$G$5+AG178*[1]Sheet1!$H$5+AH178*[1]Sheet1!$I$5+[1]Sheet1!$L$5,0)))))))</f>
        <v>11.532159</v>
      </c>
      <c r="AK178">
        <f t="shared" si="14"/>
        <v>11.532159</v>
      </c>
      <c r="AL178">
        <f t="shared" si="19"/>
        <v>3.6304999437499994</v>
      </c>
    </row>
    <row r="179" spans="1:40">
      <c r="A179" s="6">
        <v>42866</v>
      </c>
      <c r="B179" s="5" t="s">
        <v>14</v>
      </c>
      <c r="C179" s="5">
        <v>29</v>
      </c>
      <c r="D179" s="5" t="s">
        <v>85</v>
      </c>
      <c r="F179" s="5">
        <v>3.01</v>
      </c>
      <c r="H179">
        <v>109</v>
      </c>
      <c r="I179">
        <v>155</v>
      </c>
      <c r="J179">
        <v>170</v>
      </c>
      <c r="K179">
        <v>204</v>
      </c>
      <c r="L179">
        <v>209</v>
      </c>
      <c r="AF179" s="5">
        <f t="shared" si="15"/>
        <v>847</v>
      </c>
      <c r="AG179">
        <f t="shared" si="16"/>
        <v>5</v>
      </c>
      <c r="AH179">
        <f t="shared" si="17"/>
        <v>209</v>
      </c>
      <c r="AJ179">
        <f>IF(AND(OR(D179="S. acutus",D179="S. californicus",D179="S. tabernaemontani"),G179=0),E179*[1]Sheet1!$D$7+[1]Sheet1!$L$7,IF(AND(OR(D179="S. acutus",D179="S. tabernaemontani"),G179&gt;0),E179*[1]Sheet1!$D$8+AI179*[1]Sheet1!$E$8,IF(AND(D179="S. californicus",G179&gt;0),E179*[1]Sheet1!$D$9+AI179*[1]Sheet1!$E$9,IF(D179="S.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latifolia"),E179&gt;0),F179*[1]Sheet1!$C$4+E179*[1]Sheet1!$D$4+AD179*[1]Sheet1!$J$4+AE179*[1]Sheet1!$K$4+[1]Sheet1!$L$4,IF(AND(OR(D179="T. domingensis",D179="T. latifolia"),AF179&gt;0),AF179*[1]Sheet1!$G$5+AG179*[1]Sheet1!$H$5+AH179*[1]Sheet1!$I$5+[1]Sheet1!$L$5,0)))))))</f>
        <v>14.375499000000012</v>
      </c>
      <c r="AK179">
        <f t="shared" si="14"/>
        <v>14.375499000000012</v>
      </c>
      <c r="AL179">
        <f t="shared" si="19"/>
        <v>7.1157798897499989</v>
      </c>
    </row>
    <row r="180" spans="1:40">
      <c r="A180" s="6">
        <v>42866</v>
      </c>
      <c r="B180" s="5" t="s">
        <v>14</v>
      </c>
      <c r="C180" s="5">
        <v>29</v>
      </c>
      <c r="D180" s="5" t="s">
        <v>85</v>
      </c>
      <c r="F180" s="5">
        <v>1.85</v>
      </c>
      <c r="H180">
        <v>40</v>
      </c>
      <c r="I180">
        <v>116</v>
      </c>
      <c r="J180">
        <v>125</v>
      </c>
      <c r="K180">
        <v>141</v>
      </c>
      <c r="AF180" s="5">
        <f t="shared" si="15"/>
        <v>422</v>
      </c>
      <c r="AG180">
        <f t="shared" si="16"/>
        <v>4</v>
      </c>
      <c r="AH180">
        <f t="shared" si="17"/>
        <v>141</v>
      </c>
      <c r="AJ180">
        <f>IF(AND(OR(D180="S. acutus",D180="S. californicus",D180="S. tabernaemontani"),G180=0),E180*[1]Sheet1!$D$7+[1]Sheet1!$L$7,IF(AND(OR(D180="S. acutus",D180="S. tabernaemontani"),G180&gt;0),E180*[1]Sheet1!$D$8+AI180*[1]Sheet1!$E$8,IF(AND(D180="S. californicus",G180&gt;0),E180*[1]Sheet1!$D$9+AI180*[1]Sheet1!$E$9,IF(D180="S.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latifolia"),E180&gt;0),F180*[1]Sheet1!$C$4+E180*[1]Sheet1!$D$4+AD180*[1]Sheet1!$J$4+AE180*[1]Sheet1!$K$4+[1]Sheet1!$L$4,IF(AND(OR(D180="T. domingensis",D180="T. latifolia"),AF180&gt;0),AF180*[1]Sheet1!$G$5+AG180*[1]Sheet1!$H$5+AH180*[1]Sheet1!$I$5+[1]Sheet1!$L$5,0)))))))</f>
        <v>2.0366370000000025</v>
      </c>
      <c r="AK180">
        <f t="shared" si="14"/>
        <v>2.0366370000000025</v>
      </c>
      <c r="AL180">
        <f t="shared" si="19"/>
        <v>2.6880229437500001</v>
      </c>
    </row>
    <row r="181" spans="1:40">
      <c r="A181" s="6">
        <v>42866</v>
      </c>
      <c r="B181" s="5" t="s">
        <v>14</v>
      </c>
      <c r="C181" s="5">
        <v>29</v>
      </c>
      <c r="D181" t="s">
        <v>86</v>
      </c>
      <c r="F181" s="5">
        <v>1.29</v>
      </c>
      <c r="H181">
        <v>55</v>
      </c>
      <c r="I181">
        <v>76</v>
      </c>
      <c r="J181">
        <v>93</v>
      </c>
      <c r="K181">
        <v>108</v>
      </c>
      <c r="L181">
        <v>112</v>
      </c>
      <c r="AF181" s="5">
        <f t="shared" si="15"/>
        <v>444</v>
      </c>
      <c r="AG181">
        <f t="shared" si="16"/>
        <v>5</v>
      </c>
      <c r="AH181">
        <f t="shared" si="17"/>
        <v>112</v>
      </c>
      <c r="AJ181">
        <f>IF(AND(OR(D181="S. acutus",D181="S. californicus",D181="S. tabernaemontani"),G181=0),E181*[1]Sheet1!$D$7+[1]Sheet1!$L$7,IF(AND(OR(D181="S. acutus",D181="S. tabernaemontani"),G181&gt;0),E181*[1]Sheet1!$D$8+AI181*[1]Sheet1!$E$8,IF(AND(D181="S. californicus",G181&gt;0),E181*[1]Sheet1!$D$9+AI181*[1]Sheet1!$E$9,IF(D181="S.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latifolia"),E181&gt;0),F181*[1]Sheet1!$C$4+E181*[1]Sheet1!$D$4+AD181*[1]Sheet1!$J$4+AE181*[1]Sheet1!$K$4+[1]Sheet1!$L$4,IF(AND(OR(D181="T. domingensis",D181="T. latifolia"),AF181&gt;0),AF181*[1]Sheet1!$G$5+AG181*[1]Sheet1!$H$5+AH181*[1]Sheet1!$I$5+[1]Sheet1!$L$5,0)))))))</f>
        <v>5.8129989999999978</v>
      </c>
      <c r="AK181">
        <f t="shared" si="14"/>
        <v>5.8129989999999978</v>
      </c>
      <c r="AL181">
        <f t="shared" si="19"/>
        <v>1.3069799797500001</v>
      </c>
    </row>
    <row r="182" spans="1:40">
      <c r="A182" s="6">
        <v>42866</v>
      </c>
      <c r="B182" s="5" t="s">
        <v>14</v>
      </c>
      <c r="C182" s="5">
        <v>29</v>
      </c>
      <c r="D182" t="s">
        <v>86</v>
      </c>
      <c r="F182" s="5">
        <v>1.02</v>
      </c>
      <c r="H182">
        <v>38</v>
      </c>
      <c r="I182">
        <v>57</v>
      </c>
      <c r="J182">
        <v>59</v>
      </c>
      <c r="K182">
        <v>72</v>
      </c>
      <c r="AF182" s="5">
        <f t="shared" si="15"/>
        <v>226</v>
      </c>
      <c r="AG182">
        <f t="shared" si="16"/>
        <v>4</v>
      </c>
      <c r="AH182">
        <f t="shared" si="17"/>
        <v>72</v>
      </c>
      <c r="AJ182">
        <f>IF(AND(OR(D182="S. acutus",D182="S. californicus",D182="S. tabernaemontani"),G182=0),E182*[1]Sheet1!$D$7+[1]Sheet1!$L$7,IF(AND(OR(D182="S. acutus",D182="S. tabernaemontani"),G182&gt;0),E182*[1]Sheet1!$D$8+AI182*[1]Sheet1!$E$8,IF(AND(D182="S. californicus",G182&gt;0),E182*[1]Sheet1!$D$9+AI182*[1]Sheet1!$E$9,IF(D182="S.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latifolia"),E182&gt;0),F182*[1]Sheet1!$C$4+E182*[1]Sheet1!$D$4+AD182*[1]Sheet1!$J$4+AE182*[1]Sheet1!$K$4+[1]Sheet1!$L$4,IF(AND(OR(D182="T. domingensis",D182="T. latifolia"),AF182&gt;0),AF182*[1]Sheet1!$G$5+AG182*[1]Sheet1!$H$5+AH182*[1]Sheet1!$I$5+[1]Sheet1!$L$5,0)))))))</f>
        <v>4.4465620000000001</v>
      </c>
      <c r="AK182">
        <f t="shared" si="14"/>
        <v>4.4465620000000001</v>
      </c>
      <c r="AL182">
        <f t="shared" si="19"/>
        <v>0.817127559</v>
      </c>
    </row>
    <row r="183" spans="1:40">
      <c r="A183" s="6">
        <v>42866</v>
      </c>
      <c r="B183" s="5" t="s">
        <v>14</v>
      </c>
      <c r="C183" s="5">
        <v>29</v>
      </c>
      <c r="D183" t="s">
        <v>88</v>
      </c>
      <c r="E183">
        <v>204</v>
      </c>
      <c r="F183" s="5">
        <v>0.65</v>
      </c>
      <c r="AF183" s="5">
        <f t="shared" si="15"/>
        <v>0</v>
      </c>
      <c r="AG183">
        <f t="shared" si="16"/>
        <v>0</v>
      </c>
      <c r="AH183">
        <f t="shared" si="17"/>
        <v>0</v>
      </c>
      <c r="AJ183">
        <f>IF(AND(OR(D183="S. acutus",D183="S. californicus",D183="S. tabernaemontani"),G183=0),E183*[1]Sheet1!$D$7+[1]Sheet1!$L$7,IF(AND(OR(D183="S. acutus",D183="S. tabernaemontani"),G183&gt;0),E183*[1]Sheet1!$D$8+AI183*[1]Sheet1!$E$8,IF(AND(D183="S. californicus",G183&gt;0),E183*[1]Sheet1!$D$9+AI183*[1]Sheet1!$E$9,IF(D183="S.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latifolia"),E183&gt;0),F183*[1]Sheet1!$C$4+E183*[1]Sheet1!$D$4+AD183*[1]Sheet1!$J$4+AE183*[1]Sheet1!$K$4+[1]Sheet1!$L$4,IF(AND(OR(D183="T. domingensis",D183="T. latifolia"),AF183&gt;0),AF183*[1]Sheet1!$G$5+AG183*[1]Sheet1!$H$5+AH183*[1]Sheet1!$I$5+[1]Sheet1!$L$5,0)))))))</f>
        <v>9.7108230000000013</v>
      </c>
      <c r="AK183">
        <f t="shared" si="14"/>
        <v>9.7108230000000013</v>
      </c>
      <c r="AL183">
        <f t="shared" si="19"/>
        <v>0.33183044375000004</v>
      </c>
    </row>
    <row r="184" spans="1:40">
      <c r="A184" s="6">
        <v>42866</v>
      </c>
      <c r="B184" s="5" t="s">
        <v>14</v>
      </c>
      <c r="C184" s="5">
        <v>29</v>
      </c>
      <c r="D184" t="s">
        <v>88</v>
      </c>
      <c r="E184">
        <v>293</v>
      </c>
      <c r="F184" s="5">
        <v>0.8</v>
      </c>
      <c r="AF184" s="5">
        <f t="shared" si="15"/>
        <v>0</v>
      </c>
      <c r="AG184">
        <f t="shared" si="16"/>
        <v>0</v>
      </c>
      <c r="AH184">
        <f t="shared" si="17"/>
        <v>0</v>
      </c>
      <c r="AJ184">
        <f>IF(AND(OR(D184="S. acutus",D184="S. californicus",D184="S. tabernaemontani"),G184=0),E184*[1]Sheet1!$D$7+[1]Sheet1!$L$7,IF(AND(OR(D184="S. acutus",D184="S. tabernaemontani"),G184&gt;0),E184*[1]Sheet1!$D$8+AI184*[1]Sheet1!$E$8,IF(AND(D184="S. californicus",G184&gt;0),E184*[1]Sheet1!$D$9+AI184*[1]Sheet1!$E$9,IF(D184="S.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latifolia"),E184&gt;0),F184*[1]Sheet1!$C$4+E184*[1]Sheet1!$D$4+AD184*[1]Sheet1!$J$4+AE184*[1]Sheet1!$K$4+[1]Sheet1!$L$4,IF(AND(OR(D184="T. domingensis",D184="T. latifolia"),AF184&gt;0),AF184*[1]Sheet1!$G$5+AG184*[1]Sheet1!$H$5+AH184*[1]Sheet1!$I$5+[1]Sheet1!$L$5,0)))))))</f>
        <v>15.950168000000001</v>
      </c>
      <c r="AK184">
        <f t="shared" si="14"/>
        <v>15.950168000000001</v>
      </c>
      <c r="AL184">
        <f t="shared" si="19"/>
        <v>0.50265440000000006</v>
      </c>
    </row>
    <row r="185" spans="1:40">
      <c r="A185" s="6">
        <v>42866</v>
      </c>
      <c r="B185" s="5" t="s">
        <v>14</v>
      </c>
      <c r="C185" s="5">
        <v>29</v>
      </c>
      <c r="D185" t="s">
        <v>88</v>
      </c>
      <c r="E185">
        <v>29</v>
      </c>
      <c r="F185" s="5">
        <v>0.62</v>
      </c>
      <c r="AF185" s="5">
        <f t="shared" si="15"/>
        <v>0</v>
      </c>
      <c r="AG185">
        <f t="shared" si="16"/>
        <v>0</v>
      </c>
      <c r="AH185">
        <f t="shared" si="17"/>
        <v>0</v>
      </c>
      <c r="AJ185">
        <f>IF(AND(OR(D185="S. acutus",D185="S. californicus",D185="S. tabernaemontani"),G185=0),E185*[1]Sheet1!$D$7+[1]Sheet1!$L$7,IF(AND(OR(D185="S. acutus",D185="S. tabernaemontani"),G185&gt;0),E185*[1]Sheet1!$D$8+AI185*[1]Sheet1!$E$8,IF(AND(D185="S. californicus",G185&gt;0),E185*[1]Sheet1!$D$9+AI185*[1]Sheet1!$E$9,IF(D185="S.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latifolia"),E185&gt;0),F185*[1]Sheet1!$C$4+E185*[1]Sheet1!$D$4+AD185*[1]Sheet1!$J$4+AE185*[1]Sheet1!$K$4+[1]Sheet1!$L$4,IF(AND(OR(D185="T. domingensis",D185="T. latifolia"),AF185&gt;0),AF185*[1]Sheet1!$G$5+AG185*[1]Sheet1!$H$5+AH185*[1]Sheet1!$I$5+[1]Sheet1!$L$5,0)))))))</f>
        <v>-2.5575519999999998</v>
      </c>
      <c r="AK185" t="str">
        <f t="shared" si="14"/>
        <v xml:space="preserve"> </v>
      </c>
      <c r="AL185">
        <f t="shared" si="19"/>
        <v>0.301906799</v>
      </c>
    </row>
    <row r="186" spans="1:40">
      <c r="A186" s="6">
        <v>42866</v>
      </c>
      <c r="B186" s="5" t="s">
        <v>14</v>
      </c>
      <c r="C186" s="5">
        <v>29</v>
      </c>
      <c r="D186" t="s">
        <v>88</v>
      </c>
      <c r="E186">
        <v>54</v>
      </c>
      <c r="F186" s="5">
        <v>0.63</v>
      </c>
      <c r="AF186" s="5">
        <f t="shared" si="15"/>
        <v>0</v>
      </c>
      <c r="AG186">
        <f t="shared" si="16"/>
        <v>0</v>
      </c>
      <c r="AH186">
        <f t="shared" si="17"/>
        <v>0</v>
      </c>
      <c r="AJ186">
        <f>IF(AND(OR(D186="S. acutus",D186="S. californicus",D186="S. tabernaemontani"),G186=0),E186*[1]Sheet1!$D$7+[1]Sheet1!$L$7,IF(AND(OR(D186="S. acutus",D186="S. tabernaemontani"),G186&gt;0),E186*[1]Sheet1!$D$8+AI186*[1]Sheet1!$E$8,IF(AND(D186="S. californicus",G186&gt;0),E186*[1]Sheet1!$D$9+AI186*[1]Sheet1!$E$9,IF(D186="S.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latifolia"),E186&gt;0),F186*[1]Sheet1!$C$4+E186*[1]Sheet1!$D$4+AD186*[1]Sheet1!$J$4+AE186*[1]Sheet1!$K$4+[1]Sheet1!$L$4,IF(AND(OR(D186="T. domingensis",D186="T. latifolia"),AF186&gt;0),AF186*[1]Sheet1!$G$5+AG186*[1]Sheet1!$H$5+AH186*[1]Sheet1!$I$5+[1]Sheet1!$L$5,0)))))))</f>
        <v>-0.80492699999999973</v>
      </c>
      <c r="AK186" t="str">
        <f t="shared" si="14"/>
        <v xml:space="preserve"> </v>
      </c>
      <c r="AL186">
        <f t="shared" si="19"/>
        <v>0.31172426775000001</v>
      </c>
    </row>
    <row r="187" spans="1:40">
      <c r="A187" s="6">
        <v>42866</v>
      </c>
      <c r="B187" s="5" t="s">
        <v>14</v>
      </c>
      <c r="C187" s="5">
        <v>6</v>
      </c>
      <c r="D187" s="5" t="s">
        <v>86</v>
      </c>
      <c r="F187" s="5">
        <v>4.6500000000000004</v>
      </c>
      <c r="H187">
        <v>86</v>
      </c>
      <c r="I187">
        <v>119</v>
      </c>
      <c r="J187">
        <v>144</v>
      </c>
      <c r="K187">
        <v>169</v>
      </c>
      <c r="L187">
        <v>183</v>
      </c>
      <c r="M187">
        <v>183</v>
      </c>
      <c r="N187">
        <v>193</v>
      </c>
      <c r="O187">
        <v>201</v>
      </c>
      <c r="P187">
        <v>207</v>
      </c>
      <c r="AF187" s="5">
        <f t="shared" si="15"/>
        <v>1485</v>
      </c>
      <c r="AG187">
        <f t="shared" si="16"/>
        <v>9</v>
      </c>
      <c r="AH187">
        <f t="shared" si="17"/>
        <v>207</v>
      </c>
      <c r="AJ187">
        <f>IF(AND(OR(D187="S. acutus",D187="S. californicus",D187="S. tabernaemontani"),G187=0),E187*[1]Sheet1!$D$7+[1]Sheet1!$L$7,IF(AND(OR(D187="S. acutus",D187="S. tabernaemontani"),G187&gt;0),E187*[1]Sheet1!$D$8+AI187*[1]Sheet1!$E$8,IF(AND(D187="S. californicus",G187&gt;0),E187*[1]Sheet1!$D$9+AI187*[1]Sheet1!$E$9,IF(D187="S.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latifolia"),E187&gt;0),F187*[1]Sheet1!$C$4+E187*[1]Sheet1!$D$4+AD187*[1]Sheet1!$J$4+AE187*[1]Sheet1!$K$4+[1]Sheet1!$L$4,IF(AND(OR(D187="T. domingensis",D187="T. latifolia"),AF187&gt;0),AF187*[1]Sheet1!$G$5+AG187*[1]Sheet1!$H$5+AH187*[1]Sheet1!$I$5+[1]Sheet1!$L$5,0)))))))</f>
        <v>46.704267000000009</v>
      </c>
      <c r="AK187">
        <f t="shared" ref="AK187:AK250" si="20">IF(AJ187&lt;0," ",AJ187)</f>
        <v>46.704267000000009</v>
      </c>
      <c r="AL187">
        <f t="shared" si="19"/>
        <v>16.982257443750001</v>
      </c>
    </row>
    <row r="188" spans="1:40">
      <c r="A188" s="6">
        <v>42866</v>
      </c>
      <c r="B188" s="5" t="s">
        <v>14</v>
      </c>
      <c r="C188" s="5">
        <v>6</v>
      </c>
      <c r="D188" s="5" t="s">
        <v>86</v>
      </c>
      <c r="F188" s="5">
        <v>2.75</v>
      </c>
      <c r="H188">
        <v>110</v>
      </c>
      <c r="I188">
        <v>143</v>
      </c>
      <c r="J188">
        <v>169</v>
      </c>
      <c r="K188">
        <v>175</v>
      </c>
      <c r="L188">
        <v>166</v>
      </c>
      <c r="AF188" s="5">
        <f t="shared" si="15"/>
        <v>763</v>
      </c>
      <c r="AG188">
        <f t="shared" si="16"/>
        <v>5</v>
      </c>
      <c r="AH188">
        <f t="shared" si="17"/>
        <v>175</v>
      </c>
      <c r="AJ188">
        <f>IF(AND(OR(D188="S. acutus",D188="S. californicus",D188="S. tabernaemontani"),G188=0),E188*[1]Sheet1!$D$7+[1]Sheet1!$L$7,IF(AND(OR(D188="S. acutus",D188="S. tabernaemontani"),G188&gt;0),E188*[1]Sheet1!$D$8+AI188*[1]Sheet1!$E$8,IF(AND(D188="S. californicus",G188&gt;0),E188*[1]Sheet1!$D$9+AI188*[1]Sheet1!$E$9,IF(D188="S.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latifolia"),E188&gt;0),F188*[1]Sheet1!$C$4+E188*[1]Sheet1!$D$4+AD188*[1]Sheet1!$J$4+AE188*[1]Sheet1!$K$4+[1]Sheet1!$L$4,IF(AND(OR(D188="T. domingensis",D188="T. latifolia"),AF188&gt;0),AF188*[1]Sheet1!$G$5+AG188*[1]Sheet1!$H$5+AH188*[1]Sheet1!$I$5+[1]Sheet1!$L$5,0)))))))</f>
        <v>16.742409000000002</v>
      </c>
      <c r="AK188">
        <f t="shared" si="20"/>
        <v>16.742409000000002</v>
      </c>
      <c r="AL188">
        <f t="shared" si="19"/>
        <v>5.9395685937499998</v>
      </c>
    </row>
    <row r="189" spans="1:40">
      <c r="A189" s="6">
        <v>42866</v>
      </c>
      <c r="B189" s="5" t="s">
        <v>14</v>
      </c>
      <c r="C189" s="5">
        <v>6</v>
      </c>
      <c r="D189" s="5" t="s">
        <v>86</v>
      </c>
      <c r="F189" s="5">
        <v>4.3</v>
      </c>
      <c r="H189">
        <v>115</v>
      </c>
      <c r="I189">
        <v>143</v>
      </c>
      <c r="J189">
        <v>130</v>
      </c>
      <c r="K189">
        <v>162</v>
      </c>
      <c r="L189">
        <v>174</v>
      </c>
      <c r="M189">
        <v>230</v>
      </c>
      <c r="N189">
        <v>235</v>
      </c>
      <c r="O189">
        <v>252</v>
      </c>
      <c r="AF189" s="5">
        <f t="shared" si="15"/>
        <v>1441</v>
      </c>
      <c r="AG189">
        <f t="shared" si="16"/>
        <v>8</v>
      </c>
      <c r="AH189">
        <f t="shared" si="17"/>
        <v>252</v>
      </c>
      <c r="AJ189">
        <f>IF(AND(OR(D189="S. acutus",D189="S. californicus",D189="S. tabernaemontani"),G189=0),E189*[1]Sheet1!$D$7+[1]Sheet1!$L$7,IF(AND(OR(D189="S. acutus",D189="S. tabernaemontani"),G189&gt;0),E189*[1]Sheet1!$D$8+AI189*[1]Sheet1!$E$8,IF(AND(D189="S. californicus",G189&gt;0),E189*[1]Sheet1!$D$9+AI189*[1]Sheet1!$E$9,IF(D189="S.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latifolia"),E189&gt;0),F189*[1]Sheet1!$C$4+E189*[1]Sheet1!$D$4+AD189*[1]Sheet1!$J$4+AE189*[1]Sheet1!$K$4+[1]Sheet1!$L$4,IF(AND(OR(D189="T. domingensis",D189="T. latifolia"),AF189&gt;0),AF189*[1]Sheet1!$G$5+AG189*[1]Sheet1!$H$5+AH189*[1]Sheet1!$I$5+[1]Sheet1!$L$5,0)))))))</f>
        <v>36.045375000000014</v>
      </c>
      <c r="AK189">
        <f t="shared" si="20"/>
        <v>36.045375000000014</v>
      </c>
      <c r="AL189">
        <f t="shared" si="19"/>
        <v>14.521999774999998</v>
      </c>
    </row>
    <row r="190" spans="1:40">
      <c r="A190" s="6">
        <v>42866</v>
      </c>
      <c r="B190" s="5" t="s">
        <v>14</v>
      </c>
      <c r="C190" s="5">
        <v>2</v>
      </c>
      <c r="D190" s="5" t="s">
        <v>86</v>
      </c>
      <c r="F190" s="5"/>
      <c r="AF190" s="5">
        <f t="shared" si="15"/>
        <v>0</v>
      </c>
      <c r="AG190">
        <f t="shared" si="16"/>
        <v>0</v>
      </c>
      <c r="AH190">
        <f t="shared" si="17"/>
        <v>0</v>
      </c>
      <c r="AJ190">
        <f>IF(AND(OR(D190="S. acutus",D190="S. californicus",D190="S. tabernaemontani"),G190=0),E190*[1]Sheet1!$D$7+[1]Sheet1!$L$7,IF(AND(OR(D190="S. acutus",D190="S. tabernaemontani"),G190&gt;0),E190*[1]Sheet1!$D$8+AI190*[1]Sheet1!$E$8,IF(AND(D190="S. californicus",G190&gt;0),E190*[1]Sheet1!$D$9+AI190*[1]Sheet1!$E$9,IF(D190="S.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latifolia"),E190&gt;0),F190*[1]Sheet1!$C$4+E190*[1]Sheet1!$D$4+AD190*[1]Sheet1!$J$4+AE190*[1]Sheet1!$K$4+[1]Sheet1!$L$4,IF(AND(OR(D190="T. domingensis",D190="T. latifolia"),AF190&gt;0),AF190*[1]Sheet1!$G$5+AG190*[1]Sheet1!$H$5+AH190*[1]Sheet1!$I$5+[1]Sheet1!$L$5,0)))))))</f>
        <v>0</v>
      </c>
      <c r="AK190">
        <f t="shared" si="20"/>
        <v>0</v>
      </c>
      <c r="AL190">
        <f t="shared" si="19"/>
        <v>0</v>
      </c>
      <c r="AN190" t="s">
        <v>90</v>
      </c>
    </row>
    <row r="191" spans="1:40">
      <c r="A191" s="6">
        <v>42871</v>
      </c>
      <c r="B191" s="5" t="s">
        <v>15</v>
      </c>
      <c r="C191" s="5">
        <v>46</v>
      </c>
      <c r="D191" s="5" t="s">
        <v>86</v>
      </c>
      <c r="F191" s="5">
        <v>4.07</v>
      </c>
      <c r="H191">
        <v>110</v>
      </c>
      <c r="I191">
        <v>188</v>
      </c>
      <c r="J191">
        <v>203</v>
      </c>
      <c r="K191">
        <v>237</v>
      </c>
      <c r="L191">
        <v>258</v>
      </c>
      <c r="M191">
        <v>276</v>
      </c>
      <c r="N191">
        <v>293</v>
      </c>
      <c r="O191">
        <v>313</v>
      </c>
      <c r="AF191" s="5">
        <f t="shared" si="15"/>
        <v>1878</v>
      </c>
      <c r="AG191">
        <f t="shared" si="16"/>
        <v>8</v>
      </c>
      <c r="AH191">
        <f t="shared" si="17"/>
        <v>313</v>
      </c>
      <c r="AJ191">
        <f>IF(AND(OR(D191="S. acutus",D191="S. californicus",D191="S. tabernaemontani"),G191=0),E191*[1]Sheet1!$D$7+[1]Sheet1!$L$7,IF(AND(OR(D191="S. acutus",D191="S. tabernaemontani"),G191&gt;0),E191*[1]Sheet1!$D$8+AI191*[1]Sheet1!$E$8,IF(AND(D191="S. californicus",G191&gt;0),E191*[1]Sheet1!$D$9+AI191*[1]Sheet1!$E$9,IF(D191="S.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latifolia"),E191&gt;0),F191*[1]Sheet1!$C$4+E191*[1]Sheet1!$D$4+AD191*[1]Sheet1!$J$4+AE191*[1]Sheet1!$K$4+[1]Sheet1!$L$4,IF(AND(OR(D191="T. domingensis",D191="T. latifolia"),AF191&gt;0),AF191*[1]Sheet1!$G$5+AG191*[1]Sheet1!$H$5+AH191*[1]Sheet1!$I$5+[1]Sheet1!$L$5,0)))))))</f>
        <v>58.64036500000001</v>
      </c>
      <c r="AK191">
        <f t="shared" si="20"/>
        <v>58.64036500000001</v>
      </c>
      <c r="AL191">
        <f t="shared" si="19"/>
        <v>13.010031047750001</v>
      </c>
    </row>
    <row r="192" spans="1:40">
      <c r="A192" s="6">
        <v>42871</v>
      </c>
      <c r="B192" s="5" t="s">
        <v>15</v>
      </c>
      <c r="C192" s="5">
        <v>46</v>
      </c>
      <c r="D192" s="5" t="s">
        <v>86</v>
      </c>
      <c r="F192" s="5">
        <v>4.04</v>
      </c>
      <c r="H192">
        <v>96</v>
      </c>
      <c r="I192">
        <v>150</v>
      </c>
      <c r="J192">
        <v>182</v>
      </c>
      <c r="K192">
        <v>205</v>
      </c>
      <c r="L192">
        <v>237</v>
      </c>
      <c r="M192">
        <v>253</v>
      </c>
      <c r="N192">
        <v>258</v>
      </c>
      <c r="O192">
        <v>276</v>
      </c>
      <c r="AD192" s="5"/>
      <c r="AF192" s="5">
        <f t="shared" si="15"/>
        <v>1657</v>
      </c>
      <c r="AG192">
        <f t="shared" si="16"/>
        <v>8</v>
      </c>
      <c r="AH192">
        <f t="shared" si="17"/>
        <v>276</v>
      </c>
      <c r="AJ192">
        <f>IF(AND(OR(D192="S. acutus",D192="S. californicus",D192="S. tabernaemontani"),G192=0),E192*[1]Sheet1!$D$7+[1]Sheet1!$L$7,IF(AND(OR(D192="S. acutus",D192="S. tabernaemontani"),G192&gt;0),E192*[1]Sheet1!$D$8+AI192*[1]Sheet1!$E$8,IF(AND(D192="S. californicus",G192&gt;0),E192*[1]Sheet1!$D$9+AI192*[1]Sheet1!$E$9,IF(D192="S.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latifolia"),E192&gt;0),F192*[1]Sheet1!$C$4+E192*[1]Sheet1!$D$4+AD192*[1]Sheet1!$J$4+AE192*[1]Sheet1!$K$4+[1]Sheet1!$L$4,IF(AND(OR(D192="T. domingensis",D192="T. latifolia"),AF192&gt;0),AF192*[1]Sheet1!$G$5+AG192*[1]Sheet1!$H$5+AH192*[1]Sheet1!$I$5+[1]Sheet1!$L$5,0)))))))</f>
        <v>49.066575000000007</v>
      </c>
      <c r="AK192">
        <f t="shared" si="20"/>
        <v>49.066575000000007</v>
      </c>
      <c r="AL192">
        <f t="shared" si="19"/>
        <v>12.818943835999999</v>
      </c>
    </row>
    <row r="193" spans="1:38">
      <c r="A193" s="6">
        <v>42871</v>
      </c>
      <c r="B193" s="5" t="s">
        <v>15</v>
      </c>
      <c r="C193" s="5">
        <v>46</v>
      </c>
      <c r="D193" s="5" t="s">
        <v>85</v>
      </c>
      <c r="E193">
        <v>271</v>
      </c>
      <c r="F193" s="5">
        <v>3.79</v>
      </c>
      <c r="AD193" s="5">
        <v>67</v>
      </c>
      <c r="AE193">
        <v>1.36</v>
      </c>
      <c r="AF193" s="5">
        <f t="shared" si="15"/>
        <v>0</v>
      </c>
      <c r="AG193">
        <f t="shared" si="16"/>
        <v>0</v>
      </c>
      <c r="AH193">
        <f t="shared" si="17"/>
        <v>0</v>
      </c>
      <c r="AJ193">
        <f>IF(AND(OR(D193="S. acutus",D193="S. californicus",D193="S. tabernaemontani"),G193=0),E193*[1]Sheet1!$D$7+[1]Sheet1!$L$7,IF(AND(OR(D193="S. acutus",D193="S. tabernaemontani"),G193&gt;0),E193*[1]Sheet1!$D$8+AI193*[1]Sheet1!$E$8,IF(AND(D193="S. californicus",G193&gt;0),E193*[1]Sheet1!$D$9+AI193*[1]Sheet1!$E$9,IF(D193="S.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latifolia"),E193&gt;0),F193*[1]Sheet1!$C$4+E193*[1]Sheet1!$D$4+AD193*[1]Sheet1!$J$4+AE193*[1]Sheet1!$K$4+[1]Sheet1!$L$4,IF(AND(OR(D193="T. domingensis",D193="T. latifolia"),AF193&gt;0),AF193*[1]Sheet1!$G$5+AG193*[1]Sheet1!$H$5+AH193*[1]Sheet1!$I$5+[1]Sheet1!$L$5,0)))))))</f>
        <v>143.26267691000001</v>
      </c>
      <c r="AK193">
        <f t="shared" si="20"/>
        <v>143.26267691000001</v>
      </c>
      <c r="AL193">
        <f t="shared" si="19"/>
        <v>11.28152822975</v>
      </c>
    </row>
    <row r="194" spans="1:38">
      <c r="A194" s="6">
        <v>42871</v>
      </c>
      <c r="B194" s="5" t="s">
        <v>15</v>
      </c>
      <c r="C194" s="5">
        <v>46</v>
      </c>
      <c r="D194" s="5" t="s">
        <v>86</v>
      </c>
      <c r="F194" s="5">
        <v>2.2400000000000002</v>
      </c>
      <c r="H194">
        <v>141</v>
      </c>
      <c r="I194">
        <v>148</v>
      </c>
      <c r="J194">
        <v>168</v>
      </c>
      <c r="AD194" s="5"/>
      <c r="AF194" s="5">
        <f t="shared" si="15"/>
        <v>457</v>
      </c>
      <c r="AG194">
        <f t="shared" si="16"/>
        <v>3</v>
      </c>
      <c r="AH194">
        <f t="shared" si="17"/>
        <v>168</v>
      </c>
      <c r="AJ194">
        <f>IF(AND(OR(D194="S. acutus",D194="S. californicus",D194="S. tabernaemontani"),G194=0),E194*[1]Sheet1!$D$7+[1]Sheet1!$L$7,IF(AND(OR(D194="S. acutus",D194="S. tabernaemontani"),G194&gt;0),E194*[1]Sheet1!$D$8+AI194*[1]Sheet1!$E$8,IF(AND(D194="S. californicus",G194&gt;0),E194*[1]Sheet1!$D$9+AI194*[1]Sheet1!$E$9,IF(D194="S.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latifolia"),E194&gt;0),F194*[1]Sheet1!$C$4+E194*[1]Sheet1!$D$4+AD194*[1]Sheet1!$J$4+AE194*[1]Sheet1!$K$4+[1]Sheet1!$L$4,IF(AND(OR(D194="T. domingensis",D194="T. latifolia"),AF194&gt;0),AF194*[1]Sheet1!$G$5+AG194*[1]Sheet1!$H$5+AH194*[1]Sheet1!$I$5+[1]Sheet1!$L$5,0)))))))</f>
        <v>4.2068000000000012</v>
      </c>
      <c r="AK194">
        <f t="shared" si="20"/>
        <v>4.2068000000000012</v>
      </c>
      <c r="AL194">
        <f t="shared" si="19"/>
        <v>3.9408104960000006</v>
      </c>
    </row>
    <row r="195" spans="1:38">
      <c r="A195" s="6">
        <v>42871</v>
      </c>
      <c r="B195" s="5" t="s">
        <v>15</v>
      </c>
      <c r="C195" s="5">
        <v>46</v>
      </c>
      <c r="D195" s="5" t="s">
        <v>86</v>
      </c>
      <c r="F195" s="5">
        <v>2.0299999999999998</v>
      </c>
      <c r="H195">
        <v>89</v>
      </c>
      <c r="I195">
        <v>111</v>
      </c>
      <c r="J195">
        <v>117</v>
      </c>
      <c r="K195">
        <v>145</v>
      </c>
      <c r="L195">
        <v>147</v>
      </c>
      <c r="M195">
        <v>164</v>
      </c>
      <c r="N195">
        <v>183</v>
      </c>
      <c r="O195">
        <v>185</v>
      </c>
      <c r="P195">
        <v>270</v>
      </c>
      <c r="Q195">
        <v>242</v>
      </c>
      <c r="R195">
        <v>257</v>
      </c>
      <c r="AD195" s="5"/>
      <c r="AF195" s="5">
        <f t="shared" ref="AF195:AF258" si="21">SUM(H195:AC195)</f>
        <v>1910</v>
      </c>
      <c r="AG195">
        <f t="shared" ref="AG195:AG258" si="22">COUNT(H195:AC195)</f>
        <v>11</v>
      </c>
      <c r="AH195">
        <f t="shared" ref="AH195:AH258" si="23">MAX(H195:AC195)</f>
        <v>270</v>
      </c>
      <c r="AJ195">
        <f>IF(AND(OR(D195="S. acutus",D195="S. californicus",D195="S. tabernaemontani"),G195=0),E195*[1]Sheet1!$D$7+[1]Sheet1!$L$7,IF(AND(OR(D195="S. acutus",D195="S. tabernaemontani"),G195&gt;0),E195*[1]Sheet1!$D$8+AI195*[1]Sheet1!$E$8,IF(AND(D195="S. californicus",G195&gt;0),E195*[1]Sheet1!$D$9+AI195*[1]Sheet1!$E$9,IF(D195="S.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latifolia"),E195&gt;0),F195*[1]Sheet1!$C$4+E195*[1]Sheet1!$D$4+AD195*[1]Sheet1!$J$4+AE195*[1]Sheet1!$K$4+[1]Sheet1!$L$4,IF(AND(OR(D195="T. domingensis",D195="T. latifolia"),AF195&gt;0),AF195*[1]Sheet1!$G$5+AG195*[1]Sheet1!$H$5+AH195*[1]Sheet1!$I$5+[1]Sheet1!$L$5,0)))))))</f>
        <v>53.527001000000034</v>
      </c>
      <c r="AK195">
        <f t="shared" si="20"/>
        <v>53.527001000000034</v>
      </c>
      <c r="AL195">
        <f t="shared" si="19"/>
        <v>3.2365445577499989</v>
      </c>
    </row>
    <row r="196" spans="1:38">
      <c r="A196" s="6">
        <v>42871</v>
      </c>
      <c r="B196" s="5" t="s">
        <v>15</v>
      </c>
      <c r="C196" s="5">
        <v>17</v>
      </c>
      <c r="D196" s="5" t="s">
        <v>86</v>
      </c>
      <c r="F196" s="5">
        <v>2.42</v>
      </c>
      <c r="H196">
        <v>97</v>
      </c>
      <c r="I196">
        <v>154</v>
      </c>
      <c r="J196">
        <v>156</v>
      </c>
      <c r="K196">
        <v>203</v>
      </c>
      <c r="L196">
        <v>230</v>
      </c>
      <c r="M196">
        <v>237</v>
      </c>
      <c r="AF196" s="5">
        <f t="shared" si="21"/>
        <v>1077</v>
      </c>
      <c r="AG196">
        <f t="shared" si="22"/>
        <v>6</v>
      </c>
      <c r="AH196">
        <f t="shared" si="23"/>
        <v>237</v>
      </c>
      <c r="AJ196">
        <f>IF(AND(OR(D196="S. acutus",D196="S. californicus",D196="S. tabernaemontani"),G196=0),E196*[1]Sheet1!$D$7+[1]Sheet1!$L$7,IF(AND(OR(D196="S. acutus",D196="S. tabernaemontani"),G196&gt;0),E196*[1]Sheet1!$D$8+AI196*[1]Sheet1!$E$8,IF(AND(D196="S. californicus",G196&gt;0),E196*[1]Sheet1!$D$9+AI196*[1]Sheet1!$E$9,IF(D196="S.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latifolia"),E196&gt;0),F196*[1]Sheet1!$C$4+E196*[1]Sheet1!$D$4+AD196*[1]Sheet1!$J$4+AE196*[1]Sheet1!$K$4+[1]Sheet1!$L$4,IF(AND(OR(D196="T. domingensis",D196="T. latifolia"),AF196&gt;0),AF196*[1]Sheet1!$G$5+AG196*[1]Sheet1!$H$5+AH196*[1]Sheet1!$I$5+[1]Sheet1!$L$5,0)))))))</f>
        <v>20.481935999999997</v>
      </c>
      <c r="AK196">
        <f t="shared" si="20"/>
        <v>20.481935999999997</v>
      </c>
      <c r="AL196">
        <f t="shared" si="19"/>
        <v>4.5996019189999995</v>
      </c>
    </row>
    <row r="197" spans="1:38">
      <c r="A197" s="6">
        <v>42871</v>
      </c>
      <c r="B197" s="5" t="s">
        <v>15</v>
      </c>
      <c r="C197" s="5">
        <v>17</v>
      </c>
      <c r="D197" s="5" t="s">
        <v>86</v>
      </c>
      <c r="F197" s="5">
        <v>2.1800000000000002</v>
      </c>
      <c r="H197">
        <v>57</v>
      </c>
      <c r="I197">
        <v>79</v>
      </c>
      <c r="J197">
        <v>102</v>
      </c>
      <c r="K197">
        <v>148</v>
      </c>
      <c r="L197">
        <v>163</v>
      </c>
      <c r="M197">
        <v>190</v>
      </c>
      <c r="N197">
        <v>208</v>
      </c>
      <c r="O197">
        <v>222</v>
      </c>
      <c r="AF197" s="5">
        <f t="shared" si="21"/>
        <v>1169</v>
      </c>
      <c r="AG197">
        <f t="shared" si="22"/>
        <v>8</v>
      </c>
      <c r="AH197">
        <f t="shared" si="23"/>
        <v>222</v>
      </c>
      <c r="AJ197">
        <f>IF(AND(OR(D197="S. acutus",D197="S. californicus",D197="S. tabernaemontani"),G197=0),E197*[1]Sheet1!$D$7+[1]Sheet1!$L$7,IF(AND(OR(D197="S. acutus",D197="S. tabernaemontani"),G197&gt;0),E197*[1]Sheet1!$D$8+AI197*[1]Sheet1!$E$8,IF(AND(D197="S. californicus",G197&gt;0),E197*[1]Sheet1!$D$9+AI197*[1]Sheet1!$E$9,IF(D197="S.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latifolia"),E197&gt;0),F197*[1]Sheet1!$C$4+E197*[1]Sheet1!$D$4+AD197*[1]Sheet1!$J$4+AE197*[1]Sheet1!$K$4+[1]Sheet1!$L$4,IF(AND(OR(D197="T. domingensis",D197="T. latifolia"),AF197&gt;0),AF197*[1]Sheet1!$G$5+AG197*[1]Sheet1!$H$5+AH197*[1]Sheet1!$I$5+[1]Sheet1!$L$5,0)))))))</f>
        <v>19.581365000000005</v>
      </c>
      <c r="AK197">
        <f t="shared" si="20"/>
        <v>19.581365000000005</v>
      </c>
      <c r="AL197">
        <f t="shared" si="19"/>
        <v>3.7325230790000004</v>
      </c>
    </row>
    <row r="198" spans="1:38">
      <c r="A198" s="6">
        <v>42871</v>
      </c>
      <c r="B198" s="5" t="s">
        <v>15</v>
      </c>
      <c r="C198" s="5">
        <v>17</v>
      </c>
      <c r="D198" s="5" t="s">
        <v>86</v>
      </c>
      <c r="F198" s="5">
        <v>1.55</v>
      </c>
      <c r="H198">
        <v>48</v>
      </c>
      <c r="I198">
        <v>89</v>
      </c>
      <c r="J198">
        <v>91</v>
      </c>
      <c r="K198">
        <v>122</v>
      </c>
      <c r="L198">
        <v>139</v>
      </c>
      <c r="M198">
        <v>153</v>
      </c>
      <c r="AF198" s="5">
        <f t="shared" si="21"/>
        <v>642</v>
      </c>
      <c r="AG198">
        <f t="shared" si="22"/>
        <v>6</v>
      </c>
      <c r="AH198">
        <f t="shared" si="23"/>
        <v>153</v>
      </c>
      <c r="AJ198">
        <f>IF(AND(OR(D198="S. acutus",D198="S. californicus",D198="S. tabernaemontani"),G198=0),E198*[1]Sheet1!$D$7+[1]Sheet1!$L$7,IF(AND(OR(D198="S. acutus",D198="S. tabernaemontani"),G198&gt;0),E198*[1]Sheet1!$D$8+AI198*[1]Sheet1!$E$8,IF(AND(D198="S. californicus",G198&gt;0),E198*[1]Sheet1!$D$9+AI198*[1]Sheet1!$E$9,IF(D198="S.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latifolia"),E198&gt;0),F198*[1]Sheet1!$C$4+E198*[1]Sheet1!$D$4+AD198*[1]Sheet1!$J$4+AE198*[1]Sheet1!$K$4+[1]Sheet1!$L$4,IF(AND(OR(D198="T. domingensis",D198="T. latifolia"),AF198&gt;0),AF198*[1]Sheet1!$G$5+AG198*[1]Sheet1!$H$5+AH198*[1]Sheet1!$I$5+[1]Sheet1!$L$5,0)))))))</f>
        <v>5.0030909999999977</v>
      </c>
      <c r="AK198">
        <f t="shared" si="20"/>
        <v>5.0030909999999977</v>
      </c>
      <c r="AL198">
        <f t="shared" si="19"/>
        <v>1.8869174937500002</v>
      </c>
    </row>
    <row r="199" spans="1:38">
      <c r="A199" s="6">
        <v>42871</v>
      </c>
      <c r="B199" s="5" t="s">
        <v>15</v>
      </c>
      <c r="C199" s="5">
        <v>17</v>
      </c>
      <c r="D199" s="5" t="s">
        <v>86</v>
      </c>
      <c r="F199" s="5">
        <v>1.54</v>
      </c>
      <c r="H199">
        <v>123</v>
      </c>
      <c r="I199">
        <v>169</v>
      </c>
      <c r="J199">
        <v>169</v>
      </c>
      <c r="K199">
        <v>177</v>
      </c>
      <c r="L199">
        <v>212</v>
      </c>
      <c r="M199">
        <v>240</v>
      </c>
      <c r="AD199" s="5"/>
      <c r="AF199" s="5">
        <f t="shared" si="21"/>
        <v>1090</v>
      </c>
      <c r="AG199">
        <f t="shared" si="22"/>
        <v>6</v>
      </c>
      <c r="AH199">
        <f t="shared" si="23"/>
        <v>240</v>
      </c>
      <c r="AJ199">
        <f>IF(AND(OR(D199="S. acutus",D199="S. californicus",D199="S. tabernaemontani"),G199=0),E199*[1]Sheet1!$D$7+[1]Sheet1!$L$7,IF(AND(OR(D199="S. acutus",D199="S. tabernaemontani"),G199&gt;0),E199*[1]Sheet1!$D$8+AI199*[1]Sheet1!$E$8,IF(AND(D199="S. californicus",G199&gt;0),E199*[1]Sheet1!$D$9+AI199*[1]Sheet1!$E$9,IF(D199="S.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latifolia"),E199&gt;0),F199*[1]Sheet1!$C$4+E199*[1]Sheet1!$D$4+AD199*[1]Sheet1!$J$4+AE199*[1]Sheet1!$K$4+[1]Sheet1!$L$4,IF(AND(OR(D199="T. domingensis",D199="T. latifolia"),AF199&gt;0),AF199*[1]Sheet1!$G$5+AG199*[1]Sheet1!$H$5+AH199*[1]Sheet1!$I$5+[1]Sheet1!$L$5,0)))))))</f>
        <v>20.797016000000006</v>
      </c>
      <c r="AK199">
        <f t="shared" si="20"/>
        <v>20.797016000000006</v>
      </c>
      <c r="AL199">
        <f t="shared" si="19"/>
        <v>1.8626487109999998</v>
      </c>
    </row>
    <row r="200" spans="1:38">
      <c r="A200" s="6">
        <v>42871</v>
      </c>
      <c r="B200" s="5" t="s">
        <v>15</v>
      </c>
      <c r="C200" s="5">
        <v>17</v>
      </c>
      <c r="D200" s="5" t="s">
        <v>86</v>
      </c>
      <c r="F200" s="5">
        <v>2.73</v>
      </c>
      <c r="H200">
        <v>79</v>
      </c>
      <c r="I200">
        <v>133</v>
      </c>
      <c r="J200">
        <v>174</v>
      </c>
      <c r="K200">
        <v>185</v>
      </c>
      <c r="L200">
        <v>205</v>
      </c>
      <c r="M200">
        <v>229</v>
      </c>
      <c r="N200">
        <v>234</v>
      </c>
      <c r="AF200" s="5">
        <f t="shared" si="21"/>
        <v>1239</v>
      </c>
      <c r="AG200">
        <f t="shared" si="22"/>
        <v>7</v>
      </c>
      <c r="AH200">
        <f t="shared" si="23"/>
        <v>234</v>
      </c>
      <c r="AJ200">
        <f>IF(AND(OR(D200="S. acutus",D200="S. californicus",D200="S. tabernaemontani"),G200=0),E200*[1]Sheet1!$D$7+[1]Sheet1!$L$7,IF(AND(OR(D200="S. acutus",D200="S. tabernaemontani"),G200&gt;0),E200*[1]Sheet1!$D$8+AI200*[1]Sheet1!$E$8,IF(AND(D200="S. californicus",G200&gt;0),E200*[1]Sheet1!$D$9+AI200*[1]Sheet1!$E$9,IF(D200="S.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latifolia"),E200&gt;0),F200*[1]Sheet1!$C$4+E200*[1]Sheet1!$D$4+AD200*[1]Sheet1!$J$4+AE200*[1]Sheet1!$K$4+[1]Sheet1!$L$4,IF(AND(OR(D200="T. domingensis",D200="T. latifolia"),AF200&gt;0),AF200*[1]Sheet1!$G$5+AG200*[1]Sheet1!$H$5+AH200*[1]Sheet1!$I$5+[1]Sheet1!$L$5,0)))))))</f>
        <v>29.551628000000015</v>
      </c>
      <c r="AK200">
        <f t="shared" si="20"/>
        <v>29.551628000000015</v>
      </c>
      <c r="AL200">
        <f t="shared" si="19"/>
        <v>5.8534890277499994</v>
      </c>
    </row>
    <row r="201" spans="1:38">
      <c r="A201" s="6">
        <v>42871</v>
      </c>
      <c r="B201" s="5" t="s">
        <v>15</v>
      </c>
      <c r="C201" s="5">
        <v>17</v>
      </c>
      <c r="D201" s="5" t="s">
        <v>86</v>
      </c>
      <c r="F201" s="5">
        <v>1.35</v>
      </c>
      <c r="H201">
        <v>56</v>
      </c>
      <c r="I201">
        <v>86</v>
      </c>
      <c r="J201">
        <v>180</v>
      </c>
      <c r="K201">
        <v>144</v>
      </c>
      <c r="L201">
        <v>177</v>
      </c>
      <c r="M201">
        <v>179</v>
      </c>
      <c r="AF201" s="5">
        <f t="shared" si="21"/>
        <v>822</v>
      </c>
      <c r="AG201">
        <f t="shared" si="22"/>
        <v>6</v>
      </c>
      <c r="AH201">
        <f t="shared" si="23"/>
        <v>180</v>
      </c>
      <c r="AJ201">
        <f>IF(AND(OR(D201="S. acutus",D201="S. californicus",D201="S. tabernaemontani"),G201=0),E201*[1]Sheet1!$D$7+[1]Sheet1!$L$7,IF(AND(OR(D201="S. acutus",D201="S. tabernaemontani"),G201&gt;0),E201*[1]Sheet1!$D$8+AI201*[1]Sheet1!$E$8,IF(AND(D201="S. californicus",G201&gt;0),E201*[1]Sheet1!$D$9+AI201*[1]Sheet1!$E$9,IF(D201="S.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latifolia"),E201&gt;0),F201*[1]Sheet1!$C$4+E201*[1]Sheet1!$D$4+AD201*[1]Sheet1!$J$4+AE201*[1]Sheet1!$K$4+[1]Sheet1!$L$4,IF(AND(OR(D201="T. domingensis",D201="T. latifolia"),AF201&gt;0),AF201*[1]Sheet1!$G$5+AG201*[1]Sheet1!$H$5+AH201*[1]Sheet1!$I$5+[1]Sheet1!$L$5,0)))))))</f>
        <v>13.745375999999993</v>
      </c>
      <c r="AK201">
        <f t="shared" si="20"/>
        <v>13.745375999999993</v>
      </c>
      <c r="AL201">
        <f t="shared" si="19"/>
        <v>1.4313869437500002</v>
      </c>
    </row>
    <row r="202" spans="1:38">
      <c r="A202" s="6">
        <v>42871</v>
      </c>
      <c r="B202" s="5" t="s">
        <v>15</v>
      </c>
      <c r="C202" s="5">
        <v>17</v>
      </c>
      <c r="D202" s="5" t="s">
        <v>86</v>
      </c>
      <c r="F202" s="5">
        <v>1.79</v>
      </c>
      <c r="H202">
        <v>152</v>
      </c>
      <c r="I202">
        <v>164</v>
      </c>
      <c r="J202">
        <v>192</v>
      </c>
      <c r="K202">
        <v>192</v>
      </c>
      <c r="L202">
        <v>217</v>
      </c>
      <c r="M202">
        <v>210</v>
      </c>
      <c r="AF202" s="5">
        <f t="shared" si="21"/>
        <v>1127</v>
      </c>
      <c r="AG202">
        <f t="shared" si="22"/>
        <v>6</v>
      </c>
      <c r="AH202">
        <f t="shared" si="23"/>
        <v>217</v>
      </c>
      <c r="AJ202">
        <f>IF(AND(OR(D202="S. acutus",D202="S. californicus",D202="S. tabernaemontani"),G202=0),E202*[1]Sheet1!$D$7+[1]Sheet1!$L$7,IF(AND(OR(D202="S. acutus",D202="S. tabernaemontani"),G202&gt;0),E202*[1]Sheet1!$D$8+AI202*[1]Sheet1!$E$8,IF(AND(D202="S. californicus",G202&gt;0),E202*[1]Sheet1!$D$9+AI202*[1]Sheet1!$E$9,IF(D202="S.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latifolia"),E202&gt;0),F202*[1]Sheet1!$C$4+E202*[1]Sheet1!$D$4+AD202*[1]Sheet1!$J$4+AE202*[1]Sheet1!$K$4+[1]Sheet1!$L$4,IF(AND(OR(D202="T. domingensis",D202="T. latifolia"),AF202&gt;0),AF202*[1]Sheet1!$G$5+AG202*[1]Sheet1!$H$5+AH202*[1]Sheet1!$I$5+[1]Sheet1!$L$5,0)))))))</f>
        <v>31.194586000000008</v>
      </c>
      <c r="AK202">
        <f t="shared" si="20"/>
        <v>31.194586000000008</v>
      </c>
      <c r="AL202">
        <f t="shared" si="19"/>
        <v>2.51649212975</v>
      </c>
    </row>
    <row r="203" spans="1:38">
      <c r="A203" s="6">
        <v>42871</v>
      </c>
      <c r="B203" s="5" t="s">
        <v>50</v>
      </c>
      <c r="C203" s="5">
        <v>45</v>
      </c>
      <c r="D203" s="5" t="s">
        <v>85</v>
      </c>
      <c r="F203" s="5">
        <v>3.23</v>
      </c>
      <c r="H203">
        <v>173</v>
      </c>
      <c r="I203">
        <v>260</v>
      </c>
      <c r="J203">
        <v>253</v>
      </c>
      <c r="K203">
        <v>310</v>
      </c>
      <c r="AF203" s="5">
        <f t="shared" si="21"/>
        <v>996</v>
      </c>
      <c r="AG203">
        <f t="shared" si="22"/>
        <v>4</v>
      </c>
      <c r="AH203">
        <f t="shared" si="23"/>
        <v>310</v>
      </c>
      <c r="AJ203">
        <f>IF(AND(OR(D203="S. acutus",D203="S. californicus",D203="S. tabernaemontani"),G203=0),E203*[1]Sheet1!$D$7+[1]Sheet1!$L$7,IF(AND(OR(D203="S. acutus",D203="S. tabernaemontani"),G203&gt;0),E203*[1]Sheet1!$D$8+AI203*[1]Sheet1!$E$8,IF(AND(D203="S. californicus",G203&gt;0),E203*[1]Sheet1!$D$9+AI203*[1]Sheet1!$E$9,IF(D203="S.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latifolia"),E203&gt;0),F203*[1]Sheet1!$C$4+E203*[1]Sheet1!$D$4+AD203*[1]Sheet1!$J$4+AE203*[1]Sheet1!$K$4+[1]Sheet1!$L$4,IF(AND(OR(D203="T. domingensis",D203="T. latifolia"),AF203&gt;0),AF203*[1]Sheet1!$G$5+AG203*[1]Sheet1!$H$5+AH203*[1]Sheet1!$I$5+[1]Sheet1!$L$5,0)))))))</f>
        <v>4.9416020000000103</v>
      </c>
      <c r="AK203">
        <f t="shared" si="20"/>
        <v>4.9416020000000103</v>
      </c>
      <c r="AL203">
        <f t="shared" si="19"/>
        <v>8.1939735777500005</v>
      </c>
    </row>
    <row r="204" spans="1:38">
      <c r="A204" s="6">
        <v>42871</v>
      </c>
      <c r="B204" s="5" t="s">
        <v>50</v>
      </c>
      <c r="C204" s="5">
        <v>45</v>
      </c>
      <c r="D204" s="5" t="s">
        <v>85</v>
      </c>
      <c r="F204" s="5">
        <v>3.6</v>
      </c>
      <c r="H204">
        <v>106</v>
      </c>
      <c r="I204">
        <v>177</v>
      </c>
      <c r="J204">
        <v>204</v>
      </c>
      <c r="K204">
        <v>249</v>
      </c>
      <c r="L204">
        <v>257</v>
      </c>
      <c r="M204">
        <v>303</v>
      </c>
      <c r="AF204" s="5">
        <f t="shared" si="21"/>
        <v>1296</v>
      </c>
      <c r="AG204">
        <f t="shared" si="22"/>
        <v>6</v>
      </c>
      <c r="AH204">
        <f t="shared" si="23"/>
        <v>303</v>
      </c>
      <c r="AJ204">
        <f>IF(AND(OR(D204="S. acutus",D204="S. californicus",D204="S. tabernaemontani"),G204=0),E204*[1]Sheet1!$D$7+[1]Sheet1!$L$7,IF(AND(OR(D204="S. acutus",D204="S. tabernaemontani"),G204&gt;0),E204*[1]Sheet1!$D$8+AI204*[1]Sheet1!$E$8,IF(AND(D204="S. californicus",G204&gt;0),E204*[1]Sheet1!$D$9+AI204*[1]Sheet1!$E$9,IF(D204="S.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latifolia"),E204&gt;0),F204*[1]Sheet1!$C$4+E204*[1]Sheet1!$D$4+AD204*[1]Sheet1!$J$4+AE204*[1]Sheet1!$K$4+[1]Sheet1!$L$4,IF(AND(OR(D204="T. domingensis",D204="T. latifolia"),AF204&gt;0),AF204*[1]Sheet1!$G$5+AG204*[1]Sheet1!$H$5+AH204*[1]Sheet1!$I$5+[1]Sheet1!$L$5,0)))))))</f>
        <v>21.132111000000016</v>
      </c>
      <c r="AK204">
        <f t="shared" si="20"/>
        <v>21.132111000000016</v>
      </c>
      <c r="AL204">
        <f t="shared" si="19"/>
        <v>10.1787516</v>
      </c>
    </row>
    <row r="205" spans="1:38">
      <c r="A205" s="6">
        <v>42871</v>
      </c>
      <c r="B205" s="5" t="s">
        <v>50</v>
      </c>
      <c r="C205" s="5">
        <v>45</v>
      </c>
      <c r="D205" s="5" t="s">
        <v>85</v>
      </c>
      <c r="F205" s="5">
        <v>5.71</v>
      </c>
      <c r="H205">
        <v>138</v>
      </c>
      <c r="I205">
        <v>140</v>
      </c>
      <c r="J205">
        <v>185</v>
      </c>
      <c r="K205">
        <v>209</v>
      </c>
      <c r="L205">
        <v>227</v>
      </c>
      <c r="M205">
        <v>271</v>
      </c>
      <c r="N205">
        <v>294</v>
      </c>
      <c r="O205">
        <v>327</v>
      </c>
      <c r="P205">
        <v>329</v>
      </c>
      <c r="Q205">
        <v>347</v>
      </c>
      <c r="R205">
        <v>355</v>
      </c>
      <c r="AF205" s="5">
        <f t="shared" si="21"/>
        <v>2822</v>
      </c>
      <c r="AG205">
        <f t="shared" si="22"/>
        <v>11</v>
      </c>
      <c r="AH205">
        <f t="shared" si="23"/>
        <v>355</v>
      </c>
      <c r="AJ205">
        <f>IF(AND(OR(D205="S. acutus",D205="S. californicus",D205="S. tabernaemontani"),G205=0),E205*[1]Sheet1!$D$7+[1]Sheet1!$L$7,IF(AND(OR(D205="S. acutus",D205="S. tabernaemontani"),G205&gt;0),E205*[1]Sheet1!$D$8+AI205*[1]Sheet1!$E$8,IF(AND(D205="S. californicus",G205&gt;0),E205*[1]Sheet1!$D$9+AI205*[1]Sheet1!$E$9,IF(D205="S.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latifolia"),E205&gt;0),F205*[1]Sheet1!$C$4+E205*[1]Sheet1!$D$4+AD205*[1]Sheet1!$J$4+AE205*[1]Sheet1!$K$4+[1]Sheet1!$L$4,IF(AND(OR(D205="T. domingensis",D205="T. latifolia"),AF205&gt;0),AF205*[1]Sheet1!$G$5+AG205*[1]Sheet1!$H$5+AH205*[1]Sheet1!$I$5+[1]Sheet1!$L$5,0)))))))</f>
        <v>113.42573600000003</v>
      </c>
      <c r="AK205">
        <f t="shared" si="20"/>
        <v>113.42573600000003</v>
      </c>
      <c r="AL205">
        <f t="shared" si="19"/>
        <v>25.607178629750003</v>
      </c>
    </row>
    <row r="206" spans="1:38">
      <c r="A206" s="6">
        <v>42871</v>
      </c>
      <c r="B206" s="5" t="s">
        <v>50</v>
      </c>
      <c r="C206" s="5">
        <v>45</v>
      </c>
      <c r="D206" s="5" t="s">
        <v>85</v>
      </c>
      <c r="F206" s="5">
        <v>5.85</v>
      </c>
      <c r="H206">
        <v>122</v>
      </c>
      <c r="I206">
        <v>138</v>
      </c>
      <c r="J206">
        <v>155</v>
      </c>
      <c r="K206">
        <v>194</v>
      </c>
      <c r="L206">
        <v>238</v>
      </c>
      <c r="M206">
        <v>239</v>
      </c>
      <c r="N206">
        <v>305</v>
      </c>
      <c r="O206">
        <v>305</v>
      </c>
      <c r="P206">
        <v>344</v>
      </c>
      <c r="Q206">
        <v>364</v>
      </c>
      <c r="R206">
        <v>366</v>
      </c>
      <c r="AF206" s="5">
        <f t="shared" si="21"/>
        <v>2770</v>
      </c>
      <c r="AG206">
        <f t="shared" si="22"/>
        <v>11</v>
      </c>
      <c r="AH206">
        <f t="shared" si="23"/>
        <v>366</v>
      </c>
      <c r="AJ206">
        <f>IF(AND(OR(D206="S. acutus",D206="S. californicus",D206="S. tabernaemontani"),G206=0),E206*[1]Sheet1!$D$7+[1]Sheet1!$L$7,IF(AND(OR(D206="S. acutus",D206="S. tabernaemontani"),G206&gt;0),E206*[1]Sheet1!$D$8+AI206*[1]Sheet1!$E$8,IF(AND(D206="S. californicus",G206&gt;0),E206*[1]Sheet1!$D$9+AI206*[1]Sheet1!$E$9,IF(D206="S.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latifolia"),E206&gt;0),F206*[1]Sheet1!$C$4+E206*[1]Sheet1!$D$4+AD206*[1]Sheet1!$J$4+AE206*[1]Sheet1!$K$4+[1]Sheet1!$L$4,IF(AND(OR(D206="T. domingensis",D206="T. latifolia"),AF206&gt;0),AF206*[1]Sheet1!$G$5+AG206*[1]Sheet1!$H$5+AH206*[1]Sheet1!$I$5+[1]Sheet1!$L$5,0)))))))</f>
        <v>105.23678100000001</v>
      </c>
      <c r="AK206">
        <f t="shared" si="20"/>
        <v>105.23678100000001</v>
      </c>
      <c r="AL206">
        <f t="shared" si="19"/>
        <v>26.878265943749998</v>
      </c>
    </row>
    <row r="207" spans="1:38">
      <c r="A207" s="6">
        <v>42871</v>
      </c>
      <c r="B207" s="5" t="s">
        <v>50</v>
      </c>
      <c r="C207" s="5">
        <v>45</v>
      </c>
      <c r="D207" s="5" t="s">
        <v>85</v>
      </c>
      <c r="F207" s="5">
        <v>5.33</v>
      </c>
      <c r="H207">
        <v>100</v>
      </c>
      <c r="I207">
        <v>135</v>
      </c>
      <c r="J207">
        <v>143</v>
      </c>
      <c r="K207">
        <v>191</v>
      </c>
      <c r="L207">
        <v>217</v>
      </c>
      <c r="M207">
        <v>229</v>
      </c>
      <c r="N207">
        <v>249</v>
      </c>
      <c r="O207">
        <v>275</v>
      </c>
      <c r="P207">
        <v>285</v>
      </c>
      <c r="Q207">
        <v>308</v>
      </c>
      <c r="R207">
        <v>336</v>
      </c>
      <c r="S207">
        <v>339</v>
      </c>
      <c r="T207">
        <v>355</v>
      </c>
      <c r="AD207" s="5"/>
      <c r="AF207" s="5">
        <f t="shared" si="21"/>
        <v>3162</v>
      </c>
      <c r="AG207">
        <f t="shared" si="22"/>
        <v>13</v>
      </c>
      <c r="AH207">
        <f t="shared" si="23"/>
        <v>355</v>
      </c>
      <c r="AJ207">
        <f>IF(AND(OR(D207="S. acutus",D207="S. californicus",D207="S. tabernaemontani"),G207=0),E207*[1]Sheet1!$D$7+[1]Sheet1!$L$7,IF(AND(OR(D207="S. acutus",D207="S. tabernaemontani"),G207&gt;0),E207*[1]Sheet1!$D$8+AI207*[1]Sheet1!$E$8,IF(AND(D207="S. californicus",G207&gt;0),E207*[1]Sheet1!$D$9+AI207*[1]Sheet1!$E$9,IF(D207="S.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latifolia"),E207&gt;0),F207*[1]Sheet1!$C$4+E207*[1]Sheet1!$D$4+AD207*[1]Sheet1!$J$4+AE207*[1]Sheet1!$K$4+[1]Sheet1!$L$4,IF(AND(OR(D207="T. domingensis",D207="T. latifolia"),AF207&gt;0),AF207*[1]Sheet1!$G$5+AG207*[1]Sheet1!$H$5+AH207*[1]Sheet1!$I$5+[1]Sheet1!$L$5,0)))))))</f>
        <v>131.25772999999998</v>
      </c>
      <c r="AK207">
        <f t="shared" si="20"/>
        <v>131.25772999999998</v>
      </c>
      <c r="AL207">
        <f t="shared" si="19"/>
        <v>22.312279037749999</v>
      </c>
    </row>
    <row r="208" spans="1:38">
      <c r="A208" s="6">
        <v>42871</v>
      </c>
      <c r="B208" s="5" t="s">
        <v>50</v>
      </c>
      <c r="C208" s="5">
        <v>45</v>
      </c>
      <c r="D208" s="5" t="s">
        <v>85</v>
      </c>
      <c r="F208" s="5">
        <v>1.27</v>
      </c>
      <c r="H208">
        <v>99</v>
      </c>
      <c r="I208">
        <v>147</v>
      </c>
      <c r="J208">
        <v>155</v>
      </c>
      <c r="K208">
        <v>181</v>
      </c>
      <c r="L208">
        <v>262</v>
      </c>
      <c r="M208">
        <v>284</v>
      </c>
      <c r="N208">
        <v>291</v>
      </c>
      <c r="O208">
        <v>258</v>
      </c>
      <c r="AD208" s="5"/>
      <c r="AF208" s="5">
        <f t="shared" si="21"/>
        <v>1677</v>
      </c>
      <c r="AG208">
        <f t="shared" si="22"/>
        <v>8</v>
      </c>
      <c r="AH208">
        <f t="shared" si="23"/>
        <v>291</v>
      </c>
      <c r="AJ208">
        <f>IF(AND(OR(D208="S. acutus",D208="S. californicus",D208="S. tabernaemontani"),G208=0),E208*[1]Sheet1!$D$7+[1]Sheet1!$L$7,IF(AND(OR(D208="S. acutus",D208="S. tabernaemontani"),G208&gt;0),E208*[1]Sheet1!$D$8+AI208*[1]Sheet1!$E$8,IF(AND(D208="S. californicus",G208&gt;0),E208*[1]Sheet1!$D$9+AI208*[1]Sheet1!$E$9,IF(D208="S.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latifolia"),E208&gt;0),F208*[1]Sheet1!$C$4+E208*[1]Sheet1!$D$4+AD208*[1]Sheet1!$J$4+AE208*[1]Sheet1!$K$4+[1]Sheet1!$L$4,IF(AND(OR(D208="T. domingensis",D208="T. latifolia"),AF208&gt;0),AF208*[1]Sheet1!$G$5+AG208*[1]Sheet1!$H$5+AH208*[1]Sheet1!$I$5+[1]Sheet1!$L$5,0)))))))</f>
        <v>46.423000000000009</v>
      </c>
      <c r="AK208">
        <f t="shared" si="20"/>
        <v>46.423000000000009</v>
      </c>
      <c r="AL208">
        <f t="shared" si="19"/>
        <v>1.26676762775</v>
      </c>
    </row>
    <row r="209" spans="1:40">
      <c r="A209" s="6">
        <v>42871</v>
      </c>
      <c r="B209" s="5" t="s">
        <v>50</v>
      </c>
      <c r="C209" s="5">
        <v>45</v>
      </c>
      <c r="D209" s="5" t="s">
        <v>85</v>
      </c>
      <c r="F209" s="5">
        <v>3.94</v>
      </c>
      <c r="H209">
        <v>190</v>
      </c>
      <c r="AF209" s="5">
        <f t="shared" si="21"/>
        <v>190</v>
      </c>
      <c r="AG209">
        <f t="shared" si="22"/>
        <v>1</v>
      </c>
      <c r="AH209">
        <f t="shared" si="23"/>
        <v>190</v>
      </c>
      <c r="AJ209">
        <f>IF(AND(OR(D209="S. acutus",D209="S. californicus",D209="S. tabernaemontani"),G209=0),E209*[1]Sheet1!$D$7+[1]Sheet1!$L$7,IF(AND(OR(D209="S. acutus",D209="S. tabernaemontani"),G209&gt;0),E209*[1]Sheet1!$D$8+AI209*[1]Sheet1!$E$8,IF(AND(D209="S. californicus",G209&gt;0),E209*[1]Sheet1!$D$9+AI209*[1]Sheet1!$E$9,IF(D209="S.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latifolia"),E209&gt;0),F209*[1]Sheet1!$C$4+E209*[1]Sheet1!$D$4+AD209*[1]Sheet1!$J$4+AE209*[1]Sheet1!$K$4+[1]Sheet1!$L$4,IF(AND(OR(D209="T. domingensis",D209="T. latifolia"),AF209&gt;0),AF209*[1]Sheet1!$G$5+AG209*[1]Sheet1!$H$5+AH209*[1]Sheet1!$I$5+[1]Sheet1!$L$5,0)))))))</f>
        <v>-13.408468999999997</v>
      </c>
      <c r="AK209" t="str">
        <f t="shared" si="20"/>
        <v xml:space="preserve"> </v>
      </c>
      <c r="AL209">
        <f t="shared" si="19"/>
        <v>12.192196631</v>
      </c>
    </row>
    <row r="210" spans="1:40">
      <c r="A210" s="6">
        <v>42871</v>
      </c>
      <c r="B210" s="5" t="s">
        <v>50</v>
      </c>
      <c r="C210" s="5">
        <v>45</v>
      </c>
      <c r="D210" s="5" t="s">
        <v>85</v>
      </c>
      <c r="E210">
        <v>267</v>
      </c>
      <c r="F210" s="5">
        <v>4.6900000000000004</v>
      </c>
      <c r="AD210">
        <v>47</v>
      </c>
      <c r="AE210">
        <v>0.93</v>
      </c>
      <c r="AF210" s="5">
        <f t="shared" si="21"/>
        <v>0</v>
      </c>
      <c r="AG210">
        <f t="shared" si="22"/>
        <v>0</v>
      </c>
      <c r="AH210">
        <f t="shared" si="23"/>
        <v>0</v>
      </c>
      <c r="AJ210">
        <f>IF(AND(OR(D210="S. acutus",D210="S. californicus",D210="S. tabernaemontani"),G210=0),E210*[1]Sheet1!$D$7+[1]Sheet1!$L$7,IF(AND(OR(D210="S. acutus",D210="S. tabernaemontani"),G210&gt;0),E210*[1]Sheet1!$D$8+AI210*[1]Sheet1!$E$8,IF(AND(D210="S. californicus",G210&gt;0),E210*[1]Sheet1!$D$9+AI210*[1]Sheet1!$E$9,IF(D210="S.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latifolia"),E210&gt;0),F210*[1]Sheet1!$C$4+E210*[1]Sheet1!$D$4+AD210*[1]Sheet1!$J$4+AE210*[1]Sheet1!$K$4+[1]Sheet1!$L$4,IF(AND(OR(D210="T. domingensis",D210="T. latifolia"),AF210&gt;0),AF210*[1]Sheet1!$G$5+AG210*[1]Sheet1!$H$5+AH210*[1]Sheet1!$I$5+[1]Sheet1!$L$5,0)))))))</f>
        <v>133.26489996999999</v>
      </c>
      <c r="AK210">
        <f t="shared" si="20"/>
        <v>133.26489996999999</v>
      </c>
      <c r="AL210">
        <f t="shared" si="19"/>
        <v>17.275681949750002</v>
      </c>
    </row>
    <row r="211" spans="1:40">
      <c r="A211" s="6">
        <v>42871</v>
      </c>
      <c r="B211" s="5" t="s">
        <v>50</v>
      </c>
      <c r="C211" s="5">
        <v>45</v>
      </c>
      <c r="D211" s="5" t="s">
        <v>85</v>
      </c>
      <c r="F211" s="5">
        <v>1.42</v>
      </c>
      <c r="H211">
        <v>70</v>
      </c>
      <c r="I211">
        <v>80</v>
      </c>
      <c r="J211">
        <v>117</v>
      </c>
      <c r="K211">
        <v>124</v>
      </c>
      <c r="AF211" s="5">
        <f t="shared" si="21"/>
        <v>391</v>
      </c>
      <c r="AG211">
        <f t="shared" si="22"/>
        <v>4</v>
      </c>
      <c r="AH211">
        <f t="shared" si="23"/>
        <v>124</v>
      </c>
      <c r="AJ211">
        <f>IF(AND(OR(D211="S. acutus",D211="S. californicus",D211="S. tabernaemontani"),G211=0),E211*[1]Sheet1!$D$7+[1]Sheet1!$L$7,IF(AND(OR(D211="S. acutus",D211="S. tabernaemontani"),G211&gt;0),E211*[1]Sheet1!$D$8+AI211*[1]Sheet1!$E$8,IF(AND(D211="S. californicus",G211&gt;0),E211*[1]Sheet1!$D$9+AI211*[1]Sheet1!$E$9,IF(D211="S.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latifolia"),E211&gt;0),F211*[1]Sheet1!$C$4+E211*[1]Sheet1!$D$4+AD211*[1]Sheet1!$J$4+AE211*[1]Sheet1!$K$4+[1]Sheet1!$L$4,IF(AND(OR(D211="T. domingensis",D211="T. latifolia"),AF211&gt;0),AF211*[1]Sheet1!$G$5+AG211*[1]Sheet1!$H$5+AH211*[1]Sheet1!$I$5+[1]Sheet1!$L$5,0)))))))</f>
        <v>4.2513970000000008</v>
      </c>
      <c r="AK211">
        <f t="shared" si="20"/>
        <v>4.2513970000000008</v>
      </c>
      <c r="AL211">
        <f t="shared" si="19"/>
        <v>1.5836755189999998</v>
      </c>
    </row>
    <row r="212" spans="1:40">
      <c r="A212" s="6">
        <v>42871</v>
      </c>
      <c r="B212" s="5" t="s">
        <v>50</v>
      </c>
      <c r="C212" s="5">
        <v>45</v>
      </c>
      <c r="D212" s="5" t="s">
        <v>85</v>
      </c>
      <c r="F212" s="5">
        <v>2.4700000000000002</v>
      </c>
      <c r="H212">
        <v>116</v>
      </c>
      <c r="I212">
        <v>143</v>
      </c>
      <c r="J212">
        <v>147</v>
      </c>
      <c r="K212">
        <v>181</v>
      </c>
      <c r="L212">
        <v>202</v>
      </c>
      <c r="M212">
        <v>203</v>
      </c>
      <c r="N212">
        <v>223</v>
      </c>
      <c r="AF212" s="5">
        <f t="shared" si="21"/>
        <v>1215</v>
      </c>
      <c r="AG212">
        <f t="shared" si="22"/>
        <v>7</v>
      </c>
      <c r="AH212">
        <f t="shared" si="23"/>
        <v>223</v>
      </c>
      <c r="AJ212">
        <f>IF(AND(OR(D212="S. acutus",D212="S. californicus",D212="S. tabernaemontani"),G212=0),E212*[1]Sheet1!$D$7+[1]Sheet1!$L$7,IF(AND(OR(D212="S. acutus",D212="S. tabernaemontani"),G212&gt;0),E212*[1]Sheet1!$D$8+AI212*[1]Sheet1!$E$8,IF(AND(D212="S. californicus",G212&gt;0),E212*[1]Sheet1!$D$9+AI212*[1]Sheet1!$E$9,IF(D212="S.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latifolia"),E212&gt;0),F212*[1]Sheet1!$C$4+E212*[1]Sheet1!$D$4+AD212*[1]Sheet1!$J$4+AE212*[1]Sheet1!$K$4+[1]Sheet1!$L$4,IF(AND(OR(D212="T. domingensis",D212="T. latifolia"),AF212&gt;0),AF212*[1]Sheet1!$G$5+AG212*[1]Sheet1!$H$5+AH212*[1]Sheet1!$I$5+[1]Sheet1!$L$5,0)))))))</f>
        <v>30.615203000000015</v>
      </c>
      <c r="AK212">
        <f t="shared" si="20"/>
        <v>30.615203000000015</v>
      </c>
      <c r="AL212">
        <f t="shared" si="19"/>
        <v>4.7916316077500003</v>
      </c>
    </row>
    <row r="213" spans="1:40">
      <c r="A213" s="6">
        <v>42871</v>
      </c>
      <c r="B213" s="5" t="s">
        <v>50</v>
      </c>
      <c r="C213" s="5">
        <v>45</v>
      </c>
      <c r="D213" s="5" t="s">
        <v>85</v>
      </c>
      <c r="F213" s="5">
        <v>0.94</v>
      </c>
      <c r="H213">
        <v>36</v>
      </c>
      <c r="I213">
        <v>89</v>
      </c>
      <c r="J213">
        <v>104</v>
      </c>
      <c r="AF213" s="5">
        <f t="shared" si="21"/>
        <v>229</v>
      </c>
      <c r="AG213">
        <f t="shared" si="22"/>
        <v>3</v>
      </c>
      <c r="AH213">
        <f t="shared" si="23"/>
        <v>104</v>
      </c>
      <c r="AJ213">
        <f>IF(AND(OR(D213="S. acutus",D213="S. californicus",D213="S. tabernaemontani"),G213=0),E213*[1]Sheet1!$D$7+[1]Sheet1!$L$7,IF(AND(OR(D213="S. acutus",D213="S. tabernaemontani"),G213&gt;0),E213*[1]Sheet1!$D$8+AI213*[1]Sheet1!$E$8,IF(AND(D213="S. californicus",G213&gt;0),E213*[1]Sheet1!$D$9+AI213*[1]Sheet1!$E$9,IF(D213="S.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latifolia"),E213&gt;0),F213*[1]Sheet1!$C$4+E213*[1]Sheet1!$D$4+AD213*[1]Sheet1!$J$4+AE213*[1]Sheet1!$K$4+[1]Sheet1!$L$4,IF(AND(OR(D213="T. domingensis",D213="T. latifolia"),AF213&gt;0),AF213*[1]Sheet1!$G$5+AG213*[1]Sheet1!$H$5+AH213*[1]Sheet1!$I$5+[1]Sheet1!$L$5,0)))))))</f>
        <v>2.1103400000000008</v>
      </c>
      <c r="AK213">
        <f t="shared" si="20"/>
        <v>2.1103400000000008</v>
      </c>
      <c r="AL213">
        <f t="shared" si="19"/>
        <v>0.69397723099999997</v>
      </c>
    </row>
    <row r="214" spans="1:40">
      <c r="A214" s="6">
        <v>42871</v>
      </c>
      <c r="B214" s="5" t="s">
        <v>50</v>
      </c>
      <c r="C214" s="5">
        <v>45</v>
      </c>
      <c r="D214" s="5" t="s">
        <v>85</v>
      </c>
      <c r="F214" s="5">
        <v>5.05</v>
      </c>
      <c r="H214">
        <v>103</v>
      </c>
      <c r="I214">
        <v>167</v>
      </c>
      <c r="J214">
        <v>191</v>
      </c>
      <c r="K214">
        <v>204</v>
      </c>
      <c r="L214">
        <v>243</v>
      </c>
      <c r="M214">
        <v>270</v>
      </c>
      <c r="N214">
        <v>275</v>
      </c>
      <c r="O214">
        <v>331</v>
      </c>
      <c r="P214">
        <v>334</v>
      </c>
      <c r="Q214">
        <v>352</v>
      </c>
      <c r="AF214" s="5">
        <f t="shared" si="21"/>
        <v>2470</v>
      </c>
      <c r="AG214">
        <f t="shared" si="22"/>
        <v>10</v>
      </c>
      <c r="AH214">
        <f t="shared" si="23"/>
        <v>352</v>
      </c>
      <c r="AJ214">
        <f>IF(AND(OR(D214="S. acutus",D214="S. californicus",D214="S. tabernaemontani"),G214=0),E214*[1]Sheet1!$D$7+[1]Sheet1!$L$7,IF(AND(OR(D214="S. acutus",D214="S. tabernaemontani"),G214&gt;0),E214*[1]Sheet1!$D$8+AI214*[1]Sheet1!$E$8,IF(AND(D214="S. californicus",G214&gt;0),E214*[1]Sheet1!$D$9+AI214*[1]Sheet1!$E$9,IF(D214="S.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latifolia"),E214&gt;0),F214*[1]Sheet1!$C$4+E214*[1]Sheet1!$D$4+AD214*[1]Sheet1!$J$4+AE214*[1]Sheet1!$K$4+[1]Sheet1!$L$4,IF(AND(OR(D214="T. domingensis",D214="T. latifolia"),AF214&gt;0),AF214*[1]Sheet1!$G$5+AG214*[1]Sheet1!$H$5+AH214*[1]Sheet1!$I$5+[1]Sheet1!$L$5,0)))))))</f>
        <v>88.350064000000032</v>
      </c>
      <c r="AK214">
        <f t="shared" si="20"/>
        <v>88.350064000000032</v>
      </c>
      <c r="AL214">
        <f t="shared" si="19"/>
        <v>20.029599743749998</v>
      </c>
    </row>
    <row r="215" spans="1:40">
      <c r="A215" s="6">
        <v>42871</v>
      </c>
      <c r="B215" s="5" t="s">
        <v>50</v>
      </c>
      <c r="C215" s="5">
        <v>45</v>
      </c>
      <c r="D215" s="5" t="s">
        <v>85</v>
      </c>
      <c r="F215" s="5">
        <v>2.1800000000000002</v>
      </c>
      <c r="H215">
        <v>137</v>
      </c>
      <c r="I215">
        <v>141</v>
      </c>
      <c r="J215">
        <v>173</v>
      </c>
      <c r="K215">
        <v>205</v>
      </c>
      <c r="L215">
        <v>214</v>
      </c>
      <c r="M215">
        <v>233</v>
      </c>
      <c r="AF215" s="5">
        <f t="shared" si="21"/>
        <v>1103</v>
      </c>
      <c r="AG215">
        <f t="shared" si="22"/>
        <v>6</v>
      </c>
      <c r="AH215">
        <f t="shared" si="23"/>
        <v>233</v>
      </c>
      <c r="AJ215">
        <f>IF(AND(OR(D215="S. acutus",D215="S. californicus",D215="S. tabernaemontani"),G215=0),E215*[1]Sheet1!$D$7+[1]Sheet1!$L$7,IF(AND(OR(D215="S. acutus",D215="S. tabernaemontani"),G215&gt;0),E215*[1]Sheet1!$D$8+AI215*[1]Sheet1!$E$8,IF(AND(D215="S. californicus",G215&gt;0),E215*[1]Sheet1!$D$9+AI215*[1]Sheet1!$E$9,IF(D215="S.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latifolia"),E215&gt;0),F215*[1]Sheet1!$C$4+E215*[1]Sheet1!$D$4+AD215*[1]Sheet1!$J$4+AE215*[1]Sheet1!$K$4+[1]Sheet1!$L$4,IF(AND(OR(D215="T. domingensis",D215="T. latifolia"),AF215&gt;0),AF215*[1]Sheet1!$G$5+AG215*[1]Sheet1!$H$5+AH215*[1]Sheet1!$I$5+[1]Sheet1!$L$5,0)))))))</f>
        <v>24.124546000000002</v>
      </c>
      <c r="AK215">
        <f t="shared" si="20"/>
        <v>24.124546000000002</v>
      </c>
      <c r="AL215">
        <f t="shared" si="19"/>
        <v>3.7325230790000004</v>
      </c>
    </row>
    <row r="216" spans="1:40">
      <c r="A216" s="6">
        <v>42871</v>
      </c>
      <c r="B216" s="5" t="s">
        <v>50</v>
      </c>
      <c r="C216" s="5">
        <v>45</v>
      </c>
      <c r="D216" s="5" t="s">
        <v>85</v>
      </c>
      <c r="F216" s="5">
        <v>4</v>
      </c>
      <c r="H216">
        <v>166</v>
      </c>
      <c r="I216">
        <v>216</v>
      </c>
      <c r="J216">
        <v>269</v>
      </c>
      <c r="K216">
        <v>273</v>
      </c>
      <c r="L216">
        <v>304</v>
      </c>
      <c r="M216">
        <v>305</v>
      </c>
      <c r="AF216" s="5">
        <f t="shared" si="21"/>
        <v>1533</v>
      </c>
      <c r="AG216">
        <f t="shared" si="22"/>
        <v>6</v>
      </c>
      <c r="AH216">
        <f t="shared" si="23"/>
        <v>305</v>
      </c>
      <c r="AJ216">
        <f>IF(AND(OR(D216="S. acutus",D216="S. californicus",D216="S. tabernaemontani"),G216=0),E216*[1]Sheet1!$D$7+[1]Sheet1!$L$7,IF(AND(OR(D216="S. acutus",D216="S. tabernaemontani"),G216&gt;0),E216*[1]Sheet1!$D$8+AI216*[1]Sheet1!$E$8,IF(AND(D216="S. californicus",G216&gt;0),E216*[1]Sheet1!$D$9+AI216*[1]Sheet1!$E$9,IF(D216="S.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latifolia"),E216&gt;0),F216*[1]Sheet1!$C$4+E216*[1]Sheet1!$D$4+AD216*[1]Sheet1!$J$4+AE216*[1]Sheet1!$K$4+[1]Sheet1!$L$4,IF(AND(OR(D216="T. domingensis",D216="T. latifolia"),AF216&gt;0),AF216*[1]Sheet1!$G$5+AG216*[1]Sheet1!$H$5+AH216*[1]Sheet1!$I$5+[1]Sheet1!$L$5,0)))))))</f>
        <v>42.749556000000005</v>
      </c>
      <c r="AK216">
        <f t="shared" si="20"/>
        <v>42.749556000000005</v>
      </c>
      <c r="AL216">
        <f t="shared" si="19"/>
        <v>12.56636</v>
      </c>
    </row>
    <row r="217" spans="1:40">
      <c r="A217" s="6">
        <v>42871</v>
      </c>
      <c r="B217" s="5" t="s">
        <v>50</v>
      </c>
      <c r="C217" s="5">
        <v>40</v>
      </c>
      <c r="D217" s="5" t="s">
        <v>85</v>
      </c>
      <c r="F217" s="5"/>
      <c r="AF217" s="5">
        <f t="shared" si="21"/>
        <v>0</v>
      </c>
      <c r="AG217">
        <f t="shared" si="22"/>
        <v>0</v>
      </c>
      <c r="AH217">
        <f t="shared" si="23"/>
        <v>0</v>
      </c>
      <c r="AJ217">
        <f>IF(AND(OR(D217="S. acutus",D217="S. californicus",D217="S. tabernaemontani"),G217=0),E217*[1]Sheet1!$D$7+[1]Sheet1!$L$7,IF(AND(OR(D217="S. acutus",D217="S. tabernaemontani"),G217&gt;0),E217*[1]Sheet1!$D$8+AI217*[1]Sheet1!$E$8,IF(AND(D217="S. californicus",G217&gt;0),E217*[1]Sheet1!$D$9+AI217*[1]Sheet1!$E$9,IF(D217="S.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latifolia"),E217&gt;0),F217*[1]Sheet1!$C$4+E217*[1]Sheet1!$D$4+AD217*[1]Sheet1!$J$4+AE217*[1]Sheet1!$K$4+[1]Sheet1!$L$4,IF(AND(OR(D217="T. domingensis",D217="T. latifolia"),AF217&gt;0),AF217*[1]Sheet1!$G$5+AG217*[1]Sheet1!$H$5+AH217*[1]Sheet1!$I$5+[1]Sheet1!$L$5,0)))))))</f>
        <v>0</v>
      </c>
      <c r="AK217">
        <f t="shared" si="20"/>
        <v>0</v>
      </c>
      <c r="AL217">
        <f t="shared" si="19"/>
        <v>0</v>
      </c>
      <c r="AN217" t="s">
        <v>91</v>
      </c>
    </row>
    <row r="218" spans="1:40">
      <c r="A218" s="6">
        <v>42871</v>
      </c>
      <c r="B218" s="5" t="s">
        <v>50</v>
      </c>
      <c r="C218" s="5">
        <v>28</v>
      </c>
      <c r="D218" s="5" t="s">
        <v>85</v>
      </c>
      <c r="F218" s="5"/>
      <c r="AF218" s="5">
        <f t="shared" si="21"/>
        <v>0</v>
      </c>
      <c r="AG218">
        <f t="shared" si="22"/>
        <v>0</v>
      </c>
      <c r="AH218">
        <f t="shared" si="23"/>
        <v>0</v>
      </c>
      <c r="AJ218">
        <f>IF(AND(OR(D218="S. acutus",D218="S. californicus",D218="S. tabernaemontani"),G218=0),E218*[1]Sheet1!$D$7+[1]Sheet1!$L$7,IF(AND(OR(D218="S. acutus",D218="S. tabernaemontani"),G218&gt;0),E218*[1]Sheet1!$D$8+AI218*[1]Sheet1!$E$8,IF(AND(D218="S. californicus",G218&gt;0),E218*[1]Sheet1!$D$9+AI218*[1]Sheet1!$E$9,IF(D218="S.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latifolia"),E218&gt;0),F218*[1]Sheet1!$C$4+E218*[1]Sheet1!$D$4+AD218*[1]Sheet1!$J$4+AE218*[1]Sheet1!$K$4+[1]Sheet1!$L$4,IF(AND(OR(D218="T. domingensis",D218="T. latifolia"),AF218&gt;0),AF218*[1]Sheet1!$G$5+AG218*[1]Sheet1!$H$5+AH218*[1]Sheet1!$I$5+[1]Sheet1!$L$5,0)))))))</f>
        <v>0</v>
      </c>
      <c r="AK218">
        <f t="shared" si="20"/>
        <v>0</v>
      </c>
      <c r="AL218">
        <f t="shared" si="19"/>
        <v>0</v>
      </c>
      <c r="AN218" t="s">
        <v>91</v>
      </c>
    </row>
    <row r="219" spans="1:40">
      <c r="A219" s="6">
        <v>42871</v>
      </c>
      <c r="B219" s="5" t="s">
        <v>16</v>
      </c>
      <c r="C219" s="5">
        <v>3</v>
      </c>
      <c r="D219" s="5" t="s">
        <v>88</v>
      </c>
      <c r="E219">
        <v>158</v>
      </c>
      <c r="F219" s="5">
        <v>0.8</v>
      </c>
      <c r="AF219" s="5">
        <f t="shared" si="21"/>
        <v>0</v>
      </c>
      <c r="AG219">
        <f t="shared" si="22"/>
        <v>0</v>
      </c>
      <c r="AH219">
        <f t="shared" si="23"/>
        <v>0</v>
      </c>
      <c r="AJ219">
        <f>IF(AND(OR(D219="S. acutus",D219="S. californicus",D219="S. tabernaemontani"),G219=0),E219*[1]Sheet1!$D$7+[1]Sheet1!$L$7,IF(AND(OR(D219="S. acutus",D219="S. tabernaemontani"),G219&gt;0),E219*[1]Sheet1!$D$8+AI219*[1]Sheet1!$E$8,IF(AND(D219="S. californicus",G219&gt;0),E219*[1]Sheet1!$D$9+AI219*[1]Sheet1!$E$9,IF(D219="S.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latifolia"),E219&gt;0),F219*[1]Sheet1!$C$4+E219*[1]Sheet1!$D$4+AD219*[1]Sheet1!$J$4+AE219*[1]Sheet1!$K$4+[1]Sheet1!$L$4,IF(AND(OR(D219="T. domingensis",D219="T. latifolia"),AF219&gt;0),AF219*[1]Sheet1!$G$5+AG219*[1]Sheet1!$H$5+AH219*[1]Sheet1!$I$5+[1]Sheet1!$L$5,0)))))))</f>
        <v>6.4859929999999997</v>
      </c>
      <c r="AK219">
        <f t="shared" si="20"/>
        <v>6.4859929999999997</v>
      </c>
      <c r="AL219">
        <f t="shared" si="19"/>
        <v>0.50265440000000006</v>
      </c>
    </row>
    <row r="220" spans="1:40">
      <c r="A220" s="6">
        <v>42871</v>
      </c>
      <c r="B220" s="5" t="s">
        <v>16</v>
      </c>
      <c r="C220" s="5">
        <v>3</v>
      </c>
      <c r="D220" s="5" t="s">
        <v>88</v>
      </c>
      <c r="E220">
        <v>150</v>
      </c>
      <c r="F220" s="5">
        <v>0.75</v>
      </c>
      <c r="AF220" s="5">
        <f t="shared" si="21"/>
        <v>0</v>
      </c>
      <c r="AG220">
        <f t="shared" si="22"/>
        <v>0</v>
      </c>
      <c r="AH220">
        <f t="shared" si="23"/>
        <v>0</v>
      </c>
      <c r="AJ220">
        <f>IF(AND(OR(D220="S. acutus",D220="S. californicus",D220="S. tabernaemontani"),G220=0),E220*[1]Sheet1!$D$7+[1]Sheet1!$L$7,IF(AND(OR(D220="S. acutus",D220="S. tabernaemontani"),G220&gt;0),E220*[1]Sheet1!$D$8+AI220*[1]Sheet1!$E$8,IF(AND(D220="S. californicus",G220&gt;0),E220*[1]Sheet1!$D$9+AI220*[1]Sheet1!$E$9,IF(D220="S.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latifolia"),E220&gt;0),F220*[1]Sheet1!$C$4+E220*[1]Sheet1!$D$4+AD220*[1]Sheet1!$J$4+AE220*[1]Sheet1!$K$4+[1]Sheet1!$L$4,IF(AND(OR(D220="T. domingensis",D220="T. latifolia"),AF220&gt;0),AF220*[1]Sheet1!$G$5+AG220*[1]Sheet1!$H$5+AH220*[1]Sheet1!$I$5+[1]Sheet1!$L$5,0)))))))</f>
        <v>5.9251530000000008</v>
      </c>
      <c r="AK220">
        <f t="shared" si="20"/>
        <v>5.9251530000000008</v>
      </c>
      <c r="AL220">
        <f t="shared" si="19"/>
        <v>0.44178609375</v>
      </c>
    </row>
    <row r="221" spans="1:40">
      <c r="A221" s="6">
        <v>42871</v>
      </c>
      <c r="B221" s="5" t="s">
        <v>16</v>
      </c>
      <c r="C221" s="5">
        <v>3</v>
      </c>
      <c r="D221" s="5" t="s">
        <v>88</v>
      </c>
      <c r="E221">
        <v>172</v>
      </c>
      <c r="F221" s="5">
        <v>0.77</v>
      </c>
      <c r="G221">
        <v>3</v>
      </c>
      <c r="AD221" s="5"/>
      <c r="AF221" s="5">
        <f t="shared" si="21"/>
        <v>0</v>
      </c>
      <c r="AG221">
        <f t="shared" si="22"/>
        <v>0</v>
      </c>
      <c r="AH221">
        <f t="shared" si="23"/>
        <v>0</v>
      </c>
      <c r="AJ221">
        <f>IF(AND(OR(D221="S. acutus",D221="S. californicus",D221="S. tabernaemontani"),G221=0),E221*[1]Sheet1!$D$7+[1]Sheet1!$L$7,IF(AND(OR(D221="S. acutus",D221="S. tabernaemontani"),G221&gt;0),E221*[1]Sheet1!$D$8+AI221*[1]Sheet1!$E$8,IF(AND(D221="S. californicus",G221&gt;0),E221*[1]Sheet1!$D$9+AI221*[1]Sheet1!$E$9,IF(D221="S.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latifolia"),E221&gt;0),F221*[1]Sheet1!$C$4+E221*[1]Sheet1!$D$4+AD221*[1]Sheet1!$J$4+AE221*[1]Sheet1!$K$4+[1]Sheet1!$L$4,IF(AND(OR(D221="T. domingensis",D221="T. latifolia"),AF221&gt;0),AF221*[1]Sheet1!$G$5+AG221*[1]Sheet1!$H$5+AH221*[1]Sheet1!$I$5+[1]Sheet1!$L$5,0)))))))</f>
        <v>6.6232212000000006</v>
      </c>
      <c r="AK221">
        <f t="shared" si="20"/>
        <v>6.6232212000000006</v>
      </c>
      <c r="AL221">
        <f t="shared" si="19"/>
        <v>0.46566217774999996</v>
      </c>
    </row>
    <row r="222" spans="1:40">
      <c r="A222" s="6">
        <v>42871</v>
      </c>
      <c r="B222" s="5" t="s">
        <v>16</v>
      </c>
      <c r="C222" s="5">
        <v>3</v>
      </c>
      <c r="D222" s="5" t="s">
        <v>88</v>
      </c>
      <c r="E222">
        <v>222</v>
      </c>
      <c r="F222" s="5">
        <v>1.01</v>
      </c>
      <c r="G222">
        <v>1</v>
      </c>
      <c r="AD222" s="5"/>
      <c r="AF222" s="5">
        <f t="shared" si="21"/>
        <v>0</v>
      </c>
      <c r="AG222">
        <f t="shared" si="22"/>
        <v>0</v>
      </c>
      <c r="AH222">
        <f t="shared" si="23"/>
        <v>0</v>
      </c>
      <c r="AJ222">
        <f>IF(AND(OR(D222="S. acutus",D222="S. californicus",D222="S. tabernaemontani"),G222=0),E222*[1]Sheet1!$D$7+[1]Sheet1!$L$7,IF(AND(OR(D222="S. acutus",D222="S. tabernaemontani"),G222&gt;0),E222*[1]Sheet1!$D$8+AI222*[1]Sheet1!$E$8,IF(AND(D222="S. californicus",G222&gt;0),E222*[1]Sheet1!$D$9+AI222*[1]Sheet1!$E$9,IF(D222="S.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latifolia"),E222&gt;0),F222*[1]Sheet1!$C$4+E222*[1]Sheet1!$D$4+AD222*[1]Sheet1!$J$4+AE222*[1]Sheet1!$K$4+[1]Sheet1!$L$4,IF(AND(OR(D222="T. domingensis",D222="T. latifolia"),AF222&gt;0),AF222*[1]Sheet1!$G$5+AG222*[1]Sheet1!$H$5+AH222*[1]Sheet1!$I$5+[1]Sheet1!$L$5,0)))))))</f>
        <v>8.5485762000000012</v>
      </c>
      <c r="AK222">
        <f t="shared" si="20"/>
        <v>8.5485762000000012</v>
      </c>
      <c r="AL222">
        <f t="shared" si="19"/>
        <v>0.80118398974999994</v>
      </c>
    </row>
    <row r="223" spans="1:40">
      <c r="A223" s="6">
        <v>42871</v>
      </c>
      <c r="B223" s="5" t="s">
        <v>16</v>
      </c>
      <c r="C223" s="5">
        <v>3</v>
      </c>
      <c r="D223" s="5" t="s">
        <v>88</v>
      </c>
      <c r="E223">
        <v>228</v>
      </c>
      <c r="F223" s="5">
        <v>1.45</v>
      </c>
      <c r="G223">
        <v>2</v>
      </c>
      <c r="AD223" s="5"/>
      <c r="AF223" s="5">
        <f t="shared" si="21"/>
        <v>0</v>
      </c>
      <c r="AG223">
        <f t="shared" si="22"/>
        <v>0</v>
      </c>
      <c r="AH223">
        <f t="shared" si="23"/>
        <v>0</v>
      </c>
      <c r="AJ223">
        <f>IF(AND(OR(D223="S. acutus",D223="S. californicus",D223="S. tabernaemontani"),G223=0),E223*[1]Sheet1!$D$7+[1]Sheet1!$L$7,IF(AND(OR(D223="S. acutus",D223="S. tabernaemontani"),G223&gt;0),E223*[1]Sheet1!$D$8+AI223*[1]Sheet1!$E$8,IF(AND(D223="S. californicus",G223&gt;0),E223*[1]Sheet1!$D$9+AI223*[1]Sheet1!$E$9,IF(D223="S.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latifolia"),E223&gt;0),F223*[1]Sheet1!$C$4+E223*[1]Sheet1!$D$4+AD223*[1]Sheet1!$J$4+AE223*[1]Sheet1!$K$4+[1]Sheet1!$L$4,IF(AND(OR(D223="T. domingensis",D223="T. latifolia"),AF223&gt;0),AF223*[1]Sheet1!$G$5+AG223*[1]Sheet1!$H$5+AH223*[1]Sheet1!$I$5+[1]Sheet1!$L$5,0)))))))</f>
        <v>8.7796187999999997</v>
      </c>
      <c r="AK223">
        <f t="shared" si="20"/>
        <v>8.7796187999999997</v>
      </c>
      <c r="AL223">
        <f t="shared" si="19"/>
        <v>1.6512982437499999</v>
      </c>
    </row>
    <row r="224" spans="1:40">
      <c r="A224" s="6">
        <v>42871</v>
      </c>
      <c r="B224" s="5" t="s">
        <v>16</v>
      </c>
      <c r="C224" s="5">
        <v>3</v>
      </c>
      <c r="D224" s="5" t="s">
        <v>88</v>
      </c>
      <c r="E224">
        <v>169</v>
      </c>
      <c r="F224" s="5">
        <v>1.34</v>
      </c>
      <c r="G224">
        <v>3</v>
      </c>
      <c r="AD224" s="5"/>
      <c r="AF224" s="5">
        <f t="shared" si="21"/>
        <v>0</v>
      </c>
      <c r="AG224">
        <f t="shared" si="22"/>
        <v>0</v>
      </c>
      <c r="AH224">
        <f t="shared" si="23"/>
        <v>0</v>
      </c>
      <c r="AJ224">
        <f>IF(AND(OR(D224="S. acutus",D224="S. californicus",D224="S. tabernaemontani"),G224=0),E224*[1]Sheet1!$D$7+[1]Sheet1!$L$7,IF(AND(OR(D224="S. acutus",D224="S. tabernaemontani"),G224&gt;0),E224*[1]Sheet1!$D$8+AI224*[1]Sheet1!$E$8,IF(AND(D224="S. californicus",G224&gt;0),E224*[1]Sheet1!$D$9+AI224*[1]Sheet1!$E$9,IF(D224="S.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latifolia"),E224&gt;0),F224*[1]Sheet1!$C$4+E224*[1]Sheet1!$D$4+AD224*[1]Sheet1!$J$4+AE224*[1]Sheet1!$K$4+[1]Sheet1!$L$4,IF(AND(OR(D224="T. domingensis",D224="T. latifolia"),AF224&gt;0),AF224*[1]Sheet1!$G$5+AG224*[1]Sheet1!$H$5+AH224*[1]Sheet1!$I$5+[1]Sheet1!$L$5,0)))))))</f>
        <v>6.5076999000000004</v>
      </c>
      <c r="AK224">
        <f t="shared" si="20"/>
        <v>6.5076999000000004</v>
      </c>
      <c r="AL224">
        <f t="shared" si="19"/>
        <v>1.4102597510000001</v>
      </c>
    </row>
    <row r="225" spans="1:40">
      <c r="A225" s="6">
        <v>42871</v>
      </c>
      <c r="B225" s="5" t="s">
        <v>16</v>
      </c>
      <c r="C225" s="5">
        <v>3</v>
      </c>
      <c r="D225" s="5" t="s">
        <v>88</v>
      </c>
      <c r="E225">
        <v>100</v>
      </c>
      <c r="F225" s="5">
        <v>1.86</v>
      </c>
      <c r="G225">
        <v>3</v>
      </c>
      <c r="AD225" s="5"/>
      <c r="AF225" s="5">
        <f t="shared" si="21"/>
        <v>0</v>
      </c>
      <c r="AG225">
        <f t="shared" si="22"/>
        <v>0</v>
      </c>
      <c r="AH225">
        <f t="shared" si="23"/>
        <v>0</v>
      </c>
      <c r="AJ225">
        <f>IF(AND(OR(D225="S. acutus",D225="S. californicus",D225="S. tabernaemontani"),G225=0),E225*[1]Sheet1!$D$7+[1]Sheet1!$L$7,IF(AND(OR(D225="S. acutus",D225="S. tabernaemontani"),G225&gt;0),E225*[1]Sheet1!$D$8+AI225*[1]Sheet1!$E$8,IF(AND(D225="S. californicus",G225&gt;0),E225*[1]Sheet1!$D$9+AI225*[1]Sheet1!$E$9,IF(D225="S.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latifolia"),E225&gt;0),F225*[1]Sheet1!$C$4+E225*[1]Sheet1!$D$4+AD225*[1]Sheet1!$J$4+AE225*[1]Sheet1!$K$4+[1]Sheet1!$L$4,IF(AND(OR(D225="T. domingensis",D225="T. latifolia"),AF225&gt;0),AF225*[1]Sheet1!$G$5+AG225*[1]Sheet1!$H$5+AH225*[1]Sheet1!$I$5+[1]Sheet1!$L$5,0)))))))</f>
        <v>3.8507100000000003</v>
      </c>
      <c r="AK225">
        <f t="shared" si="20"/>
        <v>3.8507100000000003</v>
      </c>
      <c r="AL225">
        <f t="shared" si="19"/>
        <v>2.7171611910000002</v>
      </c>
    </row>
    <row r="226" spans="1:40">
      <c r="A226" s="6">
        <v>42871</v>
      </c>
      <c r="B226" s="5" t="s">
        <v>16</v>
      </c>
      <c r="C226" s="5">
        <v>3</v>
      </c>
      <c r="D226" s="5" t="s">
        <v>88</v>
      </c>
      <c r="E226">
        <v>53</v>
      </c>
      <c r="F226" s="5">
        <v>0.75</v>
      </c>
      <c r="G226">
        <v>3</v>
      </c>
      <c r="AF226" s="5">
        <f t="shared" si="21"/>
        <v>0</v>
      </c>
      <c r="AG226">
        <f t="shared" si="22"/>
        <v>0</v>
      </c>
      <c r="AH226">
        <f t="shared" si="23"/>
        <v>0</v>
      </c>
      <c r="AJ226">
        <f>IF(AND(OR(D226="S. acutus",D226="S. californicus",D226="S. tabernaemontani"),G226=0),E226*[1]Sheet1!$D$7+[1]Sheet1!$L$7,IF(AND(OR(D226="S. acutus",D226="S. tabernaemontani"),G226&gt;0),E226*[1]Sheet1!$D$8+AI226*[1]Sheet1!$E$8,IF(AND(D226="S. californicus",G226&gt;0),E226*[1]Sheet1!$D$9+AI226*[1]Sheet1!$E$9,IF(D226="S.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latifolia"),E226&gt;0),F226*[1]Sheet1!$C$4+E226*[1]Sheet1!$D$4+AD226*[1]Sheet1!$J$4+AE226*[1]Sheet1!$K$4+[1]Sheet1!$L$4,IF(AND(OR(D226="T. domingensis",D226="T. latifolia"),AF226&gt;0),AF226*[1]Sheet1!$G$5+AG226*[1]Sheet1!$H$5+AH226*[1]Sheet1!$I$5+[1]Sheet1!$L$5,0)))))))</f>
        <v>2.0408763000000003</v>
      </c>
      <c r="AK226">
        <f t="shared" si="20"/>
        <v>2.0408763000000003</v>
      </c>
      <c r="AL226">
        <f t="shared" si="19"/>
        <v>0.44178609375</v>
      </c>
    </row>
    <row r="227" spans="1:40">
      <c r="A227" s="6">
        <v>42871</v>
      </c>
      <c r="B227" s="5" t="s">
        <v>16</v>
      </c>
      <c r="C227" s="5">
        <v>3</v>
      </c>
      <c r="D227" s="5" t="s">
        <v>88</v>
      </c>
      <c r="E227">
        <v>134</v>
      </c>
      <c r="F227" s="5">
        <v>1.24</v>
      </c>
      <c r="AF227" s="5">
        <f t="shared" si="21"/>
        <v>0</v>
      </c>
      <c r="AG227">
        <f t="shared" si="22"/>
        <v>0</v>
      </c>
      <c r="AH227">
        <f t="shared" si="23"/>
        <v>0</v>
      </c>
      <c r="AJ227">
        <f>IF(AND(OR(D227="S. acutus",D227="S. californicus",D227="S. tabernaemontani"),G227=0),E227*[1]Sheet1!$D$7+[1]Sheet1!$L$7,IF(AND(OR(D227="S. acutus",D227="S. tabernaemontani"),G227&gt;0),E227*[1]Sheet1!$D$8+AI227*[1]Sheet1!$E$8,IF(AND(D227="S. californicus",G227&gt;0),E227*[1]Sheet1!$D$9+AI227*[1]Sheet1!$E$9,IF(D227="S.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latifolia"),E227&gt;0),F227*[1]Sheet1!$C$4+E227*[1]Sheet1!$D$4+AD227*[1]Sheet1!$J$4+AE227*[1]Sheet1!$K$4+[1]Sheet1!$L$4,IF(AND(OR(D227="T. domingensis",D227="T. latifolia"),AF227&gt;0),AF227*[1]Sheet1!$G$5+AG227*[1]Sheet1!$H$5+AH227*[1]Sheet1!$I$5+[1]Sheet1!$L$5,0)))))))</f>
        <v>4.8034729999999994</v>
      </c>
      <c r="AK227">
        <f t="shared" si="20"/>
        <v>4.8034729999999994</v>
      </c>
      <c r="AL227">
        <f t="shared" si="19"/>
        <v>1.207627196</v>
      </c>
    </row>
    <row r="228" spans="1:40">
      <c r="A228" s="6">
        <v>42871</v>
      </c>
      <c r="B228" s="5" t="s">
        <v>16</v>
      </c>
      <c r="C228" s="5">
        <v>3</v>
      </c>
      <c r="D228" s="5" t="s">
        <v>88</v>
      </c>
      <c r="E228">
        <v>157</v>
      </c>
      <c r="F228" s="5">
        <v>1.35</v>
      </c>
      <c r="AF228" s="5">
        <f t="shared" si="21"/>
        <v>0</v>
      </c>
      <c r="AG228">
        <f t="shared" si="22"/>
        <v>0</v>
      </c>
      <c r="AH228">
        <f t="shared" si="23"/>
        <v>0</v>
      </c>
      <c r="AJ228">
        <f>IF(AND(OR(D228="S. acutus",D228="S. californicus",D228="S. tabernaemontani"),G228=0),E228*[1]Sheet1!$D$7+[1]Sheet1!$L$7,IF(AND(OR(D228="S. acutus",D228="S. tabernaemontani"),G228&gt;0),E228*[1]Sheet1!$D$8+AI228*[1]Sheet1!$E$8,IF(AND(D228="S. californicus",G228&gt;0),E228*[1]Sheet1!$D$9+AI228*[1]Sheet1!$E$9,IF(D228="S.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latifolia"),E228&gt;0),F228*[1]Sheet1!$C$4+E228*[1]Sheet1!$D$4+AD228*[1]Sheet1!$J$4+AE228*[1]Sheet1!$K$4+[1]Sheet1!$L$4,IF(AND(OR(D228="T. domingensis",D228="T. latifolia"),AF228&gt;0),AF228*[1]Sheet1!$G$5+AG228*[1]Sheet1!$H$5+AH228*[1]Sheet1!$I$5+[1]Sheet1!$L$5,0)))))))</f>
        <v>6.4158879999999998</v>
      </c>
      <c r="AK228">
        <f t="shared" si="20"/>
        <v>6.4158879999999998</v>
      </c>
      <c r="AL228">
        <f t="shared" si="19"/>
        <v>1.4313869437500002</v>
      </c>
    </row>
    <row r="229" spans="1:40">
      <c r="A229" s="6">
        <v>42871</v>
      </c>
      <c r="B229" s="5" t="s">
        <v>16</v>
      </c>
      <c r="C229" s="5">
        <v>3</v>
      </c>
      <c r="D229" s="5" t="s">
        <v>88</v>
      </c>
      <c r="E229">
        <v>152</v>
      </c>
      <c r="F229" s="5">
        <v>0.71</v>
      </c>
      <c r="AF229" s="5">
        <f t="shared" si="21"/>
        <v>0</v>
      </c>
      <c r="AG229">
        <f t="shared" si="22"/>
        <v>0</v>
      </c>
      <c r="AH229">
        <f t="shared" si="23"/>
        <v>0</v>
      </c>
      <c r="AJ229">
        <f>IF(AND(OR(D229="S. acutus",D229="S. californicus",D229="S. tabernaemontani"),G229=0),E229*[1]Sheet1!$D$7+[1]Sheet1!$L$7,IF(AND(OR(D229="S. acutus",D229="S. tabernaemontani"),G229&gt;0),E229*[1]Sheet1!$D$8+AI229*[1]Sheet1!$E$8,IF(AND(D229="S. californicus",G229&gt;0),E229*[1]Sheet1!$D$9+AI229*[1]Sheet1!$E$9,IF(D229="S.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latifolia"),E229&gt;0),F229*[1]Sheet1!$C$4+E229*[1]Sheet1!$D$4+AD229*[1]Sheet1!$J$4+AE229*[1]Sheet1!$K$4+[1]Sheet1!$L$4,IF(AND(OR(D229="T. domingensis",D229="T. latifolia"),AF229&gt;0),AF229*[1]Sheet1!$G$5+AG229*[1]Sheet1!$H$5+AH229*[1]Sheet1!$I$5+[1]Sheet1!$L$5,0)))))))</f>
        <v>6.0653630000000005</v>
      </c>
      <c r="AK229">
        <f t="shared" si="20"/>
        <v>6.0653630000000005</v>
      </c>
      <c r="AL229">
        <f t="shared" si="19"/>
        <v>0.39591887974999995</v>
      </c>
    </row>
    <row r="230" spans="1:40">
      <c r="A230" s="6">
        <v>42871</v>
      </c>
      <c r="B230" s="5" t="s">
        <v>16</v>
      </c>
      <c r="C230" s="5">
        <v>3</v>
      </c>
      <c r="D230" s="5" t="s">
        <v>88</v>
      </c>
      <c r="E230">
        <v>41</v>
      </c>
      <c r="F230" s="5">
        <v>0.44</v>
      </c>
      <c r="AF230" s="5">
        <f t="shared" si="21"/>
        <v>0</v>
      </c>
      <c r="AG230">
        <f t="shared" si="22"/>
        <v>0</v>
      </c>
      <c r="AH230">
        <f t="shared" si="23"/>
        <v>0</v>
      </c>
      <c r="AJ230">
        <f>IF(AND(OR(D230="S. acutus",D230="S. californicus",D230="S. tabernaemontani"),G230=0),E230*[1]Sheet1!$D$7+[1]Sheet1!$L$7,IF(AND(OR(D230="S. acutus",D230="S. tabernaemontani"),G230&gt;0),E230*[1]Sheet1!$D$8+AI230*[1]Sheet1!$E$8,IF(AND(D230="S. californicus",G230&gt;0),E230*[1]Sheet1!$D$9+AI230*[1]Sheet1!$E$9,IF(D230="S.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latifolia"),E230&gt;0),F230*[1]Sheet1!$C$4+E230*[1]Sheet1!$D$4+AD230*[1]Sheet1!$J$4+AE230*[1]Sheet1!$K$4+[1]Sheet1!$L$4,IF(AND(OR(D230="T. domingensis",D230="T. latifolia"),AF230&gt;0),AF230*[1]Sheet1!$G$5+AG230*[1]Sheet1!$H$5+AH230*[1]Sheet1!$I$5+[1]Sheet1!$L$5,0)))))))</f>
        <v>-1.7162919999999997</v>
      </c>
      <c r="AK230" t="str">
        <f t="shared" si="20"/>
        <v xml:space="preserve"> </v>
      </c>
      <c r="AL230">
        <f t="shared" si="19"/>
        <v>0.15205295599999999</v>
      </c>
    </row>
    <row r="231" spans="1:40">
      <c r="A231" s="6">
        <v>42871</v>
      </c>
      <c r="B231" s="5" t="s">
        <v>16</v>
      </c>
      <c r="C231" s="5">
        <v>3</v>
      </c>
      <c r="D231" s="5" t="s">
        <v>88</v>
      </c>
      <c r="E231">
        <v>231</v>
      </c>
      <c r="F231" s="5">
        <v>1.46</v>
      </c>
      <c r="AF231" s="5">
        <f t="shared" si="21"/>
        <v>0</v>
      </c>
      <c r="AG231">
        <f t="shared" si="22"/>
        <v>0</v>
      </c>
      <c r="AH231">
        <f t="shared" si="23"/>
        <v>0</v>
      </c>
      <c r="AJ231">
        <f>IF(AND(OR(D231="S. acutus",D231="S. californicus",D231="S. tabernaemontani"),G231=0),E231*[1]Sheet1!$D$7+[1]Sheet1!$L$7,IF(AND(OR(D231="S. acutus",D231="S. tabernaemontani"),G231&gt;0),E231*[1]Sheet1!$D$8+AI231*[1]Sheet1!$E$8,IF(AND(D231="S. californicus",G231&gt;0),E231*[1]Sheet1!$D$9+AI231*[1]Sheet1!$E$9,IF(D231="S.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latifolia"),E231&gt;0),F231*[1]Sheet1!$C$4+E231*[1]Sheet1!$D$4+AD231*[1]Sheet1!$J$4+AE231*[1]Sheet1!$K$4+[1]Sheet1!$L$4,IF(AND(OR(D231="T. domingensis",D231="T. latifolia"),AF231&gt;0),AF231*[1]Sheet1!$G$5+AG231*[1]Sheet1!$H$5+AH231*[1]Sheet1!$I$5+[1]Sheet1!$L$5,0)))))))</f>
        <v>11.603658000000003</v>
      </c>
      <c r="AK231">
        <f t="shared" si="20"/>
        <v>11.603658000000003</v>
      </c>
      <c r="AL231">
        <f t="shared" ref="AL231:AL294" si="24">3.14159*((F231/2)^2)</f>
        <v>1.6741533109999998</v>
      </c>
    </row>
    <row r="232" spans="1:40">
      <c r="A232" s="6">
        <v>42871</v>
      </c>
      <c r="B232" s="5" t="s">
        <v>16</v>
      </c>
      <c r="C232" s="5">
        <v>3</v>
      </c>
      <c r="D232" s="5" t="s">
        <v>88</v>
      </c>
      <c r="E232">
        <v>28</v>
      </c>
      <c r="F232" s="5">
        <v>0.17</v>
      </c>
      <c r="AF232" s="5">
        <f t="shared" si="21"/>
        <v>0</v>
      </c>
      <c r="AG232">
        <f t="shared" si="22"/>
        <v>0</v>
      </c>
      <c r="AH232">
        <f t="shared" si="23"/>
        <v>0</v>
      </c>
      <c r="AJ232">
        <f>IF(AND(OR(D232="S. acutus",D232="S. californicus",D232="S. tabernaemontani"),G232=0),E232*[1]Sheet1!$D$7+[1]Sheet1!$L$7,IF(AND(OR(D232="S. acutus",D232="S. tabernaemontani"),G232&gt;0),E232*[1]Sheet1!$D$8+AI232*[1]Sheet1!$E$8,IF(AND(D232="S. californicus",G232&gt;0),E232*[1]Sheet1!$D$9+AI232*[1]Sheet1!$E$9,IF(D232="S.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latifolia"),E232&gt;0),F232*[1]Sheet1!$C$4+E232*[1]Sheet1!$D$4+AD232*[1]Sheet1!$J$4+AE232*[1]Sheet1!$K$4+[1]Sheet1!$L$4,IF(AND(OR(D232="T. domingensis",D232="T. latifolia"),AF232&gt;0),AF232*[1]Sheet1!$G$5+AG232*[1]Sheet1!$H$5+AH232*[1]Sheet1!$I$5+[1]Sheet1!$L$5,0)))))))</f>
        <v>-2.6276569999999997</v>
      </c>
      <c r="AK232" t="str">
        <f t="shared" si="20"/>
        <v xml:space="preserve"> </v>
      </c>
      <c r="AL232">
        <f t="shared" si="24"/>
        <v>2.2697987750000002E-2</v>
      </c>
    </row>
    <row r="233" spans="1:40">
      <c r="A233" s="6">
        <v>42871</v>
      </c>
      <c r="B233" s="5" t="s">
        <v>16</v>
      </c>
      <c r="C233" s="5">
        <v>3</v>
      </c>
      <c r="D233" s="5" t="s">
        <v>88</v>
      </c>
      <c r="E233">
        <v>125</v>
      </c>
      <c r="F233" s="5">
        <v>1.19</v>
      </c>
      <c r="AF233" s="5">
        <f t="shared" si="21"/>
        <v>0</v>
      </c>
      <c r="AG233">
        <f t="shared" si="22"/>
        <v>0</v>
      </c>
      <c r="AH233">
        <f t="shared" si="23"/>
        <v>0</v>
      </c>
      <c r="AJ233">
        <f>IF(AND(OR(D233="S. acutus",D233="S. californicus",D233="S. tabernaemontani"),G233=0),E233*[1]Sheet1!$D$7+[1]Sheet1!$L$7,IF(AND(OR(D233="S. acutus",D233="S. tabernaemontani"),G233&gt;0),E233*[1]Sheet1!$D$8+AI233*[1]Sheet1!$E$8,IF(AND(D233="S. californicus",G233&gt;0),E233*[1]Sheet1!$D$9+AI233*[1]Sheet1!$E$9,IF(D233="S.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latifolia"),E233&gt;0),F233*[1]Sheet1!$C$4+E233*[1]Sheet1!$D$4+AD233*[1]Sheet1!$J$4+AE233*[1]Sheet1!$K$4+[1]Sheet1!$L$4,IF(AND(OR(D233="T. domingensis",D233="T. latifolia"),AF233&gt;0),AF233*[1]Sheet1!$G$5+AG233*[1]Sheet1!$H$5+AH233*[1]Sheet1!$I$5+[1]Sheet1!$L$5,0)))))))</f>
        <v>4.1725280000000007</v>
      </c>
      <c r="AK233">
        <f t="shared" si="20"/>
        <v>4.1725280000000007</v>
      </c>
      <c r="AL233">
        <f t="shared" si="24"/>
        <v>1.11220139975</v>
      </c>
    </row>
    <row r="234" spans="1:40">
      <c r="A234" s="6">
        <v>42871</v>
      </c>
      <c r="B234" s="5" t="s">
        <v>16</v>
      </c>
      <c r="C234" s="5">
        <v>3</v>
      </c>
      <c r="D234" s="5" t="s">
        <v>88</v>
      </c>
      <c r="E234">
        <v>119</v>
      </c>
      <c r="F234" s="5">
        <v>1.05</v>
      </c>
      <c r="G234">
        <v>2</v>
      </c>
      <c r="AF234" s="5">
        <f t="shared" si="21"/>
        <v>0</v>
      </c>
      <c r="AG234">
        <f t="shared" si="22"/>
        <v>0</v>
      </c>
      <c r="AH234">
        <f t="shared" si="23"/>
        <v>0</v>
      </c>
      <c r="AJ234">
        <f>IF(AND(OR(D234="S. acutus",D234="S. californicus",D234="S. tabernaemontani"),G234=0),E234*[1]Sheet1!$D$7+[1]Sheet1!$L$7,IF(AND(OR(D234="S. acutus",D234="S. tabernaemontani"),G234&gt;0),E234*[1]Sheet1!$D$8+AI234*[1]Sheet1!$E$8,IF(AND(D234="S. californicus",G234&gt;0),E234*[1]Sheet1!$D$9+AI234*[1]Sheet1!$E$9,IF(D234="S.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latifolia"),E234&gt;0),F234*[1]Sheet1!$C$4+E234*[1]Sheet1!$D$4+AD234*[1]Sheet1!$J$4+AE234*[1]Sheet1!$K$4+[1]Sheet1!$L$4,IF(AND(OR(D234="T. domingensis",D234="T. latifolia"),AF234&gt;0),AF234*[1]Sheet1!$G$5+AG234*[1]Sheet1!$H$5+AH234*[1]Sheet1!$I$5+[1]Sheet1!$L$5,0)))))))</f>
        <v>4.5823449000000007</v>
      </c>
      <c r="AK234">
        <f t="shared" si="20"/>
        <v>4.5823449000000007</v>
      </c>
      <c r="AL234">
        <f t="shared" si="24"/>
        <v>0.86590074375000003</v>
      </c>
    </row>
    <row r="235" spans="1:40">
      <c r="A235" s="6">
        <v>42871</v>
      </c>
      <c r="B235" s="5" t="s">
        <v>16</v>
      </c>
      <c r="C235" s="5">
        <v>3</v>
      </c>
      <c r="D235" s="5" t="s">
        <v>88</v>
      </c>
      <c r="E235">
        <v>212</v>
      </c>
      <c r="F235" s="5">
        <v>0.98</v>
      </c>
      <c r="G235">
        <v>2</v>
      </c>
      <c r="AF235" s="5">
        <f t="shared" si="21"/>
        <v>0</v>
      </c>
      <c r="AG235">
        <f t="shared" si="22"/>
        <v>0</v>
      </c>
      <c r="AH235">
        <f t="shared" si="23"/>
        <v>0</v>
      </c>
      <c r="AJ235">
        <f>IF(AND(OR(D235="S. acutus",D235="S. californicus",D235="S. tabernaemontani"),G235=0),E235*[1]Sheet1!$D$7+[1]Sheet1!$L$7,IF(AND(OR(D235="S. acutus",D235="S. tabernaemontani"),G235&gt;0),E235*[1]Sheet1!$D$8+AI235*[1]Sheet1!$E$8,IF(AND(D235="S. californicus",G235&gt;0),E235*[1]Sheet1!$D$9+AI235*[1]Sheet1!$E$9,IF(D235="S.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latifolia"),E235&gt;0),F235*[1]Sheet1!$C$4+E235*[1]Sheet1!$D$4+AD235*[1]Sheet1!$J$4+AE235*[1]Sheet1!$K$4+[1]Sheet1!$L$4,IF(AND(OR(D235="T. domingensis",D235="T. latifolia"),AF235&gt;0),AF235*[1]Sheet1!$G$5+AG235*[1]Sheet1!$H$5+AH235*[1]Sheet1!$I$5+[1]Sheet1!$L$5,0)))))))</f>
        <v>8.1635052000000012</v>
      </c>
      <c r="AK235">
        <f t="shared" si="20"/>
        <v>8.1635052000000012</v>
      </c>
      <c r="AL235">
        <f t="shared" si="24"/>
        <v>0.7542957589999999</v>
      </c>
    </row>
    <row r="236" spans="1:40">
      <c r="A236" s="6">
        <v>42871</v>
      </c>
      <c r="B236" s="5" t="s">
        <v>16</v>
      </c>
      <c r="C236" s="5">
        <v>3</v>
      </c>
      <c r="D236" s="5" t="s">
        <v>88</v>
      </c>
      <c r="E236">
        <v>240</v>
      </c>
      <c r="F236" s="5">
        <v>1.39</v>
      </c>
      <c r="G236" s="5">
        <v>1</v>
      </c>
      <c r="AE236" s="5"/>
      <c r="AF236" s="5">
        <f t="shared" si="21"/>
        <v>0</v>
      </c>
      <c r="AG236">
        <f t="shared" si="22"/>
        <v>0</v>
      </c>
      <c r="AH236">
        <f t="shared" si="23"/>
        <v>0</v>
      </c>
      <c r="AJ236">
        <f>IF(AND(OR(D236="S. acutus",D236="S. californicus",D236="S. tabernaemontani"),G236=0),E236*[1]Sheet1!$D$7+[1]Sheet1!$L$7,IF(AND(OR(D236="S. acutus",D236="S. tabernaemontani"),G236&gt;0),E236*[1]Sheet1!$D$8+AI236*[1]Sheet1!$E$8,IF(AND(D236="S. californicus",G236&gt;0),E236*[1]Sheet1!$D$9+AI236*[1]Sheet1!$E$9,IF(D236="S.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latifolia"),E236&gt;0),F236*[1]Sheet1!$C$4+E236*[1]Sheet1!$D$4+AD236*[1]Sheet1!$J$4+AE236*[1]Sheet1!$K$4+[1]Sheet1!$L$4,IF(AND(OR(D236="T. domingensis",D236="T. latifolia"),AF236&gt;0),AF236*[1]Sheet1!$G$5+AG236*[1]Sheet1!$H$5+AH236*[1]Sheet1!$I$5+[1]Sheet1!$L$5,0)))))))</f>
        <v>9.2417040000000004</v>
      </c>
      <c r="AK236">
        <f t="shared" si="20"/>
        <v>9.2417040000000004</v>
      </c>
      <c r="AL236">
        <f t="shared" si="24"/>
        <v>1.5174665097499997</v>
      </c>
      <c r="AN236" t="s">
        <v>58</v>
      </c>
    </row>
    <row r="237" spans="1:40">
      <c r="A237" s="6">
        <v>42871</v>
      </c>
      <c r="B237" s="5" t="s">
        <v>16</v>
      </c>
      <c r="C237" s="5">
        <v>3</v>
      </c>
      <c r="D237" s="5" t="s">
        <v>88</v>
      </c>
      <c r="E237">
        <v>181</v>
      </c>
      <c r="F237" s="5">
        <v>0.71</v>
      </c>
      <c r="G237" s="5">
        <v>1</v>
      </c>
      <c r="AE237" s="5"/>
      <c r="AF237" s="5">
        <f t="shared" si="21"/>
        <v>0</v>
      </c>
      <c r="AG237">
        <f t="shared" si="22"/>
        <v>0</v>
      </c>
      <c r="AH237">
        <f t="shared" si="23"/>
        <v>0</v>
      </c>
      <c r="AJ237">
        <f>IF(AND(OR(D237="S. acutus",D237="S. californicus",D237="S. tabernaemontani"),G237=0),E237*[1]Sheet1!$D$7+[1]Sheet1!$L$7,IF(AND(OR(D237="S. acutus",D237="S. tabernaemontani"),G237&gt;0),E237*[1]Sheet1!$D$8+AI237*[1]Sheet1!$E$8,IF(AND(D237="S. californicus",G237&gt;0),E237*[1]Sheet1!$D$9+AI237*[1]Sheet1!$E$9,IF(D237="S.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latifolia"),E237&gt;0),F237*[1]Sheet1!$C$4+E237*[1]Sheet1!$D$4+AD237*[1]Sheet1!$J$4+AE237*[1]Sheet1!$K$4+[1]Sheet1!$L$4,IF(AND(OR(D237="T. domingensis",D237="T. latifolia"),AF237&gt;0),AF237*[1]Sheet1!$G$5+AG237*[1]Sheet1!$H$5+AH237*[1]Sheet1!$I$5+[1]Sheet1!$L$5,0)))))))</f>
        <v>6.9697851000000002</v>
      </c>
      <c r="AK237">
        <f t="shared" si="20"/>
        <v>6.9697851000000002</v>
      </c>
      <c r="AL237">
        <f t="shared" si="24"/>
        <v>0.39591887974999995</v>
      </c>
    </row>
    <row r="238" spans="1:40">
      <c r="A238" s="6">
        <v>42871</v>
      </c>
      <c r="B238" s="5" t="s">
        <v>16</v>
      </c>
      <c r="C238" s="5">
        <v>3</v>
      </c>
      <c r="D238" s="5" t="s">
        <v>88</v>
      </c>
      <c r="E238">
        <v>203</v>
      </c>
      <c r="F238" s="5">
        <v>1.46</v>
      </c>
      <c r="G238" s="5"/>
      <c r="AE238" s="5"/>
      <c r="AF238" s="5">
        <f t="shared" si="21"/>
        <v>0</v>
      </c>
      <c r="AG238">
        <f t="shared" si="22"/>
        <v>0</v>
      </c>
      <c r="AH238">
        <f t="shared" si="23"/>
        <v>0</v>
      </c>
      <c r="AJ238">
        <f>IF(AND(OR(D238="S. acutus",D238="S. californicus",D238="S. tabernaemontani"),G238=0),E238*[1]Sheet1!$D$7+[1]Sheet1!$L$7,IF(AND(OR(D238="S. acutus",D238="S. tabernaemontani"),G238&gt;0),E238*[1]Sheet1!$D$8+AI238*[1]Sheet1!$E$8,IF(AND(D238="S. californicus",G238&gt;0),E238*[1]Sheet1!$D$9+AI238*[1]Sheet1!$E$9,IF(D238="S.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latifolia"),E238&gt;0),F238*[1]Sheet1!$C$4+E238*[1]Sheet1!$D$4+AD238*[1]Sheet1!$J$4+AE238*[1]Sheet1!$K$4+[1]Sheet1!$L$4,IF(AND(OR(D238="T. domingensis",D238="T. latifolia"),AF238&gt;0),AF238*[1]Sheet1!$G$5+AG238*[1]Sheet1!$H$5+AH238*[1]Sheet1!$I$5+[1]Sheet1!$L$5,0)))))))</f>
        <v>9.6407179999999997</v>
      </c>
      <c r="AK238">
        <f t="shared" si="20"/>
        <v>9.6407179999999997</v>
      </c>
      <c r="AL238">
        <f t="shared" si="24"/>
        <v>1.6741533109999998</v>
      </c>
    </row>
    <row r="239" spans="1:40">
      <c r="A239" s="6">
        <v>42871</v>
      </c>
      <c r="B239" s="5" t="s">
        <v>16</v>
      </c>
      <c r="C239" s="5">
        <v>3</v>
      </c>
      <c r="D239" s="5" t="s">
        <v>88</v>
      </c>
      <c r="E239">
        <v>149</v>
      </c>
      <c r="F239" s="5">
        <v>0.96</v>
      </c>
      <c r="G239" s="5">
        <v>4</v>
      </c>
      <c r="AF239" s="5">
        <f t="shared" si="21"/>
        <v>0</v>
      </c>
      <c r="AG239">
        <f t="shared" si="22"/>
        <v>0</v>
      </c>
      <c r="AH239">
        <f t="shared" si="23"/>
        <v>0</v>
      </c>
      <c r="AJ239">
        <f>IF(AND(OR(D239="S. acutus",D239="S. californicus",D239="S. tabernaemontani"),G239=0),E239*[1]Sheet1!$D$7+[1]Sheet1!$L$7,IF(AND(OR(D239="S. acutus",D239="S. tabernaemontani"),G239&gt;0),E239*[1]Sheet1!$D$8+AI239*[1]Sheet1!$E$8,IF(AND(D239="S. californicus",G239&gt;0),E239*[1]Sheet1!$D$9+AI239*[1]Sheet1!$E$9,IF(D239="S.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latifolia"),E239&gt;0),F239*[1]Sheet1!$C$4+E239*[1]Sheet1!$D$4+AD239*[1]Sheet1!$J$4+AE239*[1]Sheet1!$K$4+[1]Sheet1!$L$4,IF(AND(OR(D239="T. domingensis",D239="T. latifolia"),AF239&gt;0),AF239*[1]Sheet1!$G$5+AG239*[1]Sheet1!$H$5+AH239*[1]Sheet1!$I$5+[1]Sheet1!$L$5,0)))))))</f>
        <v>5.7375579000000005</v>
      </c>
      <c r="AK239">
        <f t="shared" si="20"/>
        <v>5.7375579000000005</v>
      </c>
      <c r="AL239">
        <f t="shared" si="24"/>
        <v>0.7238223359999999</v>
      </c>
    </row>
    <row r="240" spans="1:40">
      <c r="A240" s="6">
        <v>42871</v>
      </c>
      <c r="B240" s="5" t="s">
        <v>16</v>
      </c>
      <c r="C240" s="5">
        <v>3</v>
      </c>
      <c r="D240" s="5" t="s">
        <v>88</v>
      </c>
      <c r="E240">
        <v>261</v>
      </c>
      <c r="F240" s="5">
        <v>1.45</v>
      </c>
      <c r="G240" s="5">
        <v>3</v>
      </c>
      <c r="AE240" s="5"/>
      <c r="AF240" s="5">
        <f t="shared" si="21"/>
        <v>0</v>
      </c>
      <c r="AG240">
        <f t="shared" si="22"/>
        <v>0</v>
      </c>
      <c r="AH240">
        <f t="shared" si="23"/>
        <v>0</v>
      </c>
      <c r="AJ240">
        <f>IF(AND(OR(D240="S. acutus",D240="S. californicus",D240="S. tabernaemontani"),G240=0),E240*[1]Sheet1!$D$7+[1]Sheet1!$L$7,IF(AND(OR(D240="S. acutus",D240="S. tabernaemontani"),G240&gt;0),E240*[1]Sheet1!$D$8+AI240*[1]Sheet1!$E$8,IF(AND(D240="S. californicus",G240&gt;0),E240*[1]Sheet1!$D$9+AI240*[1]Sheet1!$E$9,IF(D240="S.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latifolia"),E240&gt;0),F240*[1]Sheet1!$C$4+E240*[1]Sheet1!$D$4+AD240*[1]Sheet1!$J$4+AE240*[1]Sheet1!$K$4+[1]Sheet1!$L$4,IF(AND(OR(D240="T. domingensis",D240="T. latifolia"),AF240&gt;0),AF240*[1]Sheet1!$G$5+AG240*[1]Sheet1!$H$5+AH240*[1]Sheet1!$I$5+[1]Sheet1!$L$5,0)))))))</f>
        <v>10.050353100000001</v>
      </c>
      <c r="AK240">
        <f t="shared" si="20"/>
        <v>10.050353100000001</v>
      </c>
      <c r="AL240">
        <f t="shared" si="24"/>
        <v>1.6512982437499999</v>
      </c>
    </row>
    <row r="241" spans="1:38">
      <c r="A241" s="6">
        <v>42871</v>
      </c>
      <c r="B241" s="5" t="s">
        <v>16</v>
      </c>
      <c r="C241" s="5">
        <v>3</v>
      </c>
      <c r="D241" s="5" t="s">
        <v>88</v>
      </c>
      <c r="E241">
        <v>179</v>
      </c>
      <c r="F241" s="5">
        <v>1</v>
      </c>
      <c r="G241" s="5">
        <v>4</v>
      </c>
      <c r="AF241" s="5">
        <f t="shared" si="21"/>
        <v>0</v>
      </c>
      <c r="AG241">
        <f t="shared" si="22"/>
        <v>0</v>
      </c>
      <c r="AH241">
        <f t="shared" si="23"/>
        <v>0</v>
      </c>
      <c r="AJ241">
        <f>IF(AND(OR(D241="S. acutus",D241="S. californicus",D241="S. tabernaemontani"),G241=0),E241*[1]Sheet1!$D$7+[1]Sheet1!$L$7,IF(AND(OR(D241="S. acutus",D241="S. tabernaemontani"),G241&gt;0),E241*[1]Sheet1!$D$8+AI241*[1]Sheet1!$E$8,IF(AND(D241="S. californicus",G241&gt;0),E241*[1]Sheet1!$D$9+AI241*[1]Sheet1!$E$9,IF(D241="S.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latifolia"),E241&gt;0),F241*[1]Sheet1!$C$4+E241*[1]Sheet1!$D$4+AD241*[1]Sheet1!$J$4+AE241*[1]Sheet1!$K$4+[1]Sheet1!$L$4,IF(AND(OR(D241="T. domingensis",D241="T. latifolia"),AF241&gt;0),AF241*[1]Sheet1!$G$5+AG241*[1]Sheet1!$H$5+AH241*[1]Sheet1!$I$5+[1]Sheet1!$L$5,0)))))))</f>
        <v>6.8927709000000004</v>
      </c>
      <c r="AK241">
        <f t="shared" si="20"/>
        <v>6.8927709000000004</v>
      </c>
      <c r="AL241">
        <f t="shared" si="24"/>
        <v>0.78539749999999997</v>
      </c>
    </row>
    <row r="242" spans="1:38">
      <c r="A242" s="6">
        <v>42871</v>
      </c>
      <c r="B242" s="5" t="s">
        <v>16</v>
      </c>
      <c r="C242" s="5">
        <v>3</v>
      </c>
      <c r="D242" s="5" t="s">
        <v>88</v>
      </c>
      <c r="E242">
        <v>198</v>
      </c>
      <c r="F242" s="5">
        <v>0.86</v>
      </c>
      <c r="AF242" s="5">
        <f t="shared" si="21"/>
        <v>0</v>
      </c>
      <c r="AG242">
        <f t="shared" si="22"/>
        <v>0</v>
      </c>
      <c r="AH242">
        <f t="shared" si="23"/>
        <v>0</v>
      </c>
      <c r="AJ242">
        <f>IF(AND(OR(D242="S. acutus",D242="S. californicus",D242="S. tabernaemontani"),G242=0),E242*[1]Sheet1!$D$7+[1]Sheet1!$L$7,IF(AND(OR(D242="S. acutus",D242="S. tabernaemontani"),G242&gt;0),E242*[1]Sheet1!$D$8+AI242*[1]Sheet1!$E$8,IF(AND(D242="S. californicus",G242&gt;0),E242*[1]Sheet1!$D$9+AI242*[1]Sheet1!$E$9,IF(D242="S.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latifolia"),E242&gt;0),F242*[1]Sheet1!$C$4+E242*[1]Sheet1!$D$4+AD242*[1]Sheet1!$J$4+AE242*[1]Sheet1!$K$4+[1]Sheet1!$L$4,IF(AND(OR(D242="T. domingensis",D242="T. latifolia"),AF242&gt;0),AF242*[1]Sheet1!$G$5+AG242*[1]Sheet1!$H$5+AH242*[1]Sheet1!$I$5+[1]Sheet1!$L$5,0)))))))</f>
        <v>9.2901929999999986</v>
      </c>
      <c r="AK242">
        <f t="shared" si="20"/>
        <v>9.2901929999999986</v>
      </c>
      <c r="AL242">
        <f t="shared" si="24"/>
        <v>0.58087999099999987</v>
      </c>
    </row>
    <row r="243" spans="1:38">
      <c r="A243" s="6">
        <v>42871</v>
      </c>
      <c r="B243" s="5" t="s">
        <v>16</v>
      </c>
      <c r="C243" s="5">
        <v>3</v>
      </c>
      <c r="D243" s="5" t="s">
        <v>88</v>
      </c>
      <c r="E243">
        <v>141</v>
      </c>
      <c r="F243" s="5">
        <v>0.87</v>
      </c>
      <c r="G243" s="5">
        <v>3</v>
      </c>
      <c r="AF243" s="5">
        <f t="shared" si="21"/>
        <v>0</v>
      </c>
      <c r="AG243">
        <f t="shared" si="22"/>
        <v>0</v>
      </c>
      <c r="AH243">
        <f t="shared" si="23"/>
        <v>0</v>
      </c>
      <c r="AJ243">
        <f>IF(AND(OR(D243="S. acutus",D243="S. californicus",D243="S. tabernaemontani"),G243=0),E243*[1]Sheet1!$D$7+[1]Sheet1!$L$7,IF(AND(OR(D243="S. acutus",D243="S. tabernaemontani"),G243&gt;0),E243*[1]Sheet1!$D$8+AI243*[1]Sheet1!$E$8,IF(AND(D243="S. californicus",G243&gt;0),E243*[1]Sheet1!$D$9+AI243*[1]Sheet1!$E$9,IF(D243="S.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latifolia"),E243&gt;0),F243*[1]Sheet1!$C$4+E243*[1]Sheet1!$D$4+AD243*[1]Sheet1!$J$4+AE243*[1]Sheet1!$K$4+[1]Sheet1!$L$4,IF(AND(OR(D243="T. domingensis",D243="T. latifolia"),AF243&gt;0),AF243*[1]Sheet1!$G$5+AG243*[1]Sheet1!$H$5+AH243*[1]Sheet1!$I$5+[1]Sheet1!$L$5,0)))))))</f>
        <v>5.4295011000000004</v>
      </c>
      <c r="AK243">
        <f t="shared" si="20"/>
        <v>5.4295011000000004</v>
      </c>
      <c r="AL243">
        <f t="shared" si="24"/>
        <v>0.59446736774999998</v>
      </c>
    </row>
    <row r="244" spans="1:38">
      <c r="A244" s="6">
        <v>42871</v>
      </c>
      <c r="B244" s="5" t="s">
        <v>16</v>
      </c>
      <c r="C244" s="5">
        <v>3</v>
      </c>
      <c r="D244" s="5" t="s">
        <v>88</v>
      </c>
      <c r="E244">
        <v>234</v>
      </c>
      <c r="F244" s="5">
        <v>1</v>
      </c>
      <c r="G244" s="5">
        <v>1</v>
      </c>
      <c r="AF244" s="5">
        <f t="shared" si="21"/>
        <v>0</v>
      </c>
      <c r="AG244">
        <f t="shared" si="22"/>
        <v>0</v>
      </c>
      <c r="AH244">
        <f t="shared" si="23"/>
        <v>0</v>
      </c>
      <c r="AJ244">
        <f>IF(AND(OR(D244="S. acutus",D244="S. californicus",D244="S. tabernaemontani"),G244=0),E244*[1]Sheet1!$D$7+[1]Sheet1!$L$7,IF(AND(OR(D244="S. acutus",D244="S. tabernaemontani"),G244&gt;0),E244*[1]Sheet1!$D$8+AI244*[1]Sheet1!$E$8,IF(AND(D244="S. californicus",G244&gt;0),E244*[1]Sheet1!$D$9+AI244*[1]Sheet1!$E$9,IF(D244="S.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latifolia"),E244&gt;0),F244*[1]Sheet1!$C$4+E244*[1]Sheet1!$D$4+AD244*[1]Sheet1!$J$4+AE244*[1]Sheet1!$K$4+[1]Sheet1!$L$4,IF(AND(OR(D244="T. domingensis",D244="T. latifolia"),AF244&gt;0),AF244*[1]Sheet1!$G$5+AG244*[1]Sheet1!$H$5+AH244*[1]Sheet1!$I$5+[1]Sheet1!$L$5,0)))))))</f>
        <v>9.0106614</v>
      </c>
      <c r="AK244">
        <f t="shared" si="20"/>
        <v>9.0106614</v>
      </c>
      <c r="AL244">
        <f t="shared" si="24"/>
        <v>0.78539749999999997</v>
      </c>
    </row>
    <row r="245" spans="1:38">
      <c r="A245" s="6">
        <v>42871</v>
      </c>
      <c r="B245" s="5" t="s">
        <v>16</v>
      </c>
      <c r="C245" s="5">
        <v>3</v>
      </c>
      <c r="D245" s="5" t="s">
        <v>88</v>
      </c>
      <c r="E245">
        <v>176</v>
      </c>
      <c r="F245" s="5">
        <v>1.38</v>
      </c>
      <c r="G245" s="5"/>
      <c r="AF245" s="5">
        <f t="shared" si="21"/>
        <v>0</v>
      </c>
      <c r="AG245">
        <f t="shared" si="22"/>
        <v>0</v>
      </c>
      <c r="AH245">
        <f t="shared" si="23"/>
        <v>0</v>
      </c>
      <c r="AJ245">
        <f>IF(AND(OR(D245="S. acutus",D245="S. californicus",D245="S. tabernaemontani"),G245=0),E245*[1]Sheet1!$D$7+[1]Sheet1!$L$7,IF(AND(OR(D245="S. acutus",D245="S. tabernaemontani"),G245&gt;0),E245*[1]Sheet1!$D$8+AI245*[1]Sheet1!$E$8,IF(AND(D245="S. californicus",G245&gt;0),E245*[1]Sheet1!$D$9+AI245*[1]Sheet1!$E$9,IF(D245="S.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latifolia"),E245&gt;0),F245*[1]Sheet1!$C$4+E245*[1]Sheet1!$D$4+AD245*[1]Sheet1!$J$4+AE245*[1]Sheet1!$K$4+[1]Sheet1!$L$4,IF(AND(OR(D245="T. domingensis",D245="T. latifolia"),AF245&gt;0),AF245*[1]Sheet1!$G$5+AG245*[1]Sheet1!$H$5+AH245*[1]Sheet1!$I$5+[1]Sheet1!$L$5,0)))))))</f>
        <v>7.7478830000000007</v>
      </c>
      <c r="AK245">
        <f t="shared" si="20"/>
        <v>7.7478830000000007</v>
      </c>
      <c r="AL245">
        <f t="shared" si="24"/>
        <v>1.4957109989999997</v>
      </c>
    </row>
    <row r="246" spans="1:38">
      <c r="A246" s="6">
        <v>42871</v>
      </c>
      <c r="B246" s="5" t="s">
        <v>16</v>
      </c>
      <c r="C246" s="5">
        <v>3</v>
      </c>
      <c r="D246" s="5" t="s">
        <v>88</v>
      </c>
      <c r="E246">
        <v>181</v>
      </c>
      <c r="F246" s="5">
        <v>1.26</v>
      </c>
      <c r="G246" s="5">
        <v>4</v>
      </c>
      <c r="AF246" s="5">
        <f t="shared" si="21"/>
        <v>0</v>
      </c>
      <c r="AG246">
        <f t="shared" si="22"/>
        <v>0</v>
      </c>
      <c r="AH246">
        <f t="shared" si="23"/>
        <v>0</v>
      </c>
      <c r="AJ246">
        <f>IF(AND(OR(D246="S. acutus",D246="S. californicus",D246="S. tabernaemontani"),G246=0),E246*[1]Sheet1!$D$7+[1]Sheet1!$L$7,IF(AND(OR(D246="S. acutus",D246="S. tabernaemontani"),G246&gt;0),E246*[1]Sheet1!$D$8+AI246*[1]Sheet1!$E$8,IF(AND(D246="S. californicus",G246&gt;0),E246*[1]Sheet1!$D$9+AI246*[1]Sheet1!$E$9,IF(D246="S.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latifolia"),E246&gt;0),F246*[1]Sheet1!$C$4+E246*[1]Sheet1!$D$4+AD246*[1]Sheet1!$J$4+AE246*[1]Sheet1!$K$4+[1]Sheet1!$L$4,IF(AND(OR(D246="T. domingensis",D246="T. latifolia"),AF246&gt;0),AF246*[1]Sheet1!$G$5+AG246*[1]Sheet1!$H$5+AH246*[1]Sheet1!$I$5+[1]Sheet1!$L$5,0)))))))</f>
        <v>6.9697851000000002</v>
      </c>
      <c r="AK246">
        <f t="shared" si="20"/>
        <v>6.9697851000000002</v>
      </c>
      <c r="AL246">
        <f t="shared" si="24"/>
        <v>1.246897071</v>
      </c>
    </row>
    <row r="247" spans="1:38">
      <c r="A247" s="6">
        <v>42871</v>
      </c>
      <c r="B247" s="5" t="s">
        <v>16</v>
      </c>
      <c r="C247" s="5">
        <v>3</v>
      </c>
      <c r="D247" s="5" t="s">
        <v>88</v>
      </c>
      <c r="E247">
        <v>239</v>
      </c>
      <c r="F247" s="5">
        <v>1.36</v>
      </c>
      <c r="G247" s="5">
        <v>2</v>
      </c>
      <c r="AF247" s="5">
        <f t="shared" si="21"/>
        <v>0</v>
      </c>
      <c r="AG247">
        <f t="shared" si="22"/>
        <v>0</v>
      </c>
      <c r="AH247">
        <f t="shared" si="23"/>
        <v>0</v>
      </c>
      <c r="AJ247">
        <f>IF(AND(OR(D247="S. acutus",D247="S. californicus",D247="S. tabernaemontani"),G247=0),E247*[1]Sheet1!$D$7+[1]Sheet1!$L$7,IF(AND(OR(D247="S. acutus",D247="S. tabernaemontani"),G247&gt;0),E247*[1]Sheet1!$D$8+AI247*[1]Sheet1!$E$8,IF(AND(D247="S. californicus",G247&gt;0),E247*[1]Sheet1!$D$9+AI247*[1]Sheet1!$E$9,IF(D247="S.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latifolia"),E247&gt;0),F247*[1]Sheet1!$C$4+E247*[1]Sheet1!$D$4+AD247*[1]Sheet1!$J$4+AE247*[1]Sheet1!$K$4+[1]Sheet1!$L$4,IF(AND(OR(D247="T. domingensis",D247="T. latifolia"),AF247&gt;0),AF247*[1]Sheet1!$G$5+AG247*[1]Sheet1!$H$5+AH247*[1]Sheet1!$I$5+[1]Sheet1!$L$5,0)))))))</f>
        <v>9.2031969</v>
      </c>
      <c r="AK247">
        <f t="shared" si="20"/>
        <v>9.2031969</v>
      </c>
      <c r="AL247">
        <f t="shared" si="24"/>
        <v>1.4526712160000002</v>
      </c>
    </row>
    <row r="248" spans="1:38">
      <c r="A248" s="6">
        <v>42871</v>
      </c>
      <c r="B248" s="5" t="s">
        <v>16</v>
      </c>
      <c r="C248" s="5">
        <v>3</v>
      </c>
      <c r="D248" s="5" t="s">
        <v>88</v>
      </c>
      <c r="E248">
        <v>251</v>
      </c>
      <c r="F248" s="5">
        <v>0.82</v>
      </c>
      <c r="G248" s="5">
        <v>1</v>
      </c>
      <c r="AE248" s="5"/>
      <c r="AF248" s="5">
        <f t="shared" si="21"/>
        <v>0</v>
      </c>
      <c r="AG248">
        <f t="shared" si="22"/>
        <v>0</v>
      </c>
      <c r="AH248">
        <f t="shared" si="23"/>
        <v>0</v>
      </c>
      <c r="AJ248">
        <f>IF(AND(OR(D248="S. acutus",D248="S. californicus",D248="S. tabernaemontani"),G248=0),E248*[1]Sheet1!$D$7+[1]Sheet1!$L$7,IF(AND(OR(D248="S. acutus",D248="S. tabernaemontani"),G248&gt;0),E248*[1]Sheet1!$D$8+AI248*[1]Sheet1!$E$8,IF(AND(D248="S. californicus",G248&gt;0),E248*[1]Sheet1!$D$9+AI248*[1]Sheet1!$E$9,IF(D248="S.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latifolia"),E248&gt;0),F248*[1]Sheet1!$C$4+E248*[1]Sheet1!$D$4+AD248*[1]Sheet1!$J$4+AE248*[1]Sheet1!$K$4+[1]Sheet1!$L$4,IF(AND(OR(D248="T. domingensis",D248="T. latifolia"),AF248&gt;0),AF248*[1]Sheet1!$G$5+AG248*[1]Sheet1!$H$5+AH248*[1]Sheet1!$I$5+[1]Sheet1!$L$5,0)))))))</f>
        <v>9.6652821000000007</v>
      </c>
      <c r="AK248">
        <f t="shared" si="20"/>
        <v>9.6652821000000007</v>
      </c>
      <c r="AL248">
        <f t="shared" si="24"/>
        <v>0.52810127899999992</v>
      </c>
    </row>
    <row r="249" spans="1:38">
      <c r="A249" s="6">
        <v>42871</v>
      </c>
      <c r="B249" s="5" t="s">
        <v>16</v>
      </c>
      <c r="C249" s="5">
        <v>3</v>
      </c>
      <c r="D249" s="5" t="s">
        <v>85</v>
      </c>
      <c r="F249" s="5">
        <v>3.1</v>
      </c>
      <c r="G249" s="5"/>
      <c r="H249">
        <v>96</v>
      </c>
      <c r="I249">
        <v>97</v>
      </c>
      <c r="J249">
        <v>121</v>
      </c>
      <c r="K249">
        <v>133</v>
      </c>
      <c r="L249">
        <v>153</v>
      </c>
      <c r="M249">
        <v>168</v>
      </c>
      <c r="N249">
        <v>185</v>
      </c>
      <c r="O249">
        <v>198</v>
      </c>
      <c r="P249">
        <v>206</v>
      </c>
      <c r="Q249">
        <v>215</v>
      </c>
      <c r="AE249" s="5"/>
      <c r="AF249" s="5">
        <f t="shared" si="21"/>
        <v>1572</v>
      </c>
      <c r="AG249">
        <f t="shared" si="22"/>
        <v>10</v>
      </c>
      <c r="AH249">
        <f t="shared" si="23"/>
        <v>215</v>
      </c>
      <c r="AJ249">
        <f>IF(AND(OR(D249="S. acutus",D249="S. californicus",D249="S. tabernaemontani"),G249=0),E249*[1]Sheet1!$D$7+[1]Sheet1!$L$7,IF(AND(OR(D249="S. acutus",D249="S. tabernaemontani"),G249&gt;0),E249*[1]Sheet1!$D$8+AI249*[1]Sheet1!$E$8,IF(AND(D249="S. californicus",G249&gt;0),E249*[1]Sheet1!$D$9+AI249*[1]Sheet1!$E$9,IF(D249="S.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latifolia"),E249&gt;0),F249*[1]Sheet1!$C$4+E249*[1]Sheet1!$D$4+AD249*[1]Sheet1!$J$4+AE249*[1]Sheet1!$K$4+[1]Sheet1!$L$4,IF(AND(OR(D249="T. domingensis",D249="T. latifolia"),AF249&gt;0),AF249*[1]Sheet1!$G$5+AG249*[1]Sheet1!$H$5+AH249*[1]Sheet1!$I$5+[1]Sheet1!$L$5,0)))))))</f>
        <v>45.428638999999997</v>
      </c>
      <c r="AK249">
        <f t="shared" si="20"/>
        <v>45.428638999999997</v>
      </c>
      <c r="AL249">
        <f t="shared" si="24"/>
        <v>7.5476699750000007</v>
      </c>
    </row>
    <row r="250" spans="1:38">
      <c r="A250" s="6">
        <v>42871</v>
      </c>
      <c r="B250" s="5" t="s">
        <v>16</v>
      </c>
      <c r="C250" s="5">
        <v>3</v>
      </c>
      <c r="D250" s="5" t="s">
        <v>88</v>
      </c>
      <c r="E250">
        <v>206</v>
      </c>
      <c r="F250" s="5">
        <v>0.19</v>
      </c>
      <c r="G250" s="5">
        <v>1</v>
      </c>
      <c r="AE250" s="5"/>
      <c r="AF250" s="5">
        <f t="shared" si="21"/>
        <v>0</v>
      </c>
      <c r="AG250">
        <f t="shared" si="22"/>
        <v>0</v>
      </c>
      <c r="AH250">
        <f t="shared" si="23"/>
        <v>0</v>
      </c>
      <c r="AJ250">
        <f>IF(AND(OR(D250="S. acutus",D250="S. californicus",D250="S. tabernaemontani"),G250=0),E250*[1]Sheet1!$D$7+[1]Sheet1!$L$7,IF(AND(OR(D250="S. acutus",D250="S. tabernaemontani"),G250&gt;0),E250*[1]Sheet1!$D$8+AI250*[1]Sheet1!$E$8,IF(AND(D250="S. californicus",G250&gt;0),E250*[1]Sheet1!$D$9+AI250*[1]Sheet1!$E$9,IF(D250="S.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latifolia"),E250&gt;0),F250*[1]Sheet1!$C$4+E250*[1]Sheet1!$D$4+AD250*[1]Sheet1!$J$4+AE250*[1]Sheet1!$K$4+[1]Sheet1!$L$4,IF(AND(OR(D250="T. domingensis",D250="T. latifolia"),AF250&gt;0),AF250*[1]Sheet1!$G$5+AG250*[1]Sheet1!$H$5+AH250*[1]Sheet1!$I$5+[1]Sheet1!$L$5,0)))))))</f>
        <v>7.9324626000000009</v>
      </c>
      <c r="AK250">
        <f t="shared" si="20"/>
        <v>7.9324626000000009</v>
      </c>
      <c r="AL250">
        <f t="shared" si="24"/>
        <v>2.8352849749999999E-2</v>
      </c>
    </row>
    <row r="251" spans="1:38">
      <c r="A251" s="6">
        <v>42871</v>
      </c>
      <c r="B251" s="5" t="s">
        <v>16</v>
      </c>
      <c r="C251" s="5">
        <v>3</v>
      </c>
      <c r="D251" s="5" t="s">
        <v>85</v>
      </c>
      <c r="F251" s="5">
        <v>1.94</v>
      </c>
      <c r="G251" s="5"/>
      <c r="H251">
        <v>52</v>
      </c>
      <c r="I251">
        <v>88</v>
      </c>
      <c r="J251">
        <v>92</v>
      </c>
      <c r="K251">
        <v>125</v>
      </c>
      <c r="L251">
        <v>154</v>
      </c>
      <c r="M251">
        <v>157</v>
      </c>
      <c r="N251">
        <v>173</v>
      </c>
      <c r="O251">
        <v>196</v>
      </c>
      <c r="AF251" s="5">
        <f t="shared" si="21"/>
        <v>1037</v>
      </c>
      <c r="AG251">
        <f t="shared" si="22"/>
        <v>8</v>
      </c>
      <c r="AH251">
        <f t="shared" si="23"/>
        <v>196</v>
      </c>
      <c r="AJ251">
        <f>IF(AND(OR(D251="S. acutus",D251="S. californicus",D251="S. tabernaemontani"),G251=0),E251*[1]Sheet1!$D$7+[1]Sheet1!$L$7,IF(AND(OR(D251="S. acutus",D251="S. tabernaemontani"),G251&gt;0),E251*[1]Sheet1!$D$8+AI251*[1]Sheet1!$E$8,IF(AND(D251="S. californicus",G251&gt;0),E251*[1]Sheet1!$D$9+AI251*[1]Sheet1!$E$9,IF(D251="S.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latifolia"),E251&gt;0),F251*[1]Sheet1!$C$4+E251*[1]Sheet1!$D$4+AD251*[1]Sheet1!$J$4+AE251*[1]Sheet1!$K$4+[1]Sheet1!$L$4,IF(AND(OR(D251="T. domingensis",D251="T. latifolia"),AF251&gt;0),AF251*[1]Sheet1!$G$5+AG251*[1]Sheet1!$H$5+AH251*[1]Sheet1!$I$5+[1]Sheet1!$L$5,0)))))))</f>
        <v>15.038075000000013</v>
      </c>
      <c r="AK251">
        <f t="shared" ref="AK251:AK314" si="25">IF(AJ251&lt;0," ",AJ251)</f>
        <v>15.038075000000013</v>
      </c>
      <c r="AL251">
        <f t="shared" si="24"/>
        <v>2.9559220309999996</v>
      </c>
    </row>
    <row r="252" spans="1:38">
      <c r="A252" s="6">
        <v>42871</v>
      </c>
      <c r="B252" s="5" t="s">
        <v>16</v>
      </c>
      <c r="C252" s="5">
        <v>3</v>
      </c>
      <c r="D252" s="5" t="s">
        <v>88</v>
      </c>
      <c r="E252">
        <v>69</v>
      </c>
      <c r="F252" s="5">
        <v>0.74</v>
      </c>
      <c r="G252" s="5"/>
      <c r="AF252" s="5">
        <f t="shared" si="21"/>
        <v>0</v>
      </c>
      <c r="AG252">
        <f t="shared" si="22"/>
        <v>0</v>
      </c>
      <c r="AH252">
        <f t="shared" si="23"/>
        <v>0</v>
      </c>
      <c r="AJ252">
        <f>IF(AND(OR(D252="S. acutus",D252="S. californicus",D252="S. tabernaemontani"),G252=0),E252*[1]Sheet1!$D$7+[1]Sheet1!$L$7,IF(AND(OR(D252="S. acutus",D252="S. tabernaemontani"),G252&gt;0),E252*[1]Sheet1!$D$8+AI252*[1]Sheet1!$E$8,IF(AND(D252="S. californicus",G252&gt;0),E252*[1]Sheet1!$D$9+AI252*[1]Sheet1!$E$9,IF(D252="S.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latifolia"),E252&gt;0),F252*[1]Sheet1!$C$4+E252*[1]Sheet1!$D$4+AD252*[1]Sheet1!$J$4+AE252*[1]Sheet1!$K$4+[1]Sheet1!$L$4,IF(AND(OR(D252="T. domingensis",D252="T. latifolia"),AF252&gt;0),AF252*[1]Sheet1!$G$5+AG252*[1]Sheet1!$H$5+AH252*[1]Sheet1!$I$5+[1]Sheet1!$L$5,0)))))))</f>
        <v>0.24664800000000042</v>
      </c>
      <c r="AK252">
        <f t="shared" si="25"/>
        <v>0.24664800000000042</v>
      </c>
      <c r="AL252">
        <f t="shared" si="24"/>
        <v>0.43008367099999995</v>
      </c>
    </row>
    <row r="253" spans="1:38">
      <c r="A253" s="6">
        <v>42871</v>
      </c>
      <c r="B253" s="5" t="s">
        <v>16</v>
      </c>
      <c r="C253" s="5">
        <v>3</v>
      </c>
      <c r="D253" s="5" t="s">
        <v>88</v>
      </c>
      <c r="E253">
        <v>55</v>
      </c>
      <c r="F253" s="5">
        <v>0.64</v>
      </c>
      <c r="G253" s="5">
        <v>1</v>
      </c>
      <c r="AF253" s="5">
        <f t="shared" si="21"/>
        <v>0</v>
      </c>
      <c r="AG253">
        <f t="shared" si="22"/>
        <v>0</v>
      </c>
      <c r="AH253">
        <f t="shared" si="23"/>
        <v>0</v>
      </c>
      <c r="AJ253">
        <f>IF(AND(OR(D253="S. acutus",D253="S. californicus",D253="S. tabernaemontani"),G253=0),E253*[1]Sheet1!$D$7+[1]Sheet1!$L$7,IF(AND(OR(D253="S. acutus",D253="S. tabernaemontani"),G253&gt;0),E253*[1]Sheet1!$D$8+AI253*[1]Sheet1!$E$8,IF(AND(D253="S. californicus",G253&gt;0),E253*[1]Sheet1!$D$9+AI253*[1]Sheet1!$E$9,IF(D253="S.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latifolia"),E253&gt;0),F253*[1]Sheet1!$C$4+E253*[1]Sheet1!$D$4+AD253*[1]Sheet1!$J$4+AE253*[1]Sheet1!$K$4+[1]Sheet1!$L$4,IF(AND(OR(D253="T. domingensis",D253="T. latifolia"),AF253&gt;0),AF253*[1]Sheet1!$G$5+AG253*[1]Sheet1!$H$5+AH253*[1]Sheet1!$I$5+[1]Sheet1!$L$5,0)))))))</f>
        <v>2.1178905000000001</v>
      </c>
      <c r="AK253">
        <f t="shared" si="25"/>
        <v>2.1178905000000001</v>
      </c>
      <c r="AL253">
        <f t="shared" si="24"/>
        <v>0.321698816</v>
      </c>
    </row>
    <row r="254" spans="1:38">
      <c r="A254" s="6">
        <v>42871</v>
      </c>
      <c r="B254" s="5" t="s">
        <v>16</v>
      </c>
      <c r="C254" s="5">
        <v>3</v>
      </c>
      <c r="D254" s="5" t="s">
        <v>88</v>
      </c>
      <c r="E254">
        <v>233</v>
      </c>
      <c r="F254" s="5">
        <v>1.1200000000000001</v>
      </c>
      <c r="G254" s="5">
        <v>1</v>
      </c>
      <c r="AF254" s="5">
        <f t="shared" si="21"/>
        <v>0</v>
      </c>
      <c r="AG254">
        <f t="shared" si="22"/>
        <v>0</v>
      </c>
      <c r="AH254">
        <f t="shared" si="23"/>
        <v>0</v>
      </c>
      <c r="AJ254">
        <f>IF(AND(OR(D254="S. acutus",D254="S. californicus",D254="S. tabernaemontani"),G254=0),E254*[1]Sheet1!$D$7+[1]Sheet1!$L$7,IF(AND(OR(D254="S. acutus",D254="S. tabernaemontani"),G254&gt;0),E254*[1]Sheet1!$D$8+AI254*[1]Sheet1!$E$8,IF(AND(D254="S. californicus",G254&gt;0),E254*[1]Sheet1!$D$9+AI254*[1]Sheet1!$E$9,IF(D254="S.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latifolia"),E254&gt;0),F254*[1]Sheet1!$C$4+E254*[1]Sheet1!$D$4+AD254*[1]Sheet1!$J$4+AE254*[1]Sheet1!$K$4+[1]Sheet1!$L$4,IF(AND(OR(D254="T. domingensis",D254="T. latifolia"),AF254&gt;0),AF254*[1]Sheet1!$G$5+AG254*[1]Sheet1!$H$5+AH254*[1]Sheet1!$I$5+[1]Sheet1!$L$5,0)))))))</f>
        <v>8.9721542999999997</v>
      </c>
      <c r="AK254">
        <f t="shared" si="25"/>
        <v>8.9721542999999997</v>
      </c>
      <c r="AL254">
        <f t="shared" si="24"/>
        <v>0.98520262400000014</v>
      </c>
    </row>
    <row r="255" spans="1:38">
      <c r="A255" s="6">
        <v>42871</v>
      </c>
      <c r="B255" s="5" t="s">
        <v>16</v>
      </c>
      <c r="C255" s="5">
        <v>3</v>
      </c>
      <c r="D255" s="5" t="s">
        <v>88</v>
      </c>
      <c r="E255">
        <v>189</v>
      </c>
      <c r="F255" s="5">
        <v>0.76</v>
      </c>
      <c r="G255" s="5">
        <v>1</v>
      </c>
      <c r="AF255" s="5">
        <f t="shared" si="21"/>
        <v>0</v>
      </c>
      <c r="AG255">
        <f t="shared" si="22"/>
        <v>0</v>
      </c>
      <c r="AH255">
        <f t="shared" si="23"/>
        <v>0</v>
      </c>
      <c r="AJ255">
        <f>IF(AND(OR(D255="S. acutus",D255="S. californicus",D255="S. tabernaemontani"),G255=0),E255*[1]Sheet1!$D$7+[1]Sheet1!$L$7,IF(AND(OR(D255="S. acutus",D255="S. tabernaemontani"),G255&gt;0),E255*[1]Sheet1!$D$8+AI255*[1]Sheet1!$E$8,IF(AND(D255="S. californicus",G255&gt;0),E255*[1]Sheet1!$D$9+AI255*[1]Sheet1!$E$9,IF(D255="S.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latifolia"),E255&gt;0),F255*[1]Sheet1!$C$4+E255*[1]Sheet1!$D$4+AD255*[1]Sheet1!$J$4+AE255*[1]Sheet1!$K$4+[1]Sheet1!$L$4,IF(AND(OR(D255="T. domingensis",D255="T. latifolia"),AF255&gt;0),AF255*[1]Sheet1!$G$5+AG255*[1]Sheet1!$H$5+AH255*[1]Sheet1!$I$5+[1]Sheet1!$L$5,0)))))))</f>
        <v>7.2778419000000003</v>
      </c>
      <c r="AK255">
        <f t="shared" si="25"/>
        <v>7.2778419000000003</v>
      </c>
      <c r="AL255">
        <f t="shared" si="24"/>
        <v>0.45364559599999998</v>
      </c>
    </row>
    <row r="256" spans="1:38">
      <c r="A256" s="6">
        <v>42871</v>
      </c>
      <c r="B256" s="5" t="s">
        <v>16</v>
      </c>
      <c r="C256" s="5">
        <v>3</v>
      </c>
      <c r="D256" s="5" t="s">
        <v>85</v>
      </c>
      <c r="F256" s="5">
        <v>2.21</v>
      </c>
      <c r="H256">
        <v>54</v>
      </c>
      <c r="I256">
        <v>7</v>
      </c>
      <c r="J256">
        <v>113</v>
      </c>
      <c r="K256">
        <v>165</v>
      </c>
      <c r="L256">
        <v>173</v>
      </c>
      <c r="M256">
        <v>195</v>
      </c>
      <c r="N256">
        <v>207</v>
      </c>
      <c r="AF256" s="5">
        <f t="shared" si="21"/>
        <v>914</v>
      </c>
      <c r="AG256">
        <f t="shared" si="22"/>
        <v>7</v>
      </c>
      <c r="AH256">
        <f t="shared" si="23"/>
        <v>207</v>
      </c>
      <c r="AJ256">
        <f>IF(AND(OR(D256="S. acutus",D256="S. californicus",D256="S. tabernaemontani"),G256=0),E256*[1]Sheet1!$D$7+[1]Sheet1!$L$7,IF(AND(OR(D256="S. acutus",D256="S. tabernaemontani"),G256&gt;0),E256*[1]Sheet1!$D$8+AI256*[1]Sheet1!$E$8,IF(AND(D256="S. californicus",G256&gt;0),E256*[1]Sheet1!$D$9+AI256*[1]Sheet1!$E$9,IF(D256="S.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latifolia"),E256&gt;0),F256*[1]Sheet1!$C$4+E256*[1]Sheet1!$D$4+AD256*[1]Sheet1!$J$4+AE256*[1]Sheet1!$K$4+[1]Sheet1!$L$4,IF(AND(OR(D256="T. domingensis",D256="T. latifolia"),AF256&gt;0),AF256*[1]Sheet1!$G$5+AG256*[1]Sheet1!$H$5+AH256*[1]Sheet1!$I$5+[1]Sheet1!$L$5,0)))))))</f>
        <v>7.2148680000000027</v>
      </c>
      <c r="AK256">
        <f t="shared" si="25"/>
        <v>7.2148680000000027</v>
      </c>
      <c r="AL256">
        <f t="shared" si="24"/>
        <v>3.83595992975</v>
      </c>
    </row>
    <row r="257" spans="1:40">
      <c r="A257" s="6">
        <v>42871</v>
      </c>
      <c r="B257" s="5" t="s">
        <v>16</v>
      </c>
      <c r="C257" s="5">
        <v>3</v>
      </c>
      <c r="D257" s="5" t="s">
        <v>88</v>
      </c>
      <c r="E257">
        <v>209</v>
      </c>
      <c r="F257" s="5">
        <v>0.86</v>
      </c>
      <c r="G257" s="5">
        <v>1</v>
      </c>
      <c r="AF257" s="5">
        <f t="shared" si="21"/>
        <v>0</v>
      </c>
      <c r="AG257">
        <f t="shared" si="22"/>
        <v>0</v>
      </c>
      <c r="AH257">
        <f t="shared" si="23"/>
        <v>0</v>
      </c>
      <c r="AJ257">
        <f>IF(AND(OR(D257="S. acutus",D257="S. californicus",D257="S. tabernaemontani"),G257=0),E257*[1]Sheet1!$D$7+[1]Sheet1!$L$7,IF(AND(OR(D257="S. acutus",D257="S. tabernaemontani"),G257&gt;0),E257*[1]Sheet1!$D$8+AI257*[1]Sheet1!$E$8,IF(AND(D257="S. californicus",G257&gt;0),E257*[1]Sheet1!$D$9+AI257*[1]Sheet1!$E$9,IF(D257="S.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latifolia"),E257&gt;0),F257*[1]Sheet1!$C$4+E257*[1]Sheet1!$D$4+AD257*[1]Sheet1!$J$4+AE257*[1]Sheet1!$K$4+[1]Sheet1!$L$4,IF(AND(OR(D257="T. domingensis",D257="T. latifolia"),AF257&gt;0),AF257*[1]Sheet1!$G$5+AG257*[1]Sheet1!$H$5+AH257*[1]Sheet1!$I$5+[1]Sheet1!$L$5,0)))))))</f>
        <v>8.0479839000000002</v>
      </c>
      <c r="AK257">
        <f t="shared" si="25"/>
        <v>8.0479839000000002</v>
      </c>
      <c r="AL257">
        <f t="shared" si="24"/>
        <v>0.58087999099999987</v>
      </c>
    </row>
    <row r="258" spans="1:40">
      <c r="A258" s="6">
        <v>42871</v>
      </c>
      <c r="B258" s="5" t="s">
        <v>16</v>
      </c>
      <c r="C258" s="5">
        <v>3</v>
      </c>
      <c r="D258" s="5" t="s">
        <v>88</v>
      </c>
      <c r="E258">
        <v>183</v>
      </c>
      <c r="F258" s="5">
        <v>1.35</v>
      </c>
      <c r="G258" s="5">
        <v>3</v>
      </c>
      <c r="AF258" s="5">
        <f t="shared" si="21"/>
        <v>0</v>
      </c>
      <c r="AG258">
        <f t="shared" si="22"/>
        <v>0</v>
      </c>
      <c r="AH258">
        <f t="shared" si="23"/>
        <v>0</v>
      </c>
      <c r="AJ258">
        <f>IF(AND(OR(D258="S. acutus",D258="S. californicus",D258="S. tabernaemontani"),G258=0),E258*[1]Sheet1!$D$7+[1]Sheet1!$L$7,IF(AND(OR(D258="S. acutus",D258="S. tabernaemontani"),G258&gt;0),E258*[1]Sheet1!$D$8+AI258*[1]Sheet1!$E$8,IF(AND(D258="S. californicus",G258&gt;0),E258*[1]Sheet1!$D$9+AI258*[1]Sheet1!$E$9,IF(D258="S.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latifolia"),E258&gt;0),F258*[1]Sheet1!$C$4+E258*[1]Sheet1!$D$4+AD258*[1]Sheet1!$J$4+AE258*[1]Sheet1!$K$4+[1]Sheet1!$L$4,IF(AND(OR(D258="T. domingensis",D258="T. latifolia"),AF258&gt;0),AF258*[1]Sheet1!$G$5+AG258*[1]Sheet1!$H$5+AH258*[1]Sheet1!$I$5+[1]Sheet1!$L$5,0)))))))</f>
        <v>7.0467993000000009</v>
      </c>
      <c r="AK258">
        <f t="shared" si="25"/>
        <v>7.0467993000000009</v>
      </c>
      <c r="AL258">
        <f t="shared" si="24"/>
        <v>1.4313869437500002</v>
      </c>
    </row>
    <row r="259" spans="1:40">
      <c r="A259" s="6">
        <v>42871</v>
      </c>
      <c r="B259" s="5" t="s">
        <v>16</v>
      </c>
      <c r="C259" s="5">
        <v>3</v>
      </c>
      <c r="D259" s="5" t="s">
        <v>88</v>
      </c>
      <c r="E259">
        <v>100</v>
      </c>
      <c r="F259" s="5">
        <v>0.76</v>
      </c>
      <c r="G259" s="5">
        <v>3</v>
      </c>
      <c r="AF259" s="5">
        <f t="shared" ref="AF259:AF303" si="26">SUM(H259:AC259)</f>
        <v>0</v>
      </c>
      <c r="AG259">
        <f t="shared" ref="AG259:AG303" si="27">COUNT(H259:AC259)</f>
        <v>0</v>
      </c>
      <c r="AH259">
        <f t="shared" ref="AH259:AH303" si="28">MAX(H259:AC259)</f>
        <v>0</v>
      </c>
      <c r="AJ259">
        <f>IF(AND(OR(D259="S. acutus",D259="S. californicus",D259="S. tabernaemontani"),G259=0),E259*[1]Sheet1!$D$7+[1]Sheet1!$L$7,IF(AND(OR(D259="S. acutus",D259="S. tabernaemontani"),G259&gt;0),E259*[1]Sheet1!$D$8+AI259*[1]Sheet1!$E$8,IF(AND(D259="S. californicus",G259&gt;0),E259*[1]Sheet1!$D$9+AI259*[1]Sheet1!$E$9,IF(D259="S.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latifolia"),E259&gt;0),F259*[1]Sheet1!$C$4+E259*[1]Sheet1!$D$4+AD259*[1]Sheet1!$J$4+AE259*[1]Sheet1!$K$4+[1]Sheet1!$L$4,IF(AND(OR(D259="T. domingensis",D259="T. latifolia"),AF259&gt;0),AF259*[1]Sheet1!$G$5+AG259*[1]Sheet1!$H$5+AH259*[1]Sheet1!$I$5+[1]Sheet1!$L$5,0)))))))</f>
        <v>3.8507100000000003</v>
      </c>
      <c r="AK259">
        <f t="shared" si="25"/>
        <v>3.8507100000000003</v>
      </c>
      <c r="AL259">
        <f t="shared" si="24"/>
        <v>0.45364559599999998</v>
      </c>
    </row>
    <row r="260" spans="1:40">
      <c r="A260" s="6">
        <v>42871</v>
      </c>
      <c r="B260" s="5" t="s">
        <v>16</v>
      </c>
      <c r="C260" s="5">
        <v>3</v>
      </c>
      <c r="D260" s="5" t="s">
        <v>88</v>
      </c>
      <c r="E260">
        <v>214</v>
      </c>
      <c r="F260" s="5">
        <v>0.7</v>
      </c>
      <c r="G260" s="5">
        <v>1</v>
      </c>
      <c r="AF260" s="5">
        <f t="shared" si="26"/>
        <v>0</v>
      </c>
      <c r="AG260">
        <f t="shared" si="27"/>
        <v>0</v>
      </c>
      <c r="AH260">
        <f t="shared" si="28"/>
        <v>0</v>
      </c>
      <c r="AJ260">
        <f>IF(AND(OR(D260="S. acutus",D260="S. californicus",D260="S. tabernaemontani"),G260=0),E260*[1]Sheet1!$D$7+[1]Sheet1!$L$7,IF(AND(OR(D260="S. acutus",D260="S. tabernaemontani"),G260&gt;0),E260*[1]Sheet1!$D$8+AI260*[1]Sheet1!$E$8,IF(AND(D260="S. californicus",G260&gt;0),E260*[1]Sheet1!$D$9+AI260*[1]Sheet1!$E$9,IF(D260="S.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latifolia"),E260&gt;0),F260*[1]Sheet1!$C$4+E260*[1]Sheet1!$D$4+AD260*[1]Sheet1!$J$4+AE260*[1]Sheet1!$K$4+[1]Sheet1!$L$4,IF(AND(OR(D260="T. domingensis",D260="T. latifolia"),AF260&gt;0),AF260*[1]Sheet1!$G$5+AG260*[1]Sheet1!$H$5+AH260*[1]Sheet1!$I$5+[1]Sheet1!$L$5,0)))))))</f>
        <v>8.2405194000000002</v>
      </c>
      <c r="AK260">
        <f t="shared" si="25"/>
        <v>8.2405194000000002</v>
      </c>
      <c r="AL260">
        <f t="shared" si="24"/>
        <v>0.38484477499999992</v>
      </c>
    </row>
    <row r="261" spans="1:40">
      <c r="A261" s="6">
        <v>42871</v>
      </c>
      <c r="B261" s="5" t="s">
        <v>16</v>
      </c>
      <c r="C261" s="5">
        <v>3</v>
      </c>
      <c r="D261" s="5" t="s">
        <v>88</v>
      </c>
      <c r="E261">
        <v>162</v>
      </c>
      <c r="F261" s="5">
        <v>0.86</v>
      </c>
      <c r="G261" s="5">
        <v>2</v>
      </c>
      <c r="AF261" s="5">
        <f t="shared" si="26"/>
        <v>0</v>
      </c>
      <c r="AG261">
        <f t="shared" si="27"/>
        <v>0</v>
      </c>
      <c r="AH261">
        <f t="shared" si="28"/>
        <v>0</v>
      </c>
      <c r="AJ261">
        <f>IF(AND(OR(D261="S. acutus",D261="S. californicus",D261="S. tabernaemontani"),G261=0),E261*[1]Sheet1!$D$7+[1]Sheet1!$L$7,IF(AND(OR(D261="S. acutus",D261="S. tabernaemontani"),G261&gt;0),E261*[1]Sheet1!$D$8+AI261*[1]Sheet1!$E$8,IF(AND(D261="S. californicus",G261&gt;0),E261*[1]Sheet1!$D$9+AI261*[1]Sheet1!$E$9,IF(D261="S.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latifolia"),E261&gt;0),F261*[1]Sheet1!$C$4+E261*[1]Sheet1!$D$4+AD261*[1]Sheet1!$J$4+AE261*[1]Sheet1!$K$4+[1]Sheet1!$L$4,IF(AND(OR(D261="T. domingensis",D261="T. latifolia"),AF261&gt;0),AF261*[1]Sheet1!$G$5+AG261*[1]Sheet1!$H$5+AH261*[1]Sheet1!$I$5+[1]Sheet1!$L$5,0)))))))</f>
        <v>6.2381502000000006</v>
      </c>
      <c r="AK261">
        <f t="shared" si="25"/>
        <v>6.2381502000000006</v>
      </c>
      <c r="AL261">
        <f t="shared" si="24"/>
        <v>0.58087999099999987</v>
      </c>
    </row>
    <row r="262" spans="1:40">
      <c r="A262" s="6">
        <v>42871</v>
      </c>
      <c r="B262" s="5" t="s">
        <v>16</v>
      </c>
      <c r="C262" s="5">
        <v>3</v>
      </c>
      <c r="D262" s="5" t="s">
        <v>85</v>
      </c>
      <c r="F262" s="5">
        <v>2.73</v>
      </c>
      <c r="H262">
        <v>97</v>
      </c>
      <c r="I262">
        <v>141</v>
      </c>
      <c r="J262">
        <v>147</v>
      </c>
      <c r="K262">
        <v>182</v>
      </c>
      <c r="L262">
        <v>197</v>
      </c>
      <c r="M262">
        <v>211</v>
      </c>
      <c r="N262">
        <v>212</v>
      </c>
      <c r="O262">
        <v>236</v>
      </c>
      <c r="P262">
        <v>237</v>
      </c>
      <c r="Q262">
        <v>256</v>
      </c>
      <c r="AD262" s="5"/>
      <c r="AF262" s="5">
        <f t="shared" si="26"/>
        <v>1916</v>
      </c>
      <c r="AG262">
        <f t="shared" si="27"/>
        <v>10</v>
      </c>
      <c r="AH262">
        <f t="shared" si="28"/>
        <v>256</v>
      </c>
      <c r="AJ262">
        <f>IF(AND(OR(D262="S. acutus",D262="S. californicus",D262="S. tabernaemontani"),G262=0),E262*[1]Sheet1!$D$7+[1]Sheet1!$L$7,IF(AND(OR(D262="S. acutus",D262="S. tabernaemontani"),G262&gt;0),E262*[1]Sheet1!$D$8+AI262*[1]Sheet1!$E$8,IF(AND(D262="S. californicus",G262&gt;0),E262*[1]Sheet1!$D$9+AI262*[1]Sheet1!$E$9,IF(D262="S.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latifolia"),E262&gt;0),F262*[1]Sheet1!$C$4+E262*[1]Sheet1!$D$4+AD262*[1]Sheet1!$J$4+AE262*[1]Sheet1!$K$4+[1]Sheet1!$L$4,IF(AND(OR(D262="T. domingensis",D262="T. latifolia"),AF262&gt;0),AF262*[1]Sheet1!$G$5+AG262*[1]Sheet1!$H$5+AH262*[1]Sheet1!$I$5+[1]Sheet1!$L$5,0)))))))</f>
        <v>65.329314000000011</v>
      </c>
      <c r="AK262">
        <f t="shared" si="25"/>
        <v>65.329314000000011</v>
      </c>
      <c r="AL262">
        <f t="shared" si="24"/>
        <v>5.8534890277499994</v>
      </c>
    </row>
    <row r="263" spans="1:40">
      <c r="A263" s="6">
        <v>42871</v>
      </c>
      <c r="B263" s="5" t="s">
        <v>16</v>
      </c>
      <c r="C263" s="5">
        <v>14</v>
      </c>
      <c r="D263" s="5" t="s">
        <v>86</v>
      </c>
      <c r="F263" s="5">
        <v>2.02</v>
      </c>
      <c r="H263">
        <v>104</v>
      </c>
      <c r="I263">
        <v>147</v>
      </c>
      <c r="J263">
        <v>182</v>
      </c>
      <c r="K263">
        <v>188</v>
      </c>
      <c r="L263">
        <v>223</v>
      </c>
      <c r="M263">
        <v>227</v>
      </c>
      <c r="N263">
        <v>243</v>
      </c>
      <c r="AF263" s="5">
        <f t="shared" si="26"/>
        <v>1314</v>
      </c>
      <c r="AG263">
        <f t="shared" si="27"/>
        <v>7</v>
      </c>
      <c r="AH263">
        <f t="shared" si="28"/>
        <v>243</v>
      </c>
      <c r="AJ263">
        <f>IF(AND(OR(D263="S. acutus",D263="S. californicus",D263="S. tabernaemontani"),G263=0),E263*[1]Sheet1!$D$7+[1]Sheet1!$L$7,IF(AND(OR(D263="S. acutus",D263="S. tabernaemontani"),G263&gt;0),E263*[1]Sheet1!$D$8+AI263*[1]Sheet1!$E$8,IF(AND(D263="S. californicus",G263&gt;0),E263*[1]Sheet1!$D$9+AI263*[1]Sheet1!$E$9,IF(D263="S.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latifolia"),E263&gt;0),F263*[1]Sheet1!$C$4+E263*[1]Sheet1!$D$4+AD263*[1]Sheet1!$J$4+AE263*[1]Sheet1!$K$4+[1]Sheet1!$L$4,IF(AND(OR(D263="T. domingensis",D263="T. latifolia"),AF263&gt;0),AF263*[1]Sheet1!$G$5+AG263*[1]Sheet1!$H$5+AH263*[1]Sheet1!$I$5+[1]Sheet1!$L$5,0)))))))</f>
        <v>33.872048000000014</v>
      </c>
      <c r="AK263">
        <f t="shared" si="25"/>
        <v>33.872048000000014</v>
      </c>
      <c r="AL263">
        <f t="shared" si="24"/>
        <v>3.2047359589999997</v>
      </c>
    </row>
    <row r="264" spans="1:40">
      <c r="A264" s="6">
        <v>42871</v>
      </c>
      <c r="B264" s="5" t="s">
        <v>16</v>
      </c>
      <c r="C264" s="5">
        <v>14</v>
      </c>
      <c r="D264" s="5" t="s">
        <v>86</v>
      </c>
      <c r="F264" s="5">
        <v>0.81</v>
      </c>
      <c r="H264">
        <v>104</v>
      </c>
      <c r="I264">
        <v>105</v>
      </c>
      <c r="J264">
        <v>131</v>
      </c>
      <c r="K264">
        <v>172</v>
      </c>
      <c r="L264">
        <v>178</v>
      </c>
      <c r="M264">
        <v>199</v>
      </c>
      <c r="AD264" s="5"/>
      <c r="AF264" s="5">
        <f t="shared" si="26"/>
        <v>889</v>
      </c>
      <c r="AG264">
        <f t="shared" si="27"/>
        <v>6</v>
      </c>
      <c r="AH264">
        <f t="shared" si="28"/>
        <v>199</v>
      </c>
      <c r="AJ264">
        <f>IF(AND(OR(D264="S. acutus",D264="S. californicus",D264="S. tabernaemontani"),G264=0),E264*[1]Sheet1!$D$7+[1]Sheet1!$L$7,IF(AND(OR(D264="S. acutus",D264="S. tabernaemontani"),G264&gt;0),E264*[1]Sheet1!$D$8+AI264*[1]Sheet1!$E$8,IF(AND(D264="S. californicus",G264&gt;0),E264*[1]Sheet1!$D$9+AI264*[1]Sheet1!$E$9,IF(D264="S.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latifolia"),E264&gt;0),F264*[1]Sheet1!$C$4+E264*[1]Sheet1!$D$4+AD264*[1]Sheet1!$J$4+AE264*[1]Sheet1!$K$4+[1]Sheet1!$L$4,IF(AND(OR(D264="T. domingensis",D264="T. latifolia"),AF264&gt;0),AF264*[1]Sheet1!$G$5+AG264*[1]Sheet1!$H$5+AH264*[1]Sheet1!$I$5+[1]Sheet1!$L$5,0)))))))</f>
        <v>14.303306000000006</v>
      </c>
      <c r="AK264">
        <f t="shared" si="25"/>
        <v>14.303306000000006</v>
      </c>
      <c r="AL264">
        <f t="shared" si="24"/>
        <v>0.51529929975000011</v>
      </c>
    </row>
    <row r="265" spans="1:40">
      <c r="A265" s="6">
        <v>42871</v>
      </c>
      <c r="B265" s="5" t="s">
        <v>16</v>
      </c>
      <c r="C265" s="5">
        <v>14</v>
      </c>
      <c r="D265" s="5" t="s">
        <v>86</v>
      </c>
      <c r="F265" s="5">
        <v>1.3</v>
      </c>
      <c r="H265">
        <v>89</v>
      </c>
      <c r="I265">
        <v>111</v>
      </c>
      <c r="J265">
        <v>139</v>
      </c>
      <c r="AD265" s="5"/>
      <c r="AF265" s="5">
        <f t="shared" si="26"/>
        <v>339</v>
      </c>
      <c r="AG265">
        <f t="shared" si="27"/>
        <v>3</v>
      </c>
      <c r="AH265">
        <f t="shared" si="28"/>
        <v>139</v>
      </c>
      <c r="AJ265">
        <f>IF(AND(OR(D265="S. acutus",D265="S. californicus",D265="S. tabernaemontani"),G265=0),E265*[1]Sheet1!$D$7+[1]Sheet1!$L$7,IF(AND(OR(D265="S. acutus",D265="S. tabernaemontani"),G265&gt;0),E265*[1]Sheet1!$D$8+AI265*[1]Sheet1!$E$8,IF(AND(D265="S. californicus",G265&gt;0),E265*[1]Sheet1!$D$9+AI265*[1]Sheet1!$E$9,IF(D265="S.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latifolia"),E265&gt;0),F265*[1]Sheet1!$C$4+E265*[1]Sheet1!$D$4+AD265*[1]Sheet1!$J$4+AE265*[1]Sheet1!$K$4+[1]Sheet1!$L$4,IF(AND(OR(D265="T. domingensis",D265="T. latifolia"),AF265&gt;0),AF265*[1]Sheet1!$G$5+AG265*[1]Sheet1!$H$5+AH265*[1]Sheet1!$I$5+[1]Sheet1!$L$5,0)))))))</f>
        <v>1.8798149999999971</v>
      </c>
      <c r="AK265">
        <f t="shared" si="25"/>
        <v>1.8798149999999971</v>
      </c>
      <c r="AL265">
        <f t="shared" si="24"/>
        <v>1.3273217750000001</v>
      </c>
    </row>
    <row r="266" spans="1:40">
      <c r="A266" s="6">
        <v>42871</v>
      </c>
      <c r="B266" s="5" t="s">
        <v>16</v>
      </c>
      <c r="C266" s="5">
        <v>14</v>
      </c>
      <c r="D266" s="5" t="s">
        <v>85</v>
      </c>
      <c r="F266" s="5">
        <v>4.91</v>
      </c>
      <c r="H266">
        <v>153</v>
      </c>
      <c r="I266">
        <v>181</v>
      </c>
      <c r="J266">
        <v>180</v>
      </c>
      <c r="K266">
        <v>212</v>
      </c>
      <c r="L266">
        <v>260</v>
      </c>
      <c r="M266">
        <v>290</v>
      </c>
      <c r="N266">
        <v>291</v>
      </c>
      <c r="AF266" s="5">
        <f t="shared" si="26"/>
        <v>1567</v>
      </c>
      <c r="AG266">
        <f t="shared" si="27"/>
        <v>7</v>
      </c>
      <c r="AH266">
        <f t="shared" si="28"/>
        <v>291</v>
      </c>
      <c r="AJ266">
        <f>IF(AND(OR(D266="S. acutus",D266="S. californicus",D266="S. tabernaemontani"),G266=0),E266*[1]Sheet1!$D$7+[1]Sheet1!$L$7,IF(AND(OR(D266="S. acutus",D266="S. tabernaemontani"),G266&gt;0),E266*[1]Sheet1!$D$8+AI266*[1]Sheet1!$E$8,IF(AND(D266="S. californicus",G266&gt;0),E266*[1]Sheet1!$D$9+AI266*[1]Sheet1!$E$9,IF(D266="S.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latifolia"),E266&gt;0),F266*[1]Sheet1!$C$4+E266*[1]Sheet1!$D$4+AD266*[1]Sheet1!$J$4+AE266*[1]Sheet1!$K$4+[1]Sheet1!$L$4,IF(AND(OR(D266="T. domingensis",D266="T. latifolia"),AF266&gt;0),AF266*[1]Sheet1!$G$5+AG266*[1]Sheet1!$H$5+AH266*[1]Sheet1!$I$5+[1]Sheet1!$L$5,0)))))))</f>
        <v>43.132303</v>
      </c>
      <c r="AK266">
        <f t="shared" si="25"/>
        <v>43.132303</v>
      </c>
      <c r="AL266">
        <f t="shared" si="24"/>
        <v>18.934441469749999</v>
      </c>
    </row>
    <row r="267" spans="1:40">
      <c r="A267" s="6">
        <v>42871</v>
      </c>
      <c r="B267" s="5" t="s">
        <v>16</v>
      </c>
      <c r="C267" s="5">
        <v>14</v>
      </c>
      <c r="D267" s="5" t="s">
        <v>86</v>
      </c>
      <c r="F267" s="5">
        <v>1.65</v>
      </c>
      <c r="H267">
        <v>70</v>
      </c>
      <c r="I267">
        <v>99</v>
      </c>
      <c r="J267">
        <v>110</v>
      </c>
      <c r="K267">
        <v>141</v>
      </c>
      <c r="L267">
        <v>153</v>
      </c>
      <c r="M267">
        <v>186</v>
      </c>
      <c r="AD267" s="5"/>
      <c r="AE267" s="5"/>
      <c r="AF267" s="5">
        <f t="shared" si="26"/>
        <v>759</v>
      </c>
      <c r="AG267">
        <f t="shared" si="27"/>
        <v>6</v>
      </c>
      <c r="AH267">
        <f t="shared" si="28"/>
        <v>186</v>
      </c>
      <c r="AJ267">
        <f>IF(AND(OR(D267="S. acutus",D267="S. californicus",D267="S. tabernaemontani"),G267=0),E267*[1]Sheet1!$D$7+[1]Sheet1!$L$7,IF(AND(OR(D267="S. acutus",D267="S. tabernaemontani"),G267&gt;0),E267*[1]Sheet1!$D$8+AI267*[1]Sheet1!$E$8,IF(AND(D267="S. californicus",G267&gt;0),E267*[1]Sheet1!$D$9+AI267*[1]Sheet1!$E$9,IF(D267="S.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latifolia"),E267&gt;0),F267*[1]Sheet1!$C$4+E267*[1]Sheet1!$D$4+AD267*[1]Sheet1!$J$4+AE267*[1]Sheet1!$K$4+[1]Sheet1!$L$4,IF(AND(OR(D267="T. domingensis",D267="T. latifolia"),AF267&gt;0),AF267*[1]Sheet1!$G$5+AG267*[1]Sheet1!$H$5+AH267*[1]Sheet1!$I$5+[1]Sheet1!$L$5,0)))))))</f>
        <v>6.0313410000000118</v>
      </c>
      <c r="AK267">
        <f t="shared" si="25"/>
        <v>6.0313410000000118</v>
      </c>
      <c r="AL267">
        <f t="shared" si="24"/>
        <v>2.1382446937499995</v>
      </c>
    </row>
    <row r="268" spans="1:40">
      <c r="A268" s="6">
        <v>42871</v>
      </c>
      <c r="B268" s="5" t="s">
        <v>16</v>
      </c>
      <c r="C268" s="5">
        <v>14</v>
      </c>
      <c r="D268" s="5" t="s">
        <v>86</v>
      </c>
      <c r="F268" s="5">
        <v>1.21</v>
      </c>
      <c r="H268">
        <v>65</v>
      </c>
      <c r="I268">
        <v>106</v>
      </c>
      <c r="J268">
        <v>119</v>
      </c>
      <c r="K268">
        <v>135</v>
      </c>
      <c r="L268">
        <v>151</v>
      </c>
      <c r="AF268" s="5">
        <f t="shared" si="26"/>
        <v>576</v>
      </c>
      <c r="AG268">
        <f t="shared" si="27"/>
        <v>5</v>
      </c>
      <c r="AH268">
        <f t="shared" si="28"/>
        <v>151</v>
      </c>
      <c r="AJ268">
        <f>IF(AND(OR(D268="S. acutus",D268="S. californicus",D268="S. tabernaemontani"),G268=0),E268*[1]Sheet1!$D$7+[1]Sheet1!$L$7,IF(AND(OR(D268="S. acutus",D268="S. tabernaemontani"),G268&gt;0),E268*[1]Sheet1!$D$8+AI268*[1]Sheet1!$E$8,IF(AND(D268="S. californicus",G268&gt;0),E268*[1]Sheet1!$D$9+AI268*[1]Sheet1!$E$9,IF(D268="S.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latifolia"),E268&gt;0),F268*[1]Sheet1!$C$4+E268*[1]Sheet1!$D$4+AD268*[1]Sheet1!$J$4+AE268*[1]Sheet1!$K$4+[1]Sheet1!$L$4,IF(AND(OR(D268="T. domingensis",D268="T. latifolia"),AF268&gt;0),AF268*[1]Sheet1!$G$5+AG268*[1]Sheet1!$H$5+AH268*[1]Sheet1!$I$5+[1]Sheet1!$L$5,0)))))))</f>
        <v>6.4401040000000052</v>
      </c>
      <c r="AK268">
        <f t="shared" si="25"/>
        <v>6.4401040000000052</v>
      </c>
      <c r="AL268">
        <f t="shared" si="24"/>
        <v>1.1499004797499999</v>
      </c>
    </row>
    <row r="269" spans="1:40">
      <c r="A269" s="6">
        <v>42877</v>
      </c>
      <c r="B269" s="5" t="s">
        <v>17</v>
      </c>
      <c r="C269" s="5">
        <v>50</v>
      </c>
      <c r="D269" s="5" t="s">
        <v>86</v>
      </c>
      <c r="F269" s="5"/>
      <c r="AF269" s="5">
        <f t="shared" si="26"/>
        <v>0</v>
      </c>
      <c r="AG269">
        <f t="shared" si="27"/>
        <v>0</v>
      </c>
      <c r="AH269">
        <f t="shared" si="28"/>
        <v>0</v>
      </c>
      <c r="AJ269">
        <f>IF(AND(OR(D269="S. acutus",D269="S. californicus",D269="S. tabernaemontani"),G269=0),E269*[1]Sheet1!$D$7+[1]Sheet1!$L$7,IF(AND(OR(D269="S. acutus",D269="S. tabernaemontani"),G269&gt;0),E269*[1]Sheet1!$D$8+AI269*[1]Sheet1!$E$8,IF(AND(D269="S. californicus",G269&gt;0),E269*[1]Sheet1!$D$9+AI269*[1]Sheet1!$E$9,IF(D269="S.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latifolia"),E269&gt;0),F269*[1]Sheet1!$C$4+E269*[1]Sheet1!$D$4+AD269*[1]Sheet1!$J$4+AE269*[1]Sheet1!$K$4+[1]Sheet1!$L$4,IF(AND(OR(D269="T. domingensis",D269="T. latifolia"),AF269&gt;0),AF269*[1]Sheet1!$G$5+AG269*[1]Sheet1!$H$5+AH269*[1]Sheet1!$I$5+[1]Sheet1!$L$5,0)))))))</f>
        <v>0</v>
      </c>
      <c r="AK269">
        <f t="shared" si="25"/>
        <v>0</v>
      </c>
      <c r="AL269">
        <f t="shared" si="24"/>
        <v>0</v>
      </c>
      <c r="AN269" t="s">
        <v>57</v>
      </c>
    </row>
    <row r="270" spans="1:40">
      <c r="A270" s="6">
        <v>42877</v>
      </c>
      <c r="B270" s="5" t="s">
        <v>17</v>
      </c>
      <c r="C270" s="5">
        <v>47</v>
      </c>
      <c r="D270" s="5" t="s">
        <v>85</v>
      </c>
      <c r="F270" s="5">
        <v>3.31</v>
      </c>
      <c r="H270">
        <v>155</v>
      </c>
      <c r="I270">
        <v>177</v>
      </c>
      <c r="J270">
        <v>205</v>
      </c>
      <c r="K270">
        <v>248</v>
      </c>
      <c r="L270">
        <v>256</v>
      </c>
      <c r="M270">
        <v>246</v>
      </c>
      <c r="N270">
        <v>258</v>
      </c>
      <c r="AD270" s="5"/>
      <c r="AF270" s="5">
        <f t="shared" si="26"/>
        <v>1545</v>
      </c>
      <c r="AG270">
        <f t="shared" si="27"/>
        <v>7</v>
      </c>
      <c r="AH270">
        <f t="shared" si="28"/>
        <v>258</v>
      </c>
      <c r="AJ270">
        <f>IF(AND(OR(D270="S. acutus",D270="S. californicus",D270="S. tabernaemontani"),G270=0),E270*[1]Sheet1!$D$7+[1]Sheet1!$L$7,IF(AND(OR(D270="S. acutus",D270="S. tabernaemontani"),G270&gt;0),E270*[1]Sheet1!$D$8+AI270*[1]Sheet1!$E$8,IF(AND(D270="S. californicus",G270&gt;0),E270*[1]Sheet1!$D$9+AI270*[1]Sheet1!$E$9,IF(D270="S.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latifolia"),E270&gt;0),F270*[1]Sheet1!$C$4+E270*[1]Sheet1!$D$4+AD270*[1]Sheet1!$J$4+AE270*[1]Sheet1!$K$4+[1]Sheet1!$L$4,IF(AND(OR(D270="T. domingensis",D270="T. latifolia"),AF270&gt;0),AF270*[1]Sheet1!$G$5+AG270*[1]Sheet1!$H$5+AH270*[1]Sheet1!$I$5+[1]Sheet1!$L$5,0)))))))</f>
        <v>51.010777999999995</v>
      </c>
      <c r="AK270">
        <f t="shared" si="25"/>
        <v>51.010777999999995</v>
      </c>
      <c r="AL270">
        <f t="shared" si="24"/>
        <v>8.6048935497500008</v>
      </c>
    </row>
    <row r="271" spans="1:40">
      <c r="A271" s="6">
        <v>42877</v>
      </c>
      <c r="B271" s="5" t="s">
        <v>17</v>
      </c>
      <c r="C271" s="5">
        <v>47</v>
      </c>
      <c r="D271" s="5" t="s">
        <v>85</v>
      </c>
      <c r="F271" s="5">
        <v>3.62</v>
      </c>
      <c r="H271">
        <v>176</v>
      </c>
      <c r="I271">
        <v>215</v>
      </c>
      <c r="J271">
        <v>221</v>
      </c>
      <c r="K271">
        <v>232</v>
      </c>
      <c r="L271">
        <v>246</v>
      </c>
      <c r="M271">
        <v>299</v>
      </c>
      <c r="N271">
        <v>308</v>
      </c>
      <c r="AF271" s="5">
        <f t="shared" si="26"/>
        <v>1697</v>
      </c>
      <c r="AG271">
        <f t="shared" si="27"/>
        <v>7</v>
      </c>
      <c r="AH271">
        <f t="shared" si="28"/>
        <v>308</v>
      </c>
      <c r="AJ271">
        <f>IF(AND(OR(D271="S. acutus",D271="S. californicus",D271="S. tabernaemontani"),G271=0),E271*[1]Sheet1!$D$7+[1]Sheet1!$L$7,IF(AND(OR(D271="S. acutus",D271="S. tabernaemontani"),G271&gt;0),E271*[1]Sheet1!$D$8+AI271*[1]Sheet1!$E$8,IF(AND(D271="S. californicus",G271&gt;0),E271*[1]Sheet1!$D$9+AI271*[1]Sheet1!$E$9,IF(D271="S.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latifolia"),E271&gt;0),F271*[1]Sheet1!$C$4+E271*[1]Sheet1!$D$4+AD271*[1]Sheet1!$J$4+AE271*[1]Sheet1!$K$4+[1]Sheet1!$L$4,IF(AND(OR(D271="T. domingensis",D271="T. latifolia"),AF271&gt;0),AF271*[1]Sheet1!$G$5+AG271*[1]Sheet1!$H$5+AH271*[1]Sheet1!$I$5+[1]Sheet1!$L$5,0)))))))</f>
        <v>50.199288000000017</v>
      </c>
      <c r="AK271">
        <f t="shared" si="25"/>
        <v>50.199288000000017</v>
      </c>
      <c r="AL271">
        <f t="shared" si="24"/>
        <v>10.292162999</v>
      </c>
    </row>
    <row r="272" spans="1:40">
      <c r="A272" s="6">
        <v>42877</v>
      </c>
      <c r="B272" s="5" t="s">
        <v>17</v>
      </c>
      <c r="C272" s="5">
        <v>47</v>
      </c>
      <c r="D272" s="5" t="s">
        <v>85</v>
      </c>
      <c r="F272" s="5">
        <v>1.84</v>
      </c>
      <c r="H272">
        <v>59</v>
      </c>
      <c r="I272">
        <v>115</v>
      </c>
      <c r="J272">
        <v>120</v>
      </c>
      <c r="AD272" s="5"/>
      <c r="AF272" s="5">
        <f t="shared" si="26"/>
        <v>294</v>
      </c>
      <c r="AG272">
        <f t="shared" si="27"/>
        <v>3</v>
      </c>
      <c r="AH272">
        <f t="shared" si="28"/>
        <v>120</v>
      </c>
      <c r="AJ272">
        <f>IF(AND(OR(D272="S. acutus",D272="S. californicus",D272="S. tabernaemontani"),G272=0),E272*[1]Sheet1!$D$7+[1]Sheet1!$L$7,IF(AND(OR(D272="S. acutus",D272="S. tabernaemontani"),G272&gt;0),E272*[1]Sheet1!$D$8+AI272*[1]Sheet1!$E$8,IF(AND(D272="S. californicus",G272&gt;0),E272*[1]Sheet1!$D$9+AI272*[1]Sheet1!$E$9,IF(D272="S.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latifolia"),E272&gt;0),F272*[1]Sheet1!$C$4+E272*[1]Sheet1!$D$4+AD272*[1]Sheet1!$J$4+AE272*[1]Sheet1!$K$4+[1]Sheet1!$L$4,IF(AND(OR(D272="T. domingensis",D272="T. latifolia"),AF272&gt;0),AF272*[1]Sheet1!$G$5+AG272*[1]Sheet1!$H$5+AH272*[1]Sheet1!$I$5+[1]Sheet1!$L$5,0)))))))</f>
        <v>3.3844949999999976</v>
      </c>
      <c r="AK272">
        <f t="shared" si="25"/>
        <v>3.3844949999999976</v>
      </c>
      <c r="AL272">
        <f t="shared" si="24"/>
        <v>2.659041776</v>
      </c>
    </row>
    <row r="273" spans="1:38">
      <c r="A273" s="6">
        <v>42877</v>
      </c>
      <c r="B273" s="5" t="s">
        <v>17</v>
      </c>
      <c r="C273" s="5">
        <v>47</v>
      </c>
      <c r="D273" s="5" t="s">
        <v>85</v>
      </c>
      <c r="F273" s="5">
        <v>2.0499999999999998</v>
      </c>
      <c r="H273">
        <v>81</v>
      </c>
      <c r="I273">
        <v>112</v>
      </c>
      <c r="J273">
        <v>112</v>
      </c>
      <c r="AF273" s="5">
        <f t="shared" si="26"/>
        <v>305</v>
      </c>
      <c r="AG273">
        <f t="shared" si="27"/>
        <v>3</v>
      </c>
      <c r="AH273">
        <f t="shared" si="28"/>
        <v>112</v>
      </c>
      <c r="AJ273">
        <f>IF(AND(OR(D273="S. acutus",D273="S. californicus",D273="S. tabernaemontani"),G273=0),E273*[1]Sheet1!$D$7+[1]Sheet1!$L$7,IF(AND(OR(D273="S. acutus",D273="S. tabernaemontani"),G273&gt;0),E273*[1]Sheet1!$D$8+AI273*[1]Sheet1!$E$8,IF(AND(D273="S. californicus",G273&gt;0),E273*[1]Sheet1!$D$9+AI273*[1]Sheet1!$E$9,IF(D273="S.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latifolia"),E273&gt;0),F273*[1]Sheet1!$C$4+E273*[1]Sheet1!$D$4+AD273*[1]Sheet1!$J$4+AE273*[1]Sheet1!$K$4+[1]Sheet1!$L$4,IF(AND(OR(D273="T. domingensis",D273="T. latifolia"),AF273&gt;0),AF273*[1]Sheet1!$G$5+AG273*[1]Sheet1!$H$5+AH273*[1]Sheet1!$I$5+[1]Sheet1!$L$5,0)))))))</f>
        <v>6.8257599999999954</v>
      </c>
      <c r="AK273">
        <f t="shared" si="25"/>
        <v>6.8257599999999954</v>
      </c>
      <c r="AL273">
        <f t="shared" si="24"/>
        <v>3.3006329937499994</v>
      </c>
    </row>
    <row r="274" spans="1:38">
      <c r="A274" s="6">
        <v>42877</v>
      </c>
      <c r="B274" s="5" t="s">
        <v>17</v>
      </c>
      <c r="C274" s="5">
        <v>47</v>
      </c>
      <c r="D274" s="5" t="s">
        <v>85</v>
      </c>
      <c r="F274" s="5">
        <v>1.1000000000000001</v>
      </c>
      <c r="H274">
        <v>65</v>
      </c>
      <c r="I274">
        <v>110</v>
      </c>
      <c r="J274">
        <v>133</v>
      </c>
      <c r="K274">
        <v>166</v>
      </c>
      <c r="AF274" s="5">
        <f t="shared" si="26"/>
        <v>474</v>
      </c>
      <c r="AG274">
        <f t="shared" si="27"/>
        <v>4</v>
      </c>
      <c r="AH274">
        <f t="shared" si="28"/>
        <v>166</v>
      </c>
      <c r="AJ274">
        <f>IF(AND(OR(D274="S. acutus",D274="S. californicus",D274="S. tabernaemontani"),G274=0),E274*[1]Sheet1!$D$7+[1]Sheet1!$L$7,IF(AND(OR(D274="S. acutus",D274="S. tabernaemontani"),G274&gt;0),E274*[1]Sheet1!$D$8+AI274*[1]Sheet1!$E$8,IF(AND(D274="S. californicus",G274&gt;0),E274*[1]Sheet1!$D$9+AI274*[1]Sheet1!$E$9,IF(D274="S.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latifolia"),E274&gt;0),F274*[1]Sheet1!$C$4+E274*[1]Sheet1!$D$4+AD274*[1]Sheet1!$J$4+AE274*[1]Sheet1!$K$4+[1]Sheet1!$L$4,IF(AND(OR(D274="T. domingensis",D274="T. latifolia"),AF274&gt;0),AF274*[1]Sheet1!$G$5+AG274*[1]Sheet1!$H$5+AH274*[1]Sheet1!$I$5+[1]Sheet1!$L$5,0)))))))</f>
        <v>-0.61922799999999967</v>
      </c>
      <c r="AK274" t="str">
        <f t="shared" si="25"/>
        <v xml:space="preserve"> </v>
      </c>
      <c r="AL274">
        <f t="shared" si="24"/>
        <v>0.95033097500000008</v>
      </c>
    </row>
    <row r="275" spans="1:38">
      <c r="A275" s="6">
        <v>42877</v>
      </c>
      <c r="B275" s="5" t="s">
        <v>17</v>
      </c>
      <c r="C275" s="5">
        <v>47</v>
      </c>
      <c r="D275" s="5" t="s">
        <v>85</v>
      </c>
      <c r="F275" s="5">
        <v>4.26</v>
      </c>
      <c r="H275">
        <v>120</v>
      </c>
      <c r="I275">
        <v>188</v>
      </c>
      <c r="J275">
        <v>204</v>
      </c>
      <c r="K275">
        <v>242</v>
      </c>
      <c r="L275">
        <v>292</v>
      </c>
      <c r="M275">
        <v>317</v>
      </c>
      <c r="N275">
        <v>321</v>
      </c>
      <c r="O275">
        <v>351</v>
      </c>
      <c r="AF275" s="5">
        <f t="shared" si="26"/>
        <v>2035</v>
      </c>
      <c r="AG275">
        <f t="shared" si="27"/>
        <v>8</v>
      </c>
      <c r="AH275">
        <f t="shared" si="28"/>
        <v>351</v>
      </c>
      <c r="AJ275">
        <f>IF(AND(OR(D275="S. acutus",D275="S. californicus",D275="S. tabernaemontani"),G275=0),E275*[1]Sheet1!$D$7+[1]Sheet1!$L$7,IF(AND(OR(D275="S. acutus",D275="S. tabernaemontani"),G275&gt;0),E275*[1]Sheet1!$D$8+AI275*[1]Sheet1!$E$8,IF(AND(D275="S. californicus",G275&gt;0),E275*[1]Sheet1!$D$9+AI275*[1]Sheet1!$E$9,IF(D275="S.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latifolia"),E275&gt;0),F275*[1]Sheet1!$C$4+E275*[1]Sheet1!$D$4+AD275*[1]Sheet1!$J$4+AE275*[1]Sheet1!$K$4+[1]Sheet1!$L$4,IF(AND(OR(D275="T. domingensis",D275="T. latifolia"),AF275&gt;0),AF275*[1]Sheet1!$G$5+AG275*[1]Sheet1!$H$5+AH275*[1]Sheet1!$I$5+[1]Sheet1!$L$5,0)))))))</f>
        <v>61.912590000000016</v>
      </c>
      <c r="AK275">
        <f t="shared" si="25"/>
        <v>61.912590000000016</v>
      </c>
      <c r="AL275">
        <f t="shared" si="24"/>
        <v>14.253079670999997</v>
      </c>
    </row>
    <row r="276" spans="1:38">
      <c r="A276" s="6">
        <v>42877</v>
      </c>
      <c r="B276" s="5" t="s">
        <v>17</v>
      </c>
      <c r="C276" s="5">
        <v>47</v>
      </c>
      <c r="D276" s="5" t="s">
        <v>85</v>
      </c>
      <c r="F276" s="5">
        <v>3.75</v>
      </c>
      <c r="H276">
        <v>363</v>
      </c>
      <c r="I276">
        <v>362</v>
      </c>
      <c r="J276">
        <v>401</v>
      </c>
      <c r="K276">
        <v>410</v>
      </c>
      <c r="L276">
        <v>418</v>
      </c>
      <c r="M276">
        <v>423</v>
      </c>
      <c r="N276">
        <v>426</v>
      </c>
      <c r="AF276" s="5">
        <f t="shared" si="26"/>
        <v>2803</v>
      </c>
      <c r="AG276">
        <f t="shared" si="27"/>
        <v>7</v>
      </c>
      <c r="AH276">
        <f t="shared" si="28"/>
        <v>426</v>
      </c>
      <c r="AJ276">
        <f>IF(AND(OR(D276="S. acutus",D276="S. californicus",D276="S. tabernaemontani"),G276=0),E276*[1]Sheet1!$D$7+[1]Sheet1!$L$7,IF(AND(OR(D276="S. acutus",D276="S. tabernaemontani"),G276&gt;0),E276*[1]Sheet1!$D$8+AI276*[1]Sheet1!$E$8,IF(AND(D276="S. californicus",G276&gt;0),E276*[1]Sheet1!$D$9+AI276*[1]Sheet1!$E$9,IF(D276="S.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latifolia"),E276&gt;0),F276*[1]Sheet1!$C$4+E276*[1]Sheet1!$D$4+AD276*[1]Sheet1!$J$4+AE276*[1]Sheet1!$K$4+[1]Sheet1!$L$4,IF(AND(OR(D276="T. domingensis",D276="T. latifolia"),AF276&gt;0),AF276*[1]Sheet1!$G$5+AG276*[1]Sheet1!$H$5+AH276*[1]Sheet1!$I$5+[1]Sheet1!$L$5,0)))))))</f>
        <v>118.34540800000002</v>
      </c>
      <c r="AK276">
        <f t="shared" si="25"/>
        <v>118.34540800000002</v>
      </c>
      <c r="AL276">
        <f t="shared" si="24"/>
        <v>11.04465234375</v>
      </c>
    </row>
    <row r="277" spans="1:38">
      <c r="A277" s="6">
        <v>42877</v>
      </c>
      <c r="B277" s="5" t="s">
        <v>17</v>
      </c>
      <c r="C277" s="5">
        <v>47</v>
      </c>
      <c r="D277" s="5" t="s">
        <v>85</v>
      </c>
      <c r="F277" s="5">
        <v>1.9</v>
      </c>
      <c r="H277">
        <v>131</v>
      </c>
      <c r="I277">
        <v>135</v>
      </c>
      <c r="J277">
        <v>164</v>
      </c>
      <c r="K277">
        <v>196</v>
      </c>
      <c r="L277">
        <v>234</v>
      </c>
      <c r="M277">
        <v>262</v>
      </c>
      <c r="AF277" s="5">
        <f t="shared" si="26"/>
        <v>1122</v>
      </c>
      <c r="AG277">
        <f t="shared" si="27"/>
        <v>6</v>
      </c>
      <c r="AH277">
        <f t="shared" si="28"/>
        <v>262</v>
      </c>
      <c r="AJ277">
        <f>IF(AND(OR(D277="S. acutus",D277="S. californicus",D277="S. tabernaemontani"),G277=0),E277*[1]Sheet1!$D$7+[1]Sheet1!$L$7,IF(AND(OR(D277="S. acutus",D277="S. tabernaemontani"),G277&gt;0),E277*[1]Sheet1!$D$8+AI277*[1]Sheet1!$E$8,IF(AND(D277="S. californicus",G277&gt;0),E277*[1]Sheet1!$D$9+AI277*[1]Sheet1!$E$9,IF(D277="S.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latifolia"),E277&gt;0),F277*[1]Sheet1!$C$4+E277*[1]Sheet1!$D$4+AD277*[1]Sheet1!$J$4+AE277*[1]Sheet1!$K$4+[1]Sheet1!$L$4,IF(AND(OR(D277="T. domingensis",D277="T. latifolia"),AF277&gt;0),AF277*[1]Sheet1!$G$5+AG277*[1]Sheet1!$H$5+AH277*[1]Sheet1!$I$5+[1]Sheet1!$L$5,0)))))))</f>
        <v>17.169786000000009</v>
      </c>
      <c r="AK277">
        <f t="shared" si="25"/>
        <v>17.169786000000009</v>
      </c>
      <c r="AL277">
        <f t="shared" si="24"/>
        <v>2.835284975</v>
      </c>
    </row>
    <row r="278" spans="1:38">
      <c r="A278" s="6">
        <v>42877</v>
      </c>
      <c r="B278" s="5" t="s">
        <v>17</v>
      </c>
      <c r="C278" s="5">
        <v>47</v>
      </c>
      <c r="D278" s="5" t="s">
        <v>85</v>
      </c>
      <c r="F278" s="5">
        <v>2.5</v>
      </c>
      <c r="H278">
        <v>128</v>
      </c>
      <c r="I278">
        <v>124</v>
      </c>
      <c r="J278">
        <v>176</v>
      </c>
      <c r="K278">
        <v>183</v>
      </c>
      <c r="L278">
        <v>233</v>
      </c>
      <c r="M278">
        <v>238</v>
      </c>
      <c r="N278">
        <v>267</v>
      </c>
      <c r="O278">
        <v>279</v>
      </c>
      <c r="P278">
        <v>294</v>
      </c>
      <c r="Q278">
        <v>301</v>
      </c>
      <c r="AF278" s="5">
        <f t="shared" si="26"/>
        <v>2223</v>
      </c>
      <c r="AG278">
        <f t="shared" si="27"/>
        <v>10</v>
      </c>
      <c r="AH278">
        <f t="shared" si="28"/>
        <v>301</v>
      </c>
      <c r="AJ278">
        <f>IF(AND(OR(D278="S. acutus",D278="S. californicus",D278="S. tabernaemontani"),G278=0),E278*[1]Sheet1!$D$7+[1]Sheet1!$L$7,IF(AND(OR(D278="S. acutus",D278="S. tabernaemontani"),G278&gt;0),E278*[1]Sheet1!$D$8+AI278*[1]Sheet1!$E$8,IF(AND(D278="S. californicus",G278&gt;0),E278*[1]Sheet1!$D$9+AI278*[1]Sheet1!$E$9,IF(D278="S.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latifolia"),E278&gt;0),F278*[1]Sheet1!$C$4+E278*[1]Sheet1!$D$4+AD278*[1]Sheet1!$J$4+AE278*[1]Sheet1!$K$4+[1]Sheet1!$L$4,IF(AND(OR(D278="T. domingensis",D278="T. latifolia"),AF278&gt;0),AF278*[1]Sheet1!$G$5+AG278*[1]Sheet1!$H$5+AH278*[1]Sheet1!$I$5+[1]Sheet1!$L$5,0)))))))</f>
        <v>80.556074000000024</v>
      </c>
      <c r="AK278">
        <f t="shared" si="25"/>
        <v>80.556074000000024</v>
      </c>
      <c r="AL278">
        <f t="shared" si="24"/>
        <v>4.9087343749999999</v>
      </c>
    </row>
    <row r="279" spans="1:38">
      <c r="A279" s="6">
        <v>42877</v>
      </c>
      <c r="B279" s="5" t="s">
        <v>17</v>
      </c>
      <c r="C279" s="5">
        <v>47</v>
      </c>
      <c r="D279" s="5" t="s">
        <v>85</v>
      </c>
      <c r="F279" s="5">
        <v>2.2000000000000002</v>
      </c>
      <c r="H279">
        <v>177</v>
      </c>
      <c r="I279">
        <v>168</v>
      </c>
      <c r="J279">
        <v>227</v>
      </c>
      <c r="K279">
        <v>276</v>
      </c>
      <c r="L279">
        <v>280</v>
      </c>
      <c r="AF279" s="5">
        <f t="shared" si="26"/>
        <v>1128</v>
      </c>
      <c r="AG279">
        <f t="shared" si="27"/>
        <v>5</v>
      </c>
      <c r="AH279">
        <f t="shared" si="28"/>
        <v>280</v>
      </c>
      <c r="AJ279">
        <f>IF(AND(OR(D279="S. acutus",D279="S. californicus",D279="S. tabernaemontani"),G279=0),E279*[1]Sheet1!$D$7+[1]Sheet1!$L$7,IF(AND(OR(D279="S. acutus",D279="S. tabernaemontani"),G279&gt;0),E279*[1]Sheet1!$D$8+AI279*[1]Sheet1!$E$8,IF(AND(D279="S. californicus",G279&gt;0),E279*[1]Sheet1!$D$9+AI279*[1]Sheet1!$E$9,IF(D279="S.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latifolia"),E279&gt;0),F279*[1]Sheet1!$C$4+E279*[1]Sheet1!$D$4+AD279*[1]Sheet1!$J$4+AE279*[1]Sheet1!$K$4+[1]Sheet1!$L$4,IF(AND(OR(D279="T. domingensis",D279="T. latifolia"),AF279&gt;0),AF279*[1]Sheet1!$G$5+AG279*[1]Sheet1!$H$5+AH279*[1]Sheet1!$I$5+[1]Sheet1!$L$5,0)))))))</f>
        <v>19.332259000000015</v>
      </c>
      <c r="AK279">
        <f t="shared" si="25"/>
        <v>19.332259000000015</v>
      </c>
      <c r="AL279">
        <f t="shared" si="24"/>
        <v>3.8013239000000003</v>
      </c>
    </row>
    <row r="280" spans="1:38">
      <c r="A280" s="6">
        <v>42877</v>
      </c>
      <c r="B280" s="5" t="s">
        <v>17</v>
      </c>
      <c r="C280" s="5">
        <v>47</v>
      </c>
      <c r="D280" s="5" t="s">
        <v>85</v>
      </c>
      <c r="F280" s="5">
        <v>2.89</v>
      </c>
      <c r="G280" s="5"/>
      <c r="H280">
        <v>81</v>
      </c>
      <c r="I280">
        <v>125</v>
      </c>
      <c r="J280">
        <v>161</v>
      </c>
      <c r="K280">
        <v>176</v>
      </c>
      <c r="L280">
        <v>195</v>
      </c>
      <c r="AF280" s="5">
        <f t="shared" si="26"/>
        <v>738</v>
      </c>
      <c r="AG280">
        <f t="shared" si="27"/>
        <v>5</v>
      </c>
      <c r="AH280">
        <f t="shared" si="28"/>
        <v>195</v>
      </c>
      <c r="AJ280">
        <f>IF(AND(OR(D280="S. acutus",D280="S. californicus",D280="S. tabernaemontani"),G280=0),E280*[1]Sheet1!$D$7+[1]Sheet1!$L$7,IF(AND(OR(D280="S. acutus",D280="S. tabernaemontani"),G280&gt;0),E280*[1]Sheet1!$D$8+AI280*[1]Sheet1!$E$8,IF(AND(D280="S. californicus",G280&gt;0),E280*[1]Sheet1!$D$9+AI280*[1]Sheet1!$E$9,IF(D280="S.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latifolia"),E280&gt;0),F280*[1]Sheet1!$C$4+E280*[1]Sheet1!$D$4+AD280*[1]Sheet1!$J$4+AE280*[1]Sheet1!$K$4+[1]Sheet1!$L$4,IF(AND(OR(D280="T. domingensis",D280="T. latifolia"),AF280&gt;0),AF280*[1]Sheet1!$G$5+AG280*[1]Sheet1!$H$5+AH280*[1]Sheet1!$I$5+[1]Sheet1!$L$5,0)))))))</f>
        <v>8.3736340000000098</v>
      </c>
      <c r="AK280">
        <f t="shared" si="25"/>
        <v>8.3736340000000098</v>
      </c>
      <c r="AL280">
        <f t="shared" si="24"/>
        <v>6.55971845975</v>
      </c>
    </row>
    <row r="281" spans="1:38">
      <c r="A281" s="6">
        <v>42877</v>
      </c>
      <c r="B281" s="5" t="s">
        <v>17</v>
      </c>
      <c r="C281" s="5">
        <v>47</v>
      </c>
      <c r="D281" s="5" t="s">
        <v>85</v>
      </c>
      <c r="F281" s="5">
        <v>2.0299999999999998</v>
      </c>
      <c r="G281" s="5"/>
      <c r="H281">
        <v>99</v>
      </c>
      <c r="I281">
        <v>193</v>
      </c>
      <c r="J281">
        <v>227</v>
      </c>
      <c r="K281">
        <v>234</v>
      </c>
      <c r="AF281" s="5">
        <f t="shared" si="26"/>
        <v>753</v>
      </c>
      <c r="AG281">
        <f t="shared" si="27"/>
        <v>4</v>
      </c>
      <c r="AH281">
        <f t="shared" si="28"/>
        <v>234</v>
      </c>
      <c r="AJ281">
        <f>IF(AND(OR(D281="S. acutus",D281="S. californicus",D281="S. tabernaemontani"),G281=0),E281*[1]Sheet1!$D$7+[1]Sheet1!$L$7,IF(AND(OR(D281="S. acutus",D281="S. tabernaemontani"),G281&gt;0),E281*[1]Sheet1!$D$8+AI281*[1]Sheet1!$E$8,IF(AND(D281="S. californicus",G281&gt;0),E281*[1]Sheet1!$D$9+AI281*[1]Sheet1!$E$9,IF(D281="S.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latifolia"),E281&gt;0),F281*[1]Sheet1!$C$4+E281*[1]Sheet1!$D$4+AD281*[1]Sheet1!$J$4+AE281*[1]Sheet1!$K$4+[1]Sheet1!$L$4,IF(AND(OR(D281="T. domingensis",D281="T. latifolia"),AF281&gt;0),AF281*[1]Sheet1!$G$5+AG281*[1]Sheet1!$H$5+AH281*[1]Sheet1!$I$5+[1]Sheet1!$L$5,0)))))))</f>
        <v>5.0537570000000116</v>
      </c>
      <c r="AK281">
        <f t="shared" si="25"/>
        <v>5.0537570000000116</v>
      </c>
      <c r="AL281">
        <f t="shared" si="24"/>
        <v>3.2365445577499989</v>
      </c>
    </row>
    <row r="282" spans="1:38">
      <c r="A282" s="6">
        <v>42877</v>
      </c>
      <c r="B282" s="5" t="s">
        <v>17</v>
      </c>
      <c r="C282" s="5">
        <v>47</v>
      </c>
      <c r="D282" s="5" t="s">
        <v>85</v>
      </c>
      <c r="F282" s="5">
        <v>1.38</v>
      </c>
      <c r="H282">
        <v>66</v>
      </c>
      <c r="I282">
        <v>162</v>
      </c>
      <c r="AF282" s="5">
        <f t="shared" si="26"/>
        <v>228</v>
      </c>
      <c r="AG282">
        <f t="shared" si="27"/>
        <v>2</v>
      </c>
      <c r="AH282">
        <f t="shared" si="28"/>
        <v>162</v>
      </c>
      <c r="AJ282">
        <f>IF(AND(OR(D282="S. acutus",D282="S. californicus",D282="S. tabernaemontani"),G282=0),E282*[1]Sheet1!$D$7+[1]Sheet1!$L$7,IF(AND(OR(D282="S. acutus",D282="S. tabernaemontani"),G282&gt;0),E282*[1]Sheet1!$D$8+AI282*[1]Sheet1!$E$8,IF(AND(D282="S. californicus",G282&gt;0),E282*[1]Sheet1!$D$9+AI282*[1]Sheet1!$E$9,IF(D282="S.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latifolia"),E282&gt;0),F282*[1]Sheet1!$C$4+E282*[1]Sheet1!$D$4+AD282*[1]Sheet1!$J$4+AE282*[1]Sheet1!$K$4+[1]Sheet1!$L$4,IF(AND(OR(D282="T. domingensis",D282="T. latifolia"),AF282&gt;0),AF282*[1]Sheet1!$G$5+AG282*[1]Sheet1!$H$5+AH282*[1]Sheet1!$I$5+[1]Sheet1!$L$5,0)))))))</f>
        <v>-8.4332720000000023</v>
      </c>
      <c r="AK282" t="str">
        <f t="shared" si="25"/>
        <v xml:space="preserve"> </v>
      </c>
      <c r="AL282">
        <f t="shared" si="24"/>
        <v>1.4957109989999997</v>
      </c>
    </row>
    <row r="283" spans="1:38">
      <c r="A283" s="6">
        <v>42877</v>
      </c>
      <c r="B283" s="5" t="s">
        <v>17</v>
      </c>
      <c r="C283" s="5">
        <v>47</v>
      </c>
      <c r="D283" s="5" t="s">
        <v>85</v>
      </c>
      <c r="F283" s="5">
        <v>3.62</v>
      </c>
      <c r="G283" s="5"/>
      <c r="H283">
        <v>356</v>
      </c>
      <c r="I283">
        <v>367</v>
      </c>
      <c r="J283">
        <v>386</v>
      </c>
      <c r="K283">
        <v>396</v>
      </c>
      <c r="L283">
        <v>405</v>
      </c>
      <c r="M283">
        <v>407</v>
      </c>
      <c r="N283">
        <v>412</v>
      </c>
      <c r="AD283" s="5"/>
      <c r="AE283" s="5"/>
      <c r="AF283" s="5">
        <f t="shared" si="26"/>
        <v>2729</v>
      </c>
      <c r="AG283">
        <f t="shared" si="27"/>
        <v>7</v>
      </c>
      <c r="AH283">
        <f t="shared" si="28"/>
        <v>412</v>
      </c>
      <c r="AJ283">
        <f>IF(AND(OR(D283="S. acutus",D283="S. californicus",D283="S. tabernaemontani"),G283=0),E283*[1]Sheet1!$D$7+[1]Sheet1!$L$7,IF(AND(OR(D283="S. acutus",D283="S. tabernaemontani"),G283&gt;0),E283*[1]Sheet1!$D$8+AI283*[1]Sheet1!$E$8,IF(AND(D283="S. californicus",G283&gt;0),E283*[1]Sheet1!$D$9+AI283*[1]Sheet1!$E$9,IF(D283="S.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latifolia"),E283&gt;0),F283*[1]Sheet1!$C$4+E283*[1]Sheet1!$D$4+AD283*[1]Sheet1!$J$4+AE283*[1]Sheet1!$K$4+[1]Sheet1!$L$4,IF(AND(OR(D283="T. domingensis",D283="T. latifolia"),AF283&gt;0),AF283*[1]Sheet1!$G$5+AG283*[1]Sheet1!$H$5+AH283*[1]Sheet1!$I$5+[1]Sheet1!$L$5,0)))))))</f>
        <v>115.62496800000005</v>
      </c>
      <c r="AK283">
        <f t="shared" si="25"/>
        <v>115.62496800000005</v>
      </c>
      <c r="AL283">
        <f t="shared" si="24"/>
        <v>10.292162999</v>
      </c>
    </row>
    <row r="284" spans="1:38">
      <c r="A284" s="6">
        <v>42877</v>
      </c>
      <c r="B284" s="5" t="s">
        <v>17</v>
      </c>
      <c r="C284" s="5">
        <v>28</v>
      </c>
      <c r="D284" s="5" t="s">
        <v>85</v>
      </c>
      <c r="F284" s="5">
        <v>2.25</v>
      </c>
      <c r="H284">
        <v>70</v>
      </c>
      <c r="I284">
        <v>105</v>
      </c>
      <c r="J284">
        <v>151</v>
      </c>
      <c r="K284">
        <v>187</v>
      </c>
      <c r="L284">
        <v>195</v>
      </c>
      <c r="M284">
        <v>218</v>
      </c>
      <c r="N284">
        <v>220</v>
      </c>
      <c r="AE284" s="5"/>
      <c r="AF284" s="5">
        <f t="shared" si="26"/>
        <v>1146</v>
      </c>
      <c r="AG284">
        <f t="shared" si="27"/>
        <v>7</v>
      </c>
      <c r="AH284">
        <f t="shared" si="28"/>
        <v>220</v>
      </c>
      <c r="AJ284">
        <f>IF(AND(OR(D284="S. acutus",D284="S. californicus",D284="S. tabernaemontani"),G284=0),E284*[1]Sheet1!$D$7+[1]Sheet1!$L$7,IF(AND(OR(D284="S. acutus",D284="S. tabernaemontani"),G284&gt;0),E284*[1]Sheet1!$D$8+AI284*[1]Sheet1!$E$8,IF(AND(D284="S. californicus",G284&gt;0),E284*[1]Sheet1!$D$9+AI284*[1]Sheet1!$E$9,IF(D284="S.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latifolia"),E284&gt;0),F284*[1]Sheet1!$C$4+E284*[1]Sheet1!$D$4+AD284*[1]Sheet1!$J$4+AE284*[1]Sheet1!$K$4+[1]Sheet1!$L$4,IF(AND(OR(D284="T. domingensis",D284="T. latifolia"),AF284&gt;0),AF284*[1]Sheet1!$G$5+AG284*[1]Sheet1!$H$5+AH284*[1]Sheet1!$I$5+[1]Sheet1!$L$5,0)))))))</f>
        <v>25.049843000000003</v>
      </c>
      <c r="AK284">
        <f t="shared" si="25"/>
        <v>25.049843000000003</v>
      </c>
      <c r="AL284">
        <f t="shared" si="24"/>
        <v>3.9760748437499998</v>
      </c>
    </row>
    <row r="285" spans="1:38">
      <c r="A285" s="6">
        <v>42877</v>
      </c>
      <c r="B285" s="5" t="s">
        <v>17</v>
      </c>
      <c r="C285" s="5">
        <v>28</v>
      </c>
      <c r="D285" s="5" t="s">
        <v>85</v>
      </c>
      <c r="F285" s="5">
        <v>1.72</v>
      </c>
      <c r="G285" s="5"/>
      <c r="H285">
        <v>93</v>
      </c>
      <c r="I285">
        <v>148</v>
      </c>
      <c r="J285">
        <v>121</v>
      </c>
      <c r="K285">
        <v>135</v>
      </c>
      <c r="L285">
        <v>144</v>
      </c>
      <c r="M285">
        <v>171</v>
      </c>
      <c r="N285">
        <v>174</v>
      </c>
      <c r="AE285" s="5"/>
      <c r="AF285" s="5">
        <f t="shared" si="26"/>
        <v>986</v>
      </c>
      <c r="AG285">
        <f t="shared" si="27"/>
        <v>7</v>
      </c>
      <c r="AH285">
        <f t="shared" si="28"/>
        <v>174</v>
      </c>
      <c r="AJ285">
        <f>IF(AND(OR(D285="S. acutus",D285="S. californicus",D285="S. tabernaemontani"),G285=0),E285*[1]Sheet1!$D$7+[1]Sheet1!$L$7,IF(AND(OR(D285="S. acutus",D285="S. tabernaemontani"),G285&gt;0),E285*[1]Sheet1!$D$8+AI285*[1]Sheet1!$E$8,IF(AND(D285="S. californicus",G285&gt;0),E285*[1]Sheet1!$D$9+AI285*[1]Sheet1!$E$9,IF(D285="S.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latifolia"),E285&gt;0),F285*[1]Sheet1!$C$4+E285*[1]Sheet1!$D$4+AD285*[1]Sheet1!$J$4+AE285*[1]Sheet1!$K$4+[1]Sheet1!$L$4,IF(AND(OR(D285="T. domingensis",D285="T. latifolia"),AF285&gt;0),AF285*[1]Sheet1!$G$5+AG285*[1]Sheet1!$H$5+AH285*[1]Sheet1!$I$5+[1]Sheet1!$L$5,0)))))))</f>
        <v>23.906313000000004</v>
      </c>
      <c r="AK285">
        <f t="shared" si="25"/>
        <v>23.906313000000004</v>
      </c>
      <c r="AL285">
        <f t="shared" si="24"/>
        <v>2.3235199639999995</v>
      </c>
    </row>
    <row r="286" spans="1:38">
      <c r="A286" s="6">
        <v>42877</v>
      </c>
      <c r="B286" s="5" t="s">
        <v>17</v>
      </c>
      <c r="C286" s="5">
        <v>28</v>
      </c>
      <c r="D286" s="5" t="s">
        <v>85</v>
      </c>
      <c r="F286" s="5">
        <v>2.23</v>
      </c>
      <c r="G286" s="5"/>
      <c r="H286">
        <v>96</v>
      </c>
      <c r="I286">
        <v>118</v>
      </c>
      <c r="J286">
        <v>137</v>
      </c>
      <c r="K286">
        <v>166</v>
      </c>
      <c r="L286">
        <v>172</v>
      </c>
      <c r="M286">
        <v>184</v>
      </c>
      <c r="N286">
        <v>196</v>
      </c>
      <c r="O286">
        <v>215</v>
      </c>
      <c r="AF286" s="5">
        <f t="shared" si="26"/>
        <v>1284</v>
      </c>
      <c r="AG286">
        <f t="shared" si="27"/>
        <v>8</v>
      </c>
      <c r="AH286">
        <f t="shared" si="28"/>
        <v>215</v>
      </c>
      <c r="AJ286">
        <f>IF(AND(OR(D286="S. acutus",D286="S. californicus",D286="S. tabernaemontani"),G286=0),E286*[1]Sheet1!$D$7+[1]Sheet1!$L$7,IF(AND(OR(D286="S. acutus",D286="S. tabernaemontani"),G286&gt;0),E286*[1]Sheet1!$D$8+AI286*[1]Sheet1!$E$8,IF(AND(D286="S. californicus",G286&gt;0),E286*[1]Sheet1!$D$9+AI286*[1]Sheet1!$E$9,IF(D286="S.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latifolia"),E286&gt;0),F286*[1]Sheet1!$C$4+E286*[1]Sheet1!$D$4+AD286*[1]Sheet1!$J$4+AE286*[1]Sheet1!$K$4+[1]Sheet1!$L$4,IF(AND(OR(D286="T. domingensis",D286="T. latifolia"),AF286&gt;0),AF286*[1]Sheet1!$G$5+AG286*[1]Sheet1!$H$5+AH286*[1]Sheet1!$I$5+[1]Sheet1!$L$5,0)))))))</f>
        <v>32.471905</v>
      </c>
      <c r="AK286">
        <f t="shared" si="25"/>
        <v>32.471905</v>
      </c>
      <c r="AL286">
        <f t="shared" si="24"/>
        <v>3.9057032277500001</v>
      </c>
    </row>
    <row r="287" spans="1:38">
      <c r="A287" s="6">
        <v>42877</v>
      </c>
      <c r="B287" s="5" t="s">
        <v>17</v>
      </c>
      <c r="C287" s="5">
        <v>28</v>
      </c>
      <c r="D287" s="5" t="s">
        <v>85</v>
      </c>
      <c r="F287" s="5">
        <v>1.55</v>
      </c>
      <c r="H287">
        <v>88</v>
      </c>
      <c r="I287">
        <v>105</v>
      </c>
      <c r="J287">
        <v>146</v>
      </c>
      <c r="K287">
        <v>156</v>
      </c>
      <c r="L287">
        <v>204</v>
      </c>
      <c r="M287">
        <v>213</v>
      </c>
      <c r="AF287" s="5">
        <f t="shared" si="26"/>
        <v>912</v>
      </c>
      <c r="AG287">
        <f t="shared" si="27"/>
        <v>6</v>
      </c>
      <c r="AH287">
        <f t="shared" si="28"/>
        <v>213</v>
      </c>
      <c r="AJ287">
        <f>IF(AND(OR(D287="S. acutus",D287="S. californicus",D287="S. tabernaemontani"),G287=0),E287*[1]Sheet1!$D$7+[1]Sheet1!$L$7,IF(AND(OR(D287="S. acutus",D287="S. tabernaemontani"),G287&gt;0),E287*[1]Sheet1!$D$8+AI287*[1]Sheet1!$E$8,IF(AND(D287="S. californicus",G287&gt;0),E287*[1]Sheet1!$D$9+AI287*[1]Sheet1!$E$9,IF(D287="S.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latifolia"),E287&gt;0),F287*[1]Sheet1!$C$4+E287*[1]Sheet1!$D$4+AD287*[1]Sheet1!$J$4+AE287*[1]Sheet1!$K$4+[1]Sheet1!$L$4,IF(AND(OR(D287="T. domingensis",D287="T. latifolia"),AF287&gt;0),AF287*[1]Sheet1!$G$5+AG287*[1]Sheet1!$H$5+AH287*[1]Sheet1!$I$5+[1]Sheet1!$L$5,0)))))))</f>
        <v>12.242241</v>
      </c>
      <c r="AK287">
        <f t="shared" si="25"/>
        <v>12.242241</v>
      </c>
      <c r="AL287">
        <f t="shared" si="24"/>
        <v>1.8869174937500002</v>
      </c>
    </row>
    <row r="288" spans="1:38">
      <c r="A288" s="6">
        <v>42877</v>
      </c>
      <c r="B288" s="5" t="s">
        <v>17</v>
      </c>
      <c r="C288" s="5">
        <v>28</v>
      </c>
      <c r="D288" s="5" t="s">
        <v>85</v>
      </c>
      <c r="F288" s="5">
        <v>3.64</v>
      </c>
      <c r="H288">
        <v>44</v>
      </c>
      <c r="I288">
        <v>87</v>
      </c>
      <c r="J288">
        <v>125</v>
      </c>
      <c r="K288">
        <v>175</v>
      </c>
      <c r="L288">
        <v>212</v>
      </c>
      <c r="M288">
        <v>236</v>
      </c>
      <c r="N288">
        <v>251</v>
      </c>
      <c r="O288">
        <v>265</v>
      </c>
      <c r="AF288" s="5">
        <f t="shared" si="26"/>
        <v>1395</v>
      </c>
      <c r="AG288">
        <f t="shared" si="27"/>
        <v>8</v>
      </c>
      <c r="AH288">
        <f t="shared" si="28"/>
        <v>265</v>
      </c>
      <c r="AJ288">
        <f>IF(AND(OR(D288="S. acutus",D288="S. californicus",D288="S. tabernaemontani"),G288=0),E288*[1]Sheet1!$D$7+[1]Sheet1!$L$7,IF(AND(OR(D288="S. acutus",D288="S. tabernaemontani"),G288&gt;0),E288*[1]Sheet1!$D$8+AI288*[1]Sheet1!$E$8,IF(AND(D288="S. californicus",G288&gt;0),E288*[1]Sheet1!$D$9+AI288*[1]Sheet1!$E$9,IF(D288="S.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latifolia"),E288&gt;0),F288*[1]Sheet1!$C$4+E288*[1]Sheet1!$D$4+AD288*[1]Sheet1!$J$4+AE288*[1]Sheet1!$K$4+[1]Sheet1!$L$4,IF(AND(OR(D288="T. domingensis",D288="T. latifolia"),AF288&gt;0),AF288*[1]Sheet1!$G$5+AG288*[1]Sheet1!$H$5+AH288*[1]Sheet1!$I$5+[1]Sheet1!$L$5,0)))))))</f>
        <v>27.816460000000014</v>
      </c>
      <c r="AK288">
        <f t="shared" si="25"/>
        <v>27.816460000000014</v>
      </c>
      <c r="AL288">
        <f t="shared" si="24"/>
        <v>10.406202716000001</v>
      </c>
    </row>
    <row r="289" spans="1:38">
      <c r="A289" s="6">
        <v>42877</v>
      </c>
      <c r="B289" s="5" t="s">
        <v>17</v>
      </c>
      <c r="C289" s="5">
        <v>28</v>
      </c>
      <c r="D289" s="5" t="s">
        <v>85</v>
      </c>
      <c r="F289" s="5">
        <v>2.9</v>
      </c>
      <c r="H289">
        <v>107</v>
      </c>
      <c r="I289">
        <v>134</v>
      </c>
      <c r="J289">
        <v>183</v>
      </c>
      <c r="K289">
        <v>225</v>
      </c>
      <c r="L289">
        <v>237</v>
      </c>
      <c r="M289">
        <v>260</v>
      </c>
      <c r="N289">
        <v>271</v>
      </c>
      <c r="O289">
        <v>276</v>
      </c>
      <c r="AF289" s="5">
        <f t="shared" si="26"/>
        <v>1693</v>
      </c>
      <c r="AG289">
        <f t="shared" si="27"/>
        <v>8</v>
      </c>
      <c r="AH289">
        <f t="shared" si="28"/>
        <v>276</v>
      </c>
      <c r="AJ289">
        <f>IF(AND(OR(D289="S. acutus",D289="S. californicus",D289="S. tabernaemontani"),G289=0),E289*[1]Sheet1!$D$7+[1]Sheet1!$L$7,IF(AND(OR(D289="S. acutus",D289="S. tabernaemontani"),G289&gt;0),E289*[1]Sheet1!$D$8+AI289*[1]Sheet1!$E$8,IF(AND(D289="S. californicus",G289&gt;0),E289*[1]Sheet1!$D$9+AI289*[1]Sheet1!$E$9,IF(D289="S.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latifolia"),E289&gt;0),F289*[1]Sheet1!$C$4+E289*[1]Sheet1!$D$4+AD289*[1]Sheet1!$J$4+AE289*[1]Sheet1!$K$4+[1]Sheet1!$L$4,IF(AND(OR(D289="T. domingensis",D289="T. latifolia"),AF289&gt;0),AF289*[1]Sheet1!$G$5+AG289*[1]Sheet1!$H$5+AH289*[1]Sheet1!$I$5+[1]Sheet1!$L$5,0)))))))</f>
        <v>52.441755000000008</v>
      </c>
      <c r="AK289">
        <f t="shared" si="25"/>
        <v>52.441755000000008</v>
      </c>
      <c r="AL289">
        <f t="shared" si="24"/>
        <v>6.6051929749999996</v>
      </c>
    </row>
    <row r="290" spans="1:38">
      <c r="A290" s="6">
        <v>42877</v>
      </c>
      <c r="B290" s="5" t="s">
        <v>17</v>
      </c>
      <c r="C290" s="5">
        <v>28</v>
      </c>
      <c r="D290" s="5" t="s">
        <v>85</v>
      </c>
      <c r="F290" s="5">
        <v>1.7</v>
      </c>
      <c r="H290">
        <v>97</v>
      </c>
      <c r="I290">
        <v>151</v>
      </c>
      <c r="J290">
        <v>190</v>
      </c>
      <c r="K290">
        <v>206</v>
      </c>
      <c r="L290">
        <v>240</v>
      </c>
      <c r="AF290" s="5">
        <f t="shared" si="26"/>
        <v>884</v>
      </c>
      <c r="AG290">
        <f t="shared" si="27"/>
        <v>5</v>
      </c>
      <c r="AH290">
        <f t="shared" si="28"/>
        <v>240</v>
      </c>
      <c r="AJ290">
        <f>IF(AND(OR(D290="S. acutus",D290="S. californicus",D290="S. tabernaemontani"),G290=0),E290*[1]Sheet1!$D$7+[1]Sheet1!$L$7,IF(AND(OR(D290="S. acutus",D290="S. tabernaemontani"),G290&gt;0),E290*[1]Sheet1!$D$8+AI290*[1]Sheet1!$E$8,IF(AND(D290="S. californicus",G290&gt;0),E290*[1]Sheet1!$D$9+AI290*[1]Sheet1!$E$9,IF(D290="S.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latifolia"),E290&gt;0),F290*[1]Sheet1!$C$4+E290*[1]Sheet1!$D$4+AD290*[1]Sheet1!$J$4+AE290*[1]Sheet1!$K$4+[1]Sheet1!$L$4,IF(AND(OR(D290="T. domingensis",D290="T. latifolia"),AF290&gt;0),AF290*[1]Sheet1!$G$5+AG290*[1]Sheet1!$H$5+AH290*[1]Sheet1!$I$5+[1]Sheet1!$L$5,0)))))))</f>
        <v>8.5058390000000088</v>
      </c>
      <c r="AK290">
        <f t="shared" si="25"/>
        <v>8.5058390000000088</v>
      </c>
      <c r="AL290">
        <f t="shared" si="24"/>
        <v>2.2697987749999995</v>
      </c>
    </row>
    <row r="291" spans="1:38">
      <c r="A291" s="6">
        <v>42877</v>
      </c>
      <c r="B291" s="5" t="s">
        <v>17</v>
      </c>
      <c r="C291" s="5">
        <v>28</v>
      </c>
      <c r="D291" s="5" t="s">
        <v>85</v>
      </c>
      <c r="F291" s="5">
        <v>2.46</v>
      </c>
      <c r="H291">
        <v>27</v>
      </c>
      <c r="I291">
        <v>151</v>
      </c>
      <c r="J291">
        <v>186</v>
      </c>
      <c r="K291">
        <v>204</v>
      </c>
      <c r="L291">
        <v>205</v>
      </c>
      <c r="M291">
        <v>236</v>
      </c>
      <c r="AF291" s="5">
        <f t="shared" si="26"/>
        <v>1009</v>
      </c>
      <c r="AG291">
        <f t="shared" si="27"/>
        <v>6</v>
      </c>
      <c r="AH291">
        <f t="shared" si="28"/>
        <v>236</v>
      </c>
      <c r="AJ291">
        <f>IF(AND(OR(D291="S. acutus",D291="S. californicus",D291="S. tabernaemontani"),G291=0),E291*[1]Sheet1!$D$7+[1]Sheet1!$L$7,IF(AND(OR(D291="S. acutus",D291="S. tabernaemontani"),G291&gt;0),E291*[1]Sheet1!$D$8+AI291*[1]Sheet1!$E$8,IF(AND(D291="S. californicus",G291&gt;0),E291*[1]Sheet1!$D$9+AI291*[1]Sheet1!$E$9,IF(D291="S.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latifolia"),E291&gt;0),F291*[1]Sheet1!$C$4+E291*[1]Sheet1!$D$4+AD291*[1]Sheet1!$J$4+AE291*[1]Sheet1!$K$4+[1]Sheet1!$L$4,IF(AND(OR(D291="T. domingensis",D291="T. latifolia"),AF291&gt;0),AF291*[1]Sheet1!$G$5+AG291*[1]Sheet1!$H$5+AH291*[1]Sheet1!$I$5+[1]Sheet1!$L$5,0)))))))</f>
        <v>14.407841000000012</v>
      </c>
      <c r="AK291">
        <f t="shared" si="25"/>
        <v>14.407841000000012</v>
      </c>
      <c r="AL291">
        <f t="shared" si="24"/>
        <v>4.7529115109999998</v>
      </c>
    </row>
    <row r="292" spans="1:38">
      <c r="A292" s="6">
        <v>42877</v>
      </c>
      <c r="B292" s="5" t="s">
        <v>17</v>
      </c>
      <c r="C292" s="5">
        <v>28</v>
      </c>
      <c r="D292" s="5" t="s">
        <v>85</v>
      </c>
      <c r="F292" s="5">
        <v>1.4</v>
      </c>
      <c r="H292">
        <v>72</v>
      </c>
      <c r="I292">
        <v>92</v>
      </c>
      <c r="J292">
        <v>157</v>
      </c>
      <c r="K292">
        <v>164</v>
      </c>
      <c r="L292">
        <v>198</v>
      </c>
      <c r="AF292" s="5">
        <f t="shared" si="26"/>
        <v>683</v>
      </c>
      <c r="AG292">
        <f t="shared" si="27"/>
        <v>5</v>
      </c>
      <c r="AH292">
        <f t="shared" si="28"/>
        <v>198</v>
      </c>
      <c r="AJ292">
        <f>IF(AND(OR(D292="S. acutus",D292="S. californicus",D292="S. tabernaemontani"),G292=0),E292*[1]Sheet1!$D$7+[1]Sheet1!$L$7,IF(AND(OR(D292="S. acutus",D292="S. tabernaemontani"),G292&gt;0),E292*[1]Sheet1!$D$8+AI292*[1]Sheet1!$E$8,IF(AND(D292="S. californicus",G292&gt;0),E292*[1]Sheet1!$D$9+AI292*[1]Sheet1!$E$9,IF(D292="S.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latifolia"),E292&gt;0),F292*[1]Sheet1!$C$4+E292*[1]Sheet1!$D$4+AD292*[1]Sheet1!$J$4+AE292*[1]Sheet1!$K$4+[1]Sheet1!$L$4,IF(AND(OR(D292="T. domingensis",D292="T. latifolia"),AF292&gt;0),AF292*[1]Sheet1!$G$5+AG292*[1]Sheet1!$H$5+AH292*[1]Sheet1!$I$5+[1]Sheet1!$L$5,0)))))))</f>
        <v>2.3133740000000032</v>
      </c>
      <c r="AK292">
        <f t="shared" si="25"/>
        <v>2.3133740000000032</v>
      </c>
      <c r="AL292">
        <f t="shared" si="24"/>
        <v>1.5393790999999997</v>
      </c>
    </row>
    <row r="293" spans="1:38">
      <c r="A293" s="6">
        <v>42877</v>
      </c>
      <c r="B293" s="5" t="s">
        <v>17</v>
      </c>
      <c r="C293" s="5">
        <v>28</v>
      </c>
      <c r="D293" s="5" t="s">
        <v>85</v>
      </c>
      <c r="F293" s="5">
        <v>3.28</v>
      </c>
      <c r="H293">
        <v>113</v>
      </c>
      <c r="I293">
        <v>134</v>
      </c>
      <c r="J293">
        <v>149</v>
      </c>
      <c r="K293">
        <v>176</v>
      </c>
      <c r="L293">
        <v>198</v>
      </c>
      <c r="M293">
        <v>223</v>
      </c>
      <c r="N293">
        <v>237</v>
      </c>
      <c r="O293">
        <v>253</v>
      </c>
      <c r="P293">
        <v>272</v>
      </c>
      <c r="AF293" s="5">
        <f t="shared" si="26"/>
        <v>1755</v>
      </c>
      <c r="AG293">
        <f t="shared" si="27"/>
        <v>9</v>
      </c>
      <c r="AH293">
        <f t="shared" si="28"/>
        <v>272</v>
      </c>
      <c r="AJ293">
        <f>IF(AND(OR(D293="S. acutus",D293="S. californicus",D293="S. tabernaemontani"),G293=0),E293*[1]Sheet1!$D$7+[1]Sheet1!$L$7,IF(AND(OR(D293="S. acutus",D293="S. tabernaemontani"),G293&gt;0),E293*[1]Sheet1!$D$8+AI293*[1]Sheet1!$E$8,IF(AND(D293="S. californicus",G293&gt;0),E293*[1]Sheet1!$D$9+AI293*[1]Sheet1!$E$9,IF(D293="S.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latifolia"),E293&gt;0),F293*[1]Sheet1!$C$4+E293*[1]Sheet1!$D$4+AD293*[1]Sheet1!$J$4+AE293*[1]Sheet1!$K$4+[1]Sheet1!$L$4,IF(AND(OR(D293="T. domingensis",D293="T. latifolia"),AF293&gt;0),AF293*[1]Sheet1!$G$5+AG293*[1]Sheet1!$H$5+AH293*[1]Sheet1!$I$5+[1]Sheet1!$L$5,0)))))))</f>
        <v>52.437192000000017</v>
      </c>
      <c r="AK293">
        <f t="shared" si="25"/>
        <v>52.437192000000017</v>
      </c>
      <c r="AL293">
        <f t="shared" si="24"/>
        <v>8.4496204639999988</v>
      </c>
    </row>
    <row r="294" spans="1:38">
      <c r="A294" s="6">
        <v>42877</v>
      </c>
      <c r="B294" s="5" t="s">
        <v>17</v>
      </c>
      <c r="C294" s="5">
        <v>28</v>
      </c>
      <c r="D294" s="5" t="s">
        <v>85</v>
      </c>
      <c r="F294" s="5">
        <v>3.16</v>
      </c>
      <c r="H294">
        <v>74</v>
      </c>
      <c r="I294">
        <v>95</v>
      </c>
      <c r="J294">
        <v>120</v>
      </c>
      <c r="K294">
        <v>153</v>
      </c>
      <c r="L294">
        <v>175</v>
      </c>
      <c r="M294">
        <v>207</v>
      </c>
      <c r="N294">
        <v>210</v>
      </c>
      <c r="O294">
        <v>229</v>
      </c>
      <c r="AF294" s="5">
        <f t="shared" si="26"/>
        <v>1263</v>
      </c>
      <c r="AG294">
        <f t="shared" si="27"/>
        <v>8</v>
      </c>
      <c r="AH294">
        <f t="shared" si="28"/>
        <v>229</v>
      </c>
      <c r="AJ294">
        <f>IF(AND(OR(D294="S. acutus",D294="S. californicus",D294="S. tabernaemontani"),G294=0),E294*[1]Sheet1!$D$7+[1]Sheet1!$L$7,IF(AND(OR(D294="S. acutus",D294="S. tabernaemontani"),G294&gt;0),E294*[1]Sheet1!$D$8+AI294*[1]Sheet1!$E$8,IF(AND(D294="S. californicus",G294&gt;0),E294*[1]Sheet1!$D$9+AI294*[1]Sheet1!$E$9,IF(D294="S.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latifolia"),E294&gt;0),F294*[1]Sheet1!$C$4+E294*[1]Sheet1!$D$4+AD294*[1]Sheet1!$J$4+AE294*[1]Sheet1!$K$4+[1]Sheet1!$L$4,IF(AND(OR(D294="T. domingensis",D294="T. latifolia"),AF294&gt;0),AF294*[1]Sheet1!$G$5+AG294*[1]Sheet1!$H$5+AH294*[1]Sheet1!$I$5+[1]Sheet1!$L$5,0)))))))</f>
        <v>26.285620000000009</v>
      </c>
      <c r="AK294">
        <f t="shared" si="25"/>
        <v>26.285620000000009</v>
      </c>
      <c r="AL294">
        <f t="shared" si="24"/>
        <v>7.8426652760000009</v>
      </c>
    </row>
    <row r="295" spans="1:38">
      <c r="A295" s="6">
        <v>42877</v>
      </c>
      <c r="B295" s="5" t="s">
        <v>17</v>
      </c>
      <c r="C295" s="5">
        <v>28</v>
      </c>
      <c r="D295" s="5" t="s">
        <v>85</v>
      </c>
      <c r="F295" s="5">
        <v>2.78</v>
      </c>
      <c r="H295">
        <v>71</v>
      </c>
      <c r="I295">
        <v>114</v>
      </c>
      <c r="J295">
        <v>209</v>
      </c>
      <c r="K295">
        <v>231</v>
      </c>
      <c r="L295">
        <v>262</v>
      </c>
      <c r="M295">
        <v>236</v>
      </c>
      <c r="N295">
        <v>279</v>
      </c>
      <c r="AF295" s="5">
        <f t="shared" si="26"/>
        <v>1402</v>
      </c>
      <c r="AG295">
        <f t="shared" si="27"/>
        <v>7</v>
      </c>
      <c r="AH295">
        <f t="shared" si="28"/>
        <v>279</v>
      </c>
      <c r="AJ295">
        <f>IF(AND(OR(D295="S. acutus",D295="S. californicus",D295="S. tabernaemontani"),G295=0),E295*[1]Sheet1!$D$7+[1]Sheet1!$L$7,IF(AND(OR(D295="S. acutus",D295="S. tabernaemontani"),G295&gt;0),E295*[1]Sheet1!$D$8+AI295*[1]Sheet1!$E$8,IF(AND(D295="S. californicus",G295&gt;0),E295*[1]Sheet1!$D$9+AI295*[1]Sheet1!$E$9,IF(D295="S.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latifolia"),E295&gt;0),F295*[1]Sheet1!$C$4+E295*[1]Sheet1!$D$4+AD295*[1]Sheet1!$J$4+AE295*[1]Sheet1!$K$4+[1]Sheet1!$L$4,IF(AND(OR(D295="T. domingensis",D295="T. latifolia"),AF295&gt;0),AF295*[1]Sheet1!$G$5+AG295*[1]Sheet1!$H$5+AH295*[1]Sheet1!$I$5+[1]Sheet1!$L$5,0)))))))</f>
        <v>31.277668000000013</v>
      </c>
      <c r="AK295">
        <f t="shared" si="25"/>
        <v>31.277668000000013</v>
      </c>
      <c r="AL295">
        <f t="shared" ref="AL295:AL358" si="29">3.14159*((F295/2)^2)</f>
        <v>6.069866038999999</v>
      </c>
    </row>
    <row r="296" spans="1:38">
      <c r="A296" s="6">
        <v>42877</v>
      </c>
      <c r="B296" s="5" t="s">
        <v>17</v>
      </c>
      <c r="C296" s="5">
        <v>28</v>
      </c>
      <c r="D296" s="5" t="s">
        <v>88</v>
      </c>
      <c r="E296">
        <v>300</v>
      </c>
      <c r="F296" s="5">
        <v>2.78</v>
      </c>
      <c r="G296">
        <v>8</v>
      </c>
      <c r="AF296" s="5">
        <f t="shared" si="26"/>
        <v>0</v>
      </c>
      <c r="AG296">
        <f t="shared" si="27"/>
        <v>0</v>
      </c>
      <c r="AH296">
        <f t="shared" si="28"/>
        <v>0</v>
      </c>
      <c r="AJ296">
        <f>IF(AND(OR(D296="S. acutus",D296="S. californicus",D296="S. tabernaemontani"),G296=0),E296*[1]Sheet1!$D$7+[1]Sheet1!$L$7,IF(AND(OR(D296="S. acutus",D296="S. tabernaemontani"),G296&gt;0),E296*[1]Sheet1!$D$8+AI296*[1]Sheet1!$E$8,IF(AND(D296="S. californicus",G296&gt;0),E296*[1]Sheet1!$D$9+AI296*[1]Sheet1!$E$9,IF(D296="S.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latifolia"),E296&gt;0),F296*[1]Sheet1!$C$4+E296*[1]Sheet1!$D$4+AD296*[1]Sheet1!$J$4+AE296*[1]Sheet1!$K$4+[1]Sheet1!$L$4,IF(AND(OR(D296="T. domingensis",D296="T. latifolia"),AF296&gt;0),AF296*[1]Sheet1!$G$5+AG296*[1]Sheet1!$H$5+AH296*[1]Sheet1!$I$5+[1]Sheet1!$L$5,0)))))))</f>
        <v>11.55213</v>
      </c>
      <c r="AK296">
        <f t="shared" si="25"/>
        <v>11.55213</v>
      </c>
      <c r="AL296">
        <f t="shared" si="29"/>
        <v>6.069866038999999</v>
      </c>
    </row>
    <row r="297" spans="1:38">
      <c r="A297" s="6">
        <v>42877</v>
      </c>
      <c r="B297" s="5" t="s">
        <v>17</v>
      </c>
      <c r="C297" s="5">
        <v>28</v>
      </c>
      <c r="D297" s="5" t="s">
        <v>88</v>
      </c>
      <c r="E297">
        <v>130</v>
      </c>
      <c r="F297" s="5">
        <v>1.23</v>
      </c>
      <c r="G297" s="5"/>
      <c r="AF297" s="5">
        <f t="shared" si="26"/>
        <v>0</v>
      </c>
      <c r="AG297">
        <f t="shared" si="27"/>
        <v>0</v>
      </c>
      <c r="AH297">
        <f t="shared" si="28"/>
        <v>0</v>
      </c>
      <c r="AJ297">
        <f>IF(AND(OR(D297="S. acutus",D297="S. californicus",D297="S. tabernaemontani"),G297=0),E297*[1]Sheet1!$D$7+[1]Sheet1!$L$7,IF(AND(OR(D297="S. acutus",D297="S. tabernaemontani"),G297&gt;0),E297*[1]Sheet1!$D$8+AI297*[1]Sheet1!$E$8,IF(AND(D297="S. californicus",G297&gt;0),E297*[1]Sheet1!$D$9+AI297*[1]Sheet1!$E$9,IF(D297="S.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latifolia"),E297&gt;0),F297*[1]Sheet1!$C$4+E297*[1]Sheet1!$D$4+AD297*[1]Sheet1!$J$4+AE297*[1]Sheet1!$K$4+[1]Sheet1!$L$4,IF(AND(OR(D297="T. domingensis",D297="T. latifolia"),AF297&gt;0),AF297*[1]Sheet1!$G$5+AG297*[1]Sheet1!$H$5+AH297*[1]Sheet1!$I$5+[1]Sheet1!$L$5,0)))))))</f>
        <v>4.523053</v>
      </c>
      <c r="AK297">
        <f t="shared" si="25"/>
        <v>4.523053</v>
      </c>
      <c r="AL297">
        <f t="shared" si="29"/>
        <v>1.1882278777499999</v>
      </c>
    </row>
    <row r="298" spans="1:38">
      <c r="A298" s="6">
        <v>42877</v>
      </c>
      <c r="B298" s="5" t="s">
        <v>17</v>
      </c>
      <c r="C298" s="5">
        <v>28</v>
      </c>
      <c r="D298" s="5" t="s">
        <v>88</v>
      </c>
      <c r="E298">
        <v>265</v>
      </c>
      <c r="F298" s="5">
        <v>1.29</v>
      </c>
      <c r="AF298" s="5">
        <f t="shared" si="26"/>
        <v>0</v>
      </c>
      <c r="AG298">
        <f t="shared" si="27"/>
        <v>0</v>
      </c>
      <c r="AH298">
        <f t="shared" si="28"/>
        <v>0</v>
      </c>
      <c r="AJ298">
        <f>IF(AND(OR(D298="S. acutus",D298="S. californicus",D298="S. tabernaemontani"),G298=0),E298*[1]Sheet1!$D$7+[1]Sheet1!$L$7,IF(AND(OR(D298="S. acutus",D298="S. tabernaemontani"),G298&gt;0),E298*[1]Sheet1!$D$8+AI298*[1]Sheet1!$E$8,IF(AND(D298="S. californicus",G298&gt;0),E298*[1]Sheet1!$D$9+AI298*[1]Sheet1!$E$9,IF(D298="S.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latifolia"),E298&gt;0),F298*[1]Sheet1!$C$4+E298*[1]Sheet1!$D$4+AD298*[1]Sheet1!$J$4+AE298*[1]Sheet1!$K$4+[1]Sheet1!$L$4,IF(AND(OR(D298="T. domingensis",D298="T. latifolia"),AF298&gt;0),AF298*[1]Sheet1!$G$5+AG298*[1]Sheet1!$H$5+AH298*[1]Sheet1!$I$5+[1]Sheet1!$L$5,0)))))))</f>
        <v>13.987228000000002</v>
      </c>
      <c r="AK298">
        <f t="shared" si="25"/>
        <v>13.987228000000002</v>
      </c>
      <c r="AL298">
        <f t="shared" si="29"/>
        <v>1.3069799797500001</v>
      </c>
    </row>
    <row r="299" spans="1:38">
      <c r="A299" s="6">
        <v>42877</v>
      </c>
      <c r="B299" s="5" t="s">
        <v>17</v>
      </c>
      <c r="C299" s="5">
        <v>17</v>
      </c>
      <c r="D299" s="5" t="s">
        <v>85</v>
      </c>
      <c r="F299" s="5">
        <v>3</v>
      </c>
      <c r="H299">
        <v>93</v>
      </c>
      <c r="I299">
        <v>131</v>
      </c>
      <c r="J299">
        <v>170</v>
      </c>
      <c r="K299">
        <v>166</v>
      </c>
      <c r="L299">
        <v>213</v>
      </c>
      <c r="M299">
        <v>214</v>
      </c>
      <c r="N299">
        <v>238</v>
      </c>
      <c r="O299">
        <v>246</v>
      </c>
      <c r="AF299" s="5">
        <f t="shared" si="26"/>
        <v>1471</v>
      </c>
      <c r="AG299">
        <f t="shared" si="27"/>
        <v>8</v>
      </c>
      <c r="AH299">
        <f t="shared" si="28"/>
        <v>246</v>
      </c>
      <c r="AJ299">
        <f>IF(AND(OR(D299="S. acutus",D299="S. californicus",D299="S. tabernaemontani"),G299=0),E299*[1]Sheet1!$D$7+[1]Sheet1!$L$7,IF(AND(OR(D299="S. acutus",D299="S. tabernaemontani"),G299&gt;0),E299*[1]Sheet1!$D$8+AI299*[1]Sheet1!$E$8,IF(AND(D299="S. californicus",G299&gt;0),E299*[1]Sheet1!$D$9+AI299*[1]Sheet1!$E$9,IF(D299="S.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latifolia"),E299&gt;0),F299*[1]Sheet1!$C$4+E299*[1]Sheet1!$D$4+AD299*[1]Sheet1!$J$4+AE299*[1]Sheet1!$K$4+[1]Sheet1!$L$4,IF(AND(OR(D299="T. domingensis",D299="T. latifolia"),AF299&gt;0),AF299*[1]Sheet1!$G$5+AG299*[1]Sheet1!$H$5+AH299*[1]Sheet1!$I$5+[1]Sheet1!$L$5,0)))))))</f>
        <v>40.665495000000028</v>
      </c>
      <c r="AK299">
        <f t="shared" si="25"/>
        <v>40.665495000000028</v>
      </c>
      <c r="AL299">
        <f t="shared" si="29"/>
        <v>7.0685775</v>
      </c>
    </row>
    <row r="300" spans="1:38">
      <c r="A300" s="6">
        <v>42877</v>
      </c>
      <c r="B300" s="5" t="s">
        <v>17</v>
      </c>
      <c r="C300" s="5">
        <v>17</v>
      </c>
      <c r="D300" s="5" t="s">
        <v>85</v>
      </c>
      <c r="F300" s="5">
        <v>2.04</v>
      </c>
      <c r="G300" s="5"/>
      <c r="H300">
        <v>120</v>
      </c>
      <c r="AF300" s="5">
        <f t="shared" si="26"/>
        <v>120</v>
      </c>
      <c r="AG300">
        <f t="shared" si="27"/>
        <v>1</v>
      </c>
      <c r="AH300">
        <f t="shared" si="28"/>
        <v>120</v>
      </c>
      <c r="AJ300">
        <f>IF(AND(OR(D300="S. acutus",D300="S. californicus",D300="S. tabernaemontani"),G300=0),E300*[1]Sheet1!$D$7+[1]Sheet1!$L$7,IF(AND(OR(D300="S. acutus",D300="S. tabernaemontani"),G300&gt;0),E300*[1]Sheet1!$D$8+AI300*[1]Sheet1!$E$8,IF(AND(D300="S. californicus",G300&gt;0),E300*[1]Sheet1!$D$9+AI300*[1]Sheet1!$E$9,IF(D300="S.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latifolia"),E300&gt;0),F300*[1]Sheet1!$C$4+E300*[1]Sheet1!$D$4+AD300*[1]Sheet1!$J$4+AE300*[1]Sheet1!$K$4+[1]Sheet1!$L$4,IF(AND(OR(D300="T. domingensis",D300="T. latifolia"),AF300&gt;0),AF300*[1]Sheet1!$G$5+AG300*[1]Sheet1!$H$5+AH300*[1]Sheet1!$I$5+[1]Sheet1!$L$5,0)))))))</f>
        <v>1.1158309999999965</v>
      </c>
      <c r="AK300">
        <f t="shared" si="25"/>
        <v>1.1158309999999965</v>
      </c>
      <c r="AL300">
        <f t="shared" si="29"/>
        <v>3.268510236</v>
      </c>
    </row>
    <row r="301" spans="1:38">
      <c r="A301" s="6">
        <v>42877</v>
      </c>
      <c r="B301" s="5" t="s">
        <v>17</v>
      </c>
      <c r="C301" s="5">
        <v>17</v>
      </c>
      <c r="D301" s="5" t="s">
        <v>85</v>
      </c>
      <c r="E301">
        <v>239</v>
      </c>
      <c r="F301" s="5">
        <v>1.34</v>
      </c>
      <c r="AD301">
        <v>24</v>
      </c>
      <c r="AE301">
        <v>1.61</v>
      </c>
      <c r="AF301" s="5">
        <f t="shared" si="26"/>
        <v>0</v>
      </c>
      <c r="AG301">
        <f t="shared" si="27"/>
        <v>0</v>
      </c>
      <c r="AH301">
        <f t="shared" si="28"/>
        <v>0</v>
      </c>
      <c r="AJ301">
        <f>IF(AND(OR(D301="S. acutus",D301="S. californicus",D301="S. tabernaemontani"),G301=0),E301*[1]Sheet1!$D$7+[1]Sheet1!$L$7,IF(AND(OR(D301="S. acutus",D301="S. tabernaemontani"),G301&gt;0),E301*[1]Sheet1!$D$8+AI301*[1]Sheet1!$E$8,IF(AND(D301="S. californicus",G301&gt;0),E301*[1]Sheet1!$D$9+AI301*[1]Sheet1!$E$9,IF(D301="S.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latifolia"),E301&gt;0),F301*[1]Sheet1!$C$4+E301*[1]Sheet1!$D$4+AD301*[1]Sheet1!$J$4+AE301*[1]Sheet1!$K$4+[1]Sheet1!$L$4,IF(AND(OR(D301="T. domingensis",D301="T. latifolia"),AF301&gt;0),AF301*[1]Sheet1!$G$5+AG301*[1]Sheet1!$H$5+AH301*[1]Sheet1!$I$5+[1]Sheet1!$L$5,0)))))))</f>
        <v>50.71333826</v>
      </c>
      <c r="AK301">
        <f t="shared" si="25"/>
        <v>50.71333826</v>
      </c>
      <c r="AL301">
        <f t="shared" si="29"/>
        <v>1.4102597510000001</v>
      </c>
    </row>
    <row r="302" spans="1:38">
      <c r="A302" s="6">
        <v>42877</v>
      </c>
      <c r="B302" s="5" t="s">
        <v>17</v>
      </c>
      <c r="C302" s="5">
        <v>17</v>
      </c>
      <c r="D302" s="5" t="s">
        <v>85</v>
      </c>
      <c r="F302" s="5">
        <v>1.22</v>
      </c>
      <c r="G302" s="5"/>
      <c r="H302">
        <v>108</v>
      </c>
      <c r="I302">
        <v>119</v>
      </c>
      <c r="J302">
        <v>132</v>
      </c>
      <c r="K302">
        <v>162</v>
      </c>
      <c r="L302">
        <v>170</v>
      </c>
      <c r="AF302" s="5">
        <f t="shared" si="26"/>
        <v>691</v>
      </c>
      <c r="AG302">
        <f t="shared" si="27"/>
        <v>5</v>
      </c>
      <c r="AH302">
        <f t="shared" si="28"/>
        <v>170</v>
      </c>
      <c r="AJ302">
        <f>IF(AND(OR(D302="S. acutus",D302="S. californicus",D302="S. tabernaemontani"),G302=0),E302*[1]Sheet1!$D$7+[1]Sheet1!$L$7,IF(AND(OR(D302="S. acutus",D302="S. tabernaemontani"),G302&gt;0),E302*[1]Sheet1!$D$8+AI302*[1]Sheet1!$E$8,IF(AND(D302="S. californicus",G302&gt;0),E302*[1]Sheet1!$D$9+AI302*[1]Sheet1!$E$9,IF(D302="S.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latifolia"),E302&gt;0),F302*[1]Sheet1!$C$4+E302*[1]Sheet1!$D$4+AD302*[1]Sheet1!$J$4+AE302*[1]Sheet1!$K$4+[1]Sheet1!$L$4,IF(AND(OR(D302="T. domingensis",D302="T. latifolia"),AF302&gt;0),AF302*[1]Sheet1!$G$5+AG302*[1]Sheet1!$H$5+AH302*[1]Sheet1!$I$5+[1]Sheet1!$L$5,0)))))))</f>
        <v>11.498274000000002</v>
      </c>
      <c r="AK302">
        <f t="shared" si="25"/>
        <v>11.498274000000002</v>
      </c>
      <c r="AL302">
        <f t="shared" si="29"/>
        <v>1.168985639</v>
      </c>
    </row>
    <row r="303" spans="1:38">
      <c r="A303" s="6">
        <v>42877</v>
      </c>
      <c r="B303" s="5" t="s">
        <v>17</v>
      </c>
      <c r="C303" s="5">
        <v>17</v>
      </c>
      <c r="D303" s="5" t="s">
        <v>85</v>
      </c>
      <c r="F303" s="5">
        <v>1.81</v>
      </c>
      <c r="G303" s="5"/>
      <c r="H303">
        <v>124</v>
      </c>
      <c r="I303">
        <v>160</v>
      </c>
      <c r="J303">
        <v>200</v>
      </c>
      <c r="K303">
        <v>213</v>
      </c>
      <c r="L303">
        <v>228</v>
      </c>
      <c r="M303">
        <v>255</v>
      </c>
      <c r="AF303" s="5">
        <f t="shared" si="26"/>
        <v>1180</v>
      </c>
      <c r="AG303">
        <f t="shared" si="27"/>
        <v>6</v>
      </c>
      <c r="AH303">
        <f t="shared" si="28"/>
        <v>255</v>
      </c>
      <c r="AJ303">
        <f>IF(AND(OR(D303="S. acutus",D303="S. californicus",D303="S. tabernaemontani"),G303=0),E303*[1]Sheet1!$D$7+[1]Sheet1!$L$7,IF(AND(OR(D303="S. acutus",D303="S. tabernaemontani"),G303&gt;0),E303*[1]Sheet1!$D$8+AI303*[1]Sheet1!$E$8,IF(AND(D303="S. californicus",G303&gt;0),E303*[1]Sheet1!$D$9+AI303*[1]Sheet1!$E$9,IF(D303="S.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latifolia"),E303&gt;0),F303*[1]Sheet1!$C$4+E303*[1]Sheet1!$D$4+AD303*[1]Sheet1!$J$4+AE303*[1]Sheet1!$K$4+[1]Sheet1!$L$4,IF(AND(OR(D303="T. domingensis",D303="T. latifolia"),AF303&gt;0),AF303*[1]Sheet1!$G$5+AG303*[1]Sheet1!$H$5+AH303*[1]Sheet1!$I$5+[1]Sheet1!$L$5,0)))))))</f>
        <v>24.716291000000005</v>
      </c>
      <c r="AK303">
        <f t="shared" si="25"/>
        <v>24.716291000000005</v>
      </c>
      <c r="AL303">
        <f t="shared" si="29"/>
        <v>2.5730407497500001</v>
      </c>
    </row>
    <row r="304" spans="1:38">
      <c r="A304" s="6"/>
      <c r="B304" s="5"/>
      <c r="C304" s="5"/>
      <c r="D304" s="5"/>
      <c r="F304" s="5"/>
      <c r="AJ304">
        <f>IF(AND(OR(D304="S. acutus",D304="S. californicus",D304="S. tabernaemontani"),G304=0),E304*[1]Sheet1!$D$7+[1]Sheet1!$L$7,IF(AND(OR(D304="S. acutus",D304="S. tabernaemontani"),G304&gt;0),E304*[1]Sheet1!$D$8+AI304*[1]Sheet1!$E$8,IF(AND(D304="S. californicus",G304&gt;0),E304*[1]Sheet1!$D$9+AI304*[1]Sheet1!$E$9,IF(D304="S.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latifolia"),E304&gt;0),F304*[1]Sheet1!$C$4+E304*[1]Sheet1!$D$4+AD304*[1]Sheet1!$J$4+AE304*[1]Sheet1!$K$4+[1]Sheet1!$L$4,IF(AND(OR(D304="T. domingensis",D304="T. latifolia"),AF304&gt;0),AF304*[1]Sheet1!$G$5+AG304*[1]Sheet1!$H$5+AH304*[1]Sheet1!$I$5+[1]Sheet1!$L$5,0)))))))</f>
        <v>0</v>
      </c>
      <c r="AK304">
        <f t="shared" si="25"/>
        <v>0</v>
      </c>
      <c r="AL304">
        <f t="shared" si="29"/>
        <v>0</v>
      </c>
    </row>
    <row r="305" spans="1:38">
      <c r="A305" s="6"/>
      <c r="B305" s="5"/>
      <c r="C305" s="5"/>
      <c r="D305" s="5"/>
      <c r="F305" s="5"/>
      <c r="G305" s="5"/>
      <c r="AJ305">
        <f>IF(AND(OR(D305="S. acutus",D305="S. californicus",D305="S. tabernaemontani"),G305=0),E305*[1]Sheet1!$D$7+[1]Sheet1!$L$7,IF(AND(OR(D305="S. acutus",D305="S. tabernaemontani"),G305&gt;0),E305*[1]Sheet1!$D$8+AI305*[1]Sheet1!$E$8,IF(AND(D305="S. californicus",G305&gt;0),E305*[1]Sheet1!$D$9+AI305*[1]Sheet1!$E$9,IF(D305="S.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latifolia"),E305&gt;0),F305*[1]Sheet1!$C$4+E305*[1]Sheet1!$D$4+AD305*[1]Sheet1!$J$4+AE305*[1]Sheet1!$K$4+[1]Sheet1!$L$4,IF(AND(OR(D305="T. domingensis",D305="T. latifolia"),AF305&gt;0),AF305*[1]Sheet1!$G$5+AG305*[1]Sheet1!$H$5+AH305*[1]Sheet1!$I$5+[1]Sheet1!$L$5,0)))))))</f>
        <v>0</v>
      </c>
      <c r="AK305">
        <f t="shared" si="25"/>
        <v>0</v>
      </c>
      <c r="AL305">
        <f t="shared" si="29"/>
        <v>0</v>
      </c>
    </row>
    <row r="306" spans="1:38">
      <c r="A306" s="6"/>
      <c r="B306" s="5"/>
      <c r="C306" s="5"/>
      <c r="D306" s="5"/>
      <c r="F306" s="5"/>
      <c r="G306" s="5"/>
      <c r="AD306" s="5"/>
      <c r="AJ306">
        <f>IF(AND(OR(D306="S. acutus",D306="S. californicus",D306="S. tabernaemontani"),G306=0),E306*[1]Sheet1!$D$7+[1]Sheet1!$L$7,IF(AND(OR(D306="S. acutus",D306="S. tabernaemontani"),G306&gt;0),E306*[1]Sheet1!$D$8+AI306*[1]Sheet1!$E$8,IF(AND(D306="S. californicus",G306&gt;0),E306*[1]Sheet1!$D$9+AI306*[1]Sheet1!$E$9,IF(D306="S.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latifolia"),E306&gt;0),F306*[1]Sheet1!$C$4+E306*[1]Sheet1!$D$4+AD306*[1]Sheet1!$J$4+AE306*[1]Sheet1!$K$4+[1]Sheet1!$L$4,IF(AND(OR(D306="T. domingensis",D306="T. latifolia"),AF306&gt;0),AF306*[1]Sheet1!$G$5+AG306*[1]Sheet1!$H$5+AH306*[1]Sheet1!$I$5+[1]Sheet1!$L$5,0)))))))</f>
        <v>0</v>
      </c>
      <c r="AK306">
        <f t="shared" si="25"/>
        <v>0</v>
      </c>
      <c r="AL306">
        <f t="shared" si="29"/>
        <v>0</v>
      </c>
    </row>
    <row r="307" spans="1:38">
      <c r="A307" s="6"/>
      <c r="B307" s="5"/>
      <c r="C307" s="5"/>
      <c r="D307" s="5"/>
      <c r="F307" s="5"/>
      <c r="G307" s="5"/>
      <c r="AJ307">
        <f>IF(AND(OR(D307="S. acutus",D307="S. californicus",D307="S. tabernaemontani"),G307=0),E307*[1]Sheet1!$D$7+[1]Sheet1!$L$7,IF(AND(OR(D307="S. acutus",D307="S. tabernaemontani"),G307&gt;0),E307*[1]Sheet1!$D$8+AI307*[1]Sheet1!$E$8,IF(AND(D307="S. californicus",G307&gt;0),E307*[1]Sheet1!$D$9+AI307*[1]Sheet1!$E$9,IF(D307="S.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latifolia"),E307&gt;0),F307*[1]Sheet1!$C$4+E307*[1]Sheet1!$D$4+AD307*[1]Sheet1!$J$4+AE307*[1]Sheet1!$K$4+[1]Sheet1!$L$4,IF(AND(OR(D307="T. domingensis",D307="T. latifolia"),AF307&gt;0),AF307*[1]Sheet1!$G$5+AG307*[1]Sheet1!$H$5+AH307*[1]Sheet1!$I$5+[1]Sheet1!$L$5,0)))))))</f>
        <v>0</v>
      </c>
      <c r="AK307">
        <f t="shared" si="25"/>
        <v>0</v>
      </c>
      <c r="AL307">
        <f t="shared" si="29"/>
        <v>0</v>
      </c>
    </row>
    <row r="308" spans="1:38">
      <c r="A308" s="6"/>
      <c r="B308" s="5"/>
      <c r="C308" s="5"/>
      <c r="D308" s="5"/>
      <c r="F308" s="5"/>
      <c r="G308" s="5"/>
      <c r="AJ308">
        <f>IF(AND(OR(D308="S. acutus",D308="S. californicus",D308="S. tabernaemontani"),G308=0),E308*[1]Sheet1!$D$7+[1]Sheet1!$L$7,IF(AND(OR(D308="S. acutus",D308="S. tabernaemontani"),G308&gt;0),E308*[1]Sheet1!$D$8+AI308*[1]Sheet1!$E$8,IF(AND(D308="S. californicus",G308&gt;0),E308*[1]Sheet1!$D$9+AI308*[1]Sheet1!$E$9,IF(D308="S.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latifolia"),E308&gt;0),F308*[1]Sheet1!$C$4+E308*[1]Sheet1!$D$4+AD308*[1]Sheet1!$J$4+AE308*[1]Sheet1!$K$4+[1]Sheet1!$L$4,IF(AND(OR(D308="T. domingensis",D308="T. latifolia"),AF308&gt;0),AF308*[1]Sheet1!$G$5+AG308*[1]Sheet1!$H$5+AH308*[1]Sheet1!$I$5+[1]Sheet1!$L$5,0)))))))</f>
        <v>0</v>
      </c>
      <c r="AK308">
        <f t="shared" si="25"/>
        <v>0</v>
      </c>
      <c r="AL308">
        <f t="shared" si="29"/>
        <v>0</v>
      </c>
    </row>
    <row r="309" spans="1:38">
      <c r="A309" s="6"/>
      <c r="B309" s="5"/>
      <c r="C309" s="5"/>
      <c r="D309" s="5"/>
      <c r="F309" s="5"/>
      <c r="AJ309">
        <f>IF(AND(OR(D309="S. acutus",D309="S. californicus",D309="S. tabernaemontani"),G309=0),E309*[1]Sheet1!$D$7+[1]Sheet1!$L$7,IF(AND(OR(D309="S. acutus",D309="S. tabernaemontani"),G309&gt;0),E309*[1]Sheet1!$D$8+AI309*[1]Sheet1!$E$8,IF(AND(D309="S. californicus",G309&gt;0),E309*[1]Sheet1!$D$9+AI309*[1]Sheet1!$E$9,IF(D309="S.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latifolia"),E309&gt;0),F309*[1]Sheet1!$C$4+E309*[1]Sheet1!$D$4+AD309*[1]Sheet1!$J$4+AE309*[1]Sheet1!$K$4+[1]Sheet1!$L$4,IF(AND(OR(D309="T. domingensis",D309="T. latifolia"),AF309&gt;0),AF309*[1]Sheet1!$G$5+AG309*[1]Sheet1!$H$5+AH309*[1]Sheet1!$I$5+[1]Sheet1!$L$5,0)))))))</f>
        <v>0</v>
      </c>
      <c r="AK309">
        <f t="shared" si="25"/>
        <v>0</v>
      </c>
      <c r="AL309">
        <f t="shared" si="29"/>
        <v>0</v>
      </c>
    </row>
    <row r="310" spans="1:38">
      <c r="A310" s="6"/>
      <c r="B310" s="5"/>
      <c r="C310" s="5"/>
      <c r="D310" s="5"/>
      <c r="F310" s="5"/>
      <c r="AJ310">
        <f>IF(AND(OR(D310="S. acutus",D310="S. californicus",D310="S. tabernaemontani"),G310=0),E310*[1]Sheet1!$D$7+[1]Sheet1!$L$7,IF(AND(OR(D310="S. acutus",D310="S. tabernaemontani"),G310&gt;0),E310*[1]Sheet1!$D$8+AI310*[1]Sheet1!$E$8,IF(AND(D310="S. californicus",G310&gt;0),E310*[1]Sheet1!$D$9+AI310*[1]Sheet1!$E$9,IF(D310="S.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latifolia"),E310&gt;0),F310*[1]Sheet1!$C$4+E310*[1]Sheet1!$D$4+AD310*[1]Sheet1!$J$4+AE310*[1]Sheet1!$K$4+[1]Sheet1!$L$4,IF(AND(OR(D310="T. domingensis",D310="T. latifolia"),AF310&gt;0),AF310*[1]Sheet1!$G$5+AG310*[1]Sheet1!$H$5+AH310*[1]Sheet1!$I$5+[1]Sheet1!$L$5,0)))))))</f>
        <v>0</v>
      </c>
      <c r="AK310">
        <f t="shared" si="25"/>
        <v>0</v>
      </c>
      <c r="AL310">
        <f t="shared" si="29"/>
        <v>0</v>
      </c>
    </row>
    <row r="311" spans="1:38">
      <c r="A311" s="6"/>
      <c r="B311" s="5"/>
      <c r="C311" s="5"/>
      <c r="D311" s="5"/>
      <c r="F311" s="5"/>
      <c r="G311" s="5"/>
      <c r="AE311" s="5"/>
      <c r="AJ311">
        <f>IF(AND(OR(D311="S. acutus",D311="S. californicus",D311="S. tabernaemontani"),G311=0),E311*[1]Sheet1!$D$7+[1]Sheet1!$L$7,IF(AND(OR(D311="S. acutus",D311="S. tabernaemontani"),G311&gt;0),E311*[1]Sheet1!$D$8+AI311*[1]Sheet1!$E$8,IF(AND(D311="S. californicus",G311&gt;0),E311*[1]Sheet1!$D$9+AI311*[1]Sheet1!$E$9,IF(D311="S.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latifolia"),E311&gt;0),F311*[1]Sheet1!$C$4+E311*[1]Sheet1!$D$4+AD311*[1]Sheet1!$J$4+AE311*[1]Sheet1!$K$4+[1]Sheet1!$L$4,IF(AND(OR(D311="T. domingensis",D311="T. latifolia"),AF311&gt;0),AF311*[1]Sheet1!$G$5+AG311*[1]Sheet1!$H$5+AH311*[1]Sheet1!$I$5+[1]Sheet1!$L$5,0)))))))</f>
        <v>0</v>
      </c>
      <c r="AK311">
        <f t="shared" si="25"/>
        <v>0</v>
      </c>
      <c r="AL311">
        <f t="shared" si="29"/>
        <v>0</v>
      </c>
    </row>
    <row r="312" spans="1:38">
      <c r="A312" s="6"/>
      <c r="B312" s="5"/>
      <c r="C312" s="5"/>
      <c r="D312" s="5"/>
      <c r="F312" s="5"/>
      <c r="AJ312">
        <f>IF(AND(OR(D312="S. acutus",D312="S. californicus",D312="S. tabernaemontani"),G312=0),E312*[1]Sheet1!$D$7+[1]Sheet1!$L$7,IF(AND(OR(D312="S. acutus",D312="S. tabernaemontani"),G312&gt;0),E312*[1]Sheet1!$D$8+AI312*[1]Sheet1!$E$8,IF(AND(D312="S. californicus",G312&gt;0),E312*[1]Sheet1!$D$9+AI312*[1]Sheet1!$E$9,IF(D312="S.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latifolia"),E312&gt;0),F312*[1]Sheet1!$C$4+E312*[1]Sheet1!$D$4+AD312*[1]Sheet1!$J$4+AE312*[1]Sheet1!$K$4+[1]Sheet1!$L$4,IF(AND(OR(D312="T. domingensis",D312="T. latifolia"),AF312&gt;0),AF312*[1]Sheet1!$G$5+AG312*[1]Sheet1!$H$5+AH312*[1]Sheet1!$I$5+[1]Sheet1!$L$5,0)))))))</f>
        <v>0</v>
      </c>
      <c r="AK312">
        <f t="shared" si="25"/>
        <v>0</v>
      </c>
      <c r="AL312">
        <f t="shared" si="29"/>
        <v>0</v>
      </c>
    </row>
    <row r="313" spans="1:38">
      <c r="A313" s="6"/>
      <c r="B313" s="5"/>
      <c r="C313" s="5"/>
      <c r="D313" s="5"/>
      <c r="F313" s="5"/>
      <c r="G313" s="5"/>
      <c r="AE313" s="5"/>
      <c r="AJ313">
        <f>IF(AND(OR(D313="S. acutus",D313="S. californicus",D313="S. tabernaemontani"),G313=0),E313*[1]Sheet1!$D$7+[1]Sheet1!$L$7,IF(AND(OR(D313="S. acutus",D313="S. tabernaemontani"),G313&gt;0),E313*[1]Sheet1!$D$8+AI313*[1]Sheet1!$E$8,IF(AND(D313="S. californicus",G313&gt;0),E313*[1]Sheet1!$D$9+AI313*[1]Sheet1!$E$9,IF(D313="S.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latifolia"),E313&gt;0),F313*[1]Sheet1!$C$4+E313*[1]Sheet1!$D$4+AD313*[1]Sheet1!$J$4+AE313*[1]Sheet1!$K$4+[1]Sheet1!$L$4,IF(AND(OR(D313="T. domingensis",D313="T. latifolia"),AF313&gt;0),AF313*[1]Sheet1!$G$5+AG313*[1]Sheet1!$H$5+AH313*[1]Sheet1!$I$5+[1]Sheet1!$L$5,0)))))))</f>
        <v>0</v>
      </c>
      <c r="AK313">
        <f t="shared" si="25"/>
        <v>0</v>
      </c>
      <c r="AL313">
        <f t="shared" si="29"/>
        <v>0</v>
      </c>
    </row>
    <row r="314" spans="1:38">
      <c r="A314" s="6"/>
      <c r="B314" s="5"/>
      <c r="C314" s="5"/>
      <c r="D314" s="5"/>
      <c r="F314" s="5"/>
      <c r="AD314" s="5"/>
      <c r="AE314" s="5"/>
      <c r="AJ314">
        <f>IF(AND(OR(D314="S. acutus",D314="S. californicus",D314="S. tabernaemontani"),G314=0),E314*[1]Sheet1!$D$7+[1]Sheet1!$L$7,IF(AND(OR(D314="S. acutus",D314="S. tabernaemontani"),G314&gt;0),E314*[1]Sheet1!$D$8+AI314*[1]Sheet1!$E$8,IF(AND(D314="S. californicus",G314&gt;0),E314*[1]Sheet1!$D$9+AI314*[1]Sheet1!$E$9,IF(D314="S.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latifolia"),E314&gt;0),F314*[1]Sheet1!$C$4+E314*[1]Sheet1!$D$4+AD314*[1]Sheet1!$J$4+AE314*[1]Sheet1!$K$4+[1]Sheet1!$L$4,IF(AND(OR(D314="T. domingensis",D314="T. latifolia"),AF314&gt;0),AF314*[1]Sheet1!$G$5+AG314*[1]Sheet1!$H$5+AH314*[1]Sheet1!$I$5+[1]Sheet1!$L$5,0)))))))</f>
        <v>0</v>
      </c>
      <c r="AK314">
        <f t="shared" si="25"/>
        <v>0</v>
      </c>
      <c r="AL314">
        <f t="shared" si="29"/>
        <v>0</v>
      </c>
    </row>
    <row r="315" spans="1:38">
      <c r="A315" s="6"/>
      <c r="B315" s="5"/>
      <c r="C315" s="5"/>
      <c r="D315" s="5"/>
      <c r="F315" s="5"/>
      <c r="AE315" s="5"/>
      <c r="AJ315">
        <f>IF(AND(OR(D315="S. acutus",D315="S. californicus",D315="S. tabernaemontani"),G315=0),E315*[1]Sheet1!$D$7+[1]Sheet1!$L$7,IF(AND(OR(D315="S. acutus",D315="S. tabernaemontani"),G315&gt;0),E315*[1]Sheet1!$D$8+AI315*[1]Sheet1!$E$8,IF(AND(D315="S. californicus",G315&gt;0),E315*[1]Sheet1!$D$9+AI315*[1]Sheet1!$E$9,IF(D315="S.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latifolia"),E315&gt;0),F315*[1]Sheet1!$C$4+E315*[1]Sheet1!$D$4+AD315*[1]Sheet1!$J$4+AE315*[1]Sheet1!$K$4+[1]Sheet1!$L$4,IF(AND(OR(D315="T. domingensis",D315="T. latifolia"),AF315&gt;0),AF315*[1]Sheet1!$G$5+AG315*[1]Sheet1!$H$5+AH315*[1]Sheet1!$I$5+[1]Sheet1!$L$5,0)))))))</f>
        <v>0</v>
      </c>
      <c r="AK315">
        <f t="shared" ref="AK315:AK378" si="30">IF(AJ315&lt;0," ",AJ315)</f>
        <v>0</v>
      </c>
      <c r="AL315">
        <f t="shared" si="29"/>
        <v>0</v>
      </c>
    </row>
    <row r="316" spans="1:38">
      <c r="A316" s="6"/>
      <c r="B316" s="5"/>
      <c r="C316" s="5"/>
      <c r="D316" s="5"/>
      <c r="F316" s="5"/>
      <c r="G316" s="5"/>
      <c r="AE316" s="5"/>
      <c r="AJ316">
        <f>IF(AND(OR(D316="S. acutus",D316="S. californicus",D316="S. tabernaemontani"),G316=0),E316*[1]Sheet1!$D$7+[1]Sheet1!$L$7,IF(AND(OR(D316="S. acutus",D316="S. tabernaemontani"),G316&gt;0),E316*[1]Sheet1!$D$8+AI316*[1]Sheet1!$E$8,IF(AND(D316="S. californicus",G316&gt;0),E316*[1]Sheet1!$D$9+AI316*[1]Sheet1!$E$9,IF(D316="S.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latifolia"),E316&gt;0),F316*[1]Sheet1!$C$4+E316*[1]Sheet1!$D$4+AD316*[1]Sheet1!$J$4+AE316*[1]Sheet1!$K$4+[1]Sheet1!$L$4,IF(AND(OR(D316="T. domingensis",D316="T. latifolia"),AF316&gt;0),AF316*[1]Sheet1!$G$5+AG316*[1]Sheet1!$H$5+AH316*[1]Sheet1!$I$5+[1]Sheet1!$L$5,0)))))))</f>
        <v>0</v>
      </c>
      <c r="AK316">
        <f t="shared" si="30"/>
        <v>0</v>
      </c>
      <c r="AL316">
        <f t="shared" si="29"/>
        <v>0</v>
      </c>
    </row>
    <row r="317" spans="1:38">
      <c r="A317" s="6"/>
      <c r="B317" s="5"/>
      <c r="C317" s="5"/>
      <c r="D317" s="5"/>
      <c r="F317" s="5"/>
      <c r="AE317" s="5"/>
      <c r="AJ317">
        <f>IF(AND(OR(D317="S. acutus",D317="S. californicus",D317="S. tabernaemontani"),G317=0),E317*[1]Sheet1!$D$7+[1]Sheet1!$L$7,IF(AND(OR(D317="S. acutus",D317="S. tabernaemontani"),G317&gt;0),E317*[1]Sheet1!$D$8+AI317*[1]Sheet1!$E$8,IF(AND(D317="S. californicus",G317&gt;0),E317*[1]Sheet1!$D$9+AI317*[1]Sheet1!$E$9,IF(D317="S.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latifolia"),E317&gt;0),F317*[1]Sheet1!$C$4+E317*[1]Sheet1!$D$4+AD317*[1]Sheet1!$J$4+AE317*[1]Sheet1!$K$4+[1]Sheet1!$L$4,IF(AND(OR(D317="T. domingensis",D317="T. latifolia"),AF317&gt;0),AF317*[1]Sheet1!$G$5+AG317*[1]Sheet1!$H$5+AH317*[1]Sheet1!$I$5+[1]Sheet1!$L$5,0)))))))</f>
        <v>0</v>
      </c>
      <c r="AK317">
        <f t="shared" si="30"/>
        <v>0</v>
      </c>
      <c r="AL317">
        <f t="shared" si="29"/>
        <v>0</v>
      </c>
    </row>
    <row r="318" spans="1:38">
      <c r="A318" s="6"/>
      <c r="B318" s="5"/>
      <c r="C318" s="5"/>
      <c r="D318" s="5"/>
      <c r="F318" s="5"/>
      <c r="AD318" s="5"/>
      <c r="AE318" s="5"/>
      <c r="AJ318">
        <f>IF(AND(OR(D318="S. acutus",D318="S. californicus",D318="S. tabernaemontani"),G318=0),E318*[1]Sheet1!$D$7+[1]Sheet1!$L$7,IF(AND(OR(D318="S. acutus",D318="S. tabernaemontani"),G318&gt;0),E318*[1]Sheet1!$D$8+AI318*[1]Sheet1!$E$8,IF(AND(D318="S. californicus",G318&gt;0),E318*[1]Sheet1!$D$9+AI318*[1]Sheet1!$E$9,IF(D318="S.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latifolia"),E318&gt;0),F318*[1]Sheet1!$C$4+E318*[1]Sheet1!$D$4+AD318*[1]Sheet1!$J$4+AE318*[1]Sheet1!$K$4+[1]Sheet1!$L$4,IF(AND(OR(D318="T. domingensis",D318="T. latifolia"),AF318&gt;0),AF318*[1]Sheet1!$G$5+AG318*[1]Sheet1!$H$5+AH318*[1]Sheet1!$I$5+[1]Sheet1!$L$5,0)))))))</f>
        <v>0</v>
      </c>
      <c r="AK318">
        <f t="shared" si="30"/>
        <v>0</v>
      </c>
      <c r="AL318">
        <f t="shared" si="29"/>
        <v>0</v>
      </c>
    </row>
    <row r="319" spans="1:38">
      <c r="A319" s="6"/>
      <c r="B319" s="5"/>
      <c r="C319" s="5"/>
      <c r="D319" s="5"/>
      <c r="F319" s="5"/>
      <c r="AE319" s="5"/>
      <c r="AJ319">
        <f>IF(AND(OR(D319="S. acutus",D319="S. californicus",D319="S. tabernaemontani"),G319=0),E319*[1]Sheet1!$D$7+[1]Sheet1!$L$7,IF(AND(OR(D319="S. acutus",D319="S. tabernaemontani"),G319&gt;0),E319*[1]Sheet1!$D$8+AI319*[1]Sheet1!$E$8,IF(AND(D319="S. californicus",G319&gt;0),E319*[1]Sheet1!$D$9+AI319*[1]Sheet1!$E$9,IF(D319="S.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latifolia"),E319&gt;0),F319*[1]Sheet1!$C$4+E319*[1]Sheet1!$D$4+AD319*[1]Sheet1!$J$4+AE319*[1]Sheet1!$K$4+[1]Sheet1!$L$4,IF(AND(OR(D319="T. domingensis",D319="T. latifolia"),AF319&gt;0),AF319*[1]Sheet1!$G$5+AG319*[1]Sheet1!$H$5+AH319*[1]Sheet1!$I$5+[1]Sheet1!$L$5,0)))))))</f>
        <v>0</v>
      </c>
      <c r="AK319">
        <f t="shared" si="30"/>
        <v>0</v>
      </c>
      <c r="AL319">
        <f t="shared" si="29"/>
        <v>0</v>
      </c>
    </row>
    <row r="320" spans="1:38">
      <c r="A320" s="6"/>
      <c r="B320" s="5"/>
      <c r="C320" s="5"/>
      <c r="D320" s="5"/>
      <c r="F320" s="5"/>
      <c r="AE320" s="5"/>
      <c r="AJ320">
        <f>IF(AND(OR(D320="S. acutus",D320="S. californicus",D320="S. tabernaemontani"),G320=0),E320*[1]Sheet1!$D$7+[1]Sheet1!$L$7,IF(AND(OR(D320="S. acutus",D320="S. tabernaemontani"),G320&gt;0),E320*[1]Sheet1!$D$8+AI320*[1]Sheet1!$E$8,IF(AND(D320="S. californicus",G320&gt;0),E320*[1]Sheet1!$D$9+AI320*[1]Sheet1!$E$9,IF(D320="S.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latifolia"),E320&gt;0),F320*[1]Sheet1!$C$4+E320*[1]Sheet1!$D$4+AD320*[1]Sheet1!$J$4+AE320*[1]Sheet1!$K$4+[1]Sheet1!$L$4,IF(AND(OR(D320="T. domingensis",D320="T. latifolia"),AF320&gt;0),AF320*[1]Sheet1!$G$5+AG320*[1]Sheet1!$H$5+AH320*[1]Sheet1!$I$5+[1]Sheet1!$L$5,0)))))))</f>
        <v>0</v>
      </c>
      <c r="AK320">
        <f t="shared" si="30"/>
        <v>0</v>
      </c>
      <c r="AL320">
        <f t="shared" si="29"/>
        <v>0</v>
      </c>
    </row>
    <row r="321" spans="1:38">
      <c r="A321" s="6"/>
      <c r="B321" s="5"/>
      <c r="C321" s="5"/>
      <c r="D321" s="5"/>
      <c r="F321" s="5"/>
      <c r="AE321" s="5"/>
      <c r="AJ321">
        <f>IF(AND(OR(D321="S. acutus",D321="S. californicus",D321="S. tabernaemontani"),G321=0),E321*[1]Sheet1!$D$7+[1]Sheet1!$L$7,IF(AND(OR(D321="S. acutus",D321="S. tabernaemontani"),G321&gt;0),E321*[1]Sheet1!$D$8+AI321*[1]Sheet1!$E$8,IF(AND(D321="S. californicus",G321&gt;0),E321*[1]Sheet1!$D$9+AI321*[1]Sheet1!$E$9,IF(D321="S.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latifolia"),E321&gt;0),F321*[1]Sheet1!$C$4+E321*[1]Sheet1!$D$4+AD321*[1]Sheet1!$J$4+AE321*[1]Sheet1!$K$4+[1]Sheet1!$L$4,IF(AND(OR(D321="T. domingensis",D321="T. latifolia"),AF321&gt;0),AF321*[1]Sheet1!$G$5+AG321*[1]Sheet1!$H$5+AH321*[1]Sheet1!$I$5+[1]Sheet1!$L$5,0)))))))</f>
        <v>0</v>
      </c>
      <c r="AK321">
        <f t="shared" si="30"/>
        <v>0</v>
      </c>
      <c r="AL321">
        <f t="shared" si="29"/>
        <v>0</v>
      </c>
    </row>
    <row r="322" spans="1:38">
      <c r="A322" s="6"/>
      <c r="B322" s="5"/>
      <c r="C322" s="5"/>
      <c r="D322" s="5"/>
      <c r="F322" s="5"/>
      <c r="AJ322">
        <f>IF(AND(OR(D322="S. acutus",D322="S. californicus",D322="S. tabernaemontani"),G322=0),E322*[1]Sheet1!$D$7+[1]Sheet1!$L$7,IF(AND(OR(D322="S. acutus",D322="S. tabernaemontani"),G322&gt;0),E322*[1]Sheet1!$D$8+AI322*[1]Sheet1!$E$8,IF(AND(D322="S. californicus",G322&gt;0),E322*[1]Sheet1!$D$9+AI322*[1]Sheet1!$E$9,IF(D322="S.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latifolia"),E322&gt;0),F322*[1]Sheet1!$C$4+E322*[1]Sheet1!$D$4+AD322*[1]Sheet1!$J$4+AE322*[1]Sheet1!$K$4+[1]Sheet1!$L$4,IF(AND(OR(D322="T. domingensis",D322="T. latifolia"),AF322&gt;0),AF322*[1]Sheet1!$G$5+AG322*[1]Sheet1!$H$5+AH322*[1]Sheet1!$I$5+[1]Sheet1!$L$5,0)))))))</f>
        <v>0</v>
      </c>
      <c r="AK322">
        <f t="shared" si="30"/>
        <v>0</v>
      </c>
      <c r="AL322">
        <f t="shared" si="29"/>
        <v>0</v>
      </c>
    </row>
    <row r="323" spans="1:38">
      <c r="A323" s="6"/>
      <c r="B323" s="5"/>
      <c r="C323" s="5"/>
      <c r="D323" s="5"/>
      <c r="F323" s="5"/>
      <c r="AJ323">
        <f>IF(AND(OR(D323="S. acutus",D323="S. californicus",D323="S. tabernaemontani"),G323=0),E323*[1]Sheet1!$D$7+[1]Sheet1!$L$7,IF(AND(OR(D323="S. acutus",D323="S. tabernaemontani"),G323&gt;0),E323*[1]Sheet1!$D$8+AI323*[1]Sheet1!$E$8,IF(AND(D323="S. californicus",G323&gt;0),E323*[1]Sheet1!$D$9+AI323*[1]Sheet1!$E$9,IF(D323="S.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latifolia"),E323&gt;0),F323*[1]Sheet1!$C$4+E323*[1]Sheet1!$D$4+AD323*[1]Sheet1!$J$4+AE323*[1]Sheet1!$K$4+[1]Sheet1!$L$4,IF(AND(OR(D323="T. domingensis",D323="T. latifolia"),AF323&gt;0),AF323*[1]Sheet1!$G$5+AG323*[1]Sheet1!$H$5+AH323*[1]Sheet1!$I$5+[1]Sheet1!$L$5,0)))))))</f>
        <v>0</v>
      </c>
      <c r="AK323">
        <f t="shared" si="30"/>
        <v>0</v>
      </c>
      <c r="AL323">
        <f t="shared" si="29"/>
        <v>0</v>
      </c>
    </row>
    <row r="324" spans="1:38">
      <c r="A324" s="6"/>
      <c r="B324" s="5"/>
      <c r="C324" s="5"/>
      <c r="D324" s="5"/>
      <c r="F324" s="5"/>
      <c r="AJ324">
        <f>IF(AND(OR(D324="S. acutus",D324="S. californicus",D324="S. tabernaemontani"),G324=0),E324*[1]Sheet1!$D$7+[1]Sheet1!$L$7,IF(AND(OR(D324="S. acutus",D324="S. tabernaemontani"),G324&gt;0),E324*[1]Sheet1!$D$8+AI324*[1]Sheet1!$E$8,IF(AND(D324="S. californicus",G324&gt;0),E324*[1]Sheet1!$D$9+AI324*[1]Sheet1!$E$9,IF(D324="S.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latifolia"),E324&gt;0),F324*[1]Sheet1!$C$4+E324*[1]Sheet1!$D$4+AD324*[1]Sheet1!$J$4+AE324*[1]Sheet1!$K$4+[1]Sheet1!$L$4,IF(AND(OR(D324="T. domingensis",D324="T. latifolia"),AF324&gt;0),AF324*[1]Sheet1!$G$5+AG324*[1]Sheet1!$H$5+AH324*[1]Sheet1!$I$5+[1]Sheet1!$L$5,0)))))))</f>
        <v>0</v>
      </c>
      <c r="AK324">
        <f t="shared" si="30"/>
        <v>0</v>
      </c>
      <c r="AL324">
        <f t="shared" si="29"/>
        <v>0</v>
      </c>
    </row>
    <row r="325" spans="1:38">
      <c r="A325" s="6"/>
      <c r="B325" s="5"/>
      <c r="C325" s="5"/>
      <c r="D325" s="5"/>
      <c r="F325" s="5"/>
      <c r="AJ325">
        <f>IF(AND(OR(D325="S. acutus",D325="S. californicus",D325="S. tabernaemontani"),G325=0),E325*[1]Sheet1!$D$7+[1]Sheet1!$L$7,IF(AND(OR(D325="S. acutus",D325="S. tabernaemontani"),G325&gt;0),E325*[1]Sheet1!$D$8+AI325*[1]Sheet1!$E$8,IF(AND(D325="S. californicus",G325&gt;0),E325*[1]Sheet1!$D$9+AI325*[1]Sheet1!$E$9,IF(D325="S.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latifolia"),E325&gt;0),F325*[1]Sheet1!$C$4+E325*[1]Sheet1!$D$4+AD325*[1]Sheet1!$J$4+AE325*[1]Sheet1!$K$4+[1]Sheet1!$L$4,IF(AND(OR(D325="T. domingensis",D325="T. latifolia"),AF325&gt;0),AF325*[1]Sheet1!$G$5+AG325*[1]Sheet1!$H$5+AH325*[1]Sheet1!$I$5+[1]Sheet1!$L$5,0)))))))</f>
        <v>0</v>
      </c>
      <c r="AK325">
        <f t="shared" si="30"/>
        <v>0</v>
      </c>
      <c r="AL325">
        <f t="shared" si="29"/>
        <v>0</v>
      </c>
    </row>
    <row r="326" spans="1:38">
      <c r="A326" s="6"/>
      <c r="B326" s="5"/>
      <c r="C326" s="5"/>
      <c r="D326" s="5"/>
      <c r="F326" s="5"/>
      <c r="AJ326">
        <f>IF(AND(OR(D326="S. acutus",D326="S. californicus",D326="S. tabernaemontani"),G326=0),E326*[1]Sheet1!$D$7+[1]Sheet1!$L$7,IF(AND(OR(D326="S. acutus",D326="S. tabernaemontani"),G326&gt;0),E326*[1]Sheet1!$D$8+AI326*[1]Sheet1!$E$8,IF(AND(D326="S. californicus",G326&gt;0),E326*[1]Sheet1!$D$9+AI326*[1]Sheet1!$E$9,IF(D326="S.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latifolia"),E326&gt;0),F326*[1]Sheet1!$C$4+E326*[1]Sheet1!$D$4+AD326*[1]Sheet1!$J$4+AE326*[1]Sheet1!$K$4+[1]Sheet1!$L$4,IF(AND(OR(D326="T. domingensis",D326="T. latifolia"),AF326&gt;0),AF326*[1]Sheet1!$G$5+AG326*[1]Sheet1!$H$5+AH326*[1]Sheet1!$I$5+[1]Sheet1!$L$5,0)))))))</f>
        <v>0</v>
      </c>
      <c r="AK326">
        <f t="shared" si="30"/>
        <v>0</v>
      </c>
      <c r="AL326">
        <f t="shared" si="29"/>
        <v>0</v>
      </c>
    </row>
    <row r="327" spans="1:38">
      <c r="A327" s="6"/>
      <c r="B327" s="5"/>
      <c r="C327" s="5"/>
      <c r="D327" s="5"/>
      <c r="F327" s="5"/>
      <c r="AJ327">
        <f>IF(AND(OR(D327="S. acutus",D327="S. californicus",D327="S. tabernaemontani"),G327=0),E327*[1]Sheet1!$D$7+[1]Sheet1!$L$7,IF(AND(OR(D327="S. acutus",D327="S. tabernaemontani"),G327&gt;0),E327*[1]Sheet1!$D$8+AI327*[1]Sheet1!$E$8,IF(AND(D327="S. californicus",G327&gt;0),E327*[1]Sheet1!$D$9+AI327*[1]Sheet1!$E$9,IF(D327="S.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latifolia"),E327&gt;0),F327*[1]Sheet1!$C$4+E327*[1]Sheet1!$D$4+AD327*[1]Sheet1!$J$4+AE327*[1]Sheet1!$K$4+[1]Sheet1!$L$4,IF(AND(OR(D327="T. domingensis",D327="T. latifolia"),AF327&gt;0),AF327*[1]Sheet1!$G$5+AG327*[1]Sheet1!$H$5+AH327*[1]Sheet1!$I$5+[1]Sheet1!$L$5,0)))))))</f>
        <v>0</v>
      </c>
      <c r="AK327">
        <f t="shared" si="30"/>
        <v>0</v>
      </c>
      <c r="AL327">
        <f t="shared" si="29"/>
        <v>0</v>
      </c>
    </row>
    <row r="328" spans="1:38">
      <c r="A328" s="6"/>
      <c r="B328" s="5"/>
      <c r="C328" s="5"/>
      <c r="D328" s="5"/>
      <c r="F328" s="5"/>
      <c r="AJ328">
        <f>IF(AND(OR(D328="S. acutus",D328="S. californicus",D328="S. tabernaemontani"),G328=0),E328*[1]Sheet1!$D$7+[1]Sheet1!$L$7,IF(AND(OR(D328="S. acutus",D328="S. tabernaemontani"),G328&gt;0),E328*[1]Sheet1!$D$8+AI328*[1]Sheet1!$E$8,IF(AND(D328="S. californicus",G328&gt;0),E328*[1]Sheet1!$D$9+AI328*[1]Sheet1!$E$9,IF(D328="S.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latifolia"),E328&gt;0),F328*[1]Sheet1!$C$4+E328*[1]Sheet1!$D$4+AD328*[1]Sheet1!$J$4+AE328*[1]Sheet1!$K$4+[1]Sheet1!$L$4,IF(AND(OR(D328="T. domingensis",D328="T. latifolia"),AF328&gt;0),AF328*[1]Sheet1!$G$5+AG328*[1]Sheet1!$H$5+AH328*[1]Sheet1!$I$5+[1]Sheet1!$L$5,0)))))))</f>
        <v>0</v>
      </c>
      <c r="AK328">
        <f t="shared" si="30"/>
        <v>0</v>
      </c>
      <c r="AL328">
        <f t="shared" si="29"/>
        <v>0</v>
      </c>
    </row>
    <row r="329" spans="1:38">
      <c r="A329" s="6"/>
      <c r="B329" s="5"/>
      <c r="C329" s="5"/>
      <c r="D329" s="5"/>
      <c r="F329" s="5"/>
      <c r="AJ329">
        <f>IF(AND(OR(D329="S. acutus",D329="S. californicus",D329="S. tabernaemontani"),G329=0),E329*[1]Sheet1!$D$7+[1]Sheet1!$L$7,IF(AND(OR(D329="S. acutus",D329="S. tabernaemontani"),G329&gt;0),E329*[1]Sheet1!$D$8+AI329*[1]Sheet1!$E$8,IF(AND(D329="S. californicus",G329&gt;0),E329*[1]Sheet1!$D$9+AI329*[1]Sheet1!$E$9,IF(D329="S.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latifolia"),E329&gt;0),F329*[1]Sheet1!$C$4+E329*[1]Sheet1!$D$4+AD329*[1]Sheet1!$J$4+AE329*[1]Sheet1!$K$4+[1]Sheet1!$L$4,IF(AND(OR(D329="T. domingensis",D329="T. latifolia"),AF329&gt;0),AF329*[1]Sheet1!$G$5+AG329*[1]Sheet1!$H$5+AH329*[1]Sheet1!$I$5+[1]Sheet1!$L$5,0)))))))</f>
        <v>0</v>
      </c>
      <c r="AK329">
        <f t="shared" si="30"/>
        <v>0</v>
      </c>
      <c r="AL329">
        <f t="shared" si="29"/>
        <v>0</v>
      </c>
    </row>
    <row r="330" spans="1:38">
      <c r="A330" s="6"/>
      <c r="B330" s="5"/>
      <c r="C330" s="5"/>
      <c r="D330" s="5"/>
      <c r="F330" s="5"/>
      <c r="AJ330">
        <f>IF(AND(OR(D330="S. acutus",D330="S. californicus",D330="S. tabernaemontani"),G330=0),E330*[1]Sheet1!$D$7+[1]Sheet1!$L$7,IF(AND(OR(D330="S. acutus",D330="S. tabernaemontani"),G330&gt;0),E330*[1]Sheet1!$D$8+AI330*[1]Sheet1!$E$8,IF(AND(D330="S. californicus",G330&gt;0),E330*[1]Sheet1!$D$9+AI330*[1]Sheet1!$E$9,IF(D330="S.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latifolia"),E330&gt;0),F330*[1]Sheet1!$C$4+E330*[1]Sheet1!$D$4+AD330*[1]Sheet1!$J$4+AE330*[1]Sheet1!$K$4+[1]Sheet1!$L$4,IF(AND(OR(D330="T. domingensis",D330="T. latifolia"),AF330&gt;0),AF330*[1]Sheet1!$G$5+AG330*[1]Sheet1!$H$5+AH330*[1]Sheet1!$I$5+[1]Sheet1!$L$5,0)))))))</f>
        <v>0</v>
      </c>
      <c r="AK330">
        <f t="shared" si="30"/>
        <v>0</v>
      </c>
      <c r="AL330">
        <f t="shared" si="29"/>
        <v>0</v>
      </c>
    </row>
    <row r="331" spans="1:38">
      <c r="A331" s="6"/>
      <c r="B331" s="5"/>
      <c r="C331" s="5"/>
      <c r="D331" s="5"/>
      <c r="F331" s="5"/>
      <c r="AJ331">
        <f>IF(AND(OR(D331="S. acutus",D331="S. californicus",D331="S. tabernaemontani"),G331=0),E331*[1]Sheet1!$D$7+[1]Sheet1!$L$7,IF(AND(OR(D331="S. acutus",D331="S. tabernaemontani"),G331&gt;0),E331*[1]Sheet1!$D$8+AI331*[1]Sheet1!$E$8,IF(AND(D331="S. californicus",G331&gt;0),E331*[1]Sheet1!$D$9+AI331*[1]Sheet1!$E$9,IF(D331="S.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latifolia"),E331&gt;0),F331*[1]Sheet1!$C$4+E331*[1]Sheet1!$D$4+AD331*[1]Sheet1!$J$4+AE331*[1]Sheet1!$K$4+[1]Sheet1!$L$4,IF(AND(OR(D331="T. domingensis",D331="T. latifolia"),AF331&gt;0),AF331*[1]Sheet1!$G$5+AG331*[1]Sheet1!$H$5+AH331*[1]Sheet1!$I$5+[1]Sheet1!$L$5,0)))))))</f>
        <v>0</v>
      </c>
      <c r="AK331">
        <f t="shared" si="30"/>
        <v>0</v>
      </c>
      <c r="AL331">
        <f t="shared" si="29"/>
        <v>0</v>
      </c>
    </row>
    <row r="332" spans="1:38">
      <c r="A332" s="6"/>
      <c r="B332" s="5"/>
      <c r="C332" s="5"/>
      <c r="D332" s="5"/>
      <c r="F332" s="5"/>
      <c r="AJ332">
        <f>IF(AND(OR(D332="S. acutus",D332="S. californicus",D332="S. tabernaemontani"),G332=0),E332*[1]Sheet1!$D$7+[1]Sheet1!$L$7,IF(AND(OR(D332="S. acutus",D332="S. tabernaemontani"),G332&gt;0),E332*[1]Sheet1!$D$8+AI332*[1]Sheet1!$E$8,IF(AND(D332="S. californicus",G332&gt;0),E332*[1]Sheet1!$D$9+AI332*[1]Sheet1!$E$9,IF(D332="S.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latifolia"),E332&gt;0),F332*[1]Sheet1!$C$4+E332*[1]Sheet1!$D$4+AD332*[1]Sheet1!$J$4+AE332*[1]Sheet1!$K$4+[1]Sheet1!$L$4,IF(AND(OR(D332="T. domingensis",D332="T. latifolia"),AF332&gt;0),AF332*[1]Sheet1!$G$5+AG332*[1]Sheet1!$H$5+AH332*[1]Sheet1!$I$5+[1]Sheet1!$L$5,0)))))))</f>
        <v>0</v>
      </c>
      <c r="AK332">
        <f t="shared" si="30"/>
        <v>0</v>
      </c>
      <c r="AL332">
        <f t="shared" si="29"/>
        <v>0</v>
      </c>
    </row>
    <row r="333" spans="1:38">
      <c r="A333" s="6"/>
      <c r="B333" s="5"/>
      <c r="C333" s="5"/>
      <c r="D333" s="5"/>
      <c r="F333" s="5"/>
      <c r="AJ333">
        <f>IF(AND(OR(D333="S. acutus",D333="S. californicus",D333="S. tabernaemontani"),G333=0),E333*[1]Sheet1!$D$7+[1]Sheet1!$L$7,IF(AND(OR(D333="S. acutus",D333="S. tabernaemontani"),G333&gt;0),E333*[1]Sheet1!$D$8+AI333*[1]Sheet1!$E$8,IF(AND(D333="S. californicus",G333&gt;0),E333*[1]Sheet1!$D$9+AI333*[1]Sheet1!$E$9,IF(D333="S.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latifolia"),E333&gt;0),F333*[1]Sheet1!$C$4+E333*[1]Sheet1!$D$4+AD333*[1]Sheet1!$J$4+AE333*[1]Sheet1!$K$4+[1]Sheet1!$L$4,IF(AND(OR(D333="T. domingensis",D333="T. latifolia"),AF333&gt;0),AF333*[1]Sheet1!$G$5+AG333*[1]Sheet1!$H$5+AH333*[1]Sheet1!$I$5+[1]Sheet1!$L$5,0)))))))</f>
        <v>0</v>
      </c>
      <c r="AK333">
        <f t="shared" si="30"/>
        <v>0</v>
      </c>
      <c r="AL333">
        <f t="shared" si="29"/>
        <v>0</v>
      </c>
    </row>
    <row r="334" spans="1:38">
      <c r="A334" s="6"/>
      <c r="B334" s="5"/>
      <c r="C334" s="5"/>
      <c r="D334" s="5"/>
      <c r="F334" s="5"/>
      <c r="AJ334">
        <f>IF(AND(OR(D334="S. acutus",D334="S. californicus",D334="S. tabernaemontani"),G334=0),E334*[1]Sheet1!$D$7+[1]Sheet1!$L$7,IF(AND(OR(D334="S. acutus",D334="S. tabernaemontani"),G334&gt;0),E334*[1]Sheet1!$D$8+AI334*[1]Sheet1!$E$8,IF(AND(D334="S. californicus",G334&gt;0),E334*[1]Sheet1!$D$9+AI334*[1]Sheet1!$E$9,IF(D334="S.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latifolia"),E334&gt;0),F334*[1]Sheet1!$C$4+E334*[1]Sheet1!$D$4+AD334*[1]Sheet1!$J$4+AE334*[1]Sheet1!$K$4+[1]Sheet1!$L$4,IF(AND(OR(D334="T. domingensis",D334="T. latifolia"),AF334&gt;0),AF334*[1]Sheet1!$G$5+AG334*[1]Sheet1!$H$5+AH334*[1]Sheet1!$I$5+[1]Sheet1!$L$5,0)))))))</f>
        <v>0</v>
      </c>
      <c r="AK334">
        <f t="shared" si="30"/>
        <v>0</v>
      </c>
      <c r="AL334">
        <f t="shared" si="29"/>
        <v>0</v>
      </c>
    </row>
    <row r="335" spans="1:38">
      <c r="A335" s="6"/>
      <c r="B335" s="5"/>
      <c r="C335" s="5"/>
      <c r="D335" s="5"/>
      <c r="F335" s="5"/>
      <c r="AJ335">
        <f>IF(AND(OR(D335="S. acutus",D335="S. californicus",D335="S. tabernaemontani"),G335=0),E335*[1]Sheet1!$D$7+[1]Sheet1!$L$7,IF(AND(OR(D335="S. acutus",D335="S. tabernaemontani"),G335&gt;0),E335*[1]Sheet1!$D$8+AI335*[1]Sheet1!$E$8,IF(AND(D335="S. californicus",G335&gt;0),E335*[1]Sheet1!$D$9+AI335*[1]Sheet1!$E$9,IF(D335="S.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latifolia"),E335&gt;0),F335*[1]Sheet1!$C$4+E335*[1]Sheet1!$D$4+AD335*[1]Sheet1!$J$4+AE335*[1]Sheet1!$K$4+[1]Sheet1!$L$4,IF(AND(OR(D335="T. domingensis",D335="T. latifolia"),AF335&gt;0),AF335*[1]Sheet1!$G$5+AG335*[1]Sheet1!$H$5+AH335*[1]Sheet1!$I$5+[1]Sheet1!$L$5,0)))))))</f>
        <v>0</v>
      </c>
      <c r="AK335">
        <f t="shared" si="30"/>
        <v>0</v>
      </c>
      <c r="AL335">
        <f t="shared" si="29"/>
        <v>0</v>
      </c>
    </row>
    <row r="336" spans="1:38">
      <c r="A336" s="6"/>
      <c r="B336" s="5"/>
      <c r="C336" s="5"/>
      <c r="D336" s="5"/>
      <c r="F336" s="5"/>
      <c r="AJ336">
        <f>IF(AND(OR(D336="S. acutus",D336="S. californicus",D336="S. tabernaemontani"),G336=0),E336*[1]Sheet1!$D$7+[1]Sheet1!$L$7,IF(AND(OR(D336="S. acutus",D336="S. tabernaemontani"),G336&gt;0),E336*[1]Sheet1!$D$8+AI336*[1]Sheet1!$E$8,IF(AND(D336="S. californicus",G336&gt;0),E336*[1]Sheet1!$D$9+AI336*[1]Sheet1!$E$9,IF(D336="S.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latifolia"),E336&gt;0),F336*[1]Sheet1!$C$4+E336*[1]Sheet1!$D$4+AD336*[1]Sheet1!$J$4+AE336*[1]Sheet1!$K$4+[1]Sheet1!$L$4,IF(AND(OR(D336="T. domingensis",D336="T. latifolia"),AF336&gt;0),AF336*[1]Sheet1!$G$5+AG336*[1]Sheet1!$H$5+AH336*[1]Sheet1!$I$5+[1]Sheet1!$L$5,0)))))))</f>
        <v>0</v>
      </c>
      <c r="AK336">
        <f t="shared" si="30"/>
        <v>0</v>
      </c>
      <c r="AL336">
        <f t="shared" si="29"/>
        <v>0</v>
      </c>
    </row>
    <row r="337" spans="1:38">
      <c r="A337" s="6"/>
      <c r="B337" s="5"/>
      <c r="C337" s="5"/>
      <c r="D337" s="5"/>
      <c r="F337" s="5"/>
      <c r="AJ337">
        <f>IF(AND(OR(D337="S. acutus",D337="S. californicus",D337="S. tabernaemontani"),G337=0),E337*[1]Sheet1!$D$7+[1]Sheet1!$L$7,IF(AND(OR(D337="S. acutus",D337="S. tabernaemontani"),G337&gt;0),E337*[1]Sheet1!$D$8+AI337*[1]Sheet1!$E$8,IF(AND(D337="S. californicus",G337&gt;0),E337*[1]Sheet1!$D$9+AI337*[1]Sheet1!$E$9,IF(D337="S.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latifolia"),E337&gt;0),F337*[1]Sheet1!$C$4+E337*[1]Sheet1!$D$4+AD337*[1]Sheet1!$J$4+AE337*[1]Sheet1!$K$4+[1]Sheet1!$L$4,IF(AND(OR(D337="T. domingensis",D337="T. latifolia"),AF337&gt;0),AF337*[1]Sheet1!$G$5+AG337*[1]Sheet1!$H$5+AH337*[1]Sheet1!$I$5+[1]Sheet1!$L$5,0)))))))</f>
        <v>0</v>
      </c>
      <c r="AK337">
        <f t="shared" si="30"/>
        <v>0</v>
      </c>
      <c r="AL337">
        <f t="shared" si="29"/>
        <v>0</v>
      </c>
    </row>
    <row r="338" spans="1:38">
      <c r="A338" s="6"/>
      <c r="B338" s="5"/>
      <c r="C338" s="5"/>
      <c r="D338" s="5"/>
      <c r="F338" s="5"/>
      <c r="AJ338">
        <f>IF(AND(OR(D338="S. acutus",D338="S. californicus",D338="S. tabernaemontani"),G338=0),E338*[1]Sheet1!$D$7+[1]Sheet1!$L$7,IF(AND(OR(D338="S. acutus",D338="S. tabernaemontani"),G338&gt;0),E338*[1]Sheet1!$D$8+AI338*[1]Sheet1!$E$8,IF(AND(D338="S. californicus",G338&gt;0),E338*[1]Sheet1!$D$9+AI338*[1]Sheet1!$E$9,IF(D338="S.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latifolia"),E338&gt;0),F338*[1]Sheet1!$C$4+E338*[1]Sheet1!$D$4+AD338*[1]Sheet1!$J$4+AE338*[1]Sheet1!$K$4+[1]Sheet1!$L$4,IF(AND(OR(D338="T. domingensis",D338="T. latifolia"),AF338&gt;0),AF338*[1]Sheet1!$G$5+AG338*[1]Sheet1!$H$5+AH338*[1]Sheet1!$I$5+[1]Sheet1!$L$5,0)))))))</f>
        <v>0</v>
      </c>
      <c r="AK338">
        <f t="shared" si="30"/>
        <v>0</v>
      </c>
      <c r="AL338">
        <f t="shared" si="29"/>
        <v>0</v>
      </c>
    </row>
    <row r="339" spans="1:38">
      <c r="A339" s="6"/>
      <c r="B339" s="5"/>
      <c r="C339" s="5"/>
      <c r="D339" s="5"/>
      <c r="F339" s="5"/>
      <c r="AJ339">
        <f>IF(AND(OR(D339="S. acutus",D339="S. californicus",D339="S. tabernaemontani"),G339=0),E339*[1]Sheet1!$D$7+[1]Sheet1!$L$7,IF(AND(OR(D339="S. acutus",D339="S. tabernaemontani"),G339&gt;0),E339*[1]Sheet1!$D$8+AI339*[1]Sheet1!$E$8,IF(AND(D339="S. californicus",G339&gt;0),E339*[1]Sheet1!$D$9+AI339*[1]Sheet1!$E$9,IF(D339="S.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latifolia"),E339&gt;0),F339*[1]Sheet1!$C$4+E339*[1]Sheet1!$D$4+AD339*[1]Sheet1!$J$4+AE339*[1]Sheet1!$K$4+[1]Sheet1!$L$4,IF(AND(OR(D339="T. domingensis",D339="T. latifolia"),AF339&gt;0),AF339*[1]Sheet1!$G$5+AG339*[1]Sheet1!$H$5+AH339*[1]Sheet1!$I$5+[1]Sheet1!$L$5,0)))))))</f>
        <v>0</v>
      </c>
      <c r="AK339">
        <f t="shared" si="30"/>
        <v>0</v>
      </c>
      <c r="AL339">
        <f t="shared" si="29"/>
        <v>0</v>
      </c>
    </row>
    <row r="340" spans="1:38">
      <c r="A340" s="6"/>
      <c r="B340" s="5"/>
      <c r="C340" s="5"/>
      <c r="D340" s="5"/>
      <c r="F340" s="5"/>
      <c r="AJ340">
        <f>IF(AND(OR(D340="S. acutus",D340="S. californicus",D340="S. tabernaemontani"),G340=0),E340*[1]Sheet1!$D$7+[1]Sheet1!$L$7,IF(AND(OR(D340="S. acutus",D340="S. tabernaemontani"),G340&gt;0),E340*[1]Sheet1!$D$8+AI340*[1]Sheet1!$E$8,IF(AND(D340="S. californicus",G340&gt;0),E340*[1]Sheet1!$D$9+AI340*[1]Sheet1!$E$9,IF(D340="S.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latifolia"),E340&gt;0),F340*[1]Sheet1!$C$4+E340*[1]Sheet1!$D$4+AD340*[1]Sheet1!$J$4+AE340*[1]Sheet1!$K$4+[1]Sheet1!$L$4,IF(AND(OR(D340="T. domingensis",D340="T. latifolia"),AF340&gt;0),AF340*[1]Sheet1!$G$5+AG340*[1]Sheet1!$H$5+AH340*[1]Sheet1!$I$5+[1]Sheet1!$L$5,0)))))))</f>
        <v>0</v>
      </c>
      <c r="AK340">
        <f t="shared" si="30"/>
        <v>0</v>
      </c>
      <c r="AL340">
        <f t="shared" si="29"/>
        <v>0</v>
      </c>
    </row>
    <row r="341" spans="1:38">
      <c r="A341" s="6"/>
      <c r="B341" s="5"/>
      <c r="C341" s="5"/>
      <c r="D341" s="5"/>
      <c r="F341" s="5"/>
      <c r="AJ341">
        <f>IF(AND(OR(D341="S. acutus",D341="S. californicus",D341="S. tabernaemontani"),G341=0),E341*[1]Sheet1!$D$7+[1]Sheet1!$L$7,IF(AND(OR(D341="S. acutus",D341="S. tabernaemontani"),G341&gt;0),E341*[1]Sheet1!$D$8+AI341*[1]Sheet1!$E$8,IF(AND(D341="S. californicus",G341&gt;0),E341*[1]Sheet1!$D$9+AI341*[1]Sheet1!$E$9,IF(D341="S.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latifolia"),E341&gt;0),F341*[1]Sheet1!$C$4+E341*[1]Sheet1!$D$4+AD341*[1]Sheet1!$J$4+AE341*[1]Sheet1!$K$4+[1]Sheet1!$L$4,IF(AND(OR(D341="T. domingensis",D341="T. latifolia"),AF341&gt;0),AF341*[1]Sheet1!$G$5+AG341*[1]Sheet1!$H$5+AH341*[1]Sheet1!$I$5+[1]Sheet1!$L$5,0)))))))</f>
        <v>0</v>
      </c>
      <c r="AK341">
        <f t="shared" si="30"/>
        <v>0</v>
      </c>
      <c r="AL341">
        <f t="shared" si="29"/>
        <v>0</v>
      </c>
    </row>
    <row r="342" spans="1:38">
      <c r="A342" s="6"/>
      <c r="B342" s="5"/>
      <c r="C342" s="5"/>
      <c r="D342" s="5"/>
      <c r="F342" s="5"/>
      <c r="AJ342">
        <f>IF(AND(OR(D342="S. acutus",D342="S. californicus",D342="S. tabernaemontani"),G342=0),E342*[1]Sheet1!$D$7+[1]Sheet1!$L$7,IF(AND(OR(D342="S. acutus",D342="S. tabernaemontani"),G342&gt;0),E342*[1]Sheet1!$D$8+AI342*[1]Sheet1!$E$8,IF(AND(D342="S. californicus",G342&gt;0),E342*[1]Sheet1!$D$9+AI342*[1]Sheet1!$E$9,IF(D342="S.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latifolia"),E342&gt;0),F342*[1]Sheet1!$C$4+E342*[1]Sheet1!$D$4+AD342*[1]Sheet1!$J$4+AE342*[1]Sheet1!$K$4+[1]Sheet1!$L$4,IF(AND(OR(D342="T. domingensis",D342="T. latifolia"),AF342&gt;0),AF342*[1]Sheet1!$G$5+AG342*[1]Sheet1!$H$5+AH342*[1]Sheet1!$I$5+[1]Sheet1!$L$5,0)))))))</f>
        <v>0</v>
      </c>
      <c r="AK342">
        <f t="shared" si="30"/>
        <v>0</v>
      </c>
      <c r="AL342">
        <f t="shared" si="29"/>
        <v>0</v>
      </c>
    </row>
    <row r="343" spans="1:38">
      <c r="A343" s="6"/>
      <c r="B343" s="5"/>
      <c r="C343" s="5"/>
      <c r="D343" s="5"/>
      <c r="F343" s="5"/>
      <c r="AJ343">
        <f>IF(AND(OR(D343="S. acutus",D343="S. californicus",D343="S. tabernaemontani"),G343=0),E343*[1]Sheet1!$D$7+[1]Sheet1!$L$7,IF(AND(OR(D343="S. acutus",D343="S. tabernaemontani"),G343&gt;0),E343*[1]Sheet1!$D$8+AI343*[1]Sheet1!$E$8,IF(AND(D343="S. californicus",G343&gt;0),E343*[1]Sheet1!$D$9+AI343*[1]Sheet1!$E$9,IF(D343="S.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latifolia"),E343&gt;0),F343*[1]Sheet1!$C$4+E343*[1]Sheet1!$D$4+AD343*[1]Sheet1!$J$4+AE343*[1]Sheet1!$K$4+[1]Sheet1!$L$4,IF(AND(OR(D343="T. domingensis",D343="T. latifolia"),AF343&gt;0),AF343*[1]Sheet1!$G$5+AG343*[1]Sheet1!$H$5+AH343*[1]Sheet1!$I$5+[1]Sheet1!$L$5,0)))))))</f>
        <v>0</v>
      </c>
      <c r="AK343">
        <f t="shared" si="30"/>
        <v>0</v>
      </c>
      <c r="AL343">
        <f t="shared" si="29"/>
        <v>0</v>
      </c>
    </row>
    <row r="344" spans="1:38">
      <c r="A344" s="6"/>
      <c r="B344" s="5"/>
      <c r="C344" s="5"/>
      <c r="D344" s="5"/>
      <c r="F344" s="5"/>
      <c r="AJ344">
        <f>IF(AND(OR(D344="S. acutus",D344="S. californicus",D344="S. tabernaemontani"),G344=0),E344*[1]Sheet1!$D$7+[1]Sheet1!$L$7,IF(AND(OR(D344="S. acutus",D344="S. tabernaemontani"),G344&gt;0),E344*[1]Sheet1!$D$8+AI344*[1]Sheet1!$E$8,IF(AND(D344="S. californicus",G344&gt;0),E344*[1]Sheet1!$D$9+AI344*[1]Sheet1!$E$9,IF(D344="S.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latifolia"),E344&gt;0),F344*[1]Sheet1!$C$4+E344*[1]Sheet1!$D$4+AD344*[1]Sheet1!$J$4+AE344*[1]Sheet1!$K$4+[1]Sheet1!$L$4,IF(AND(OR(D344="T. domingensis",D344="T. latifolia"),AF344&gt;0),AF344*[1]Sheet1!$G$5+AG344*[1]Sheet1!$H$5+AH344*[1]Sheet1!$I$5+[1]Sheet1!$L$5,0)))))))</f>
        <v>0</v>
      </c>
      <c r="AK344">
        <f t="shared" si="30"/>
        <v>0</v>
      </c>
      <c r="AL344">
        <f t="shared" si="29"/>
        <v>0</v>
      </c>
    </row>
    <row r="345" spans="1:38">
      <c r="A345" s="6"/>
      <c r="B345" s="5"/>
      <c r="C345" s="5"/>
      <c r="D345" s="5"/>
      <c r="F345" s="5"/>
      <c r="AJ345">
        <f>IF(AND(OR(D345="S. acutus",D345="S. californicus",D345="S. tabernaemontani"),G345=0),E345*[1]Sheet1!$D$7+[1]Sheet1!$L$7,IF(AND(OR(D345="S. acutus",D345="S. tabernaemontani"),G345&gt;0),E345*[1]Sheet1!$D$8+AI345*[1]Sheet1!$E$8,IF(AND(D345="S. californicus",G345&gt;0),E345*[1]Sheet1!$D$9+AI345*[1]Sheet1!$E$9,IF(D345="S.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latifolia"),E345&gt;0),F345*[1]Sheet1!$C$4+E345*[1]Sheet1!$D$4+AD345*[1]Sheet1!$J$4+AE345*[1]Sheet1!$K$4+[1]Sheet1!$L$4,IF(AND(OR(D345="T. domingensis",D345="T. latifolia"),AF345&gt;0),AF345*[1]Sheet1!$G$5+AG345*[1]Sheet1!$H$5+AH345*[1]Sheet1!$I$5+[1]Sheet1!$L$5,0)))))))</f>
        <v>0</v>
      </c>
      <c r="AK345">
        <f t="shared" si="30"/>
        <v>0</v>
      </c>
      <c r="AL345">
        <f t="shared" si="29"/>
        <v>0</v>
      </c>
    </row>
    <row r="346" spans="1:38">
      <c r="A346" s="6"/>
      <c r="B346" s="5"/>
      <c r="C346" s="5"/>
      <c r="D346" s="5"/>
      <c r="F346" s="5"/>
      <c r="AJ346">
        <f>IF(AND(OR(D346="S. acutus",D346="S. californicus",D346="S. tabernaemontani"),G346=0),E346*[1]Sheet1!$D$7+[1]Sheet1!$L$7,IF(AND(OR(D346="S. acutus",D346="S. tabernaemontani"),G346&gt;0),E346*[1]Sheet1!$D$8+AI346*[1]Sheet1!$E$8,IF(AND(D346="S. californicus",G346&gt;0),E346*[1]Sheet1!$D$9+AI346*[1]Sheet1!$E$9,IF(D346="S.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latifolia"),E346&gt;0),F346*[1]Sheet1!$C$4+E346*[1]Sheet1!$D$4+AD346*[1]Sheet1!$J$4+AE346*[1]Sheet1!$K$4+[1]Sheet1!$L$4,IF(AND(OR(D346="T. domingensis",D346="T. latifolia"),AF346&gt;0),AF346*[1]Sheet1!$G$5+AG346*[1]Sheet1!$H$5+AH346*[1]Sheet1!$I$5+[1]Sheet1!$L$5,0)))))))</f>
        <v>0</v>
      </c>
      <c r="AK346">
        <f t="shared" si="30"/>
        <v>0</v>
      </c>
      <c r="AL346">
        <f t="shared" si="29"/>
        <v>0</v>
      </c>
    </row>
    <row r="347" spans="1:38">
      <c r="A347" s="6"/>
      <c r="B347" s="5"/>
      <c r="C347" s="5"/>
      <c r="D347" s="5"/>
      <c r="F347" s="5"/>
      <c r="G347" s="5"/>
      <c r="AJ347">
        <f>IF(AND(OR(D347="S. acutus",D347="S. californicus",D347="S. tabernaemontani"),G347=0),E347*[1]Sheet1!$D$7+[1]Sheet1!$L$7,IF(AND(OR(D347="S. acutus",D347="S. tabernaemontani"),G347&gt;0),E347*[1]Sheet1!$D$8+AI347*[1]Sheet1!$E$8,IF(AND(D347="S. californicus",G347&gt;0),E347*[1]Sheet1!$D$9+AI347*[1]Sheet1!$E$9,IF(D347="S.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latifolia"),E347&gt;0),F347*[1]Sheet1!$C$4+E347*[1]Sheet1!$D$4+AD347*[1]Sheet1!$J$4+AE347*[1]Sheet1!$K$4+[1]Sheet1!$L$4,IF(AND(OR(D347="T. domingensis",D347="T. latifolia"),AF347&gt;0),AF347*[1]Sheet1!$G$5+AG347*[1]Sheet1!$H$5+AH347*[1]Sheet1!$I$5+[1]Sheet1!$L$5,0)))))))</f>
        <v>0</v>
      </c>
      <c r="AK347">
        <f t="shared" si="30"/>
        <v>0</v>
      </c>
      <c r="AL347">
        <f t="shared" si="29"/>
        <v>0</v>
      </c>
    </row>
    <row r="348" spans="1:38">
      <c r="A348" s="6"/>
      <c r="B348" s="5"/>
      <c r="C348" s="5"/>
      <c r="D348" s="5"/>
      <c r="F348" s="5"/>
      <c r="AJ348">
        <f>IF(AND(OR(D348="S. acutus",D348="S. californicus",D348="S. tabernaemontani"),G348=0),E348*[1]Sheet1!$D$7+[1]Sheet1!$L$7,IF(AND(OR(D348="S. acutus",D348="S. tabernaemontani"),G348&gt;0),E348*[1]Sheet1!$D$8+AI348*[1]Sheet1!$E$8,IF(AND(D348="S. californicus",G348&gt;0),E348*[1]Sheet1!$D$9+AI348*[1]Sheet1!$E$9,IF(D348="S.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latifolia"),E348&gt;0),F348*[1]Sheet1!$C$4+E348*[1]Sheet1!$D$4+AD348*[1]Sheet1!$J$4+AE348*[1]Sheet1!$K$4+[1]Sheet1!$L$4,IF(AND(OR(D348="T. domingensis",D348="T. latifolia"),AF348&gt;0),AF348*[1]Sheet1!$G$5+AG348*[1]Sheet1!$H$5+AH348*[1]Sheet1!$I$5+[1]Sheet1!$L$5,0)))))))</f>
        <v>0</v>
      </c>
      <c r="AK348">
        <f t="shared" si="30"/>
        <v>0</v>
      </c>
      <c r="AL348">
        <f t="shared" si="29"/>
        <v>0</v>
      </c>
    </row>
    <row r="349" spans="1:38">
      <c r="A349" s="6"/>
      <c r="B349" s="5"/>
      <c r="C349" s="5"/>
      <c r="D349" s="5"/>
      <c r="F349" s="5"/>
      <c r="AJ349">
        <f>IF(AND(OR(D349="S. acutus",D349="S. californicus",D349="S. tabernaemontani"),G349=0),E349*[1]Sheet1!$D$7+[1]Sheet1!$L$7,IF(AND(OR(D349="S. acutus",D349="S. tabernaemontani"),G349&gt;0),E349*[1]Sheet1!$D$8+AI349*[1]Sheet1!$E$8,IF(AND(D349="S. californicus",G349&gt;0),E349*[1]Sheet1!$D$9+AI349*[1]Sheet1!$E$9,IF(D349="S.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latifolia"),E349&gt;0),F349*[1]Sheet1!$C$4+E349*[1]Sheet1!$D$4+AD349*[1]Sheet1!$J$4+AE349*[1]Sheet1!$K$4+[1]Sheet1!$L$4,IF(AND(OR(D349="T. domingensis",D349="T. latifolia"),AF349&gt;0),AF349*[1]Sheet1!$G$5+AG349*[1]Sheet1!$H$5+AH349*[1]Sheet1!$I$5+[1]Sheet1!$L$5,0)))))))</f>
        <v>0</v>
      </c>
      <c r="AK349">
        <f t="shared" si="30"/>
        <v>0</v>
      </c>
      <c r="AL349">
        <f t="shared" si="29"/>
        <v>0</v>
      </c>
    </row>
    <row r="350" spans="1:38">
      <c r="A350" s="6"/>
      <c r="B350" s="5"/>
      <c r="C350" s="5"/>
      <c r="D350" s="5"/>
      <c r="F350" s="5"/>
      <c r="AD350" s="5"/>
      <c r="AJ350">
        <f>IF(AND(OR(D350="S. acutus",D350="S. californicus",D350="S. tabernaemontani"),G350=0),E350*[1]Sheet1!$D$7+[1]Sheet1!$L$7,IF(AND(OR(D350="S. acutus",D350="S. tabernaemontani"),G350&gt;0),E350*[1]Sheet1!$D$8+AI350*[1]Sheet1!$E$8,IF(AND(D350="S. californicus",G350&gt;0),E350*[1]Sheet1!$D$9+AI350*[1]Sheet1!$E$9,IF(D350="S.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latifolia"),E350&gt;0),F350*[1]Sheet1!$C$4+E350*[1]Sheet1!$D$4+AD350*[1]Sheet1!$J$4+AE350*[1]Sheet1!$K$4+[1]Sheet1!$L$4,IF(AND(OR(D350="T. domingensis",D350="T. latifolia"),AF350&gt;0),AF350*[1]Sheet1!$G$5+AG350*[1]Sheet1!$H$5+AH350*[1]Sheet1!$I$5+[1]Sheet1!$L$5,0)))))))</f>
        <v>0</v>
      </c>
      <c r="AK350">
        <f t="shared" si="30"/>
        <v>0</v>
      </c>
      <c r="AL350">
        <f t="shared" si="29"/>
        <v>0</v>
      </c>
    </row>
    <row r="351" spans="1:38">
      <c r="A351" s="6"/>
      <c r="B351" s="5"/>
      <c r="C351" s="5"/>
      <c r="D351" s="5"/>
      <c r="F351" s="5"/>
      <c r="AJ351">
        <f>IF(AND(OR(D351="S. acutus",D351="S. californicus",D351="S. tabernaemontani"),G351=0),E351*[1]Sheet1!$D$7+[1]Sheet1!$L$7,IF(AND(OR(D351="S. acutus",D351="S. tabernaemontani"),G351&gt;0),E351*[1]Sheet1!$D$8+AI351*[1]Sheet1!$E$8,IF(AND(D351="S. californicus",G351&gt;0),E351*[1]Sheet1!$D$9+AI351*[1]Sheet1!$E$9,IF(D351="S.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latifolia"),E351&gt;0),F351*[1]Sheet1!$C$4+E351*[1]Sheet1!$D$4+AD351*[1]Sheet1!$J$4+AE351*[1]Sheet1!$K$4+[1]Sheet1!$L$4,IF(AND(OR(D351="T. domingensis",D351="T. latifolia"),AF351&gt;0),AF351*[1]Sheet1!$G$5+AG351*[1]Sheet1!$H$5+AH351*[1]Sheet1!$I$5+[1]Sheet1!$L$5,0)))))))</f>
        <v>0</v>
      </c>
      <c r="AK351">
        <f t="shared" si="30"/>
        <v>0</v>
      </c>
      <c r="AL351">
        <f t="shared" si="29"/>
        <v>0</v>
      </c>
    </row>
    <row r="352" spans="1:38">
      <c r="A352" s="6"/>
      <c r="B352" s="5"/>
      <c r="C352" s="5"/>
      <c r="D352" s="5"/>
      <c r="F352" s="5"/>
      <c r="AJ352">
        <f>IF(AND(OR(D352="S. acutus",D352="S. californicus",D352="S. tabernaemontani"),G352=0),E352*[1]Sheet1!$D$7+[1]Sheet1!$L$7,IF(AND(OR(D352="S. acutus",D352="S. tabernaemontani"),G352&gt;0),E352*[1]Sheet1!$D$8+AI352*[1]Sheet1!$E$8,IF(AND(D352="S. californicus",G352&gt;0),E352*[1]Sheet1!$D$9+AI352*[1]Sheet1!$E$9,IF(D352="S.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latifolia"),E352&gt;0),F352*[1]Sheet1!$C$4+E352*[1]Sheet1!$D$4+AD352*[1]Sheet1!$J$4+AE352*[1]Sheet1!$K$4+[1]Sheet1!$L$4,IF(AND(OR(D352="T. domingensis",D352="T. latifolia"),AF352&gt;0),AF352*[1]Sheet1!$G$5+AG352*[1]Sheet1!$H$5+AH352*[1]Sheet1!$I$5+[1]Sheet1!$L$5,0)))))))</f>
        <v>0</v>
      </c>
      <c r="AK352">
        <f t="shared" si="30"/>
        <v>0</v>
      </c>
      <c r="AL352">
        <f t="shared" si="29"/>
        <v>0</v>
      </c>
    </row>
    <row r="353" spans="1:38">
      <c r="A353" s="6"/>
      <c r="B353" s="5"/>
      <c r="C353" s="5"/>
      <c r="D353" s="5"/>
      <c r="F353" s="5"/>
      <c r="AJ353">
        <f>IF(AND(OR(D353="S. acutus",D353="S. californicus",D353="S. tabernaemontani"),G353=0),E353*[1]Sheet1!$D$7+[1]Sheet1!$L$7,IF(AND(OR(D353="S. acutus",D353="S. tabernaemontani"),G353&gt;0),E353*[1]Sheet1!$D$8+AI353*[1]Sheet1!$E$8,IF(AND(D353="S. californicus",G353&gt;0),E353*[1]Sheet1!$D$9+AI353*[1]Sheet1!$E$9,IF(D353="S.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latifolia"),E353&gt;0),F353*[1]Sheet1!$C$4+E353*[1]Sheet1!$D$4+AD353*[1]Sheet1!$J$4+AE353*[1]Sheet1!$K$4+[1]Sheet1!$L$4,IF(AND(OR(D353="T. domingensis",D353="T. latifolia"),AF353&gt;0),AF353*[1]Sheet1!$G$5+AG353*[1]Sheet1!$H$5+AH353*[1]Sheet1!$I$5+[1]Sheet1!$L$5,0)))))))</f>
        <v>0</v>
      </c>
      <c r="AK353">
        <f t="shared" si="30"/>
        <v>0</v>
      </c>
      <c r="AL353">
        <f t="shared" si="29"/>
        <v>0</v>
      </c>
    </row>
    <row r="354" spans="1:38">
      <c r="A354" s="6"/>
      <c r="B354" s="5"/>
      <c r="C354" s="5"/>
      <c r="D354" s="5"/>
      <c r="F354" s="5"/>
      <c r="AJ354">
        <f>IF(AND(OR(D354="S. acutus",D354="S. californicus",D354="S. tabernaemontani"),G354=0),E354*[1]Sheet1!$D$7+[1]Sheet1!$L$7,IF(AND(OR(D354="S. acutus",D354="S. tabernaemontani"),G354&gt;0),E354*[1]Sheet1!$D$8+AI354*[1]Sheet1!$E$8,IF(AND(D354="S. californicus",G354&gt;0),E354*[1]Sheet1!$D$9+AI354*[1]Sheet1!$E$9,IF(D354="S.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latifolia"),E354&gt;0),F354*[1]Sheet1!$C$4+E354*[1]Sheet1!$D$4+AD354*[1]Sheet1!$J$4+AE354*[1]Sheet1!$K$4+[1]Sheet1!$L$4,IF(AND(OR(D354="T. domingensis",D354="T. latifolia"),AF354&gt;0),AF354*[1]Sheet1!$G$5+AG354*[1]Sheet1!$H$5+AH354*[1]Sheet1!$I$5+[1]Sheet1!$L$5,0)))))))</f>
        <v>0</v>
      </c>
      <c r="AK354">
        <f t="shared" si="30"/>
        <v>0</v>
      </c>
      <c r="AL354">
        <f t="shared" si="29"/>
        <v>0</v>
      </c>
    </row>
    <row r="355" spans="1:38">
      <c r="A355" s="6"/>
      <c r="B355" s="5"/>
      <c r="C355" s="5"/>
      <c r="D355" s="5"/>
      <c r="F355" s="5"/>
      <c r="AJ355">
        <f>IF(AND(OR(D355="S. acutus",D355="S. californicus",D355="S. tabernaemontani"),G355=0),E355*[1]Sheet1!$D$7+[1]Sheet1!$L$7,IF(AND(OR(D355="S. acutus",D355="S. tabernaemontani"),G355&gt;0),E355*[1]Sheet1!$D$8+AI355*[1]Sheet1!$E$8,IF(AND(D355="S. californicus",G355&gt;0),E355*[1]Sheet1!$D$9+AI355*[1]Sheet1!$E$9,IF(D355="S.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latifolia"),E355&gt;0),F355*[1]Sheet1!$C$4+E355*[1]Sheet1!$D$4+AD355*[1]Sheet1!$J$4+AE355*[1]Sheet1!$K$4+[1]Sheet1!$L$4,IF(AND(OR(D355="T. domingensis",D355="T. latifolia"),AF355&gt;0),AF355*[1]Sheet1!$G$5+AG355*[1]Sheet1!$H$5+AH355*[1]Sheet1!$I$5+[1]Sheet1!$L$5,0)))))))</f>
        <v>0</v>
      </c>
      <c r="AK355">
        <f t="shared" si="30"/>
        <v>0</v>
      </c>
      <c r="AL355">
        <f t="shared" si="29"/>
        <v>0</v>
      </c>
    </row>
    <row r="356" spans="1:38">
      <c r="A356" s="6"/>
      <c r="B356" s="5"/>
      <c r="C356" s="5"/>
      <c r="D356" s="5"/>
      <c r="F356" s="5"/>
      <c r="AJ356">
        <f>IF(AND(OR(D356="S. acutus",D356="S. californicus",D356="S. tabernaemontani"),G356=0),E356*[1]Sheet1!$D$7+[1]Sheet1!$L$7,IF(AND(OR(D356="S. acutus",D356="S. tabernaemontani"),G356&gt;0),E356*[1]Sheet1!$D$8+AI356*[1]Sheet1!$E$8,IF(AND(D356="S. californicus",G356&gt;0),E356*[1]Sheet1!$D$9+AI356*[1]Sheet1!$E$9,IF(D356="S.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latifolia"),E356&gt;0),F356*[1]Sheet1!$C$4+E356*[1]Sheet1!$D$4+AD356*[1]Sheet1!$J$4+AE356*[1]Sheet1!$K$4+[1]Sheet1!$L$4,IF(AND(OR(D356="T. domingensis",D356="T. latifolia"),AF356&gt;0),AF356*[1]Sheet1!$G$5+AG356*[1]Sheet1!$H$5+AH356*[1]Sheet1!$I$5+[1]Sheet1!$L$5,0)))))))</f>
        <v>0</v>
      </c>
      <c r="AK356">
        <f t="shared" si="30"/>
        <v>0</v>
      </c>
      <c r="AL356">
        <f t="shared" si="29"/>
        <v>0</v>
      </c>
    </row>
    <row r="357" spans="1:38">
      <c r="A357" s="6"/>
      <c r="B357" s="5"/>
      <c r="C357" s="5"/>
      <c r="D357" s="5"/>
      <c r="F357" s="5"/>
      <c r="AJ357">
        <f>IF(AND(OR(D357="S. acutus",D357="S. californicus",D357="S. tabernaemontani"),G357=0),E357*[1]Sheet1!$D$7+[1]Sheet1!$L$7,IF(AND(OR(D357="S. acutus",D357="S. tabernaemontani"),G357&gt;0),E357*[1]Sheet1!$D$8+AI357*[1]Sheet1!$E$8,IF(AND(D357="S. californicus",G357&gt;0),E357*[1]Sheet1!$D$9+AI357*[1]Sheet1!$E$9,IF(D357="S.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latifolia"),E357&gt;0),F357*[1]Sheet1!$C$4+E357*[1]Sheet1!$D$4+AD357*[1]Sheet1!$J$4+AE357*[1]Sheet1!$K$4+[1]Sheet1!$L$4,IF(AND(OR(D357="T. domingensis",D357="T. latifolia"),AF357&gt;0),AF357*[1]Sheet1!$G$5+AG357*[1]Sheet1!$H$5+AH357*[1]Sheet1!$I$5+[1]Sheet1!$L$5,0)))))))</f>
        <v>0</v>
      </c>
      <c r="AK357">
        <f t="shared" si="30"/>
        <v>0</v>
      </c>
      <c r="AL357">
        <f t="shared" si="29"/>
        <v>0</v>
      </c>
    </row>
    <row r="358" spans="1:38">
      <c r="A358" s="6"/>
      <c r="B358" s="5"/>
      <c r="C358" s="5"/>
      <c r="D358" s="5"/>
      <c r="F358" s="5"/>
      <c r="AJ358">
        <f>IF(AND(OR(D358="S. acutus",D358="S. californicus",D358="S. tabernaemontani"),G358=0),E358*[1]Sheet1!$D$7+[1]Sheet1!$L$7,IF(AND(OR(D358="S. acutus",D358="S. tabernaemontani"),G358&gt;0),E358*[1]Sheet1!$D$8+AI358*[1]Sheet1!$E$8,IF(AND(D358="S. californicus",G358&gt;0),E358*[1]Sheet1!$D$9+AI358*[1]Sheet1!$E$9,IF(D358="S.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latifolia"),E358&gt;0),F358*[1]Sheet1!$C$4+E358*[1]Sheet1!$D$4+AD358*[1]Sheet1!$J$4+AE358*[1]Sheet1!$K$4+[1]Sheet1!$L$4,IF(AND(OR(D358="T. domingensis",D358="T. latifolia"),AF358&gt;0),AF358*[1]Sheet1!$G$5+AG358*[1]Sheet1!$H$5+AH358*[1]Sheet1!$I$5+[1]Sheet1!$L$5,0)))))))</f>
        <v>0</v>
      </c>
      <c r="AK358">
        <f t="shared" si="30"/>
        <v>0</v>
      </c>
      <c r="AL358">
        <f t="shared" si="29"/>
        <v>0</v>
      </c>
    </row>
    <row r="359" spans="1:38">
      <c r="A359" s="6"/>
      <c r="B359" s="5"/>
      <c r="C359" s="5"/>
      <c r="D359" s="5"/>
      <c r="F359" s="5"/>
      <c r="AJ359">
        <f>IF(AND(OR(D359="S. acutus",D359="S. californicus",D359="S. tabernaemontani"),G359=0),E359*[1]Sheet1!$D$7+[1]Sheet1!$L$7,IF(AND(OR(D359="S. acutus",D359="S. tabernaemontani"),G359&gt;0),E359*[1]Sheet1!$D$8+AI359*[1]Sheet1!$E$8,IF(AND(D359="S. californicus",G359&gt;0),E359*[1]Sheet1!$D$9+AI359*[1]Sheet1!$E$9,IF(D359="S.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latifolia"),E359&gt;0),F359*[1]Sheet1!$C$4+E359*[1]Sheet1!$D$4+AD359*[1]Sheet1!$J$4+AE359*[1]Sheet1!$K$4+[1]Sheet1!$L$4,IF(AND(OR(D359="T. domingensis",D359="T. latifolia"),AF359&gt;0),AF359*[1]Sheet1!$G$5+AG359*[1]Sheet1!$H$5+AH359*[1]Sheet1!$I$5+[1]Sheet1!$L$5,0)))))))</f>
        <v>0</v>
      </c>
      <c r="AK359">
        <f t="shared" si="30"/>
        <v>0</v>
      </c>
      <c r="AL359">
        <f t="shared" ref="AL359:AL422" si="31">3.14159*((F359/2)^2)</f>
        <v>0</v>
      </c>
    </row>
    <row r="360" spans="1:38">
      <c r="A360" s="6"/>
      <c r="B360" s="5"/>
      <c r="C360" s="5"/>
      <c r="D360" s="5"/>
      <c r="F360" s="5"/>
      <c r="AJ360">
        <f>IF(AND(OR(D360="S. acutus",D360="S. californicus",D360="S. tabernaemontani"),G360=0),E360*[1]Sheet1!$D$7+[1]Sheet1!$L$7,IF(AND(OR(D360="S. acutus",D360="S. tabernaemontani"),G360&gt;0),E360*[1]Sheet1!$D$8+AI360*[1]Sheet1!$E$8,IF(AND(D360="S. californicus",G360&gt;0),E360*[1]Sheet1!$D$9+AI360*[1]Sheet1!$E$9,IF(D360="S.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latifolia"),E360&gt;0),F360*[1]Sheet1!$C$4+E360*[1]Sheet1!$D$4+AD360*[1]Sheet1!$J$4+AE360*[1]Sheet1!$K$4+[1]Sheet1!$L$4,IF(AND(OR(D360="T. domingensis",D360="T. latifolia"),AF360&gt;0),AF360*[1]Sheet1!$G$5+AG360*[1]Sheet1!$H$5+AH360*[1]Sheet1!$I$5+[1]Sheet1!$L$5,0)))))))</f>
        <v>0</v>
      </c>
      <c r="AK360">
        <f t="shared" si="30"/>
        <v>0</v>
      </c>
      <c r="AL360">
        <f t="shared" si="31"/>
        <v>0</v>
      </c>
    </row>
    <row r="361" spans="1:38">
      <c r="A361" s="6"/>
      <c r="B361" s="5"/>
      <c r="C361" s="5"/>
      <c r="D361" s="5"/>
      <c r="F361" s="5"/>
      <c r="AJ361">
        <f>IF(AND(OR(D361="S. acutus",D361="S. californicus",D361="S. tabernaemontani"),G361=0),E361*[1]Sheet1!$D$7+[1]Sheet1!$L$7,IF(AND(OR(D361="S. acutus",D361="S. tabernaemontani"),G361&gt;0),E361*[1]Sheet1!$D$8+AI361*[1]Sheet1!$E$8,IF(AND(D361="S. californicus",G361&gt;0),E361*[1]Sheet1!$D$9+AI361*[1]Sheet1!$E$9,IF(D361="S.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latifolia"),E361&gt;0),F361*[1]Sheet1!$C$4+E361*[1]Sheet1!$D$4+AD361*[1]Sheet1!$J$4+AE361*[1]Sheet1!$K$4+[1]Sheet1!$L$4,IF(AND(OR(D361="T. domingensis",D361="T. latifolia"),AF361&gt;0),AF361*[1]Sheet1!$G$5+AG361*[1]Sheet1!$H$5+AH361*[1]Sheet1!$I$5+[1]Sheet1!$L$5,0)))))))</f>
        <v>0</v>
      </c>
      <c r="AK361">
        <f t="shared" si="30"/>
        <v>0</v>
      </c>
      <c r="AL361">
        <f t="shared" si="31"/>
        <v>0</v>
      </c>
    </row>
    <row r="362" spans="1:38">
      <c r="A362" s="6"/>
      <c r="B362" s="5"/>
      <c r="C362" s="5"/>
      <c r="D362" s="5"/>
      <c r="F362" s="5"/>
      <c r="AJ362">
        <f>IF(AND(OR(D362="S. acutus",D362="S. californicus",D362="S. tabernaemontani"),G362=0),E362*[1]Sheet1!$D$7+[1]Sheet1!$L$7,IF(AND(OR(D362="S. acutus",D362="S. tabernaemontani"),G362&gt;0),E362*[1]Sheet1!$D$8+AI362*[1]Sheet1!$E$8,IF(AND(D362="S. californicus",G362&gt;0),E362*[1]Sheet1!$D$9+AI362*[1]Sheet1!$E$9,IF(D362="S.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latifolia"),E362&gt;0),F362*[1]Sheet1!$C$4+E362*[1]Sheet1!$D$4+AD362*[1]Sheet1!$J$4+AE362*[1]Sheet1!$K$4+[1]Sheet1!$L$4,IF(AND(OR(D362="T. domingensis",D362="T. latifolia"),AF362&gt;0),AF362*[1]Sheet1!$G$5+AG362*[1]Sheet1!$H$5+AH362*[1]Sheet1!$I$5+[1]Sheet1!$L$5,0)))))))</f>
        <v>0</v>
      </c>
      <c r="AK362">
        <f t="shared" si="30"/>
        <v>0</v>
      </c>
      <c r="AL362">
        <f t="shared" si="31"/>
        <v>0</v>
      </c>
    </row>
    <row r="363" spans="1:38">
      <c r="A363" s="6"/>
      <c r="B363" s="5"/>
      <c r="C363" s="5"/>
      <c r="D363" s="5"/>
      <c r="F363" s="5"/>
      <c r="AE363" s="5"/>
      <c r="AJ363">
        <f>IF(AND(OR(D363="S. acutus",D363="S. californicus",D363="S. tabernaemontani"),G363=0),E363*[1]Sheet1!$D$7+[1]Sheet1!$L$7,IF(AND(OR(D363="S. acutus",D363="S. tabernaemontani"),G363&gt;0),E363*[1]Sheet1!$D$8+AI363*[1]Sheet1!$E$8,IF(AND(D363="S. californicus",G363&gt;0),E363*[1]Sheet1!$D$9+AI363*[1]Sheet1!$E$9,IF(D363="S.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latifolia"),E363&gt;0),F363*[1]Sheet1!$C$4+E363*[1]Sheet1!$D$4+AD363*[1]Sheet1!$J$4+AE363*[1]Sheet1!$K$4+[1]Sheet1!$L$4,IF(AND(OR(D363="T. domingensis",D363="T. latifolia"),AF363&gt;0),AF363*[1]Sheet1!$G$5+AG363*[1]Sheet1!$H$5+AH363*[1]Sheet1!$I$5+[1]Sheet1!$L$5,0)))))))</f>
        <v>0</v>
      </c>
      <c r="AK363">
        <f t="shared" si="30"/>
        <v>0</v>
      </c>
      <c r="AL363">
        <f t="shared" si="31"/>
        <v>0</v>
      </c>
    </row>
    <row r="364" spans="1:38">
      <c r="A364" s="6"/>
      <c r="B364" s="5"/>
      <c r="C364" s="5"/>
      <c r="D364" s="5"/>
      <c r="F364" s="5"/>
      <c r="AJ364">
        <f>IF(AND(OR(D364="S. acutus",D364="S. californicus",D364="S. tabernaemontani"),G364=0),E364*[1]Sheet1!$D$7+[1]Sheet1!$L$7,IF(AND(OR(D364="S. acutus",D364="S. tabernaemontani"),G364&gt;0),E364*[1]Sheet1!$D$8+AI364*[1]Sheet1!$E$8,IF(AND(D364="S. californicus",G364&gt;0),E364*[1]Sheet1!$D$9+AI364*[1]Sheet1!$E$9,IF(D364="S.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latifolia"),E364&gt;0),F364*[1]Sheet1!$C$4+E364*[1]Sheet1!$D$4+AD364*[1]Sheet1!$J$4+AE364*[1]Sheet1!$K$4+[1]Sheet1!$L$4,IF(AND(OR(D364="T. domingensis",D364="T. latifolia"),AF364&gt;0),AF364*[1]Sheet1!$G$5+AG364*[1]Sheet1!$H$5+AH364*[1]Sheet1!$I$5+[1]Sheet1!$L$5,0)))))))</f>
        <v>0</v>
      </c>
      <c r="AK364">
        <f t="shared" si="30"/>
        <v>0</v>
      </c>
      <c r="AL364">
        <f t="shared" si="31"/>
        <v>0</v>
      </c>
    </row>
    <row r="365" spans="1:38">
      <c r="A365" s="6"/>
      <c r="B365" s="5"/>
      <c r="C365" s="5"/>
      <c r="D365" s="5"/>
      <c r="F365" s="5"/>
      <c r="AJ365">
        <f>IF(AND(OR(D365="S. acutus",D365="S. californicus",D365="S. tabernaemontani"),G365=0),E365*[1]Sheet1!$D$7+[1]Sheet1!$L$7,IF(AND(OR(D365="S. acutus",D365="S. tabernaemontani"),G365&gt;0),E365*[1]Sheet1!$D$8+AI365*[1]Sheet1!$E$8,IF(AND(D365="S. californicus",G365&gt;0),E365*[1]Sheet1!$D$9+AI365*[1]Sheet1!$E$9,IF(D365="S.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latifolia"),E365&gt;0),F365*[1]Sheet1!$C$4+E365*[1]Sheet1!$D$4+AD365*[1]Sheet1!$J$4+AE365*[1]Sheet1!$K$4+[1]Sheet1!$L$4,IF(AND(OR(D365="T. domingensis",D365="T. latifolia"),AF365&gt;0),AF365*[1]Sheet1!$G$5+AG365*[1]Sheet1!$H$5+AH365*[1]Sheet1!$I$5+[1]Sheet1!$L$5,0)))))))</f>
        <v>0</v>
      </c>
      <c r="AK365">
        <f t="shared" si="30"/>
        <v>0</v>
      </c>
      <c r="AL365">
        <f t="shared" si="31"/>
        <v>0</v>
      </c>
    </row>
    <row r="366" spans="1:38">
      <c r="A366" s="6"/>
      <c r="B366" s="5"/>
      <c r="C366" s="5"/>
      <c r="D366" s="5"/>
      <c r="F366" s="5"/>
      <c r="AJ366">
        <f>IF(AND(OR(D366="S. acutus",D366="S. californicus",D366="S. tabernaemontani"),G366=0),E366*[1]Sheet1!$D$7+[1]Sheet1!$L$7,IF(AND(OR(D366="S. acutus",D366="S. tabernaemontani"),G366&gt;0),E366*[1]Sheet1!$D$8+AI366*[1]Sheet1!$E$8,IF(AND(D366="S. californicus",G366&gt;0),E366*[1]Sheet1!$D$9+AI366*[1]Sheet1!$E$9,IF(D366="S.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latifolia"),E366&gt;0),F366*[1]Sheet1!$C$4+E366*[1]Sheet1!$D$4+AD366*[1]Sheet1!$J$4+AE366*[1]Sheet1!$K$4+[1]Sheet1!$L$4,IF(AND(OR(D366="T. domingensis",D366="T. latifolia"),AF366&gt;0),AF366*[1]Sheet1!$G$5+AG366*[1]Sheet1!$H$5+AH366*[1]Sheet1!$I$5+[1]Sheet1!$L$5,0)))))))</f>
        <v>0</v>
      </c>
      <c r="AK366">
        <f t="shared" si="30"/>
        <v>0</v>
      </c>
      <c r="AL366">
        <f t="shared" si="31"/>
        <v>0</v>
      </c>
    </row>
    <row r="367" spans="1:38">
      <c r="A367" s="6"/>
      <c r="B367" s="5"/>
      <c r="C367" s="5"/>
      <c r="D367" s="5"/>
      <c r="F367" s="5"/>
      <c r="AJ367">
        <f>IF(AND(OR(D367="S. acutus",D367="S. californicus",D367="S. tabernaemontani"),G367=0),E367*[1]Sheet1!$D$7+[1]Sheet1!$L$7,IF(AND(OR(D367="S. acutus",D367="S. tabernaemontani"),G367&gt;0),E367*[1]Sheet1!$D$8+AI367*[1]Sheet1!$E$8,IF(AND(D367="S. californicus",G367&gt;0),E367*[1]Sheet1!$D$9+AI367*[1]Sheet1!$E$9,IF(D367="S.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latifolia"),E367&gt;0),F367*[1]Sheet1!$C$4+E367*[1]Sheet1!$D$4+AD367*[1]Sheet1!$J$4+AE367*[1]Sheet1!$K$4+[1]Sheet1!$L$4,IF(AND(OR(D367="T. domingensis",D367="T. latifolia"),AF367&gt;0),AF367*[1]Sheet1!$G$5+AG367*[1]Sheet1!$H$5+AH367*[1]Sheet1!$I$5+[1]Sheet1!$L$5,0)))))))</f>
        <v>0</v>
      </c>
      <c r="AK367">
        <f t="shared" si="30"/>
        <v>0</v>
      </c>
      <c r="AL367">
        <f t="shared" si="31"/>
        <v>0</v>
      </c>
    </row>
    <row r="368" spans="1:38">
      <c r="A368" s="6"/>
      <c r="B368" s="5"/>
      <c r="C368" s="5"/>
      <c r="D368" s="5"/>
      <c r="F368" s="5"/>
      <c r="AD368" s="5"/>
      <c r="AJ368">
        <f>IF(AND(OR(D368="S. acutus",D368="S. californicus",D368="S. tabernaemontani"),G368=0),E368*[1]Sheet1!$D$7+[1]Sheet1!$L$7,IF(AND(OR(D368="S. acutus",D368="S. tabernaemontani"),G368&gt;0),E368*[1]Sheet1!$D$8+AI368*[1]Sheet1!$E$8,IF(AND(D368="S. californicus",G368&gt;0),E368*[1]Sheet1!$D$9+AI368*[1]Sheet1!$E$9,IF(D368="S.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latifolia"),E368&gt;0),F368*[1]Sheet1!$C$4+E368*[1]Sheet1!$D$4+AD368*[1]Sheet1!$J$4+AE368*[1]Sheet1!$K$4+[1]Sheet1!$L$4,IF(AND(OR(D368="T. domingensis",D368="T. latifolia"),AF368&gt;0),AF368*[1]Sheet1!$G$5+AG368*[1]Sheet1!$H$5+AH368*[1]Sheet1!$I$5+[1]Sheet1!$L$5,0)))))))</f>
        <v>0</v>
      </c>
      <c r="AK368">
        <f t="shared" si="30"/>
        <v>0</v>
      </c>
      <c r="AL368">
        <f t="shared" si="31"/>
        <v>0</v>
      </c>
    </row>
    <row r="369" spans="1:38">
      <c r="A369" s="6"/>
      <c r="B369" s="5"/>
      <c r="C369" s="5"/>
      <c r="D369" s="5"/>
      <c r="F369" s="5"/>
      <c r="AJ369">
        <f>IF(AND(OR(D369="S. acutus",D369="S. californicus",D369="S. tabernaemontani"),G369=0),E369*[1]Sheet1!$D$7+[1]Sheet1!$L$7,IF(AND(OR(D369="S. acutus",D369="S. tabernaemontani"),G369&gt;0),E369*[1]Sheet1!$D$8+AI369*[1]Sheet1!$E$8,IF(AND(D369="S. californicus",G369&gt;0),E369*[1]Sheet1!$D$9+AI369*[1]Sheet1!$E$9,IF(D369="S.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latifolia"),E369&gt;0),F369*[1]Sheet1!$C$4+E369*[1]Sheet1!$D$4+AD369*[1]Sheet1!$J$4+AE369*[1]Sheet1!$K$4+[1]Sheet1!$L$4,IF(AND(OR(D369="T. domingensis",D369="T. latifolia"),AF369&gt;0),AF369*[1]Sheet1!$G$5+AG369*[1]Sheet1!$H$5+AH369*[1]Sheet1!$I$5+[1]Sheet1!$L$5,0)))))))</f>
        <v>0</v>
      </c>
      <c r="AK369">
        <f t="shared" si="30"/>
        <v>0</v>
      </c>
      <c r="AL369">
        <f t="shared" si="31"/>
        <v>0</v>
      </c>
    </row>
    <row r="370" spans="1:38">
      <c r="A370" s="6"/>
      <c r="B370" s="5"/>
      <c r="C370" s="5"/>
      <c r="D370" s="5"/>
      <c r="F370" s="5"/>
      <c r="AJ370">
        <f>IF(AND(OR(D370="S. acutus",D370="S. californicus",D370="S. tabernaemontani"),G370=0),E370*[1]Sheet1!$D$7+[1]Sheet1!$L$7,IF(AND(OR(D370="S. acutus",D370="S. tabernaemontani"),G370&gt;0),E370*[1]Sheet1!$D$8+AI370*[1]Sheet1!$E$8,IF(AND(D370="S. californicus",G370&gt;0),E370*[1]Sheet1!$D$9+AI370*[1]Sheet1!$E$9,IF(D370="S.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latifolia"),E370&gt;0),F370*[1]Sheet1!$C$4+E370*[1]Sheet1!$D$4+AD370*[1]Sheet1!$J$4+AE370*[1]Sheet1!$K$4+[1]Sheet1!$L$4,IF(AND(OR(D370="T. domingensis",D370="T. latifolia"),AF370&gt;0),AF370*[1]Sheet1!$G$5+AG370*[1]Sheet1!$H$5+AH370*[1]Sheet1!$I$5+[1]Sheet1!$L$5,0)))))))</f>
        <v>0</v>
      </c>
      <c r="AK370">
        <f t="shared" si="30"/>
        <v>0</v>
      </c>
      <c r="AL370">
        <f t="shared" si="31"/>
        <v>0</v>
      </c>
    </row>
    <row r="371" spans="1:38">
      <c r="A371" s="6"/>
      <c r="B371" s="5"/>
      <c r="C371" s="5"/>
      <c r="D371" s="5"/>
      <c r="F371" s="5"/>
      <c r="G371" s="5"/>
      <c r="AJ371">
        <f>IF(AND(OR(D371="S. acutus",D371="S. californicus",D371="S. tabernaemontani"),G371=0),E371*[1]Sheet1!$D$7+[1]Sheet1!$L$7,IF(AND(OR(D371="S. acutus",D371="S. tabernaemontani"),G371&gt;0),E371*[1]Sheet1!$D$8+AI371*[1]Sheet1!$E$8,IF(AND(D371="S. californicus",G371&gt;0),E371*[1]Sheet1!$D$9+AI371*[1]Sheet1!$E$9,IF(D371="S.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latifolia"),E371&gt;0),F371*[1]Sheet1!$C$4+E371*[1]Sheet1!$D$4+AD371*[1]Sheet1!$J$4+AE371*[1]Sheet1!$K$4+[1]Sheet1!$L$4,IF(AND(OR(D371="T. domingensis",D371="T. latifolia"),AF371&gt;0),AF371*[1]Sheet1!$G$5+AG371*[1]Sheet1!$H$5+AH371*[1]Sheet1!$I$5+[1]Sheet1!$L$5,0)))))))</f>
        <v>0</v>
      </c>
      <c r="AK371">
        <f t="shared" si="30"/>
        <v>0</v>
      </c>
      <c r="AL371">
        <f t="shared" si="31"/>
        <v>0</v>
      </c>
    </row>
    <row r="372" spans="1:38">
      <c r="A372" s="6"/>
      <c r="B372" s="5"/>
      <c r="C372" s="5"/>
      <c r="D372" s="5"/>
      <c r="F372" s="5"/>
      <c r="AJ372">
        <f>IF(AND(OR(D372="S. acutus",D372="S. californicus",D372="S. tabernaemontani"),G372=0),E372*[1]Sheet1!$D$7+[1]Sheet1!$L$7,IF(AND(OR(D372="S. acutus",D372="S. tabernaemontani"),G372&gt;0),E372*[1]Sheet1!$D$8+AI372*[1]Sheet1!$E$8,IF(AND(D372="S. californicus",G372&gt;0),E372*[1]Sheet1!$D$9+AI372*[1]Sheet1!$E$9,IF(D372="S.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latifolia"),E372&gt;0),F372*[1]Sheet1!$C$4+E372*[1]Sheet1!$D$4+AD372*[1]Sheet1!$J$4+AE372*[1]Sheet1!$K$4+[1]Sheet1!$L$4,IF(AND(OR(D372="T. domingensis",D372="T. latifolia"),AF372&gt;0),AF372*[1]Sheet1!$G$5+AG372*[1]Sheet1!$H$5+AH372*[1]Sheet1!$I$5+[1]Sheet1!$L$5,0)))))))</f>
        <v>0</v>
      </c>
      <c r="AK372">
        <f t="shared" si="30"/>
        <v>0</v>
      </c>
      <c r="AL372">
        <f t="shared" si="31"/>
        <v>0</v>
      </c>
    </row>
    <row r="373" spans="1:38">
      <c r="A373" s="6"/>
      <c r="B373" s="5"/>
      <c r="C373" s="5"/>
      <c r="D373" s="5"/>
      <c r="F373" s="5"/>
      <c r="AJ373">
        <f>IF(AND(OR(D373="S. acutus",D373="S. californicus",D373="S. tabernaemontani"),G373=0),E373*[1]Sheet1!$D$7+[1]Sheet1!$L$7,IF(AND(OR(D373="S. acutus",D373="S. tabernaemontani"),G373&gt;0),E373*[1]Sheet1!$D$8+AI373*[1]Sheet1!$E$8,IF(AND(D373="S. californicus",G373&gt;0),E373*[1]Sheet1!$D$9+AI373*[1]Sheet1!$E$9,IF(D373="S.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latifolia"),E373&gt;0),F373*[1]Sheet1!$C$4+E373*[1]Sheet1!$D$4+AD373*[1]Sheet1!$J$4+AE373*[1]Sheet1!$K$4+[1]Sheet1!$L$4,IF(AND(OR(D373="T. domingensis",D373="T. latifolia"),AF373&gt;0),AF373*[1]Sheet1!$G$5+AG373*[1]Sheet1!$H$5+AH373*[1]Sheet1!$I$5+[1]Sheet1!$L$5,0)))))))</f>
        <v>0</v>
      </c>
      <c r="AK373">
        <f t="shared" si="30"/>
        <v>0</v>
      </c>
      <c r="AL373">
        <f t="shared" si="31"/>
        <v>0</v>
      </c>
    </row>
    <row r="374" spans="1:38">
      <c r="A374" s="6"/>
      <c r="B374" s="5"/>
      <c r="C374" s="5"/>
      <c r="D374" s="5"/>
      <c r="F374" s="5"/>
      <c r="AD374" s="5"/>
      <c r="AJ374">
        <f>IF(AND(OR(D374="S. acutus",D374="S. californicus",D374="S. tabernaemontani"),G374=0),E374*[1]Sheet1!$D$7+[1]Sheet1!$L$7,IF(AND(OR(D374="S. acutus",D374="S. tabernaemontani"),G374&gt;0),E374*[1]Sheet1!$D$8+AI374*[1]Sheet1!$E$8,IF(AND(D374="S. californicus",G374&gt;0),E374*[1]Sheet1!$D$9+AI374*[1]Sheet1!$E$9,IF(D374="S.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latifolia"),E374&gt;0),F374*[1]Sheet1!$C$4+E374*[1]Sheet1!$D$4+AD374*[1]Sheet1!$J$4+AE374*[1]Sheet1!$K$4+[1]Sheet1!$L$4,IF(AND(OR(D374="T. domingensis",D374="T. latifolia"),AF374&gt;0),AF374*[1]Sheet1!$G$5+AG374*[1]Sheet1!$H$5+AH374*[1]Sheet1!$I$5+[1]Sheet1!$L$5,0)))))))</f>
        <v>0</v>
      </c>
      <c r="AK374">
        <f t="shared" si="30"/>
        <v>0</v>
      </c>
      <c r="AL374">
        <f t="shared" si="31"/>
        <v>0</v>
      </c>
    </row>
    <row r="375" spans="1:38">
      <c r="A375" s="6"/>
      <c r="B375" s="5"/>
      <c r="C375" s="5"/>
      <c r="D375" s="5"/>
      <c r="F375" s="5"/>
      <c r="AJ375">
        <f>IF(AND(OR(D375="S. acutus",D375="S. californicus",D375="S. tabernaemontani"),G375=0),E375*[1]Sheet1!$D$7+[1]Sheet1!$L$7,IF(AND(OR(D375="S. acutus",D375="S. tabernaemontani"),G375&gt;0),E375*[1]Sheet1!$D$8+AI375*[1]Sheet1!$E$8,IF(AND(D375="S. californicus",G375&gt;0),E375*[1]Sheet1!$D$9+AI375*[1]Sheet1!$E$9,IF(D375="S.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latifolia"),E375&gt;0),F375*[1]Sheet1!$C$4+E375*[1]Sheet1!$D$4+AD375*[1]Sheet1!$J$4+AE375*[1]Sheet1!$K$4+[1]Sheet1!$L$4,IF(AND(OR(D375="T. domingensis",D375="T. latifolia"),AF375&gt;0),AF375*[1]Sheet1!$G$5+AG375*[1]Sheet1!$H$5+AH375*[1]Sheet1!$I$5+[1]Sheet1!$L$5,0)))))))</f>
        <v>0</v>
      </c>
      <c r="AK375">
        <f t="shared" si="30"/>
        <v>0</v>
      </c>
      <c r="AL375">
        <f t="shared" si="31"/>
        <v>0</v>
      </c>
    </row>
    <row r="376" spans="1:38">
      <c r="A376" s="6"/>
      <c r="B376" s="5"/>
      <c r="C376" s="5"/>
      <c r="D376" s="5"/>
      <c r="F376" s="5"/>
      <c r="AJ376">
        <f>IF(AND(OR(D376="S. acutus",D376="S. californicus",D376="S. tabernaemontani"),G376=0),E376*[1]Sheet1!$D$7+[1]Sheet1!$L$7,IF(AND(OR(D376="S. acutus",D376="S. tabernaemontani"),G376&gt;0),E376*[1]Sheet1!$D$8+AI376*[1]Sheet1!$E$8,IF(AND(D376="S. californicus",G376&gt;0),E376*[1]Sheet1!$D$9+AI376*[1]Sheet1!$E$9,IF(D376="S.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latifolia"),E376&gt;0),F376*[1]Sheet1!$C$4+E376*[1]Sheet1!$D$4+AD376*[1]Sheet1!$J$4+AE376*[1]Sheet1!$K$4+[1]Sheet1!$L$4,IF(AND(OR(D376="T. domingensis",D376="T. latifolia"),AF376&gt;0),AF376*[1]Sheet1!$G$5+AG376*[1]Sheet1!$H$5+AH376*[1]Sheet1!$I$5+[1]Sheet1!$L$5,0)))))))</f>
        <v>0</v>
      </c>
      <c r="AK376">
        <f t="shared" si="30"/>
        <v>0</v>
      </c>
      <c r="AL376">
        <f t="shared" si="31"/>
        <v>0</v>
      </c>
    </row>
    <row r="377" spans="1:38">
      <c r="A377" s="6"/>
      <c r="B377" s="5"/>
      <c r="C377" s="5"/>
      <c r="D377" s="5"/>
      <c r="F377" s="5"/>
      <c r="AJ377">
        <f>IF(AND(OR(D377="S. acutus",D377="S. californicus",D377="S. tabernaemontani"),G377=0),E377*[1]Sheet1!$D$7+[1]Sheet1!$L$7,IF(AND(OR(D377="S. acutus",D377="S. tabernaemontani"),G377&gt;0),E377*[1]Sheet1!$D$8+AI377*[1]Sheet1!$E$8,IF(AND(D377="S. californicus",G377&gt;0),E377*[1]Sheet1!$D$9+AI377*[1]Sheet1!$E$9,IF(D377="S.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latifolia"),E377&gt;0),F377*[1]Sheet1!$C$4+E377*[1]Sheet1!$D$4+AD377*[1]Sheet1!$J$4+AE377*[1]Sheet1!$K$4+[1]Sheet1!$L$4,IF(AND(OR(D377="T. domingensis",D377="T. latifolia"),AF377&gt;0),AF377*[1]Sheet1!$G$5+AG377*[1]Sheet1!$H$5+AH377*[1]Sheet1!$I$5+[1]Sheet1!$L$5,0)))))))</f>
        <v>0</v>
      </c>
      <c r="AK377">
        <f t="shared" si="30"/>
        <v>0</v>
      </c>
      <c r="AL377">
        <f t="shared" si="31"/>
        <v>0</v>
      </c>
    </row>
    <row r="378" spans="1:38">
      <c r="A378" s="6"/>
      <c r="B378" s="5"/>
      <c r="C378" s="5"/>
      <c r="D378" s="5"/>
      <c r="F378" s="5"/>
      <c r="AJ378">
        <f>IF(AND(OR(D378="S. acutus",D378="S. californicus",D378="S. tabernaemontani"),G378=0),E378*[1]Sheet1!$D$7+[1]Sheet1!$L$7,IF(AND(OR(D378="S. acutus",D378="S. tabernaemontani"),G378&gt;0),E378*[1]Sheet1!$D$8+AI378*[1]Sheet1!$E$8,IF(AND(D378="S. californicus",G378&gt;0),E378*[1]Sheet1!$D$9+AI378*[1]Sheet1!$E$9,IF(D378="S.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latifolia"),E378&gt;0),F378*[1]Sheet1!$C$4+E378*[1]Sheet1!$D$4+AD378*[1]Sheet1!$J$4+AE378*[1]Sheet1!$K$4+[1]Sheet1!$L$4,IF(AND(OR(D378="T. domingensis",D378="T. latifolia"),AF378&gt;0),AF378*[1]Sheet1!$G$5+AG378*[1]Sheet1!$H$5+AH378*[1]Sheet1!$I$5+[1]Sheet1!$L$5,0)))))))</f>
        <v>0</v>
      </c>
      <c r="AK378">
        <f t="shared" si="30"/>
        <v>0</v>
      </c>
      <c r="AL378">
        <f t="shared" si="31"/>
        <v>0</v>
      </c>
    </row>
    <row r="379" spans="1:38">
      <c r="A379" s="6"/>
      <c r="B379" s="5"/>
      <c r="C379" s="5"/>
      <c r="D379" s="5"/>
      <c r="F379" s="5"/>
      <c r="AJ379">
        <f>IF(AND(OR(D379="S. acutus",D379="S. californicus",D379="S. tabernaemontani"),G379=0),E379*[1]Sheet1!$D$7+[1]Sheet1!$L$7,IF(AND(OR(D379="S. acutus",D379="S. tabernaemontani"),G379&gt;0),E379*[1]Sheet1!$D$8+AI379*[1]Sheet1!$E$8,IF(AND(D379="S. californicus",G379&gt;0),E379*[1]Sheet1!$D$9+AI379*[1]Sheet1!$E$9,IF(D379="S.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latifolia"),E379&gt;0),F379*[1]Sheet1!$C$4+E379*[1]Sheet1!$D$4+AD379*[1]Sheet1!$J$4+AE379*[1]Sheet1!$K$4+[1]Sheet1!$L$4,IF(AND(OR(D379="T. domingensis",D379="T. latifolia"),AF379&gt;0),AF379*[1]Sheet1!$G$5+AG379*[1]Sheet1!$H$5+AH379*[1]Sheet1!$I$5+[1]Sheet1!$L$5,0)))))))</f>
        <v>0</v>
      </c>
      <c r="AK379">
        <f t="shared" ref="AK379:AK442" si="32">IF(AJ379&lt;0," ",AJ379)</f>
        <v>0</v>
      </c>
      <c r="AL379">
        <f t="shared" si="31"/>
        <v>0</v>
      </c>
    </row>
    <row r="380" spans="1:38">
      <c r="A380" s="6"/>
      <c r="B380" s="5"/>
      <c r="C380" s="5"/>
      <c r="D380" s="5"/>
      <c r="F380" s="5"/>
      <c r="G380" s="5"/>
      <c r="AE380" s="5"/>
      <c r="AJ380">
        <f>IF(AND(OR(D380="S. acutus",D380="S. californicus",D380="S. tabernaemontani"),G380=0),E380*[1]Sheet1!$D$7+[1]Sheet1!$L$7,IF(AND(OR(D380="S. acutus",D380="S. tabernaemontani"),G380&gt;0),E380*[1]Sheet1!$D$8+AI380*[1]Sheet1!$E$8,IF(AND(D380="S. californicus",G380&gt;0),E380*[1]Sheet1!$D$9+AI380*[1]Sheet1!$E$9,IF(D380="S.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latifolia"),E380&gt;0),F380*[1]Sheet1!$C$4+E380*[1]Sheet1!$D$4+AD380*[1]Sheet1!$J$4+AE380*[1]Sheet1!$K$4+[1]Sheet1!$L$4,IF(AND(OR(D380="T. domingensis",D380="T. latifolia"),AF380&gt;0),AF380*[1]Sheet1!$G$5+AG380*[1]Sheet1!$H$5+AH380*[1]Sheet1!$I$5+[1]Sheet1!$L$5,0)))))))</f>
        <v>0</v>
      </c>
      <c r="AK380">
        <f t="shared" si="32"/>
        <v>0</v>
      </c>
      <c r="AL380">
        <f t="shared" si="31"/>
        <v>0</v>
      </c>
    </row>
    <row r="381" spans="1:38">
      <c r="A381" s="6"/>
      <c r="B381" s="5"/>
      <c r="C381" s="5"/>
      <c r="D381" s="5"/>
      <c r="F381" s="5"/>
      <c r="G381" s="5"/>
      <c r="AE381" s="5"/>
      <c r="AJ381">
        <f>IF(AND(OR(D381="S. acutus",D381="S. californicus",D381="S. tabernaemontani"),G381=0),E381*[1]Sheet1!$D$7+[1]Sheet1!$L$7,IF(AND(OR(D381="S. acutus",D381="S. tabernaemontani"),G381&gt;0),E381*[1]Sheet1!$D$8+AI381*[1]Sheet1!$E$8,IF(AND(D381="S. californicus",G381&gt;0),E381*[1]Sheet1!$D$9+AI381*[1]Sheet1!$E$9,IF(D381="S.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latifolia"),E381&gt;0),F381*[1]Sheet1!$C$4+E381*[1]Sheet1!$D$4+AD381*[1]Sheet1!$J$4+AE381*[1]Sheet1!$K$4+[1]Sheet1!$L$4,IF(AND(OR(D381="T. domingensis",D381="T. latifolia"),AF381&gt;0),AF381*[1]Sheet1!$G$5+AG381*[1]Sheet1!$H$5+AH381*[1]Sheet1!$I$5+[1]Sheet1!$L$5,0)))))))</f>
        <v>0</v>
      </c>
      <c r="AK381">
        <f t="shared" si="32"/>
        <v>0</v>
      </c>
      <c r="AL381">
        <f t="shared" si="31"/>
        <v>0</v>
      </c>
    </row>
    <row r="382" spans="1:38">
      <c r="A382" s="6"/>
      <c r="B382" s="5"/>
      <c r="C382" s="5"/>
      <c r="D382" s="5"/>
      <c r="F382" s="5"/>
      <c r="G382" s="5"/>
      <c r="AE382" s="5"/>
      <c r="AJ382">
        <f>IF(AND(OR(D382="S. acutus",D382="S. californicus",D382="S. tabernaemontani"),G382=0),E382*[1]Sheet1!$D$7+[1]Sheet1!$L$7,IF(AND(OR(D382="S. acutus",D382="S. tabernaemontani"),G382&gt;0),E382*[1]Sheet1!$D$8+AI382*[1]Sheet1!$E$8,IF(AND(D382="S. californicus",G382&gt;0),E382*[1]Sheet1!$D$9+AI382*[1]Sheet1!$E$9,IF(D382="S.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latifolia"),E382&gt;0),F382*[1]Sheet1!$C$4+E382*[1]Sheet1!$D$4+AD382*[1]Sheet1!$J$4+AE382*[1]Sheet1!$K$4+[1]Sheet1!$L$4,IF(AND(OR(D382="T. domingensis",D382="T. latifolia"),AF382&gt;0),AF382*[1]Sheet1!$G$5+AG382*[1]Sheet1!$H$5+AH382*[1]Sheet1!$I$5+[1]Sheet1!$L$5,0)))))))</f>
        <v>0</v>
      </c>
      <c r="AK382">
        <f t="shared" si="32"/>
        <v>0</v>
      </c>
      <c r="AL382">
        <f t="shared" si="31"/>
        <v>0</v>
      </c>
    </row>
    <row r="383" spans="1:38">
      <c r="A383" s="6"/>
      <c r="B383" s="5"/>
      <c r="C383" s="5"/>
      <c r="D383" s="5"/>
      <c r="F383" s="5"/>
      <c r="AJ383">
        <f>IF(AND(OR(D383="S. acutus",D383="S. californicus",D383="S. tabernaemontani"),G383=0),E383*[1]Sheet1!$D$7+[1]Sheet1!$L$7,IF(AND(OR(D383="S. acutus",D383="S. tabernaemontani"),G383&gt;0),E383*[1]Sheet1!$D$8+AI383*[1]Sheet1!$E$8,IF(AND(D383="S. californicus",G383&gt;0),E383*[1]Sheet1!$D$9+AI383*[1]Sheet1!$E$9,IF(D383="S.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latifolia"),E383&gt;0),F383*[1]Sheet1!$C$4+E383*[1]Sheet1!$D$4+AD383*[1]Sheet1!$J$4+AE383*[1]Sheet1!$K$4+[1]Sheet1!$L$4,IF(AND(OR(D383="T. domingensis",D383="T. latifolia"),AF383&gt;0),AF383*[1]Sheet1!$G$5+AG383*[1]Sheet1!$H$5+AH383*[1]Sheet1!$I$5+[1]Sheet1!$L$5,0)))))))</f>
        <v>0</v>
      </c>
      <c r="AK383">
        <f t="shared" si="32"/>
        <v>0</v>
      </c>
      <c r="AL383">
        <f t="shared" si="31"/>
        <v>0</v>
      </c>
    </row>
    <row r="384" spans="1:38">
      <c r="A384" s="6"/>
      <c r="B384" s="5"/>
      <c r="C384" s="5"/>
      <c r="D384" s="5"/>
      <c r="F384" s="5"/>
      <c r="G384" s="5"/>
      <c r="AD384" s="5"/>
      <c r="AE384" s="5"/>
      <c r="AJ384">
        <f>IF(AND(OR(D384="S. acutus",D384="S. californicus",D384="S. tabernaemontani"),G384=0),E384*[1]Sheet1!$D$7+[1]Sheet1!$L$7,IF(AND(OR(D384="S. acutus",D384="S. tabernaemontani"),G384&gt;0),E384*[1]Sheet1!$D$8+AI384*[1]Sheet1!$E$8,IF(AND(D384="S. californicus",G384&gt;0),E384*[1]Sheet1!$D$9+AI384*[1]Sheet1!$E$9,IF(D384="S.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latifolia"),E384&gt;0),F384*[1]Sheet1!$C$4+E384*[1]Sheet1!$D$4+AD384*[1]Sheet1!$J$4+AE384*[1]Sheet1!$K$4+[1]Sheet1!$L$4,IF(AND(OR(D384="T. domingensis",D384="T. latifolia"),AF384&gt;0),AF384*[1]Sheet1!$G$5+AG384*[1]Sheet1!$H$5+AH384*[1]Sheet1!$I$5+[1]Sheet1!$L$5,0)))))))</f>
        <v>0</v>
      </c>
      <c r="AK384">
        <f t="shared" si="32"/>
        <v>0</v>
      </c>
      <c r="AL384">
        <f t="shared" si="31"/>
        <v>0</v>
      </c>
    </row>
    <row r="385" spans="1:38">
      <c r="A385" s="6"/>
      <c r="B385" s="5"/>
      <c r="C385" s="5"/>
      <c r="D385" s="5"/>
      <c r="F385" s="5"/>
      <c r="G385" s="5"/>
      <c r="AE385" s="5"/>
      <c r="AJ385">
        <f>IF(AND(OR(D385="S. acutus",D385="S. californicus",D385="S. tabernaemontani"),G385=0),E385*[1]Sheet1!$D$7+[1]Sheet1!$L$7,IF(AND(OR(D385="S. acutus",D385="S. tabernaemontani"),G385&gt;0),E385*[1]Sheet1!$D$8+AI385*[1]Sheet1!$E$8,IF(AND(D385="S. californicus",G385&gt;0),E385*[1]Sheet1!$D$9+AI385*[1]Sheet1!$E$9,IF(D385="S.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latifolia"),E385&gt;0),F385*[1]Sheet1!$C$4+E385*[1]Sheet1!$D$4+AD385*[1]Sheet1!$J$4+AE385*[1]Sheet1!$K$4+[1]Sheet1!$L$4,IF(AND(OR(D385="T. domingensis",D385="T. latifolia"),AF385&gt;0),AF385*[1]Sheet1!$G$5+AG385*[1]Sheet1!$H$5+AH385*[1]Sheet1!$I$5+[1]Sheet1!$L$5,0)))))))</f>
        <v>0</v>
      </c>
      <c r="AK385">
        <f t="shared" si="32"/>
        <v>0</v>
      </c>
      <c r="AL385">
        <f t="shared" si="31"/>
        <v>0</v>
      </c>
    </row>
    <row r="386" spans="1:38">
      <c r="A386" s="6"/>
      <c r="B386" s="5"/>
      <c r="C386" s="5"/>
      <c r="D386" s="5"/>
      <c r="F386" s="5"/>
      <c r="AE386" s="5"/>
      <c r="AJ386">
        <f>IF(AND(OR(D386="S. acutus",D386="S. californicus",D386="S. tabernaemontani"),G386=0),E386*[1]Sheet1!$D$7+[1]Sheet1!$L$7,IF(AND(OR(D386="S. acutus",D386="S. tabernaemontani"),G386&gt;0),E386*[1]Sheet1!$D$8+AI386*[1]Sheet1!$E$8,IF(AND(D386="S. californicus",G386&gt;0),E386*[1]Sheet1!$D$9+AI386*[1]Sheet1!$E$9,IF(D386="S.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latifolia"),E386&gt;0),F386*[1]Sheet1!$C$4+E386*[1]Sheet1!$D$4+AD386*[1]Sheet1!$J$4+AE386*[1]Sheet1!$K$4+[1]Sheet1!$L$4,IF(AND(OR(D386="T. domingensis",D386="T. latifolia"),AF386&gt;0),AF386*[1]Sheet1!$G$5+AG386*[1]Sheet1!$H$5+AH386*[1]Sheet1!$I$5+[1]Sheet1!$L$5,0)))))))</f>
        <v>0</v>
      </c>
      <c r="AK386">
        <f t="shared" si="32"/>
        <v>0</v>
      </c>
      <c r="AL386">
        <f t="shared" si="31"/>
        <v>0</v>
      </c>
    </row>
    <row r="387" spans="1:38">
      <c r="A387" s="6"/>
      <c r="B387" s="5"/>
      <c r="C387" s="5"/>
      <c r="D387" s="5"/>
      <c r="F387" s="5"/>
      <c r="AE387" s="5"/>
      <c r="AJ387">
        <f>IF(AND(OR(D387="S. acutus",D387="S. californicus",D387="S. tabernaemontani"),G387=0),E387*[1]Sheet1!$D$7+[1]Sheet1!$L$7,IF(AND(OR(D387="S. acutus",D387="S. tabernaemontani"),G387&gt;0),E387*[1]Sheet1!$D$8+AI387*[1]Sheet1!$E$8,IF(AND(D387="S. californicus",G387&gt;0),E387*[1]Sheet1!$D$9+AI387*[1]Sheet1!$E$9,IF(D387="S.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latifolia"),E387&gt;0),F387*[1]Sheet1!$C$4+E387*[1]Sheet1!$D$4+AD387*[1]Sheet1!$J$4+AE387*[1]Sheet1!$K$4+[1]Sheet1!$L$4,IF(AND(OR(D387="T. domingensis",D387="T. latifolia"),AF387&gt;0),AF387*[1]Sheet1!$G$5+AG387*[1]Sheet1!$H$5+AH387*[1]Sheet1!$I$5+[1]Sheet1!$L$5,0)))))))</f>
        <v>0</v>
      </c>
      <c r="AK387">
        <f t="shared" si="32"/>
        <v>0</v>
      </c>
      <c r="AL387">
        <f t="shared" si="31"/>
        <v>0</v>
      </c>
    </row>
    <row r="388" spans="1:38">
      <c r="A388" s="6"/>
      <c r="B388" s="5"/>
      <c r="C388" s="5"/>
      <c r="D388" s="5"/>
      <c r="F388" s="5"/>
      <c r="G388" s="5"/>
      <c r="AE388" s="5"/>
      <c r="AJ388">
        <f>IF(AND(OR(D388="S. acutus",D388="S. californicus",D388="S. tabernaemontani"),G388=0),E388*[1]Sheet1!$D$7+[1]Sheet1!$L$7,IF(AND(OR(D388="S. acutus",D388="S. tabernaemontani"),G388&gt;0),E388*[1]Sheet1!$D$8+AI388*[1]Sheet1!$E$8,IF(AND(D388="S. californicus",G388&gt;0),E388*[1]Sheet1!$D$9+AI388*[1]Sheet1!$E$9,IF(D388="S.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latifolia"),E388&gt;0),F388*[1]Sheet1!$C$4+E388*[1]Sheet1!$D$4+AD388*[1]Sheet1!$J$4+AE388*[1]Sheet1!$K$4+[1]Sheet1!$L$4,IF(AND(OR(D388="T. domingensis",D388="T. latifolia"),AF388&gt;0),AF388*[1]Sheet1!$G$5+AG388*[1]Sheet1!$H$5+AH388*[1]Sheet1!$I$5+[1]Sheet1!$L$5,0)))))))</f>
        <v>0</v>
      </c>
      <c r="AK388">
        <f t="shared" si="32"/>
        <v>0</v>
      </c>
      <c r="AL388">
        <f t="shared" si="31"/>
        <v>0</v>
      </c>
    </row>
    <row r="389" spans="1:38">
      <c r="A389" s="6"/>
      <c r="B389" s="5"/>
      <c r="C389" s="5"/>
      <c r="D389" s="5"/>
      <c r="F389" s="5"/>
      <c r="G389" s="5"/>
      <c r="AJ389">
        <f>IF(AND(OR(D389="S. acutus",D389="S. californicus",D389="S. tabernaemontani"),G389=0),E389*[1]Sheet1!$D$7+[1]Sheet1!$L$7,IF(AND(OR(D389="S. acutus",D389="S. tabernaemontani"),G389&gt;0),E389*[1]Sheet1!$D$8+AI389*[1]Sheet1!$E$8,IF(AND(D389="S. californicus",G389&gt;0),E389*[1]Sheet1!$D$9+AI389*[1]Sheet1!$E$9,IF(D389="S.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latifolia"),E389&gt;0),F389*[1]Sheet1!$C$4+E389*[1]Sheet1!$D$4+AD389*[1]Sheet1!$J$4+AE389*[1]Sheet1!$K$4+[1]Sheet1!$L$4,IF(AND(OR(D389="T. domingensis",D389="T. latifolia"),AF389&gt;0),AF389*[1]Sheet1!$G$5+AG389*[1]Sheet1!$H$5+AH389*[1]Sheet1!$I$5+[1]Sheet1!$L$5,0)))))))</f>
        <v>0</v>
      </c>
      <c r="AK389">
        <f t="shared" si="32"/>
        <v>0</v>
      </c>
      <c r="AL389">
        <f t="shared" si="31"/>
        <v>0</v>
      </c>
    </row>
    <row r="390" spans="1:38">
      <c r="A390" s="6"/>
      <c r="B390" s="5"/>
      <c r="C390" s="5"/>
      <c r="D390" s="5"/>
      <c r="F390" s="5"/>
      <c r="AE390" s="5"/>
      <c r="AJ390">
        <f>IF(AND(OR(D390="S. acutus",D390="S. californicus",D390="S. tabernaemontani"),G390=0),E390*[1]Sheet1!$D$7+[1]Sheet1!$L$7,IF(AND(OR(D390="S. acutus",D390="S. tabernaemontani"),G390&gt;0),E390*[1]Sheet1!$D$8+AI390*[1]Sheet1!$E$8,IF(AND(D390="S. californicus",G390&gt;0),E390*[1]Sheet1!$D$9+AI390*[1]Sheet1!$E$9,IF(D390="S.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latifolia"),E390&gt;0),F390*[1]Sheet1!$C$4+E390*[1]Sheet1!$D$4+AD390*[1]Sheet1!$J$4+AE390*[1]Sheet1!$K$4+[1]Sheet1!$L$4,IF(AND(OR(D390="T. domingensis",D390="T. latifolia"),AF390&gt;0),AF390*[1]Sheet1!$G$5+AG390*[1]Sheet1!$H$5+AH390*[1]Sheet1!$I$5+[1]Sheet1!$L$5,0)))))))</f>
        <v>0</v>
      </c>
      <c r="AK390">
        <f t="shared" si="32"/>
        <v>0</v>
      </c>
      <c r="AL390">
        <f t="shared" si="31"/>
        <v>0</v>
      </c>
    </row>
    <row r="391" spans="1:38">
      <c r="A391" s="6"/>
      <c r="B391" s="5"/>
      <c r="C391" s="5"/>
      <c r="D391" s="5"/>
      <c r="F391" s="5"/>
      <c r="AD391" s="5"/>
      <c r="AE391" s="5"/>
      <c r="AJ391">
        <f>IF(AND(OR(D391="S. acutus",D391="S. californicus",D391="S. tabernaemontani"),G391=0),E391*[1]Sheet1!$D$7+[1]Sheet1!$L$7,IF(AND(OR(D391="S. acutus",D391="S. tabernaemontani"),G391&gt;0),E391*[1]Sheet1!$D$8+AI391*[1]Sheet1!$E$8,IF(AND(D391="S. californicus",G391&gt;0),E391*[1]Sheet1!$D$9+AI391*[1]Sheet1!$E$9,IF(D391="S.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latifolia"),E391&gt;0),F391*[1]Sheet1!$C$4+E391*[1]Sheet1!$D$4+AD391*[1]Sheet1!$J$4+AE391*[1]Sheet1!$K$4+[1]Sheet1!$L$4,IF(AND(OR(D391="T. domingensis",D391="T. latifolia"),AF391&gt;0),AF391*[1]Sheet1!$G$5+AG391*[1]Sheet1!$H$5+AH391*[1]Sheet1!$I$5+[1]Sheet1!$L$5,0)))))))</f>
        <v>0</v>
      </c>
      <c r="AK391">
        <f t="shared" si="32"/>
        <v>0</v>
      </c>
      <c r="AL391">
        <f t="shared" si="31"/>
        <v>0</v>
      </c>
    </row>
    <row r="392" spans="1:38">
      <c r="A392" s="6"/>
      <c r="B392" s="5"/>
      <c r="C392" s="5"/>
      <c r="D392" s="5"/>
      <c r="F392" s="5"/>
      <c r="AE392" s="5"/>
      <c r="AJ392">
        <f>IF(AND(OR(D392="S. acutus",D392="S. californicus",D392="S. tabernaemontani"),G392=0),E392*[1]Sheet1!$D$7+[1]Sheet1!$L$7,IF(AND(OR(D392="S. acutus",D392="S. tabernaemontani"),G392&gt;0),E392*[1]Sheet1!$D$8+AI392*[1]Sheet1!$E$8,IF(AND(D392="S. californicus",G392&gt;0),E392*[1]Sheet1!$D$9+AI392*[1]Sheet1!$E$9,IF(D392="S.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latifolia"),E392&gt;0),F392*[1]Sheet1!$C$4+E392*[1]Sheet1!$D$4+AD392*[1]Sheet1!$J$4+AE392*[1]Sheet1!$K$4+[1]Sheet1!$L$4,IF(AND(OR(D392="T. domingensis",D392="T. latifolia"),AF392&gt;0),AF392*[1]Sheet1!$G$5+AG392*[1]Sheet1!$H$5+AH392*[1]Sheet1!$I$5+[1]Sheet1!$L$5,0)))))))</f>
        <v>0</v>
      </c>
      <c r="AK392">
        <f t="shared" si="32"/>
        <v>0</v>
      </c>
      <c r="AL392">
        <f t="shared" si="31"/>
        <v>0</v>
      </c>
    </row>
    <row r="393" spans="1:38">
      <c r="A393" s="6"/>
      <c r="B393" s="5"/>
      <c r="C393" s="5"/>
      <c r="D393" s="5"/>
      <c r="F393" s="5"/>
      <c r="G393" s="5"/>
      <c r="AE393" s="5"/>
      <c r="AJ393">
        <f>IF(AND(OR(D393="S. acutus",D393="S. californicus",D393="S. tabernaemontani"),G393=0),E393*[1]Sheet1!$D$7+[1]Sheet1!$L$7,IF(AND(OR(D393="S. acutus",D393="S. tabernaemontani"),G393&gt;0),E393*[1]Sheet1!$D$8+AI393*[1]Sheet1!$E$8,IF(AND(D393="S. californicus",G393&gt;0),E393*[1]Sheet1!$D$9+AI393*[1]Sheet1!$E$9,IF(D393="S.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latifolia"),E393&gt;0),F393*[1]Sheet1!$C$4+E393*[1]Sheet1!$D$4+AD393*[1]Sheet1!$J$4+AE393*[1]Sheet1!$K$4+[1]Sheet1!$L$4,IF(AND(OR(D393="T. domingensis",D393="T. latifolia"),AF393&gt;0),AF393*[1]Sheet1!$G$5+AG393*[1]Sheet1!$H$5+AH393*[1]Sheet1!$I$5+[1]Sheet1!$L$5,0)))))))</f>
        <v>0</v>
      </c>
      <c r="AK393">
        <f t="shared" si="32"/>
        <v>0</v>
      </c>
      <c r="AL393">
        <f t="shared" si="31"/>
        <v>0</v>
      </c>
    </row>
    <row r="394" spans="1:38">
      <c r="A394" s="6"/>
      <c r="B394" s="5"/>
      <c r="C394" s="5"/>
      <c r="D394" s="5"/>
      <c r="F394" s="5"/>
      <c r="AE394" s="5"/>
      <c r="AJ394">
        <f>IF(AND(OR(D394="S. acutus",D394="S. californicus",D394="S. tabernaemontani"),G394=0),E394*[1]Sheet1!$D$7+[1]Sheet1!$L$7,IF(AND(OR(D394="S. acutus",D394="S. tabernaemontani"),G394&gt;0),E394*[1]Sheet1!$D$8+AI394*[1]Sheet1!$E$8,IF(AND(D394="S. californicus",G394&gt;0),E394*[1]Sheet1!$D$9+AI394*[1]Sheet1!$E$9,IF(D394="S.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latifolia"),E394&gt;0),F394*[1]Sheet1!$C$4+E394*[1]Sheet1!$D$4+AD394*[1]Sheet1!$J$4+AE394*[1]Sheet1!$K$4+[1]Sheet1!$L$4,IF(AND(OR(D394="T. domingensis",D394="T. latifolia"),AF394&gt;0),AF394*[1]Sheet1!$G$5+AG394*[1]Sheet1!$H$5+AH394*[1]Sheet1!$I$5+[1]Sheet1!$L$5,0)))))))</f>
        <v>0</v>
      </c>
      <c r="AK394">
        <f t="shared" si="32"/>
        <v>0</v>
      </c>
      <c r="AL394">
        <f t="shared" si="31"/>
        <v>0</v>
      </c>
    </row>
    <row r="395" spans="1:38">
      <c r="A395" s="6"/>
      <c r="B395" s="5"/>
      <c r="C395" s="5"/>
      <c r="D395" s="5"/>
      <c r="F395" s="5"/>
      <c r="G395" s="5"/>
      <c r="AE395" s="5"/>
      <c r="AJ395">
        <f>IF(AND(OR(D395="S. acutus",D395="S. californicus",D395="S. tabernaemontani"),G395=0),E395*[1]Sheet1!$D$7+[1]Sheet1!$L$7,IF(AND(OR(D395="S. acutus",D395="S. tabernaemontani"),G395&gt;0),E395*[1]Sheet1!$D$8+AI395*[1]Sheet1!$E$8,IF(AND(D395="S. californicus",G395&gt;0),E395*[1]Sheet1!$D$9+AI395*[1]Sheet1!$E$9,IF(D395="S.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latifolia"),E395&gt;0),F395*[1]Sheet1!$C$4+E395*[1]Sheet1!$D$4+AD395*[1]Sheet1!$J$4+AE395*[1]Sheet1!$K$4+[1]Sheet1!$L$4,IF(AND(OR(D395="T. domingensis",D395="T. latifolia"),AF395&gt;0),AF395*[1]Sheet1!$G$5+AG395*[1]Sheet1!$H$5+AH395*[1]Sheet1!$I$5+[1]Sheet1!$L$5,0)))))))</f>
        <v>0</v>
      </c>
      <c r="AK395">
        <f t="shared" si="32"/>
        <v>0</v>
      </c>
      <c r="AL395">
        <f t="shared" si="31"/>
        <v>0</v>
      </c>
    </row>
    <row r="396" spans="1:38">
      <c r="A396" s="6"/>
      <c r="B396" s="5"/>
      <c r="C396" s="5"/>
      <c r="D396" s="5"/>
      <c r="F396" s="5"/>
      <c r="G396" s="5"/>
      <c r="AE396" s="5"/>
      <c r="AJ396">
        <f>IF(AND(OR(D396="S. acutus",D396="S. californicus",D396="S. tabernaemontani"),G396=0),E396*[1]Sheet1!$D$7+[1]Sheet1!$L$7,IF(AND(OR(D396="S. acutus",D396="S. tabernaemontani"),G396&gt;0),E396*[1]Sheet1!$D$8+AI396*[1]Sheet1!$E$8,IF(AND(D396="S. californicus",G396&gt;0),E396*[1]Sheet1!$D$9+AI396*[1]Sheet1!$E$9,IF(D396="S.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latifolia"),E396&gt;0),F396*[1]Sheet1!$C$4+E396*[1]Sheet1!$D$4+AD396*[1]Sheet1!$J$4+AE396*[1]Sheet1!$K$4+[1]Sheet1!$L$4,IF(AND(OR(D396="T. domingensis",D396="T. latifolia"),AF396&gt;0),AF396*[1]Sheet1!$G$5+AG396*[1]Sheet1!$H$5+AH396*[1]Sheet1!$I$5+[1]Sheet1!$L$5,0)))))))</f>
        <v>0</v>
      </c>
      <c r="AK396">
        <f t="shared" si="32"/>
        <v>0</v>
      </c>
      <c r="AL396">
        <f t="shared" si="31"/>
        <v>0</v>
      </c>
    </row>
    <row r="397" spans="1:38">
      <c r="A397" s="6"/>
      <c r="B397" s="5"/>
      <c r="C397" s="5"/>
      <c r="D397" s="5"/>
      <c r="F397" s="5"/>
      <c r="G397" s="5"/>
      <c r="AE397" s="5"/>
      <c r="AJ397">
        <f>IF(AND(OR(D397="S. acutus",D397="S. californicus",D397="S. tabernaemontani"),G397=0),E397*[1]Sheet1!$D$7+[1]Sheet1!$L$7,IF(AND(OR(D397="S. acutus",D397="S. tabernaemontani"),G397&gt;0),E397*[1]Sheet1!$D$8+AI397*[1]Sheet1!$E$8,IF(AND(D397="S. californicus",G397&gt;0),E397*[1]Sheet1!$D$9+AI397*[1]Sheet1!$E$9,IF(D397="S.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latifolia"),E397&gt;0),F397*[1]Sheet1!$C$4+E397*[1]Sheet1!$D$4+AD397*[1]Sheet1!$J$4+AE397*[1]Sheet1!$K$4+[1]Sheet1!$L$4,IF(AND(OR(D397="T. domingensis",D397="T. latifolia"),AF397&gt;0),AF397*[1]Sheet1!$G$5+AG397*[1]Sheet1!$H$5+AH397*[1]Sheet1!$I$5+[1]Sheet1!$L$5,0)))))))</f>
        <v>0</v>
      </c>
      <c r="AK397">
        <f t="shared" si="32"/>
        <v>0</v>
      </c>
      <c r="AL397">
        <f t="shared" si="31"/>
        <v>0</v>
      </c>
    </row>
    <row r="398" spans="1:38">
      <c r="A398" s="6"/>
      <c r="B398" s="5"/>
      <c r="C398" s="5"/>
      <c r="D398" s="5"/>
      <c r="F398" s="5"/>
      <c r="G398" s="5"/>
      <c r="AD398" s="5"/>
      <c r="AE398" s="5"/>
      <c r="AJ398">
        <f>IF(AND(OR(D398="S. acutus",D398="S. californicus",D398="S. tabernaemontani"),G398=0),E398*[1]Sheet1!$D$7+[1]Sheet1!$L$7,IF(AND(OR(D398="S. acutus",D398="S. tabernaemontani"),G398&gt;0),E398*[1]Sheet1!$D$8+AI398*[1]Sheet1!$E$8,IF(AND(D398="S. californicus",G398&gt;0),E398*[1]Sheet1!$D$9+AI398*[1]Sheet1!$E$9,IF(D398="S.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latifolia"),E398&gt;0),F398*[1]Sheet1!$C$4+E398*[1]Sheet1!$D$4+AD398*[1]Sheet1!$J$4+AE398*[1]Sheet1!$K$4+[1]Sheet1!$L$4,IF(AND(OR(D398="T. domingensis",D398="T. latifolia"),AF398&gt;0),AF398*[1]Sheet1!$G$5+AG398*[1]Sheet1!$H$5+AH398*[1]Sheet1!$I$5+[1]Sheet1!$L$5,0)))))))</f>
        <v>0</v>
      </c>
      <c r="AK398">
        <f t="shared" si="32"/>
        <v>0</v>
      </c>
      <c r="AL398">
        <f t="shared" si="31"/>
        <v>0</v>
      </c>
    </row>
    <row r="399" spans="1:38">
      <c r="A399" s="6"/>
      <c r="B399" s="5"/>
      <c r="C399" s="5"/>
      <c r="D399" s="5"/>
      <c r="F399" s="5"/>
      <c r="G399" s="5"/>
      <c r="AJ399">
        <f>IF(AND(OR(D399="S. acutus",D399="S. californicus",D399="S. tabernaemontani"),G399=0),E399*[1]Sheet1!$D$7+[1]Sheet1!$L$7,IF(AND(OR(D399="S. acutus",D399="S. tabernaemontani"),G399&gt;0),E399*[1]Sheet1!$D$8+AI399*[1]Sheet1!$E$8,IF(AND(D399="S. californicus",G399&gt;0),E399*[1]Sheet1!$D$9+AI399*[1]Sheet1!$E$9,IF(D399="S.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latifolia"),E399&gt;0),F399*[1]Sheet1!$C$4+E399*[1]Sheet1!$D$4+AD399*[1]Sheet1!$J$4+AE399*[1]Sheet1!$K$4+[1]Sheet1!$L$4,IF(AND(OR(D399="T. domingensis",D399="T. latifolia"),AF399&gt;0),AF399*[1]Sheet1!$G$5+AG399*[1]Sheet1!$H$5+AH399*[1]Sheet1!$I$5+[1]Sheet1!$L$5,0)))))))</f>
        <v>0</v>
      </c>
      <c r="AK399">
        <f t="shared" si="32"/>
        <v>0</v>
      </c>
      <c r="AL399">
        <f t="shared" si="31"/>
        <v>0</v>
      </c>
    </row>
    <row r="400" spans="1:38">
      <c r="A400" s="6"/>
      <c r="B400" s="5"/>
      <c r="C400" s="5"/>
      <c r="D400" s="5"/>
      <c r="F400" s="5"/>
      <c r="G400" s="5"/>
      <c r="AJ400">
        <f>IF(AND(OR(D400="S. acutus",D400="S. californicus",D400="S. tabernaemontani"),G400=0),E400*[1]Sheet1!$D$7+[1]Sheet1!$L$7,IF(AND(OR(D400="S. acutus",D400="S. tabernaemontani"),G400&gt;0),E400*[1]Sheet1!$D$8+AI400*[1]Sheet1!$E$8,IF(AND(D400="S. californicus",G400&gt;0),E400*[1]Sheet1!$D$9+AI400*[1]Sheet1!$E$9,IF(D400="S.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latifolia"),E400&gt;0),F400*[1]Sheet1!$C$4+E400*[1]Sheet1!$D$4+AD400*[1]Sheet1!$J$4+AE400*[1]Sheet1!$K$4+[1]Sheet1!$L$4,IF(AND(OR(D400="T. domingensis",D400="T. latifolia"),AF400&gt;0),AF400*[1]Sheet1!$G$5+AG400*[1]Sheet1!$H$5+AH400*[1]Sheet1!$I$5+[1]Sheet1!$L$5,0)))))))</f>
        <v>0</v>
      </c>
      <c r="AK400">
        <f t="shared" si="32"/>
        <v>0</v>
      </c>
      <c r="AL400">
        <f t="shared" si="31"/>
        <v>0</v>
      </c>
    </row>
    <row r="401" spans="1:40">
      <c r="A401" s="6"/>
      <c r="B401" s="5"/>
      <c r="C401" s="5"/>
      <c r="D401" s="5"/>
      <c r="F401" s="5"/>
      <c r="AJ401">
        <f>IF(AND(OR(D401="S. acutus",D401="S. californicus",D401="S. tabernaemontani"),G401=0),E401*[1]Sheet1!$D$7+[1]Sheet1!$L$7,IF(AND(OR(D401="S. acutus",D401="S. tabernaemontani"),G401&gt;0),E401*[1]Sheet1!$D$8+AI401*[1]Sheet1!$E$8,IF(AND(D401="S. californicus",G401&gt;0),E401*[1]Sheet1!$D$9+AI401*[1]Sheet1!$E$9,IF(D401="S.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latifolia"),E401&gt;0),F401*[1]Sheet1!$C$4+E401*[1]Sheet1!$D$4+AD401*[1]Sheet1!$J$4+AE401*[1]Sheet1!$K$4+[1]Sheet1!$L$4,IF(AND(OR(D401="T. domingensis",D401="T. latifolia"),AF401&gt;0),AF401*[1]Sheet1!$G$5+AG401*[1]Sheet1!$H$5+AH401*[1]Sheet1!$I$5+[1]Sheet1!$L$5,0)))))))</f>
        <v>0</v>
      </c>
      <c r="AK401">
        <f t="shared" si="32"/>
        <v>0</v>
      </c>
      <c r="AL401">
        <f t="shared" si="31"/>
        <v>0</v>
      </c>
    </row>
    <row r="402" spans="1:40">
      <c r="A402" s="6"/>
      <c r="B402" s="5"/>
      <c r="C402" s="5"/>
      <c r="D402" s="5"/>
      <c r="F402" s="5"/>
      <c r="AJ402">
        <f>IF(AND(OR(D402="S. acutus",D402="S. californicus",D402="S. tabernaemontani"),G402=0),E402*[1]Sheet1!$D$7+[1]Sheet1!$L$7,IF(AND(OR(D402="S. acutus",D402="S. tabernaemontani"),G402&gt;0),E402*[1]Sheet1!$D$8+AI402*[1]Sheet1!$E$8,IF(AND(D402="S. californicus",G402&gt;0),E402*[1]Sheet1!$D$9+AI402*[1]Sheet1!$E$9,IF(D402="S.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latifolia"),E402&gt;0),F402*[1]Sheet1!$C$4+E402*[1]Sheet1!$D$4+AD402*[1]Sheet1!$J$4+AE402*[1]Sheet1!$K$4+[1]Sheet1!$L$4,IF(AND(OR(D402="T. domingensis",D402="T. latifolia"),AF402&gt;0),AF402*[1]Sheet1!$G$5+AG402*[1]Sheet1!$H$5+AH402*[1]Sheet1!$I$5+[1]Sheet1!$L$5,0)))))))</f>
        <v>0</v>
      </c>
      <c r="AK402">
        <f t="shared" si="32"/>
        <v>0</v>
      </c>
      <c r="AL402">
        <f t="shared" si="31"/>
        <v>0</v>
      </c>
      <c r="AN402" t="s">
        <v>56</v>
      </c>
    </row>
    <row r="403" spans="1:40">
      <c r="A403" s="6"/>
      <c r="B403" s="5"/>
      <c r="C403" s="5"/>
      <c r="D403" s="5"/>
      <c r="F403" s="5"/>
      <c r="AJ403">
        <f>IF(AND(OR(D403="S. acutus",D403="S. californicus",D403="S. tabernaemontani"),G403=0),E403*[1]Sheet1!$D$7+[1]Sheet1!$L$7,IF(AND(OR(D403="S. acutus",D403="S. tabernaemontani"),G403&gt;0),E403*[1]Sheet1!$D$8+AI403*[1]Sheet1!$E$8,IF(AND(D403="S. californicus",G403&gt;0),E403*[1]Sheet1!$D$9+AI403*[1]Sheet1!$E$9,IF(D403="S.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latifolia"),E403&gt;0),F403*[1]Sheet1!$C$4+E403*[1]Sheet1!$D$4+AD403*[1]Sheet1!$J$4+AE403*[1]Sheet1!$K$4+[1]Sheet1!$L$4,IF(AND(OR(D403="T. domingensis",D403="T. latifolia"),AF403&gt;0),AF403*[1]Sheet1!$G$5+AG403*[1]Sheet1!$H$5+AH403*[1]Sheet1!$I$5+[1]Sheet1!$L$5,0)))))))</f>
        <v>0</v>
      </c>
      <c r="AK403">
        <f t="shared" si="32"/>
        <v>0</v>
      </c>
      <c r="AL403">
        <f t="shared" si="31"/>
        <v>0</v>
      </c>
    </row>
    <row r="404" spans="1:40">
      <c r="A404" s="6"/>
      <c r="B404" s="5"/>
      <c r="C404" s="5"/>
      <c r="D404" s="5"/>
      <c r="F404" s="5"/>
      <c r="AJ404">
        <f>IF(AND(OR(D404="S. acutus",D404="S. californicus",D404="S. tabernaemontani"),G404=0),E404*[1]Sheet1!$D$7+[1]Sheet1!$L$7,IF(AND(OR(D404="S. acutus",D404="S. tabernaemontani"),G404&gt;0),E404*[1]Sheet1!$D$8+AI404*[1]Sheet1!$E$8,IF(AND(D404="S. californicus",G404&gt;0),E404*[1]Sheet1!$D$9+AI404*[1]Sheet1!$E$9,IF(D404="S.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latifolia"),E404&gt;0),F404*[1]Sheet1!$C$4+E404*[1]Sheet1!$D$4+AD404*[1]Sheet1!$J$4+AE404*[1]Sheet1!$K$4+[1]Sheet1!$L$4,IF(AND(OR(D404="T. domingensis",D404="T. latifolia"),AF404&gt;0),AF404*[1]Sheet1!$G$5+AG404*[1]Sheet1!$H$5+AH404*[1]Sheet1!$I$5+[1]Sheet1!$L$5,0)))))))</f>
        <v>0</v>
      </c>
      <c r="AK404">
        <f t="shared" si="32"/>
        <v>0</v>
      </c>
      <c r="AL404">
        <f t="shared" si="31"/>
        <v>0</v>
      </c>
    </row>
    <row r="405" spans="1:40">
      <c r="A405" s="6"/>
      <c r="B405" s="5"/>
      <c r="C405" s="5"/>
      <c r="D405" s="5"/>
      <c r="F405" s="5"/>
      <c r="AJ405">
        <f>IF(AND(OR(D405="S. acutus",D405="S. californicus",D405="S. tabernaemontani"),G405=0),E405*[1]Sheet1!$D$7+[1]Sheet1!$L$7,IF(AND(OR(D405="S. acutus",D405="S. tabernaemontani"),G405&gt;0),E405*[1]Sheet1!$D$8+AI405*[1]Sheet1!$E$8,IF(AND(D405="S. californicus",G405&gt;0),E405*[1]Sheet1!$D$9+AI405*[1]Sheet1!$E$9,IF(D405="S.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latifolia"),E405&gt;0),F405*[1]Sheet1!$C$4+E405*[1]Sheet1!$D$4+AD405*[1]Sheet1!$J$4+AE405*[1]Sheet1!$K$4+[1]Sheet1!$L$4,IF(AND(OR(D405="T. domingensis",D405="T. latifolia"),AF405&gt;0),AF405*[1]Sheet1!$G$5+AG405*[1]Sheet1!$H$5+AH405*[1]Sheet1!$I$5+[1]Sheet1!$L$5,0)))))))</f>
        <v>0</v>
      </c>
      <c r="AK405">
        <f t="shared" si="32"/>
        <v>0</v>
      </c>
      <c r="AL405">
        <f t="shared" si="31"/>
        <v>0</v>
      </c>
    </row>
    <row r="406" spans="1:40">
      <c r="A406" s="6"/>
      <c r="B406" s="5"/>
      <c r="C406" s="5"/>
      <c r="D406" s="5"/>
      <c r="F406" s="5"/>
      <c r="AJ406">
        <f>IF(AND(OR(D406="S. acutus",D406="S. californicus",D406="S. tabernaemontani"),G406=0),E406*[1]Sheet1!$D$7+[1]Sheet1!$L$7,IF(AND(OR(D406="S. acutus",D406="S. tabernaemontani"),G406&gt;0),E406*[1]Sheet1!$D$8+AI406*[1]Sheet1!$E$8,IF(AND(D406="S. californicus",G406&gt;0),E406*[1]Sheet1!$D$9+AI406*[1]Sheet1!$E$9,IF(D406="S.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latifolia"),E406&gt;0),F406*[1]Sheet1!$C$4+E406*[1]Sheet1!$D$4+AD406*[1]Sheet1!$J$4+AE406*[1]Sheet1!$K$4+[1]Sheet1!$L$4,IF(AND(OR(D406="T. domingensis",D406="T. latifolia"),AF406&gt;0),AF406*[1]Sheet1!$G$5+AG406*[1]Sheet1!$H$5+AH406*[1]Sheet1!$I$5+[1]Sheet1!$L$5,0)))))))</f>
        <v>0</v>
      </c>
      <c r="AK406">
        <f t="shared" si="32"/>
        <v>0</v>
      </c>
      <c r="AL406">
        <f t="shared" si="31"/>
        <v>0</v>
      </c>
    </row>
    <row r="407" spans="1:40">
      <c r="A407" s="6"/>
      <c r="B407" s="5"/>
      <c r="C407" s="5"/>
      <c r="D407" s="5"/>
      <c r="F407" s="5"/>
      <c r="AJ407">
        <f>IF(AND(OR(D407="S. acutus",D407="S. californicus",D407="S. tabernaemontani"),G407=0),E407*[1]Sheet1!$D$7+[1]Sheet1!$L$7,IF(AND(OR(D407="S. acutus",D407="S. tabernaemontani"),G407&gt;0),E407*[1]Sheet1!$D$8+AI407*[1]Sheet1!$E$8,IF(AND(D407="S. californicus",G407&gt;0),E407*[1]Sheet1!$D$9+AI407*[1]Sheet1!$E$9,IF(D407="S.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latifolia"),E407&gt;0),F407*[1]Sheet1!$C$4+E407*[1]Sheet1!$D$4+AD407*[1]Sheet1!$J$4+AE407*[1]Sheet1!$K$4+[1]Sheet1!$L$4,IF(AND(OR(D407="T. domingensis",D407="T. latifolia"),AF407&gt;0),AF407*[1]Sheet1!$G$5+AG407*[1]Sheet1!$H$5+AH407*[1]Sheet1!$I$5+[1]Sheet1!$L$5,0)))))))</f>
        <v>0</v>
      </c>
      <c r="AK407">
        <f t="shared" si="32"/>
        <v>0</v>
      </c>
      <c r="AL407">
        <f t="shared" si="31"/>
        <v>0</v>
      </c>
    </row>
    <row r="408" spans="1:40">
      <c r="A408" s="6"/>
      <c r="B408" s="5"/>
      <c r="C408" s="5"/>
      <c r="D408" s="5"/>
      <c r="F408" s="5"/>
      <c r="AJ408">
        <f>IF(AND(OR(D408="S. acutus",D408="S. californicus",D408="S. tabernaemontani"),G408=0),E408*[1]Sheet1!$D$7+[1]Sheet1!$L$7,IF(AND(OR(D408="S. acutus",D408="S. tabernaemontani"),G408&gt;0),E408*[1]Sheet1!$D$8+AI408*[1]Sheet1!$E$8,IF(AND(D408="S. californicus",G408&gt;0),E408*[1]Sheet1!$D$9+AI408*[1]Sheet1!$E$9,IF(D408="S.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latifolia"),E408&gt;0),F408*[1]Sheet1!$C$4+E408*[1]Sheet1!$D$4+AD408*[1]Sheet1!$J$4+AE408*[1]Sheet1!$K$4+[1]Sheet1!$L$4,IF(AND(OR(D408="T. domingensis",D408="T. latifolia"),AF408&gt;0),AF408*[1]Sheet1!$G$5+AG408*[1]Sheet1!$H$5+AH408*[1]Sheet1!$I$5+[1]Sheet1!$L$5,0)))))))</f>
        <v>0</v>
      </c>
      <c r="AK408">
        <f t="shared" si="32"/>
        <v>0</v>
      </c>
      <c r="AL408">
        <f t="shared" si="31"/>
        <v>0</v>
      </c>
    </row>
    <row r="409" spans="1:40">
      <c r="A409" s="6"/>
      <c r="B409" s="5"/>
      <c r="C409" s="5"/>
      <c r="D409" s="5"/>
      <c r="F409" s="5"/>
      <c r="G409" s="5"/>
      <c r="AE409" s="5"/>
      <c r="AJ409">
        <f>IF(AND(OR(D409="S. acutus",D409="S. californicus",D409="S. tabernaemontani"),G409=0),E409*[1]Sheet1!$D$7+[1]Sheet1!$L$7,IF(AND(OR(D409="S. acutus",D409="S. tabernaemontani"),G409&gt;0),E409*[1]Sheet1!$D$8+AI409*[1]Sheet1!$E$8,IF(AND(D409="S. californicus",G409&gt;0),E409*[1]Sheet1!$D$9+AI409*[1]Sheet1!$E$9,IF(D409="S.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latifolia"),E409&gt;0),F409*[1]Sheet1!$C$4+E409*[1]Sheet1!$D$4+AD409*[1]Sheet1!$J$4+AE409*[1]Sheet1!$K$4+[1]Sheet1!$L$4,IF(AND(OR(D409="T. domingensis",D409="T. latifolia"),AF409&gt;0),AF409*[1]Sheet1!$G$5+AG409*[1]Sheet1!$H$5+AH409*[1]Sheet1!$I$5+[1]Sheet1!$L$5,0)))))))</f>
        <v>0</v>
      </c>
      <c r="AK409">
        <f t="shared" si="32"/>
        <v>0</v>
      </c>
      <c r="AL409">
        <f t="shared" si="31"/>
        <v>0</v>
      </c>
    </row>
    <row r="410" spans="1:40">
      <c r="A410" s="6"/>
      <c r="B410" s="5"/>
      <c r="C410" s="5"/>
      <c r="D410" s="5"/>
      <c r="F410" s="5"/>
      <c r="G410" s="5"/>
      <c r="AE410" s="5"/>
      <c r="AJ410">
        <f>IF(AND(OR(D410="S. acutus",D410="S. californicus",D410="S. tabernaemontani"),G410=0),E410*[1]Sheet1!$D$7+[1]Sheet1!$L$7,IF(AND(OR(D410="S. acutus",D410="S. tabernaemontani"),G410&gt;0),E410*[1]Sheet1!$D$8+AI410*[1]Sheet1!$E$8,IF(AND(D410="S. californicus",G410&gt;0),E410*[1]Sheet1!$D$9+AI410*[1]Sheet1!$E$9,IF(D410="S.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latifolia"),E410&gt;0),F410*[1]Sheet1!$C$4+E410*[1]Sheet1!$D$4+AD410*[1]Sheet1!$J$4+AE410*[1]Sheet1!$K$4+[1]Sheet1!$L$4,IF(AND(OR(D410="T. domingensis",D410="T. latifolia"),AF410&gt;0),AF410*[1]Sheet1!$G$5+AG410*[1]Sheet1!$H$5+AH410*[1]Sheet1!$I$5+[1]Sheet1!$L$5,0)))))))</f>
        <v>0</v>
      </c>
      <c r="AK410">
        <f t="shared" si="32"/>
        <v>0</v>
      </c>
      <c r="AL410">
        <f t="shared" si="31"/>
        <v>0</v>
      </c>
    </row>
    <row r="411" spans="1:40">
      <c r="A411" s="6"/>
      <c r="B411" s="5"/>
      <c r="C411" s="5"/>
      <c r="D411" s="5"/>
      <c r="F411" s="5"/>
      <c r="AD411" s="5"/>
      <c r="AJ411">
        <f>IF(AND(OR(D411="S. acutus",D411="S. californicus",D411="S. tabernaemontani"),G411=0),E411*[1]Sheet1!$D$7+[1]Sheet1!$L$7,IF(AND(OR(D411="S. acutus",D411="S. tabernaemontani"),G411&gt;0),E411*[1]Sheet1!$D$8+AI411*[1]Sheet1!$E$8,IF(AND(D411="S. californicus",G411&gt;0),E411*[1]Sheet1!$D$9+AI411*[1]Sheet1!$E$9,IF(D411="S.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latifolia"),E411&gt;0),F411*[1]Sheet1!$C$4+E411*[1]Sheet1!$D$4+AD411*[1]Sheet1!$J$4+AE411*[1]Sheet1!$K$4+[1]Sheet1!$L$4,IF(AND(OR(D411="T. domingensis",D411="T. latifolia"),AF411&gt;0),AF411*[1]Sheet1!$G$5+AG411*[1]Sheet1!$H$5+AH411*[1]Sheet1!$I$5+[1]Sheet1!$L$5,0)))))))</f>
        <v>0</v>
      </c>
      <c r="AK411">
        <f t="shared" si="32"/>
        <v>0</v>
      </c>
      <c r="AL411">
        <f t="shared" si="31"/>
        <v>0</v>
      </c>
    </row>
    <row r="412" spans="1:40">
      <c r="A412" s="6"/>
      <c r="B412" s="5"/>
      <c r="C412" s="5"/>
      <c r="D412" s="5"/>
      <c r="F412" s="5"/>
      <c r="AJ412">
        <f>IF(AND(OR(D412="S. acutus",D412="S. californicus",D412="S. tabernaemontani"),G412=0),E412*[1]Sheet1!$D$7+[1]Sheet1!$L$7,IF(AND(OR(D412="S. acutus",D412="S. tabernaemontani"),G412&gt;0),E412*[1]Sheet1!$D$8+AI412*[1]Sheet1!$E$8,IF(AND(D412="S. californicus",G412&gt;0),E412*[1]Sheet1!$D$9+AI412*[1]Sheet1!$E$9,IF(D412="S.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latifolia"),E412&gt;0),F412*[1]Sheet1!$C$4+E412*[1]Sheet1!$D$4+AD412*[1]Sheet1!$J$4+AE412*[1]Sheet1!$K$4+[1]Sheet1!$L$4,IF(AND(OR(D412="T. domingensis",D412="T. latifolia"),AF412&gt;0),AF412*[1]Sheet1!$G$5+AG412*[1]Sheet1!$H$5+AH412*[1]Sheet1!$I$5+[1]Sheet1!$L$5,0)))))))</f>
        <v>0</v>
      </c>
      <c r="AK412">
        <f t="shared" si="32"/>
        <v>0</v>
      </c>
      <c r="AL412">
        <f t="shared" si="31"/>
        <v>0</v>
      </c>
    </row>
    <row r="413" spans="1:40">
      <c r="A413" s="6"/>
      <c r="B413" s="5"/>
      <c r="C413" s="5"/>
      <c r="D413" s="5"/>
      <c r="F413" s="5"/>
      <c r="G413" s="5"/>
      <c r="AE413" s="5"/>
      <c r="AJ413">
        <f>IF(AND(OR(D413="S. acutus",D413="S. californicus",D413="S. tabernaemontani"),G413=0),E413*[1]Sheet1!$D$7+[1]Sheet1!$L$7,IF(AND(OR(D413="S. acutus",D413="S. tabernaemontani"),G413&gt;0),E413*[1]Sheet1!$D$8+AI413*[1]Sheet1!$E$8,IF(AND(D413="S. californicus",G413&gt;0),E413*[1]Sheet1!$D$9+AI413*[1]Sheet1!$E$9,IF(D413="S.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latifolia"),E413&gt;0),F413*[1]Sheet1!$C$4+E413*[1]Sheet1!$D$4+AD413*[1]Sheet1!$J$4+AE413*[1]Sheet1!$K$4+[1]Sheet1!$L$4,IF(AND(OR(D413="T. domingensis",D413="T. latifolia"),AF413&gt;0),AF413*[1]Sheet1!$G$5+AG413*[1]Sheet1!$H$5+AH413*[1]Sheet1!$I$5+[1]Sheet1!$L$5,0)))))))</f>
        <v>0</v>
      </c>
      <c r="AK413">
        <f t="shared" si="32"/>
        <v>0</v>
      </c>
      <c r="AL413">
        <f t="shared" si="31"/>
        <v>0</v>
      </c>
    </row>
    <row r="414" spans="1:40">
      <c r="A414" s="6"/>
      <c r="B414" s="5"/>
      <c r="C414" s="5"/>
      <c r="D414" s="5"/>
      <c r="F414" s="5"/>
      <c r="G414" s="5"/>
      <c r="AD414" s="5"/>
      <c r="AE414" s="5"/>
      <c r="AJ414">
        <f>IF(AND(OR(D414="S. acutus",D414="S. californicus",D414="S. tabernaemontani"),G414=0),E414*[1]Sheet1!$D$7+[1]Sheet1!$L$7,IF(AND(OR(D414="S. acutus",D414="S. tabernaemontani"),G414&gt;0),E414*[1]Sheet1!$D$8+AI414*[1]Sheet1!$E$8,IF(AND(D414="S. californicus",G414&gt;0),E414*[1]Sheet1!$D$9+AI414*[1]Sheet1!$E$9,IF(D414="S.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latifolia"),E414&gt;0),F414*[1]Sheet1!$C$4+E414*[1]Sheet1!$D$4+AD414*[1]Sheet1!$J$4+AE414*[1]Sheet1!$K$4+[1]Sheet1!$L$4,IF(AND(OR(D414="T. domingensis",D414="T. latifolia"),AF414&gt;0),AF414*[1]Sheet1!$G$5+AG414*[1]Sheet1!$H$5+AH414*[1]Sheet1!$I$5+[1]Sheet1!$L$5,0)))))))</f>
        <v>0</v>
      </c>
      <c r="AK414">
        <f t="shared" si="32"/>
        <v>0</v>
      </c>
      <c r="AL414">
        <f t="shared" si="31"/>
        <v>0</v>
      </c>
    </row>
    <row r="415" spans="1:40">
      <c r="A415" s="6"/>
      <c r="B415" s="5"/>
      <c r="C415" s="5"/>
      <c r="D415" s="5"/>
      <c r="F415" s="5"/>
      <c r="G415" s="5"/>
      <c r="AE415" s="5"/>
      <c r="AJ415">
        <f>IF(AND(OR(D415="S. acutus",D415="S. californicus",D415="S. tabernaemontani"),G415=0),E415*[1]Sheet1!$D$7+[1]Sheet1!$L$7,IF(AND(OR(D415="S. acutus",D415="S. tabernaemontani"),G415&gt;0),E415*[1]Sheet1!$D$8+AI415*[1]Sheet1!$E$8,IF(AND(D415="S. californicus",G415&gt;0),E415*[1]Sheet1!$D$9+AI415*[1]Sheet1!$E$9,IF(D415="S.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latifolia"),E415&gt;0),F415*[1]Sheet1!$C$4+E415*[1]Sheet1!$D$4+AD415*[1]Sheet1!$J$4+AE415*[1]Sheet1!$K$4+[1]Sheet1!$L$4,IF(AND(OR(D415="T. domingensis",D415="T. latifolia"),AF415&gt;0),AF415*[1]Sheet1!$G$5+AG415*[1]Sheet1!$H$5+AH415*[1]Sheet1!$I$5+[1]Sheet1!$L$5,0)))))))</f>
        <v>0</v>
      </c>
      <c r="AK415">
        <f t="shared" si="32"/>
        <v>0</v>
      </c>
      <c r="AL415">
        <f t="shared" si="31"/>
        <v>0</v>
      </c>
    </row>
    <row r="416" spans="1:40">
      <c r="A416" s="6"/>
      <c r="B416" s="5"/>
      <c r="C416" s="5"/>
      <c r="D416" s="5"/>
      <c r="F416" s="5"/>
      <c r="G416" s="5"/>
      <c r="AD416" s="5"/>
      <c r="AE416" s="5"/>
      <c r="AJ416">
        <f>IF(AND(OR(D416="S. acutus",D416="S. californicus",D416="S. tabernaemontani"),G416=0),E416*[1]Sheet1!$D$7+[1]Sheet1!$L$7,IF(AND(OR(D416="S. acutus",D416="S. tabernaemontani"),G416&gt;0),E416*[1]Sheet1!$D$8+AI416*[1]Sheet1!$E$8,IF(AND(D416="S. californicus",G416&gt;0),E416*[1]Sheet1!$D$9+AI416*[1]Sheet1!$E$9,IF(D416="S.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latifolia"),E416&gt;0),F416*[1]Sheet1!$C$4+E416*[1]Sheet1!$D$4+AD416*[1]Sheet1!$J$4+AE416*[1]Sheet1!$K$4+[1]Sheet1!$L$4,IF(AND(OR(D416="T. domingensis",D416="T. latifolia"),AF416&gt;0),AF416*[1]Sheet1!$G$5+AG416*[1]Sheet1!$H$5+AH416*[1]Sheet1!$I$5+[1]Sheet1!$L$5,0)))))))</f>
        <v>0</v>
      </c>
      <c r="AK416">
        <f t="shared" si="32"/>
        <v>0</v>
      </c>
      <c r="AL416">
        <f t="shared" si="31"/>
        <v>0</v>
      </c>
    </row>
    <row r="417" spans="1:38">
      <c r="A417" s="6"/>
      <c r="B417" s="5"/>
      <c r="C417" s="5"/>
      <c r="D417" s="5"/>
      <c r="F417" s="5"/>
      <c r="AD417" s="5"/>
      <c r="AJ417">
        <f>IF(AND(OR(D417="S. acutus",D417="S. californicus",D417="S. tabernaemontani"),G417=0),E417*[1]Sheet1!$D$7+[1]Sheet1!$L$7,IF(AND(OR(D417="S. acutus",D417="S. tabernaemontani"),G417&gt;0),E417*[1]Sheet1!$D$8+AI417*[1]Sheet1!$E$8,IF(AND(D417="S. californicus",G417&gt;0),E417*[1]Sheet1!$D$9+AI417*[1]Sheet1!$E$9,IF(D417="S.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latifolia"),E417&gt;0),F417*[1]Sheet1!$C$4+E417*[1]Sheet1!$D$4+AD417*[1]Sheet1!$J$4+AE417*[1]Sheet1!$K$4+[1]Sheet1!$L$4,IF(AND(OR(D417="T. domingensis",D417="T. latifolia"),AF417&gt;0),AF417*[1]Sheet1!$G$5+AG417*[1]Sheet1!$H$5+AH417*[1]Sheet1!$I$5+[1]Sheet1!$L$5,0)))))))</f>
        <v>0</v>
      </c>
      <c r="AK417">
        <f t="shared" si="32"/>
        <v>0</v>
      </c>
      <c r="AL417">
        <f t="shared" si="31"/>
        <v>0</v>
      </c>
    </row>
    <row r="418" spans="1:38">
      <c r="A418" s="6"/>
      <c r="B418" s="5"/>
      <c r="C418" s="5"/>
      <c r="D418" s="5"/>
      <c r="F418" s="5"/>
      <c r="AJ418">
        <f>IF(AND(OR(D418="S. acutus",D418="S. californicus",D418="S. tabernaemontani"),G418=0),E418*[1]Sheet1!$D$7+[1]Sheet1!$L$7,IF(AND(OR(D418="S. acutus",D418="S. tabernaemontani"),G418&gt;0),E418*[1]Sheet1!$D$8+AI418*[1]Sheet1!$E$8,IF(AND(D418="S. californicus",G418&gt;0),E418*[1]Sheet1!$D$9+AI418*[1]Sheet1!$E$9,IF(D418="S.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latifolia"),E418&gt;0),F418*[1]Sheet1!$C$4+E418*[1]Sheet1!$D$4+AD418*[1]Sheet1!$J$4+AE418*[1]Sheet1!$K$4+[1]Sheet1!$L$4,IF(AND(OR(D418="T. domingensis",D418="T. latifolia"),AF418&gt;0),AF418*[1]Sheet1!$G$5+AG418*[1]Sheet1!$H$5+AH418*[1]Sheet1!$I$5+[1]Sheet1!$L$5,0)))))))</f>
        <v>0</v>
      </c>
      <c r="AK418">
        <f t="shared" si="32"/>
        <v>0</v>
      </c>
      <c r="AL418">
        <f t="shared" si="31"/>
        <v>0</v>
      </c>
    </row>
    <row r="419" spans="1:38">
      <c r="A419" s="6"/>
      <c r="B419" s="5"/>
      <c r="C419" s="5"/>
      <c r="D419" s="5"/>
      <c r="F419" s="5"/>
      <c r="G419" s="5"/>
      <c r="AE419" s="5"/>
      <c r="AJ419">
        <f>IF(AND(OR(D419="S. acutus",D419="S. californicus",D419="S. tabernaemontani"),G419=0),E419*[1]Sheet1!$D$7+[1]Sheet1!$L$7,IF(AND(OR(D419="S. acutus",D419="S. tabernaemontani"),G419&gt;0),E419*[1]Sheet1!$D$8+AI419*[1]Sheet1!$E$8,IF(AND(D419="S. californicus",G419&gt;0),E419*[1]Sheet1!$D$9+AI419*[1]Sheet1!$E$9,IF(D419="S.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latifolia"),E419&gt;0),F419*[1]Sheet1!$C$4+E419*[1]Sheet1!$D$4+AD419*[1]Sheet1!$J$4+AE419*[1]Sheet1!$K$4+[1]Sheet1!$L$4,IF(AND(OR(D419="T. domingensis",D419="T. latifolia"),AF419&gt;0),AF419*[1]Sheet1!$G$5+AG419*[1]Sheet1!$H$5+AH419*[1]Sheet1!$I$5+[1]Sheet1!$L$5,0)))))))</f>
        <v>0</v>
      </c>
      <c r="AK419">
        <f t="shared" si="32"/>
        <v>0</v>
      </c>
      <c r="AL419">
        <f t="shared" si="31"/>
        <v>0</v>
      </c>
    </row>
    <row r="420" spans="1:38">
      <c r="A420" s="6"/>
      <c r="B420" s="5"/>
      <c r="C420" s="5"/>
      <c r="D420" s="5"/>
      <c r="F420" s="5"/>
      <c r="G420" s="5"/>
      <c r="AJ420">
        <f>IF(AND(OR(D420="S. acutus",D420="S. californicus",D420="S. tabernaemontani"),G420=0),E420*[1]Sheet1!$D$7+[1]Sheet1!$L$7,IF(AND(OR(D420="S. acutus",D420="S. tabernaemontani"),G420&gt;0),E420*[1]Sheet1!$D$8+AI420*[1]Sheet1!$E$8,IF(AND(D420="S. californicus",G420&gt;0),E420*[1]Sheet1!$D$9+AI420*[1]Sheet1!$E$9,IF(D420="S.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latifolia"),E420&gt;0),F420*[1]Sheet1!$C$4+E420*[1]Sheet1!$D$4+AD420*[1]Sheet1!$J$4+AE420*[1]Sheet1!$K$4+[1]Sheet1!$L$4,IF(AND(OR(D420="T. domingensis",D420="T. latifolia"),AF420&gt;0),AF420*[1]Sheet1!$G$5+AG420*[1]Sheet1!$H$5+AH420*[1]Sheet1!$I$5+[1]Sheet1!$L$5,0)))))))</f>
        <v>0</v>
      </c>
      <c r="AK420">
        <f t="shared" si="32"/>
        <v>0</v>
      </c>
      <c r="AL420">
        <f t="shared" si="31"/>
        <v>0</v>
      </c>
    </row>
    <row r="421" spans="1:38">
      <c r="A421" s="6"/>
      <c r="B421" s="5"/>
      <c r="C421" s="5"/>
      <c r="D421" s="5"/>
      <c r="F421" s="5"/>
      <c r="AJ421">
        <f>IF(AND(OR(D421="S. acutus",D421="S. californicus",D421="S. tabernaemontani"),G421=0),E421*[1]Sheet1!$D$7+[1]Sheet1!$L$7,IF(AND(OR(D421="S. acutus",D421="S. tabernaemontani"),G421&gt;0),E421*[1]Sheet1!$D$8+AI421*[1]Sheet1!$E$8,IF(AND(D421="S. californicus",G421&gt;0),E421*[1]Sheet1!$D$9+AI421*[1]Sheet1!$E$9,IF(D421="S.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latifolia"),E421&gt;0),F421*[1]Sheet1!$C$4+E421*[1]Sheet1!$D$4+AD421*[1]Sheet1!$J$4+AE421*[1]Sheet1!$K$4+[1]Sheet1!$L$4,IF(AND(OR(D421="T. domingensis",D421="T. latifolia"),AF421&gt;0),AF421*[1]Sheet1!$G$5+AG421*[1]Sheet1!$H$5+AH421*[1]Sheet1!$I$5+[1]Sheet1!$L$5,0)))))))</f>
        <v>0</v>
      </c>
      <c r="AK421">
        <f t="shared" si="32"/>
        <v>0</v>
      </c>
      <c r="AL421">
        <f t="shared" si="31"/>
        <v>0</v>
      </c>
    </row>
    <row r="422" spans="1:38">
      <c r="A422" s="6"/>
      <c r="B422" s="5"/>
      <c r="C422" s="5"/>
      <c r="D422" s="5"/>
      <c r="F422" s="5"/>
      <c r="G422" s="5"/>
      <c r="AD422" s="5"/>
      <c r="AE422" s="5"/>
      <c r="AJ422">
        <f>IF(AND(OR(D422="S. acutus",D422="S. californicus",D422="S. tabernaemontani"),G422=0),E422*[1]Sheet1!$D$7+[1]Sheet1!$L$7,IF(AND(OR(D422="S. acutus",D422="S. tabernaemontani"),G422&gt;0),E422*[1]Sheet1!$D$8+AI422*[1]Sheet1!$E$8,IF(AND(D422="S. californicus",G422&gt;0),E422*[1]Sheet1!$D$9+AI422*[1]Sheet1!$E$9,IF(D422="S.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latifolia"),E422&gt;0),F422*[1]Sheet1!$C$4+E422*[1]Sheet1!$D$4+AD422*[1]Sheet1!$J$4+AE422*[1]Sheet1!$K$4+[1]Sheet1!$L$4,IF(AND(OR(D422="T. domingensis",D422="T. latifolia"),AF422&gt;0),AF422*[1]Sheet1!$G$5+AG422*[1]Sheet1!$H$5+AH422*[1]Sheet1!$I$5+[1]Sheet1!$L$5,0)))))))</f>
        <v>0</v>
      </c>
      <c r="AK422">
        <f t="shared" si="32"/>
        <v>0</v>
      </c>
      <c r="AL422">
        <f t="shared" si="31"/>
        <v>0</v>
      </c>
    </row>
    <row r="423" spans="1:38">
      <c r="A423" s="6"/>
      <c r="B423" s="5"/>
      <c r="C423" s="5"/>
      <c r="D423" s="5"/>
      <c r="F423" s="5"/>
      <c r="G423" s="5"/>
      <c r="AD423" s="5"/>
      <c r="AE423" s="5"/>
      <c r="AJ423">
        <f>IF(AND(OR(D423="S. acutus",D423="S. californicus",D423="S. tabernaemontani"),G423=0),E423*[1]Sheet1!$D$7+[1]Sheet1!$L$7,IF(AND(OR(D423="S. acutus",D423="S. tabernaemontani"),G423&gt;0),E423*[1]Sheet1!$D$8+AI423*[1]Sheet1!$E$8,IF(AND(D423="S. californicus",G423&gt;0),E423*[1]Sheet1!$D$9+AI423*[1]Sheet1!$E$9,IF(D423="S.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latifolia"),E423&gt;0),F423*[1]Sheet1!$C$4+E423*[1]Sheet1!$D$4+AD423*[1]Sheet1!$J$4+AE423*[1]Sheet1!$K$4+[1]Sheet1!$L$4,IF(AND(OR(D423="T. domingensis",D423="T. latifolia"),AF423&gt;0),AF423*[1]Sheet1!$G$5+AG423*[1]Sheet1!$H$5+AH423*[1]Sheet1!$I$5+[1]Sheet1!$L$5,0)))))))</f>
        <v>0</v>
      </c>
      <c r="AK423">
        <f t="shared" si="32"/>
        <v>0</v>
      </c>
      <c r="AL423">
        <f t="shared" ref="AL423:AL486" si="33">3.14159*((F423/2)^2)</f>
        <v>0</v>
      </c>
    </row>
    <row r="424" spans="1:38">
      <c r="A424" s="6"/>
      <c r="B424" s="5"/>
      <c r="C424" s="5"/>
      <c r="D424" s="5"/>
      <c r="F424" s="5"/>
      <c r="G424" s="5"/>
      <c r="AE424" s="5"/>
      <c r="AJ424">
        <f>IF(AND(OR(D424="S. acutus",D424="S. californicus",D424="S. tabernaemontani"),G424=0),E424*[1]Sheet1!$D$7+[1]Sheet1!$L$7,IF(AND(OR(D424="S. acutus",D424="S. tabernaemontani"),G424&gt;0),E424*[1]Sheet1!$D$8+AI424*[1]Sheet1!$E$8,IF(AND(D424="S. californicus",G424&gt;0),E424*[1]Sheet1!$D$9+AI424*[1]Sheet1!$E$9,IF(D424="S.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latifolia"),E424&gt;0),F424*[1]Sheet1!$C$4+E424*[1]Sheet1!$D$4+AD424*[1]Sheet1!$J$4+AE424*[1]Sheet1!$K$4+[1]Sheet1!$L$4,IF(AND(OR(D424="T. domingensis",D424="T. latifolia"),AF424&gt;0),AF424*[1]Sheet1!$G$5+AG424*[1]Sheet1!$H$5+AH424*[1]Sheet1!$I$5+[1]Sheet1!$L$5,0)))))))</f>
        <v>0</v>
      </c>
      <c r="AK424">
        <f t="shared" si="32"/>
        <v>0</v>
      </c>
      <c r="AL424">
        <f t="shared" si="33"/>
        <v>0</v>
      </c>
    </row>
    <row r="425" spans="1:38">
      <c r="A425" s="6"/>
      <c r="B425" s="5"/>
      <c r="C425" s="5"/>
      <c r="D425" s="5"/>
      <c r="F425" s="5"/>
      <c r="AE425" s="5"/>
      <c r="AJ425">
        <f>IF(AND(OR(D425="S. acutus",D425="S. californicus",D425="S. tabernaemontani"),G425=0),E425*[1]Sheet1!$D$7+[1]Sheet1!$L$7,IF(AND(OR(D425="S. acutus",D425="S. tabernaemontani"),G425&gt;0),E425*[1]Sheet1!$D$8+AI425*[1]Sheet1!$E$8,IF(AND(D425="S. californicus",G425&gt;0),E425*[1]Sheet1!$D$9+AI425*[1]Sheet1!$E$9,IF(D425="S.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latifolia"),E425&gt;0),F425*[1]Sheet1!$C$4+E425*[1]Sheet1!$D$4+AD425*[1]Sheet1!$J$4+AE425*[1]Sheet1!$K$4+[1]Sheet1!$L$4,IF(AND(OR(D425="T. domingensis",D425="T. latifolia"),AF425&gt;0),AF425*[1]Sheet1!$G$5+AG425*[1]Sheet1!$H$5+AH425*[1]Sheet1!$I$5+[1]Sheet1!$L$5,0)))))))</f>
        <v>0</v>
      </c>
      <c r="AK425">
        <f t="shared" si="32"/>
        <v>0</v>
      </c>
      <c r="AL425">
        <f t="shared" si="33"/>
        <v>0</v>
      </c>
    </row>
    <row r="426" spans="1:38">
      <c r="A426" s="6"/>
      <c r="B426" s="5"/>
      <c r="C426" s="5"/>
      <c r="D426" s="5"/>
      <c r="F426" s="5"/>
      <c r="AD426" s="5"/>
      <c r="AJ426">
        <f>IF(AND(OR(D426="S. acutus",D426="S. californicus",D426="S. tabernaemontani"),G426=0),E426*[1]Sheet1!$D$7+[1]Sheet1!$L$7,IF(AND(OR(D426="S. acutus",D426="S. tabernaemontani"),G426&gt;0),E426*[1]Sheet1!$D$8+AI426*[1]Sheet1!$E$8,IF(AND(D426="S. californicus",G426&gt;0),E426*[1]Sheet1!$D$9+AI426*[1]Sheet1!$E$9,IF(D426="S.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latifolia"),E426&gt;0),F426*[1]Sheet1!$C$4+E426*[1]Sheet1!$D$4+AD426*[1]Sheet1!$J$4+AE426*[1]Sheet1!$K$4+[1]Sheet1!$L$4,IF(AND(OR(D426="T. domingensis",D426="T. latifolia"),AF426&gt;0),AF426*[1]Sheet1!$G$5+AG426*[1]Sheet1!$H$5+AH426*[1]Sheet1!$I$5+[1]Sheet1!$L$5,0)))))))</f>
        <v>0</v>
      </c>
      <c r="AK426">
        <f t="shared" si="32"/>
        <v>0</v>
      </c>
      <c r="AL426">
        <f t="shared" si="33"/>
        <v>0</v>
      </c>
    </row>
    <row r="427" spans="1:38">
      <c r="A427" s="6"/>
      <c r="B427" s="5"/>
      <c r="C427" s="5"/>
      <c r="D427" s="5"/>
      <c r="F427" s="5"/>
      <c r="AJ427">
        <f>IF(AND(OR(D427="S. acutus",D427="S. californicus",D427="S. tabernaemontani"),G427=0),E427*[1]Sheet1!$D$7+[1]Sheet1!$L$7,IF(AND(OR(D427="S. acutus",D427="S. tabernaemontani"),G427&gt;0),E427*[1]Sheet1!$D$8+AI427*[1]Sheet1!$E$8,IF(AND(D427="S. californicus",G427&gt;0),E427*[1]Sheet1!$D$9+AI427*[1]Sheet1!$E$9,IF(D427="S.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latifolia"),E427&gt;0),F427*[1]Sheet1!$C$4+E427*[1]Sheet1!$D$4+AD427*[1]Sheet1!$J$4+AE427*[1]Sheet1!$K$4+[1]Sheet1!$L$4,IF(AND(OR(D427="T. domingensis",D427="T. latifolia"),AF427&gt;0),AF427*[1]Sheet1!$G$5+AG427*[1]Sheet1!$H$5+AH427*[1]Sheet1!$I$5+[1]Sheet1!$L$5,0)))))))</f>
        <v>0</v>
      </c>
      <c r="AK427">
        <f t="shared" si="32"/>
        <v>0</v>
      </c>
      <c r="AL427">
        <f t="shared" si="33"/>
        <v>0</v>
      </c>
    </row>
    <row r="428" spans="1:38">
      <c r="A428" s="6"/>
      <c r="B428" s="5"/>
      <c r="C428" s="5"/>
      <c r="D428" s="5"/>
      <c r="F428" s="5"/>
      <c r="G428" s="5"/>
      <c r="AJ428">
        <f>IF(AND(OR(D428="S. acutus",D428="S. californicus",D428="S. tabernaemontani"),G428=0),E428*[1]Sheet1!$D$7+[1]Sheet1!$L$7,IF(AND(OR(D428="S. acutus",D428="S. tabernaemontani"),G428&gt;0),E428*[1]Sheet1!$D$8+AI428*[1]Sheet1!$E$8,IF(AND(D428="S. californicus",G428&gt;0),E428*[1]Sheet1!$D$9+AI428*[1]Sheet1!$E$9,IF(D428="S.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latifolia"),E428&gt;0),F428*[1]Sheet1!$C$4+E428*[1]Sheet1!$D$4+AD428*[1]Sheet1!$J$4+AE428*[1]Sheet1!$K$4+[1]Sheet1!$L$4,IF(AND(OR(D428="T. domingensis",D428="T. latifolia"),AF428&gt;0),AF428*[1]Sheet1!$G$5+AG428*[1]Sheet1!$H$5+AH428*[1]Sheet1!$I$5+[1]Sheet1!$L$5,0)))))))</f>
        <v>0</v>
      </c>
      <c r="AK428">
        <f t="shared" si="32"/>
        <v>0</v>
      </c>
      <c r="AL428">
        <f t="shared" si="33"/>
        <v>0</v>
      </c>
    </row>
    <row r="429" spans="1:38">
      <c r="A429" s="6"/>
      <c r="B429" s="5"/>
      <c r="C429" s="5"/>
      <c r="D429" s="5"/>
      <c r="F429" s="5"/>
      <c r="G429" s="5"/>
      <c r="AE429" s="5"/>
      <c r="AJ429">
        <f>IF(AND(OR(D429="S. acutus",D429="S. californicus",D429="S. tabernaemontani"),G429=0),E429*[1]Sheet1!$D$7+[1]Sheet1!$L$7,IF(AND(OR(D429="S. acutus",D429="S. tabernaemontani"),G429&gt;0),E429*[1]Sheet1!$D$8+AI429*[1]Sheet1!$E$8,IF(AND(D429="S. californicus",G429&gt;0),E429*[1]Sheet1!$D$9+AI429*[1]Sheet1!$E$9,IF(D429="S.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latifolia"),E429&gt;0),F429*[1]Sheet1!$C$4+E429*[1]Sheet1!$D$4+AD429*[1]Sheet1!$J$4+AE429*[1]Sheet1!$K$4+[1]Sheet1!$L$4,IF(AND(OR(D429="T. domingensis",D429="T. latifolia"),AF429&gt;0),AF429*[1]Sheet1!$G$5+AG429*[1]Sheet1!$H$5+AH429*[1]Sheet1!$I$5+[1]Sheet1!$L$5,0)))))))</f>
        <v>0</v>
      </c>
      <c r="AK429">
        <f t="shared" si="32"/>
        <v>0</v>
      </c>
      <c r="AL429">
        <f t="shared" si="33"/>
        <v>0</v>
      </c>
    </row>
    <row r="430" spans="1:38">
      <c r="A430" s="6"/>
      <c r="B430" s="5"/>
      <c r="C430" s="5"/>
      <c r="D430" s="5"/>
      <c r="F430" s="5"/>
      <c r="AJ430">
        <f>IF(AND(OR(D430="S. acutus",D430="S. californicus",D430="S. tabernaemontani"),G430=0),E430*[1]Sheet1!$D$7+[1]Sheet1!$L$7,IF(AND(OR(D430="S. acutus",D430="S. tabernaemontani"),G430&gt;0),E430*[1]Sheet1!$D$8+AI430*[1]Sheet1!$E$8,IF(AND(D430="S. californicus",G430&gt;0),E430*[1]Sheet1!$D$9+AI430*[1]Sheet1!$E$9,IF(D430="S.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latifolia"),E430&gt;0),F430*[1]Sheet1!$C$4+E430*[1]Sheet1!$D$4+AD430*[1]Sheet1!$J$4+AE430*[1]Sheet1!$K$4+[1]Sheet1!$L$4,IF(AND(OR(D430="T. domingensis",D430="T. latifolia"),AF430&gt;0),AF430*[1]Sheet1!$G$5+AG430*[1]Sheet1!$H$5+AH430*[1]Sheet1!$I$5+[1]Sheet1!$L$5,0)))))))</f>
        <v>0</v>
      </c>
      <c r="AK430">
        <f t="shared" si="32"/>
        <v>0</v>
      </c>
      <c r="AL430">
        <f t="shared" si="33"/>
        <v>0</v>
      </c>
    </row>
    <row r="431" spans="1:38">
      <c r="A431" s="6"/>
      <c r="B431" s="5"/>
      <c r="C431" s="5"/>
      <c r="D431" s="5"/>
      <c r="F431" s="5"/>
      <c r="AD431" s="5"/>
      <c r="AJ431">
        <f>IF(AND(OR(D431="S. acutus",D431="S. californicus",D431="S. tabernaemontani"),G431=0),E431*[1]Sheet1!$D$7+[1]Sheet1!$L$7,IF(AND(OR(D431="S. acutus",D431="S. tabernaemontani"),G431&gt;0),E431*[1]Sheet1!$D$8+AI431*[1]Sheet1!$E$8,IF(AND(D431="S. californicus",G431&gt;0),E431*[1]Sheet1!$D$9+AI431*[1]Sheet1!$E$9,IF(D431="S.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latifolia"),E431&gt;0),F431*[1]Sheet1!$C$4+E431*[1]Sheet1!$D$4+AD431*[1]Sheet1!$J$4+AE431*[1]Sheet1!$K$4+[1]Sheet1!$L$4,IF(AND(OR(D431="T. domingensis",D431="T. latifolia"),AF431&gt;0),AF431*[1]Sheet1!$G$5+AG431*[1]Sheet1!$H$5+AH431*[1]Sheet1!$I$5+[1]Sheet1!$L$5,0)))))))</f>
        <v>0</v>
      </c>
      <c r="AK431">
        <f t="shared" si="32"/>
        <v>0</v>
      </c>
      <c r="AL431">
        <f t="shared" si="33"/>
        <v>0</v>
      </c>
    </row>
    <row r="432" spans="1:38">
      <c r="A432" s="6"/>
      <c r="B432" s="5"/>
      <c r="C432" s="5"/>
      <c r="D432" s="5"/>
      <c r="F432" s="5"/>
      <c r="AD432" s="5"/>
      <c r="AJ432">
        <f>IF(AND(OR(D432="S. acutus",D432="S. californicus",D432="S. tabernaemontani"),G432=0),E432*[1]Sheet1!$D$7+[1]Sheet1!$L$7,IF(AND(OR(D432="S. acutus",D432="S. tabernaemontani"),G432&gt;0),E432*[1]Sheet1!$D$8+AI432*[1]Sheet1!$E$8,IF(AND(D432="S. californicus",G432&gt;0),E432*[1]Sheet1!$D$9+AI432*[1]Sheet1!$E$9,IF(D432="S.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latifolia"),E432&gt;0),F432*[1]Sheet1!$C$4+E432*[1]Sheet1!$D$4+AD432*[1]Sheet1!$J$4+AE432*[1]Sheet1!$K$4+[1]Sheet1!$L$4,IF(AND(OR(D432="T. domingensis",D432="T. latifolia"),AF432&gt;0),AF432*[1]Sheet1!$G$5+AG432*[1]Sheet1!$H$5+AH432*[1]Sheet1!$I$5+[1]Sheet1!$L$5,0)))))))</f>
        <v>0</v>
      </c>
      <c r="AK432">
        <f t="shared" si="32"/>
        <v>0</v>
      </c>
      <c r="AL432">
        <f t="shared" si="33"/>
        <v>0</v>
      </c>
    </row>
    <row r="433" spans="1:38">
      <c r="A433" s="6"/>
      <c r="B433" s="5"/>
      <c r="C433" s="5"/>
      <c r="D433" s="5"/>
      <c r="F433" s="5"/>
      <c r="G433" s="5"/>
      <c r="AJ433">
        <f>IF(AND(OR(D433="S. acutus",D433="S. californicus",D433="S. tabernaemontani"),G433=0),E433*[1]Sheet1!$D$7+[1]Sheet1!$L$7,IF(AND(OR(D433="S. acutus",D433="S. tabernaemontani"),G433&gt;0),E433*[1]Sheet1!$D$8+AI433*[1]Sheet1!$E$8,IF(AND(D433="S. californicus",G433&gt;0),E433*[1]Sheet1!$D$9+AI433*[1]Sheet1!$E$9,IF(D433="S.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latifolia"),E433&gt;0),F433*[1]Sheet1!$C$4+E433*[1]Sheet1!$D$4+AD433*[1]Sheet1!$J$4+AE433*[1]Sheet1!$K$4+[1]Sheet1!$L$4,IF(AND(OR(D433="T. domingensis",D433="T. latifolia"),AF433&gt;0),AF433*[1]Sheet1!$G$5+AG433*[1]Sheet1!$H$5+AH433*[1]Sheet1!$I$5+[1]Sheet1!$L$5,0)))))))</f>
        <v>0</v>
      </c>
      <c r="AK433">
        <f t="shared" si="32"/>
        <v>0</v>
      </c>
      <c r="AL433">
        <f t="shared" si="33"/>
        <v>0</v>
      </c>
    </row>
    <row r="434" spans="1:38">
      <c r="A434" s="6"/>
      <c r="B434" s="5"/>
      <c r="C434" s="5"/>
      <c r="D434" s="5"/>
      <c r="F434" s="5"/>
      <c r="AD434" s="5"/>
      <c r="AJ434">
        <f>IF(AND(OR(D434="S. acutus",D434="S. californicus",D434="S. tabernaemontani"),G434=0),E434*[1]Sheet1!$D$7+[1]Sheet1!$L$7,IF(AND(OR(D434="S. acutus",D434="S. tabernaemontani"),G434&gt;0),E434*[1]Sheet1!$D$8+AI434*[1]Sheet1!$E$8,IF(AND(D434="S. californicus",G434&gt;0),E434*[1]Sheet1!$D$9+AI434*[1]Sheet1!$E$9,IF(D434="S.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latifolia"),E434&gt;0),F434*[1]Sheet1!$C$4+E434*[1]Sheet1!$D$4+AD434*[1]Sheet1!$J$4+AE434*[1]Sheet1!$K$4+[1]Sheet1!$L$4,IF(AND(OR(D434="T. domingensis",D434="T. latifolia"),AF434&gt;0),AF434*[1]Sheet1!$G$5+AG434*[1]Sheet1!$H$5+AH434*[1]Sheet1!$I$5+[1]Sheet1!$L$5,0)))))))</f>
        <v>0</v>
      </c>
      <c r="AK434">
        <f t="shared" si="32"/>
        <v>0</v>
      </c>
      <c r="AL434">
        <f t="shared" si="33"/>
        <v>0</v>
      </c>
    </row>
    <row r="435" spans="1:38">
      <c r="A435" s="6"/>
      <c r="B435" s="5"/>
      <c r="C435" s="5"/>
      <c r="D435" s="5"/>
      <c r="F435" s="5"/>
      <c r="AJ435">
        <f>IF(AND(OR(D435="S. acutus",D435="S. californicus",D435="S. tabernaemontani"),G435=0),E435*[1]Sheet1!$D$7+[1]Sheet1!$L$7,IF(AND(OR(D435="S. acutus",D435="S. tabernaemontani"),G435&gt;0),E435*[1]Sheet1!$D$8+AI435*[1]Sheet1!$E$8,IF(AND(D435="S. californicus",G435&gt;0),E435*[1]Sheet1!$D$9+AI435*[1]Sheet1!$E$9,IF(D435="S.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latifolia"),E435&gt;0),F435*[1]Sheet1!$C$4+E435*[1]Sheet1!$D$4+AD435*[1]Sheet1!$J$4+AE435*[1]Sheet1!$K$4+[1]Sheet1!$L$4,IF(AND(OR(D435="T. domingensis",D435="T. latifolia"),AF435&gt;0),AF435*[1]Sheet1!$G$5+AG435*[1]Sheet1!$H$5+AH435*[1]Sheet1!$I$5+[1]Sheet1!$L$5,0)))))))</f>
        <v>0</v>
      </c>
      <c r="AK435">
        <f t="shared" si="32"/>
        <v>0</v>
      </c>
      <c r="AL435">
        <f t="shared" si="33"/>
        <v>0</v>
      </c>
    </row>
    <row r="436" spans="1:38">
      <c r="A436" s="6"/>
      <c r="B436" s="5"/>
      <c r="C436" s="5"/>
      <c r="D436" s="5"/>
      <c r="F436" s="5"/>
      <c r="AJ436">
        <f>IF(AND(OR(D436="S. acutus",D436="S. californicus",D436="S. tabernaemontani"),G436=0),E436*[1]Sheet1!$D$7+[1]Sheet1!$L$7,IF(AND(OR(D436="S. acutus",D436="S. tabernaemontani"),G436&gt;0),E436*[1]Sheet1!$D$8+AI436*[1]Sheet1!$E$8,IF(AND(D436="S. californicus",G436&gt;0),E436*[1]Sheet1!$D$9+AI436*[1]Sheet1!$E$9,IF(D436="S.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latifolia"),E436&gt;0),F436*[1]Sheet1!$C$4+E436*[1]Sheet1!$D$4+AD436*[1]Sheet1!$J$4+AE436*[1]Sheet1!$K$4+[1]Sheet1!$L$4,IF(AND(OR(D436="T. domingensis",D436="T. latifolia"),AF436&gt;0),AF436*[1]Sheet1!$G$5+AG436*[1]Sheet1!$H$5+AH436*[1]Sheet1!$I$5+[1]Sheet1!$L$5,0)))))))</f>
        <v>0</v>
      </c>
      <c r="AK436">
        <f t="shared" si="32"/>
        <v>0</v>
      </c>
      <c r="AL436">
        <f t="shared" si="33"/>
        <v>0</v>
      </c>
    </row>
    <row r="437" spans="1:38">
      <c r="A437" s="6"/>
      <c r="B437" s="5"/>
      <c r="C437" s="5"/>
      <c r="D437" s="5"/>
      <c r="F437" s="5"/>
      <c r="AJ437">
        <f>IF(AND(OR(D437="S. acutus",D437="S. californicus",D437="S. tabernaemontani"),G437=0),E437*[1]Sheet1!$D$7+[1]Sheet1!$L$7,IF(AND(OR(D437="S. acutus",D437="S. tabernaemontani"),G437&gt;0),E437*[1]Sheet1!$D$8+AI437*[1]Sheet1!$E$8,IF(AND(D437="S. californicus",G437&gt;0),E437*[1]Sheet1!$D$9+AI437*[1]Sheet1!$E$9,IF(D437="S.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latifolia"),E437&gt;0),F437*[1]Sheet1!$C$4+E437*[1]Sheet1!$D$4+AD437*[1]Sheet1!$J$4+AE437*[1]Sheet1!$K$4+[1]Sheet1!$L$4,IF(AND(OR(D437="T. domingensis",D437="T. latifolia"),AF437&gt;0),AF437*[1]Sheet1!$G$5+AG437*[1]Sheet1!$H$5+AH437*[1]Sheet1!$I$5+[1]Sheet1!$L$5,0)))))))</f>
        <v>0</v>
      </c>
      <c r="AK437">
        <f t="shared" si="32"/>
        <v>0</v>
      </c>
      <c r="AL437">
        <f t="shared" si="33"/>
        <v>0</v>
      </c>
    </row>
    <row r="438" spans="1:38">
      <c r="A438" s="6"/>
      <c r="B438" s="5"/>
      <c r="C438" s="5"/>
      <c r="D438" s="5"/>
      <c r="F438" s="5"/>
      <c r="AJ438">
        <f>IF(AND(OR(D438="S. acutus",D438="S. californicus",D438="S. tabernaemontani"),G438=0),E438*[1]Sheet1!$D$7+[1]Sheet1!$L$7,IF(AND(OR(D438="S. acutus",D438="S. tabernaemontani"),G438&gt;0),E438*[1]Sheet1!$D$8+AI438*[1]Sheet1!$E$8,IF(AND(D438="S. californicus",G438&gt;0),E438*[1]Sheet1!$D$9+AI438*[1]Sheet1!$E$9,IF(D438="S.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latifolia"),E438&gt;0),F438*[1]Sheet1!$C$4+E438*[1]Sheet1!$D$4+AD438*[1]Sheet1!$J$4+AE438*[1]Sheet1!$K$4+[1]Sheet1!$L$4,IF(AND(OR(D438="T. domingensis",D438="T. latifolia"),AF438&gt;0),AF438*[1]Sheet1!$G$5+AG438*[1]Sheet1!$H$5+AH438*[1]Sheet1!$I$5+[1]Sheet1!$L$5,0)))))))</f>
        <v>0</v>
      </c>
      <c r="AK438">
        <f t="shared" si="32"/>
        <v>0</v>
      </c>
      <c r="AL438">
        <f t="shared" si="33"/>
        <v>0</v>
      </c>
    </row>
    <row r="439" spans="1:38">
      <c r="A439" s="6"/>
      <c r="B439" s="5"/>
      <c r="C439" s="5"/>
      <c r="D439" s="5"/>
      <c r="F439" s="5"/>
      <c r="AJ439">
        <f>IF(AND(OR(D439="S. acutus",D439="S. californicus",D439="S. tabernaemontani"),G439=0),E439*[1]Sheet1!$D$7+[1]Sheet1!$L$7,IF(AND(OR(D439="S. acutus",D439="S. tabernaemontani"),G439&gt;0),E439*[1]Sheet1!$D$8+AI439*[1]Sheet1!$E$8,IF(AND(D439="S. californicus",G439&gt;0),E439*[1]Sheet1!$D$9+AI439*[1]Sheet1!$E$9,IF(D439="S.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latifolia"),E439&gt;0),F439*[1]Sheet1!$C$4+E439*[1]Sheet1!$D$4+AD439*[1]Sheet1!$J$4+AE439*[1]Sheet1!$K$4+[1]Sheet1!$L$4,IF(AND(OR(D439="T. domingensis",D439="T. latifolia"),AF439&gt;0),AF439*[1]Sheet1!$G$5+AG439*[1]Sheet1!$H$5+AH439*[1]Sheet1!$I$5+[1]Sheet1!$L$5,0)))))))</f>
        <v>0</v>
      </c>
      <c r="AK439">
        <f t="shared" si="32"/>
        <v>0</v>
      </c>
      <c r="AL439">
        <f t="shared" si="33"/>
        <v>0</v>
      </c>
    </row>
    <row r="440" spans="1:38">
      <c r="A440" s="6"/>
      <c r="B440" s="5"/>
      <c r="C440" s="5"/>
      <c r="D440" s="5"/>
      <c r="F440" s="5"/>
      <c r="AD440" s="5"/>
      <c r="AJ440">
        <f>IF(AND(OR(D440="S. acutus",D440="S. californicus",D440="S. tabernaemontani"),G440=0),E440*[1]Sheet1!$D$7+[1]Sheet1!$L$7,IF(AND(OR(D440="S. acutus",D440="S. tabernaemontani"),G440&gt;0),E440*[1]Sheet1!$D$8+AI440*[1]Sheet1!$E$8,IF(AND(D440="S. californicus",G440&gt;0),E440*[1]Sheet1!$D$9+AI440*[1]Sheet1!$E$9,IF(D440="S.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latifolia"),E440&gt;0),F440*[1]Sheet1!$C$4+E440*[1]Sheet1!$D$4+AD440*[1]Sheet1!$J$4+AE440*[1]Sheet1!$K$4+[1]Sheet1!$L$4,IF(AND(OR(D440="T. domingensis",D440="T. latifolia"),AF440&gt;0),AF440*[1]Sheet1!$G$5+AG440*[1]Sheet1!$H$5+AH440*[1]Sheet1!$I$5+[1]Sheet1!$L$5,0)))))))</f>
        <v>0</v>
      </c>
      <c r="AK440">
        <f t="shared" si="32"/>
        <v>0</v>
      </c>
      <c r="AL440">
        <f t="shared" si="33"/>
        <v>0</v>
      </c>
    </row>
    <row r="441" spans="1:38">
      <c r="A441" s="6"/>
      <c r="B441" s="5"/>
      <c r="C441" s="5"/>
      <c r="D441" s="5"/>
      <c r="E441" s="5"/>
      <c r="F441" s="5"/>
      <c r="AD441" s="5"/>
      <c r="AE441" s="5"/>
      <c r="AJ441">
        <f>IF(AND(OR(D441="S. acutus",D441="S. californicus",D441="S. tabernaemontani"),G441=0),E441*[1]Sheet1!$D$7+[1]Sheet1!$L$7,IF(AND(OR(D441="S. acutus",D441="S. tabernaemontani"),G441&gt;0),E441*[1]Sheet1!$D$8+AI441*[1]Sheet1!$E$8,IF(AND(D441="S. californicus",G441&gt;0),E441*[1]Sheet1!$D$9+AI441*[1]Sheet1!$E$9,IF(D441="S.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latifolia"),E441&gt;0),F441*[1]Sheet1!$C$4+E441*[1]Sheet1!$D$4+AD441*[1]Sheet1!$J$4+AE441*[1]Sheet1!$K$4+[1]Sheet1!$L$4,IF(AND(OR(D441="T. domingensis",D441="T. latifolia"),AF441&gt;0),AF441*[1]Sheet1!$G$5+AG441*[1]Sheet1!$H$5+AH441*[1]Sheet1!$I$5+[1]Sheet1!$L$5,0)))))))</f>
        <v>0</v>
      </c>
      <c r="AK441">
        <f t="shared" si="32"/>
        <v>0</v>
      </c>
      <c r="AL441">
        <f t="shared" si="33"/>
        <v>0</v>
      </c>
    </row>
    <row r="442" spans="1:38">
      <c r="A442" s="6"/>
      <c r="B442" s="5"/>
      <c r="C442" s="5"/>
      <c r="D442" s="5"/>
      <c r="F442" s="5"/>
      <c r="AJ442">
        <f>IF(AND(OR(D442="S. acutus",D442="S. californicus",D442="S. tabernaemontani"),G442=0),E442*[1]Sheet1!$D$7+[1]Sheet1!$L$7,IF(AND(OR(D442="S. acutus",D442="S. tabernaemontani"),G442&gt;0),E442*[1]Sheet1!$D$8+AI442*[1]Sheet1!$E$8,IF(AND(D442="S. californicus",G442&gt;0),E442*[1]Sheet1!$D$9+AI442*[1]Sheet1!$E$9,IF(D442="S.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latifolia"),E442&gt;0),F442*[1]Sheet1!$C$4+E442*[1]Sheet1!$D$4+AD442*[1]Sheet1!$J$4+AE442*[1]Sheet1!$K$4+[1]Sheet1!$L$4,IF(AND(OR(D442="T. domingensis",D442="T. latifolia"),AF442&gt;0),AF442*[1]Sheet1!$G$5+AG442*[1]Sheet1!$H$5+AH442*[1]Sheet1!$I$5+[1]Sheet1!$L$5,0)))))))</f>
        <v>0</v>
      </c>
      <c r="AK442">
        <f t="shared" si="32"/>
        <v>0</v>
      </c>
      <c r="AL442">
        <f t="shared" si="33"/>
        <v>0</v>
      </c>
    </row>
    <row r="443" spans="1:38">
      <c r="A443" s="6"/>
      <c r="B443" s="5"/>
      <c r="C443" s="5"/>
      <c r="D443" s="5"/>
      <c r="F443" s="5"/>
      <c r="AJ443">
        <f>IF(AND(OR(D443="S. acutus",D443="S. californicus",D443="S. tabernaemontani"),G443=0),E443*[1]Sheet1!$D$7+[1]Sheet1!$L$7,IF(AND(OR(D443="S. acutus",D443="S. tabernaemontani"),G443&gt;0),E443*[1]Sheet1!$D$8+AI443*[1]Sheet1!$E$8,IF(AND(D443="S. californicus",G443&gt;0),E443*[1]Sheet1!$D$9+AI443*[1]Sheet1!$E$9,IF(D443="S.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latifolia"),E443&gt;0),F443*[1]Sheet1!$C$4+E443*[1]Sheet1!$D$4+AD443*[1]Sheet1!$J$4+AE443*[1]Sheet1!$K$4+[1]Sheet1!$L$4,IF(AND(OR(D443="T. domingensis",D443="T. latifolia"),AF443&gt;0),AF443*[1]Sheet1!$G$5+AG443*[1]Sheet1!$H$5+AH443*[1]Sheet1!$I$5+[1]Sheet1!$L$5,0)))))))</f>
        <v>0</v>
      </c>
      <c r="AK443">
        <f t="shared" ref="AK443:AK506" si="34">IF(AJ443&lt;0," ",AJ443)</f>
        <v>0</v>
      </c>
      <c r="AL443">
        <f t="shared" si="33"/>
        <v>0</v>
      </c>
    </row>
    <row r="444" spans="1:38">
      <c r="A444" s="6"/>
      <c r="B444" s="5"/>
      <c r="C444" s="5"/>
      <c r="D444" s="5"/>
      <c r="F444" s="5"/>
      <c r="AJ444">
        <f>IF(AND(OR(D444="S. acutus",D444="S. californicus",D444="S. tabernaemontani"),G444=0),E444*[1]Sheet1!$D$7+[1]Sheet1!$L$7,IF(AND(OR(D444="S. acutus",D444="S. tabernaemontani"),G444&gt;0),E444*[1]Sheet1!$D$8+AI444*[1]Sheet1!$E$8,IF(AND(D444="S. californicus",G444&gt;0),E444*[1]Sheet1!$D$9+AI444*[1]Sheet1!$E$9,IF(D444="S.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latifolia"),E444&gt;0),F444*[1]Sheet1!$C$4+E444*[1]Sheet1!$D$4+AD444*[1]Sheet1!$J$4+AE444*[1]Sheet1!$K$4+[1]Sheet1!$L$4,IF(AND(OR(D444="T. domingensis",D444="T. latifolia"),AF444&gt;0),AF444*[1]Sheet1!$G$5+AG444*[1]Sheet1!$H$5+AH444*[1]Sheet1!$I$5+[1]Sheet1!$L$5,0)))))))</f>
        <v>0</v>
      </c>
      <c r="AK444">
        <f t="shared" si="34"/>
        <v>0</v>
      </c>
      <c r="AL444">
        <f t="shared" si="33"/>
        <v>0</v>
      </c>
    </row>
    <row r="445" spans="1:38">
      <c r="A445" s="6"/>
      <c r="B445" s="5"/>
      <c r="C445" s="5"/>
      <c r="D445" s="5"/>
      <c r="F445" s="5"/>
      <c r="AD445" s="5"/>
      <c r="AJ445">
        <f>IF(AND(OR(D445="S. acutus",D445="S. californicus",D445="S. tabernaemontani"),G445=0),E445*[1]Sheet1!$D$7+[1]Sheet1!$L$7,IF(AND(OR(D445="S. acutus",D445="S. tabernaemontani"),G445&gt;0),E445*[1]Sheet1!$D$8+AI445*[1]Sheet1!$E$8,IF(AND(D445="S. californicus",G445&gt;0),E445*[1]Sheet1!$D$9+AI445*[1]Sheet1!$E$9,IF(D445="S.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latifolia"),E445&gt;0),F445*[1]Sheet1!$C$4+E445*[1]Sheet1!$D$4+AD445*[1]Sheet1!$J$4+AE445*[1]Sheet1!$K$4+[1]Sheet1!$L$4,IF(AND(OR(D445="T. domingensis",D445="T. latifolia"),AF445&gt;0),AF445*[1]Sheet1!$G$5+AG445*[1]Sheet1!$H$5+AH445*[1]Sheet1!$I$5+[1]Sheet1!$L$5,0)))))))</f>
        <v>0</v>
      </c>
      <c r="AK445">
        <f t="shared" si="34"/>
        <v>0</v>
      </c>
      <c r="AL445">
        <f t="shared" si="33"/>
        <v>0</v>
      </c>
    </row>
    <row r="446" spans="1:38">
      <c r="A446" s="6"/>
      <c r="B446" s="5"/>
      <c r="C446" s="5"/>
      <c r="D446" s="5"/>
      <c r="F446" s="5"/>
      <c r="AJ446">
        <f>IF(AND(OR(D446="S. acutus",D446="S. californicus",D446="S. tabernaemontani"),G446=0),E446*[1]Sheet1!$D$7+[1]Sheet1!$L$7,IF(AND(OR(D446="S. acutus",D446="S. tabernaemontani"),G446&gt;0),E446*[1]Sheet1!$D$8+AI446*[1]Sheet1!$E$8,IF(AND(D446="S. californicus",G446&gt;0),E446*[1]Sheet1!$D$9+AI446*[1]Sheet1!$E$9,IF(D446="S.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latifolia"),E446&gt;0),F446*[1]Sheet1!$C$4+E446*[1]Sheet1!$D$4+AD446*[1]Sheet1!$J$4+AE446*[1]Sheet1!$K$4+[1]Sheet1!$L$4,IF(AND(OR(D446="T. domingensis",D446="T. latifolia"),AF446&gt;0),AF446*[1]Sheet1!$G$5+AG446*[1]Sheet1!$H$5+AH446*[1]Sheet1!$I$5+[1]Sheet1!$L$5,0)))))))</f>
        <v>0</v>
      </c>
      <c r="AK446">
        <f t="shared" si="34"/>
        <v>0</v>
      </c>
      <c r="AL446">
        <f t="shared" si="33"/>
        <v>0</v>
      </c>
    </row>
    <row r="447" spans="1:38">
      <c r="A447" s="6"/>
      <c r="B447" s="5"/>
      <c r="C447" s="5"/>
      <c r="D447" s="5"/>
      <c r="F447" s="5"/>
      <c r="AJ447">
        <f>IF(AND(OR(D447="S. acutus",D447="S. californicus",D447="S. tabernaemontani"),G447=0),E447*[1]Sheet1!$D$7+[1]Sheet1!$L$7,IF(AND(OR(D447="S. acutus",D447="S. tabernaemontani"),G447&gt;0),E447*[1]Sheet1!$D$8+AI447*[1]Sheet1!$E$8,IF(AND(D447="S. californicus",G447&gt;0),E447*[1]Sheet1!$D$9+AI447*[1]Sheet1!$E$9,IF(D447="S.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latifolia"),E447&gt;0),F447*[1]Sheet1!$C$4+E447*[1]Sheet1!$D$4+AD447*[1]Sheet1!$J$4+AE447*[1]Sheet1!$K$4+[1]Sheet1!$L$4,IF(AND(OR(D447="T. domingensis",D447="T. latifolia"),AF447&gt;0),AF447*[1]Sheet1!$G$5+AG447*[1]Sheet1!$H$5+AH447*[1]Sheet1!$I$5+[1]Sheet1!$L$5,0)))))))</f>
        <v>0</v>
      </c>
      <c r="AK447">
        <f t="shared" si="34"/>
        <v>0</v>
      </c>
      <c r="AL447">
        <f t="shared" si="33"/>
        <v>0</v>
      </c>
    </row>
    <row r="448" spans="1:38">
      <c r="A448" s="6"/>
      <c r="B448" s="5"/>
      <c r="C448" s="5"/>
      <c r="D448" s="5"/>
      <c r="F448" s="5"/>
      <c r="AJ448">
        <f>IF(AND(OR(D448="S. acutus",D448="S. californicus",D448="S. tabernaemontani"),G448=0),E448*[1]Sheet1!$D$7+[1]Sheet1!$L$7,IF(AND(OR(D448="S. acutus",D448="S. tabernaemontani"),G448&gt;0),E448*[1]Sheet1!$D$8+AI448*[1]Sheet1!$E$8,IF(AND(D448="S. californicus",G448&gt;0),E448*[1]Sheet1!$D$9+AI448*[1]Sheet1!$E$9,IF(D448="S.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latifolia"),E448&gt;0),F448*[1]Sheet1!$C$4+E448*[1]Sheet1!$D$4+AD448*[1]Sheet1!$J$4+AE448*[1]Sheet1!$K$4+[1]Sheet1!$L$4,IF(AND(OR(D448="T. domingensis",D448="T. latifolia"),AF448&gt;0),AF448*[1]Sheet1!$G$5+AG448*[1]Sheet1!$H$5+AH448*[1]Sheet1!$I$5+[1]Sheet1!$L$5,0)))))))</f>
        <v>0</v>
      </c>
      <c r="AK448">
        <f t="shared" si="34"/>
        <v>0</v>
      </c>
      <c r="AL448">
        <f t="shared" si="33"/>
        <v>0</v>
      </c>
    </row>
    <row r="449" spans="1:38">
      <c r="A449" s="6"/>
      <c r="B449" s="5"/>
      <c r="C449" s="5"/>
      <c r="D449" s="5"/>
      <c r="F449" s="5"/>
      <c r="AJ449">
        <f>IF(AND(OR(D449="S. acutus",D449="S. californicus",D449="S. tabernaemontani"),G449=0),E449*[1]Sheet1!$D$7+[1]Sheet1!$L$7,IF(AND(OR(D449="S. acutus",D449="S. tabernaemontani"),G449&gt;0),E449*[1]Sheet1!$D$8+AI449*[1]Sheet1!$E$8,IF(AND(D449="S. californicus",G449&gt;0),E449*[1]Sheet1!$D$9+AI449*[1]Sheet1!$E$9,IF(D449="S.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latifolia"),E449&gt;0),F449*[1]Sheet1!$C$4+E449*[1]Sheet1!$D$4+AD449*[1]Sheet1!$J$4+AE449*[1]Sheet1!$K$4+[1]Sheet1!$L$4,IF(AND(OR(D449="T. domingensis",D449="T. latifolia"),AF449&gt;0),AF449*[1]Sheet1!$G$5+AG449*[1]Sheet1!$H$5+AH449*[1]Sheet1!$I$5+[1]Sheet1!$L$5,0)))))))</f>
        <v>0</v>
      </c>
      <c r="AK449">
        <f t="shared" si="34"/>
        <v>0</v>
      </c>
      <c r="AL449">
        <f t="shared" si="33"/>
        <v>0</v>
      </c>
    </row>
    <row r="450" spans="1:38">
      <c r="A450" s="6"/>
      <c r="B450" s="5"/>
      <c r="D450" s="5"/>
      <c r="F450" s="5"/>
      <c r="AJ450">
        <f>IF(AND(OR(D450="S. acutus",D450="S. californicus",D450="S. tabernaemontani"),G450=0),E450*[1]Sheet1!$D$7+[1]Sheet1!$L$7,IF(AND(OR(D450="S. acutus",D450="S. tabernaemontani"),G450&gt;0),E450*[1]Sheet1!$D$8+AI450*[1]Sheet1!$E$8,IF(AND(D450="S. californicus",G450&gt;0),E450*[1]Sheet1!$D$9+AI450*[1]Sheet1!$E$9,IF(D450="S.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latifolia"),E450&gt;0),F450*[1]Sheet1!$C$4+E450*[1]Sheet1!$D$4+AD450*[1]Sheet1!$J$4+AE450*[1]Sheet1!$K$4+[1]Sheet1!$L$4,IF(AND(OR(D450="T. domingensis",D450="T. latifolia"),AF450&gt;0),AF450*[1]Sheet1!$G$5+AG450*[1]Sheet1!$H$5+AH450*[1]Sheet1!$I$5+[1]Sheet1!$L$5,0)))))))</f>
        <v>0</v>
      </c>
      <c r="AK450">
        <f t="shared" si="34"/>
        <v>0</v>
      </c>
      <c r="AL450">
        <f t="shared" si="33"/>
        <v>0</v>
      </c>
    </row>
    <row r="451" spans="1:38">
      <c r="A451" s="6"/>
      <c r="B451" s="5"/>
      <c r="D451" s="5"/>
      <c r="F451" s="5"/>
      <c r="AJ451">
        <f>IF(AND(OR(D451="S. acutus",D451="S. californicus",D451="S. tabernaemontani"),G451=0),E451*[1]Sheet1!$D$7+[1]Sheet1!$L$7,IF(AND(OR(D451="S. acutus",D451="S. tabernaemontani"),G451&gt;0),E451*[1]Sheet1!$D$8+AI451*[1]Sheet1!$E$8,IF(AND(D451="S. californicus",G451&gt;0),E451*[1]Sheet1!$D$9+AI451*[1]Sheet1!$E$9,IF(D451="S.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latifolia"),E451&gt;0),F451*[1]Sheet1!$C$4+E451*[1]Sheet1!$D$4+AD451*[1]Sheet1!$J$4+AE451*[1]Sheet1!$K$4+[1]Sheet1!$L$4,IF(AND(OR(D451="T. domingensis",D451="T. latifolia"),AF451&gt;0),AF451*[1]Sheet1!$G$5+AG451*[1]Sheet1!$H$5+AH451*[1]Sheet1!$I$5+[1]Sheet1!$L$5,0)))))))</f>
        <v>0</v>
      </c>
      <c r="AK451">
        <f t="shared" si="34"/>
        <v>0</v>
      </c>
      <c r="AL451">
        <f t="shared" si="33"/>
        <v>0</v>
      </c>
    </row>
    <row r="452" spans="1:38">
      <c r="A452" s="6"/>
      <c r="B452" s="5"/>
      <c r="D452" s="5"/>
      <c r="F452" s="5"/>
      <c r="AJ452">
        <f>IF(AND(OR(D452="S. acutus",D452="S. californicus",D452="S. tabernaemontani"),G452=0),E452*[1]Sheet1!$D$7+[1]Sheet1!$L$7,IF(AND(OR(D452="S. acutus",D452="S. tabernaemontani"),G452&gt;0),E452*[1]Sheet1!$D$8+AI452*[1]Sheet1!$E$8,IF(AND(D452="S. californicus",G452&gt;0),E452*[1]Sheet1!$D$9+AI452*[1]Sheet1!$E$9,IF(D452="S.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latifolia"),E452&gt;0),F452*[1]Sheet1!$C$4+E452*[1]Sheet1!$D$4+AD452*[1]Sheet1!$J$4+AE452*[1]Sheet1!$K$4+[1]Sheet1!$L$4,IF(AND(OR(D452="T. domingensis",D452="T. latifolia"),AF452&gt;0),AF452*[1]Sheet1!$G$5+AG452*[1]Sheet1!$H$5+AH452*[1]Sheet1!$I$5+[1]Sheet1!$L$5,0)))))))</f>
        <v>0</v>
      </c>
      <c r="AK452">
        <f t="shared" si="34"/>
        <v>0</v>
      </c>
      <c r="AL452">
        <f t="shared" si="33"/>
        <v>0</v>
      </c>
    </row>
    <row r="453" spans="1:38">
      <c r="A453" s="6"/>
      <c r="B453" s="5"/>
      <c r="D453" s="5"/>
      <c r="F453" s="5"/>
      <c r="AJ453">
        <f>IF(AND(OR(D453="S. acutus",D453="S. californicus",D453="S. tabernaemontani"),G453=0),E453*[1]Sheet1!$D$7+[1]Sheet1!$L$7,IF(AND(OR(D453="S. acutus",D453="S. tabernaemontani"),G453&gt;0),E453*[1]Sheet1!$D$8+AI453*[1]Sheet1!$E$8,IF(AND(D453="S. californicus",G453&gt;0),E453*[1]Sheet1!$D$9+AI453*[1]Sheet1!$E$9,IF(D453="S.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latifolia"),E453&gt;0),F453*[1]Sheet1!$C$4+E453*[1]Sheet1!$D$4+AD453*[1]Sheet1!$J$4+AE453*[1]Sheet1!$K$4+[1]Sheet1!$L$4,IF(AND(OR(D453="T. domingensis",D453="T. latifolia"),AF453&gt;0),AF453*[1]Sheet1!$G$5+AG453*[1]Sheet1!$H$5+AH453*[1]Sheet1!$I$5+[1]Sheet1!$L$5,0)))))))</f>
        <v>0</v>
      </c>
      <c r="AK453">
        <f t="shared" si="34"/>
        <v>0</v>
      </c>
      <c r="AL453">
        <f t="shared" si="33"/>
        <v>0</v>
      </c>
    </row>
    <row r="454" spans="1:38">
      <c r="A454" s="6"/>
      <c r="B454" s="5"/>
      <c r="D454" s="5"/>
      <c r="F454" s="5"/>
      <c r="AJ454">
        <f>IF(AND(OR(D454="S. acutus",D454="S. californicus",D454="S. tabernaemontani"),G454=0),E454*[1]Sheet1!$D$7+[1]Sheet1!$L$7,IF(AND(OR(D454="S. acutus",D454="S. tabernaemontani"),G454&gt;0),E454*[1]Sheet1!$D$8+AI454*[1]Sheet1!$E$8,IF(AND(D454="S. californicus",G454&gt;0),E454*[1]Sheet1!$D$9+AI454*[1]Sheet1!$E$9,IF(D454="S.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latifolia"),E454&gt;0),F454*[1]Sheet1!$C$4+E454*[1]Sheet1!$D$4+AD454*[1]Sheet1!$J$4+AE454*[1]Sheet1!$K$4+[1]Sheet1!$L$4,IF(AND(OR(D454="T. domingensis",D454="T. latifolia"),AF454&gt;0),AF454*[1]Sheet1!$G$5+AG454*[1]Sheet1!$H$5+AH454*[1]Sheet1!$I$5+[1]Sheet1!$L$5,0)))))))</f>
        <v>0</v>
      </c>
      <c r="AK454">
        <f t="shared" si="34"/>
        <v>0</v>
      </c>
      <c r="AL454">
        <f t="shared" si="33"/>
        <v>0</v>
      </c>
    </row>
    <row r="455" spans="1:38">
      <c r="A455" s="6"/>
      <c r="B455" s="5"/>
      <c r="D455" s="5"/>
      <c r="F455" s="5"/>
      <c r="AJ455">
        <f>IF(AND(OR(D455="S. acutus",D455="S. californicus",D455="S. tabernaemontani"),G455=0),E455*[1]Sheet1!$D$7+[1]Sheet1!$L$7,IF(AND(OR(D455="S. acutus",D455="S. tabernaemontani"),G455&gt;0),E455*[1]Sheet1!$D$8+AI455*[1]Sheet1!$E$8,IF(AND(D455="S. californicus",G455&gt;0),E455*[1]Sheet1!$D$9+AI455*[1]Sheet1!$E$9,IF(D455="S.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latifolia"),E455&gt;0),F455*[1]Sheet1!$C$4+E455*[1]Sheet1!$D$4+AD455*[1]Sheet1!$J$4+AE455*[1]Sheet1!$K$4+[1]Sheet1!$L$4,IF(AND(OR(D455="T. domingensis",D455="T. latifolia"),AF455&gt;0),AF455*[1]Sheet1!$G$5+AG455*[1]Sheet1!$H$5+AH455*[1]Sheet1!$I$5+[1]Sheet1!$L$5,0)))))))</f>
        <v>0</v>
      </c>
      <c r="AK455">
        <f t="shared" si="34"/>
        <v>0</v>
      </c>
      <c r="AL455">
        <f t="shared" si="33"/>
        <v>0</v>
      </c>
    </row>
    <row r="456" spans="1:38">
      <c r="A456" s="6"/>
      <c r="B456" s="5"/>
      <c r="D456" s="5"/>
      <c r="F456" s="5"/>
      <c r="AJ456">
        <f>IF(AND(OR(D456="S. acutus",D456="S. californicus",D456="S. tabernaemontani"),G456=0),E456*[1]Sheet1!$D$7+[1]Sheet1!$L$7,IF(AND(OR(D456="S. acutus",D456="S. tabernaemontani"),G456&gt;0),E456*[1]Sheet1!$D$8+AI456*[1]Sheet1!$E$8,IF(AND(D456="S. californicus",G456&gt;0),E456*[1]Sheet1!$D$9+AI456*[1]Sheet1!$E$9,IF(D456="S.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latifolia"),E456&gt;0),F456*[1]Sheet1!$C$4+E456*[1]Sheet1!$D$4+AD456*[1]Sheet1!$J$4+AE456*[1]Sheet1!$K$4+[1]Sheet1!$L$4,IF(AND(OR(D456="T. domingensis",D456="T. latifolia"),AF456&gt;0),AF456*[1]Sheet1!$G$5+AG456*[1]Sheet1!$H$5+AH456*[1]Sheet1!$I$5+[1]Sheet1!$L$5,0)))))))</f>
        <v>0</v>
      </c>
      <c r="AK456">
        <f t="shared" si="34"/>
        <v>0</v>
      </c>
      <c r="AL456">
        <f t="shared" si="33"/>
        <v>0</v>
      </c>
    </row>
    <row r="457" spans="1:38">
      <c r="A457" s="6"/>
      <c r="B457" s="5"/>
      <c r="D457" s="5"/>
      <c r="F457" s="5"/>
      <c r="AJ457">
        <f>IF(AND(OR(D457="S. acutus",D457="S. californicus",D457="S. tabernaemontani"),G457=0),E457*[1]Sheet1!$D$7+[1]Sheet1!$L$7,IF(AND(OR(D457="S. acutus",D457="S. tabernaemontani"),G457&gt;0),E457*[1]Sheet1!$D$8+AI457*[1]Sheet1!$E$8,IF(AND(D457="S. californicus",G457&gt;0),E457*[1]Sheet1!$D$9+AI457*[1]Sheet1!$E$9,IF(D457="S.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latifolia"),E457&gt;0),F457*[1]Sheet1!$C$4+E457*[1]Sheet1!$D$4+AD457*[1]Sheet1!$J$4+AE457*[1]Sheet1!$K$4+[1]Sheet1!$L$4,IF(AND(OR(D457="T. domingensis",D457="T. latifolia"),AF457&gt;0),AF457*[1]Sheet1!$G$5+AG457*[1]Sheet1!$H$5+AH457*[1]Sheet1!$I$5+[1]Sheet1!$L$5,0)))))))</f>
        <v>0</v>
      </c>
      <c r="AK457">
        <f t="shared" si="34"/>
        <v>0</v>
      </c>
      <c r="AL457">
        <f t="shared" si="33"/>
        <v>0</v>
      </c>
    </row>
    <row r="458" spans="1:38">
      <c r="A458" s="6"/>
      <c r="B458" s="5"/>
      <c r="D458" s="5"/>
      <c r="F458" s="5"/>
      <c r="AJ458">
        <f>IF(AND(OR(D458="S. acutus",D458="S. californicus",D458="S. tabernaemontani"),G458=0),E458*[1]Sheet1!$D$7+[1]Sheet1!$L$7,IF(AND(OR(D458="S. acutus",D458="S. tabernaemontani"),G458&gt;0),E458*[1]Sheet1!$D$8+AI458*[1]Sheet1!$E$8,IF(AND(D458="S. californicus",G458&gt;0),E458*[1]Sheet1!$D$9+AI458*[1]Sheet1!$E$9,IF(D458="S.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latifolia"),E458&gt;0),F458*[1]Sheet1!$C$4+E458*[1]Sheet1!$D$4+AD458*[1]Sheet1!$J$4+AE458*[1]Sheet1!$K$4+[1]Sheet1!$L$4,IF(AND(OR(D458="T. domingensis",D458="T. latifolia"),AF458&gt;0),AF458*[1]Sheet1!$G$5+AG458*[1]Sheet1!$H$5+AH458*[1]Sheet1!$I$5+[1]Sheet1!$L$5,0)))))))</f>
        <v>0</v>
      </c>
      <c r="AK458">
        <f t="shared" si="34"/>
        <v>0</v>
      </c>
      <c r="AL458">
        <f t="shared" si="33"/>
        <v>0</v>
      </c>
    </row>
    <row r="459" spans="1:38">
      <c r="A459" s="6"/>
      <c r="B459" s="5"/>
      <c r="D459" s="5"/>
      <c r="F459" s="5"/>
      <c r="AJ459">
        <f>IF(AND(OR(D459="S. acutus",D459="S. californicus",D459="S. tabernaemontani"),G459=0),E459*[1]Sheet1!$D$7+[1]Sheet1!$L$7,IF(AND(OR(D459="S. acutus",D459="S. tabernaemontani"),G459&gt;0),E459*[1]Sheet1!$D$8+AI459*[1]Sheet1!$E$8,IF(AND(D459="S. californicus",G459&gt;0),E459*[1]Sheet1!$D$9+AI459*[1]Sheet1!$E$9,IF(D459="S.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latifolia"),E459&gt;0),F459*[1]Sheet1!$C$4+E459*[1]Sheet1!$D$4+AD459*[1]Sheet1!$J$4+AE459*[1]Sheet1!$K$4+[1]Sheet1!$L$4,IF(AND(OR(D459="T. domingensis",D459="T. latifolia"),AF459&gt;0),AF459*[1]Sheet1!$G$5+AG459*[1]Sheet1!$H$5+AH459*[1]Sheet1!$I$5+[1]Sheet1!$L$5,0)))))))</f>
        <v>0</v>
      </c>
      <c r="AK459">
        <f t="shared" si="34"/>
        <v>0</v>
      </c>
      <c r="AL459">
        <f t="shared" si="33"/>
        <v>0</v>
      </c>
    </row>
    <row r="460" spans="1:38">
      <c r="A460" s="6"/>
      <c r="B460" s="5"/>
      <c r="D460" s="5"/>
      <c r="F460" s="5"/>
      <c r="AJ460">
        <f>IF(AND(OR(D460="S. acutus",D460="S. californicus",D460="S. tabernaemontani"),G460=0),E460*[1]Sheet1!$D$7+[1]Sheet1!$L$7,IF(AND(OR(D460="S. acutus",D460="S. tabernaemontani"),G460&gt;0),E460*[1]Sheet1!$D$8+AI460*[1]Sheet1!$E$8,IF(AND(D460="S. californicus",G460&gt;0),E460*[1]Sheet1!$D$9+AI460*[1]Sheet1!$E$9,IF(D460="S.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latifolia"),E460&gt;0),F460*[1]Sheet1!$C$4+E460*[1]Sheet1!$D$4+AD460*[1]Sheet1!$J$4+AE460*[1]Sheet1!$K$4+[1]Sheet1!$L$4,IF(AND(OR(D460="T. domingensis",D460="T. latifolia"),AF460&gt;0),AF460*[1]Sheet1!$G$5+AG460*[1]Sheet1!$H$5+AH460*[1]Sheet1!$I$5+[1]Sheet1!$L$5,0)))))))</f>
        <v>0</v>
      </c>
      <c r="AK460">
        <f t="shared" si="34"/>
        <v>0</v>
      </c>
      <c r="AL460">
        <f t="shared" si="33"/>
        <v>0</v>
      </c>
    </row>
    <row r="461" spans="1:38">
      <c r="A461" s="6"/>
      <c r="B461" s="5"/>
      <c r="D461" s="5"/>
      <c r="F461" s="5"/>
      <c r="AJ461">
        <f>IF(AND(OR(D461="S. acutus",D461="S. californicus",D461="S. tabernaemontani"),G461=0),E461*[1]Sheet1!$D$7+[1]Sheet1!$L$7,IF(AND(OR(D461="S. acutus",D461="S. tabernaemontani"),G461&gt;0),E461*[1]Sheet1!$D$8+AI461*[1]Sheet1!$E$8,IF(AND(D461="S. californicus",G461&gt;0),E461*[1]Sheet1!$D$9+AI461*[1]Sheet1!$E$9,IF(D461="S.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latifolia"),E461&gt;0),F461*[1]Sheet1!$C$4+E461*[1]Sheet1!$D$4+AD461*[1]Sheet1!$J$4+AE461*[1]Sheet1!$K$4+[1]Sheet1!$L$4,IF(AND(OR(D461="T. domingensis",D461="T. latifolia"),AF461&gt;0),AF461*[1]Sheet1!$G$5+AG461*[1]Sheet1!$H$5+AH461*[1]Sheet1!$I$5+[1]Sheet1!$L$5,0)))))))</f>
        <v>0</v>
      </c>
      <c r="AK461">
        <f t="shared" si="34"/>
        <v>0</v>
      </c>
      <c r="AL461">
        <f t="shared" si="33"/>
        <v>0</v>
      </c>
    </row>
    <row r="462" spans="1:38">
      <c r="A462" s="6"/>
      <c r="B462" s="5"/>
      <c r="D462" s="5"/>
      <c r="F462" s="5"/>
      <c r="AJ462">
        <f>IF(AND(OR(D462="S. acutus",D462="S. californicus",D462="S. tabernaemontani"),G462=0),E462*[1]Sheet1!$D$7+[1]Sheet1!$L$7,IF(AND(OR(D462="S. acutus",D462="S. tabernaemontani"),G462&gt;0),E462*[1]Sheet1!$D$8+AI462*[1]Sheet1!$E$8,IF(AND(D462="S. californicus",G462&gt;0),E462*[1]Sheet1!$D$9+AI462*[1]Sheet1!$E$9,IF(D462="S.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latifolia"),E462&gt;0),F462*[1]Sheet1!$C$4+E462*[1]Sheet1!$D$4+AD462*[1]Sheet1!$J$4+AE462*[1]Sheet1!$K$4+[1]Sheet1!$L$4,IF(AND(OR(D462="T. domingensis",D462="T. latifolia"),AF462&gt;0),AF462*[1]Sheet1!$G$5+AG462*[1]Sheet1!$H$5+AH462*[1]Sheet1!$I$5+[1]Sheet1!$L$5,0)))))))</f>
        <v>0</v>
      </c>
      <c r="AK462">
        <f t="shared" si="34"/>
        <v>0</v>
      </c>
      <c r="AL462">
        <f t="shared" si="33"/>
        <v>0</v>
      </c>
    </row>
    <row r="463" spans="1:38">
      <c r="A463" s="6"/>
      <c r="B463" s="5"/>
      <c r="D463" s="5"/>
      <c r="F463" s="5"/>
      <c r="AJ463">
        <f>IF(AND(OR(D463="S. acutus",D463="S. californicus",D463="S. tabernaemontani"),G463=0),E463*[1]Sheet1!$D$7+[1]Sheet1!$L$7,IF(AND(OR(D463="S. acutus",D463="S. tabernaemontani"),G463&gt;0),E463*[1]Sheet1!$D$8+AI463*[1]Sheet1!$E$8,IF(AND(D463="S. californicus",G463&gt;0),E463*[1]Sheet1!$D$9+AI463*[1]Sheet1!$E$9,IF(D463="S.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latifolia"),E463&gt;0),F463*[1]Sheet1!$C$4+E463*[1]Sheet1!$D$4+AD463*[1]Sheet1!$J$4+AE463*[1]Sheet1!$K$4+[1]Sheet1!$L$4,IF(AND(OR(D463="T. domingensis",D463="T. latifolia"),AF463&gt;0),AF463*[1]Sheet1!$G$5+AG463*[1]Sheet1!$H$5+AH463*[1]Sheet1!$I$5+[1]Sheet1!$L$5,0)))))))</f>
        <v>0</v>
      </c>
      <c r="AK463">
        <f t="shared" si="34"/>
        <v>0</v>
      </c>
      <c r="AL463">
        <f t="shared" si="33"/>
        <v>0</v>
      </c>
    </row>
    <row r="464" spans="1:38">
      <c r="A464" s="6"/>
      <c r="B464" s="5"/>
      <c r="D464" s="5"/>
      <c r="F464" s="5"/>
      <c r="AJ464">
        <f>IF(AND(OR(D464="S. acutus",D464="S. californicus",D464="S. tabernaemontani"),G464=0),E464*[1]Sheet1!$D$7+[1]Sheet1!$L$7,IF(AND(OR(D464="S. acutus",D464="S. tabernaemontani"),G464&gt;0),E464*[1]Sheet1!$D$8+AI464*[1]Sheet1!$E$8,IF(AND(D464="S. californicus",G464&gt;0),E464*[1]Sheet1!$D$9+AI464*[1]Sheet1!$E$9,IF(D464="S.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latifolia"),E464&gt;0),F464*[1]Sheet1!$C$4+E464*[1]Sheet1!$D$4+AD464*[1]Sheet1!$J$4+AE464*[1]Sheet1!$K$4+[1]Sheet1!$L$4,IF(AND(OR(D464="T. domingensis",D464="T. latifolia"),AF464&gt;0),AF464*[1]Sheet1!$G$5+AG464*[1]Sheet1!$H$5+AH464*[1]Sheet1!$I$5+[1]Sheet1!$L$5,0)))))))</f>
        <v>0</v>
      </c>
      <c r="AK464">
        <f t="shared" si="34"/>
        <v>0</v>
      </c>
      <c r="AL464">
        <f t="shared" si="33"/>
        <v>0</v>
      </c>
    </row>
    <row r="465" spans="1:38">
      <c r="A465" s="6"/>
      <c r="B465" s="5"/>
      <c r="D465" s="5"/>
      <c r="F465" s="5"/>
      <c r="AJ465">
        <f>IF(AND(OR(D465="S. acutus",D465="S. californicus",D465="S. tabernaemontani"),G465=0),E465*[1]Sheet1!$D$7+[1]Sheet1!$L$7,IF(AND(OR(D465="S. acutus",D465="S. tabernaemontani"),G465&gt;0),E465*[1]Sheet1!$D$8+AI465*[1]Sheet1!$E$8,IF(AND(D465="S. californicus",G465&gt;0),E465*[1]Sheet1!$D$9+AI465*[1]Sheet1!$E$9,IF(D465="S.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latifolia"),E465&gt;0),F465*[1]Sheet1!$C$4+E465*[1]Sheet1!$D$4+AD465*[1]Sheet1!$J$4+AE465*[1]Sheet1!$K$4+[1]Sheet1!$L$4,IF(AND(OR(D465="T. domingensis",D465="T. latifolia"),AF465&gt;0),AF465*[1]Sheet1!$G$5+AG465*[1]Sheet1!$H$5+AH465*[1]Sheet1!$I$5+[1]Sheet1!$L$5,0)))))))</f>
        <v>0</v>
      </c>
      <c r="AK465">
        <f t="shared" si="34"/>
        <v>0</v>
      </c>
      <c r="AL465">
        <f t="shared" si="33"/>
        <v>0</v>
      </c>
    </row>
    <row r="466" spans="1:38">
      <c r="A466" s="6"/>
      <c r="B466" s="5"/>
      <c r="D466" s="5"/>
      <c r="F466" s="5"/>
      <c r="AJ466">
        <f>IF(AND(OR(D466="S. acutus",D466="S. californicus",D466="S. tabernaemontani"),G466=0),E466*[1]Sheet1!$D$7+[1]Sheet1!$L$7,IF(AND(OR(D466="S. acutus",D466="S. tabernaemontani"),G466&gt;0),E466*[1]Sheet1!$D$8+AI466*[1]Sheet1!$E$8,IF(AND(D466="S. californicus",G466&gt;0),E466*[1]Sheet1!$D$9+AI466*[1]Sheet1!$E$9,IF(D466="S.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latifolia"),E466&gt;0),F466*[1]Sheet1!$C$4+E466*[1]Sheet1!$D$4+AD466*[1]Sheet1!$J$4+AE466*[1]Sheet1!$K$4+[1]Sheet1!$L$4,IF(AND(OR(D466="T. domingensis",D466="T. latifolia"),AF466&gt;0),AF466*[1]Sheet1!$G$5+AG466*[1]Sheet1!$H$5+AH466*[1]Sheet1!$I$5+[1]Sheet1!$L$5,0)))))))</f>
        <v>0</v>
      </c>
      <c r="AK466">
        <f t="shared" si="34"/>
        <v>0</v>
      </c>
      <c r="AL466">
        <f t="shared" si="33"/>
        <v>0</v>
      </c>
    </row>
    <row r="467" spans="1:38">
      <c r="A467" s="6"/>
      <c r="B467" s="5"/>
      <c r="D467" s="5"/>
      <c r="F467" s="5"/>
      <c r="AJ467">
        <f>IF(AND(OR(D467="S. acutus",D467="S. californicus",D467="S. tabernaemontani"),G467=0),E467*[1]Sheet1!$D$7+[1]Sheet1!$L$7,IF(AND(OR(D467="S. acutus",D467="S. tabernaemontani"),G467&gt;0),E467*[1]Sheet1!$D$8+AI467*[1]Sheet1!$E$8,IF(AND(D467="S. californicus",G467&gt;0),E467*[1]Sheet1!$D$9+AI467*[1]Sheet1!$E$9,IF(D467="S.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latifolia"),E467&gt;0),F467*[1]Sheet1!$C$4+E467*[1]Sheet1!$D$4+AD467*[1]Sheet1!$J$4+AE467*[1]Sheet1!$K$4+[1]Sheet1!$L$4,IF(AND(OR(D467="T. domingensis",D467="T. latifolia"),AF467&gt;0),AF467*[1]Sheet1!$G$5+AG467*[1]Sheet1!$H$5+AH467*[1]Sheet1!$I$5+[1]Sheet1!$L$5,0)))))))</f>
        <v>0</v>
      </c>
      <c r="AK467">
        <f t="shared" si="34"/>
        <v>0</v>
      </c>
      <c r="AL467">
        <f t="shared" si="33"/>
        <v>0</v>
      </c>
    </row>
    <row r="468" spans="1:38">
      <c r="A468" s="6"/>
      <c r="B468" s="5"/>
      <c r="D468" s="5"/>
      <c r="F468" s="5"/>
      <c r="AJ468">
        <f>IF(AND(OR(D468="S. acutus",D468="S. californicus",D468="S. tabernaemontani"),G468=0),E468*[1]Sheet1!$D$7+[1]Sheet1!$L$7,IF(AND(OR(D468="S. acutus",D468="S. tabernaemontani"),G468&gt;0),E468*[1]Sheet1!$D$8+AI468*[1]Sheet1!$E$8,IF(AND(D468="S. californicus",G468&gt;0),E468*[1]Sheet1!$D$9+AI468*[1]Sheet1!$E$9,IF(D468="S.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latifolia"),E468&gt;0),F468*[1]Sheet1!$C$4+E468*[1]Sheet1!$D$4+AD468*[1]Sheet1!$J$4+AE468*[1]Sheet1!$K$4+[1]Sheet1!$L$4,IF(AND(OR(D468="T. domingensis",D468="T. latifolia"),AF468&gt;0),AF468*[1]Sheet1!$G$5+AG468*[1]Sheet1!$H$5+AH468*[1]Sheet1!$I$5+[1]Sheet1!$L$5,0)))))))</f>
        <v>0</v>
      </c>
      <c r="AK468">
        <f t="shared" si="34"/>
        <v>0</v>
      </c>
      <c r="AL468">
        <f t="shared" si="33"/>
        <v>0</v>
      </c>
    </row>
    <row r="469" spans="1:38">
      <c r="A469" s="6"/>
      <c r="B469" s="5"/>
      <c r="D469" s="5"/>
      <c r="F469" s="5"/>
      <c r="AJ469">
        <f>IF(AND(OR(D469="S. acutus",D469="S. californicus",D469="S. tabernaemontani"),G469=0),E469*[1]Sheet1!$D$7+[1]Sheet1!$L$7,IF(AND(OR(D469="S. acutus",D469="S. tabernaemontani"),G469&gt;0),E469*[1]Sheet1!$D$8+AI469*[1]Sheet1!$E$8,IF(AND(D469="S. californicus",G469&gt;0),E469*[1]Sheet1!$D$9+AI469*[1]Sheet1!$E$9,IF(D469="S.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latifolia"),E469&gt;0),F469*[1]Sheet1!$C$4+E469*[1]Sheet1!$D$4+AD469*[1]Sheet1!$J$4+AE469*[1]Sheet1!$K$4+[1]Sheet1!$L$4,IF(AND(OR(D469="T. domingensis",D469="T. latifolia"),AF469&gt;0),AF469*[1]Sheet1!$G$5+AG469*[1]Sheet1!$H$5+AH469*[1]Sheet1!$I$5+[1]Sheet1!$L$5,0)))))))</f>
        <v>0</v>
      </c>
      <c r="AK469">
        <f t="shared" si="34"/>
        <v>0</v>
      </c>
      <c r="AL469">
        <f t="shared" si="33"/>
        <v>0</v>
      </c>
    </row>
    <row r="470" spans="1:38">
      <c r="A470" s="6"/>
      <c r="B470" s="5"/>
      <c r="D470" s="5"/>
      <c r="F470" s="5"/>
      <c r="AJ470">
        <f>IF(AND(OR(D470="S. acutus",D470="S. californicus",D470="S. tabernaemontani"),G470=0),E470*[1]Sheet1!$D$7+[1]Sheet1!$L$7,IF(AND(OR(D470="S. acutus",D470="S. tabernaemontani"),G470&gt;0),E470*[1]Sheet1!$D$8+AI470*[1]Sheet1!$E$8,IF(AND(D470="S. californicus",G470&gt;0),E470*[1]Sheet1!$D$9+AI470*[1]Sheet1!$E$9,IF(D470="S.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latifolia"),E470&gt;0),F470*[1]Sheet1!$C$4+E470*[1]Sheet1!$D$4+AD470*[1]Sheet1!$J$4+AE470*[1]Sheet1!$K$4+[1]Sheet1!$L$4,IF(AND(OR(D470="T. domingensis",D470="T. latifolia"),AF470&gt;0),AF470*[1]Sheet1!$G$5+AG470*[1]Sheet1!$H$5+AH470*[1]Sheet1!$I$5+[1]Sheet1!$L$5,0)))))))</f>
        <v>0</v>
      </c>
      <c r="AK470">
        <f t="shared" si="34"/>
        <v>0</v>
      </c>
      <c r="AL470">
        <f t="shared" si="33"/>
        <v>0</v>
      </c>
    </row>
    <row r="471" spans="1:38">
      <c r="A471" s="6"/>
      <c r="B471" s="5"/>
      <c r="D471" s="5"/>
      <c r="F471" s="5"/>
      <c r="AJ471">
        <f>IF(AND(OR(D471="S. acutus",D471="S. californicus",D471="S. tabernaemontani"),G471=0),E471*[1]Sheet1!$D$7+[1]Sheet1!$L$7,IF(AND(OR(D471="S. acutus",D471="S. tabernaemontani"),G471&gt;0),E471*[1]Sheet1!$D$8+AI471*[1]Sheet1!$E$8,IF(AND(D471="S. californicus",G471&gt;0),E471*[1]Sheet1!$D$9+AI471*[1]Sheet1!$E$9,IF(D471="S.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latifolia"),E471&gt;0),F471*[1]Sheet1!$C$4+E471*[1]Sheet1!$D$4+AD471*[1]Sheet1!$J$4+AE471*[1]Sheet1!$K$4+[1]Sheet1!$L$4,IF(AND(OR(D471="T. domingensis",D471="T. latifolia"),AF471&gt;0),AF471*[1]Sheet1!$G$5+AG471*[1]Sheet1!$H$5+AH471*[1]Sheet1!$I$5+[1]Sheet1!$L$5,0)))))))</f>
        <v>0</v>
      </c>
      <c r="AK471">
        <f t="shared" si="34"/>
        <v>0</v>
      </c>
      <c r="AL471">
        <f t="shared" si="33"/>
        <v>0</v>
      </c>
    </row>
    <row r="472" spans="1:38">
      <c r="A472" s="6"/>
      <c r="B472" s="5"/>
      <c r="D472" s="5"/>
      <c r="F472" s="5"/>
      <c r="AJ472">
        <f>IF(AND(OR(D472="S. acutus",D472="S. californicus",D472="S. tabernaemontani"),G472=0),E472*[1]Sheet1!$D$7+[1]Sheet1!$L$7,IF(AND(OR(D472="S. acutus",D472="S. tabernaemontani"),G472&gt;0),E472*[1]Sheet1!$D$8+AI472*[1]Sheet1!$E$8,IF(AND(D472="S. californicus",G472&gt;0),E472*[1]Sheet1!$D$9+AI472*[1]Sheet1!$E$9,IF(D472="S.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latifolia"),E472&gt;0),F472*[1]Sheet1!$C$4+E472*[1]Sheet1!$D$4+AD472*[1]Sheet1!$J$4+AE472*[1]Sheet1!$K$4+[1]Sheet1!$L$4,IF(AND(OR(D472="T. domingensis",D472="T. latifolia"),AF472&gt;0),AF472*[1]Sheet1!$G$5+AG472*[1]Sheet1!$H$5+AH472*[1]Sheet1!$I$5+[1]Sheet1!$L$5,0)))))))</f>
        <v>0</v>
      </c>
      <c r="AK472">
        <f t="shared" si="34"/>
        <v>0</v>
      </c>
      <c r="AL472">
        <f t="shared" si="33"/>
        <v>0</v>
      </c>
    </row>
    <row r="473" spans="1:38">
      <c r="A473" s="6"/>
      <c r="B473" s="5"/>
      <c r="D473" s="5"/>
      <c r="F473" s="5"/>
      <c r="AJ473">
        <f>IF(AND(OR(D473="S. acutus",D473="S. californicus",D473="S. tabernaemontani"),G473=0),E473*[1]Sheet1!$D$7+[1]Sheet1!$L$7,IF(AND(OR(D473="S. acutus",D473="S. tabernaemontani"),G473&gt;0),E473*[1]Sheet1!$D$8+AI473*[1]Sheet1!$E$8,IF(AND(D473="S. californicus",G473&gt;0),E473*[1]Sheet1!$D$9+AI473*[1]Sheet1!$E$9,IF(D473="S.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latifolia"),E473&gt;0),F473*[1]Sheet1!$C$4+E473*[1]Sheet1!$D$4+AD473*[1]Sheet1!$J$4+AE473*[1]Sheet1!$K$4+[1]Sheet1!$L$4,IF(AND(OR(D473="T. domingensis",D473="T. latifolia"),AF473&gt;0),AF473*[1]Sheet1!$G$5+AG473*[1]Sheet1!$H$5+AH473*[1]Sheet1!$I$5+[1]Sheet1!$L$5,0)))))))</f>
        <v>0</v>
      </c>
      <c r="AK473">
        <f t="shared" si="34"/>
        <v>0</v>
      </c>
      <c r="AL473">
        <f t="shared" si="33"/>
        <v>0</v>
      </c>
    </row>
    <row r="474" spans="1:38">
      <c r="A474" s="6"/>
      <c r="B474" s="5"/>
      <c r="D474" s="5"/>
      <c r="F474" s="5"/>
      <c r="AJ474">
        <f>IF(AND(OR(D474="S. acutus",D474="S. californicus",D474="S. tabernaemontani"),G474=0),E474*[1]Sheet1!$D$7+[1]Sheet1!$L$7,IF(AND(OR(D474="S. acutus",D474="S. tabernaemontani"),G474&gt;0),E474*[1]Sheet1!$D$8+AI474*[1]Sheet1!$E$8,IF(AND(D474="S. californicus",G474&gt;0),E474*[1]Sheet1!$D$9+AI474*[1]Sheet1!$E$9,IF(D474="S.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latifolia"),E474&gt;0),F474*[1]Sheet1!$C$4+E474*[1]Sheet1!$D$4+AD474*[1]Sheet1!$J$4+AE474*[1]Sheet1!$K$4+[1]Sheet1!$L$4,IF(AND(OR(D474="T. domingensis",D474="T. latifolia"),AF474&gt;0),AF474*[1]Sheet1!$G$5+AG474*[1]Sheet1!$H$5+AH474*[1]Sheet1!$I$5+[1]Sheet1!$L$5,0)))))))</f>
        <v>0</v>
      </c>
      <c r="AK474">
        <f t="shared" si="34"/>
        <v>0</v>
      </c>
      <c r="AL474">
        <f t="shared" si="33"/>
        <v>0</v>
      </c>
    </row>
    <row r="475" spans="1:38">
      <c r="A475" s="6"/>
      <c r="B475" s="5"/>
      <c r="D475" s="5"/>
      <c r="F475" s="5"/>
      <c r="AJ475">
        <f>IF(AND(OR(D475="S. acutus",D475="S. californicus",D475="S. tabernaemontani"),G475=0),E475*[1]Sheet1!$D$7+[1]Sheet1!$L$7,IF(AND(OR(D475="S. acutus",D475="S. tabernaemontani"),G475&gt;0),E475*[1]Sheet1!$D$8+AI475*[1]Sheet1!$E$8,IF(AND(D475="S. californicus",G475&gt;0),E475*[1]Sheet1!$D$9+AI475*[1]Sheet1!$E$9,IF(D475="S.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latifolia"),E475&gt;0),F475*[1]Sheet1!$C$4+E475*[1]Sheet1!$D$4+AD475*[1]Sheet1!$J$4+AE475*[1]Sheet1!$K$4+[1]Sheet1!$L$4,IF(AND(OR(D475="T. domingensis",D475="T. latifolia"),AF475&gt;0),AF475*[1]Sheet1!$G$5+AG475*[1]Sheet1!$H$5+AH475*[1]Sheet1!$I$5+[1]Sheet1!$L$5,0)))))))</f>
        <v>0</v>
      </c>
      <c r="AK475">
        <f t="shared" si="34"/>
        <v>0</v>
      </c>
      <c r="AL475">
        <f t="shared" si="33"/>
        <v>0</v>
      </c>
    </row>
    <row r="476" spans="1:38">
      <c r="A476" s="6"/>
      <c r="B476" s="5"/>
      <c r="D476" s="5"/>
      <c r="F476" s="5"/>
      <c r="AJ476">
        <f>IF(AND(OR(D476="S. acutus",D476="S. californicus",D476="S. tabernaemontani"),G476=0),E476*[1]Sheet1!$D$7+[1]Sheet1!$L$7,IF(AND(OR(D476="S. acutus",D476="S. tabernaemontani"),G476&gt;0),E476*[1]Sheet1!$D$8+AI476*[1]Sheet1!$E$8,IF(AND(D476="S. californicus",G476&gt;0),E476*[1]Sheet1!$D$9+AI476*[1]Sheet1!$E$9,IF(D476="S.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latifolia"),E476&gt;0),F476*[1]Sheet1!$C$4+E476*[1]Sheet1!$D$4+AD476*[1]Sheet1!$J$4+AE476*[1]Sheet1!$K$4+[1]Sheet1!$L$4,IF(AND(OR(D476="T. domingensis",D476="T. latifolia"),AF476&gt;0),AF476*[1]Sheet1!$G$5+AG476*[1]Sheet1!$H$5+AH476*[1]Sheet1!$I$5+[1]Sheet1!$L$5,0)))))))</f>
        <v>0</v>
      </c>
      <c r="AK476">
        <f t="shared" si="34"/>
        <v>0</v>
      </c>
      <c r="AL476">
        <f t="shared" si="33"/>
        <v>0</v>
      </c>
    </row>
    <row r="477" spans="1:38">
      <c r="A477" s="6"/>
      <c r="B477" s="5"/>
      <c r="D477" s="5"/>
      <c r="F477" s="5"/>
      <c r="AJ477">
        <f>IF(AND(OR(D477="S. acutus",D477="S. californicus",D477="S. tabernaemontani"),G477=0),E477*[1]Sheet1!$D$7+[1]Sheet1!$L$7,IF(AND(OR(D477="S. acutus",D477="S. tabernaemontani"),G477&gt;0),E477*[1]Sheet1!$D$8+AI477*[1]Sheet1!$E$8,IF(AND(D477="S. californicus",G477&gt;0),E477*[1]Sheet1!$D$9+AI477*[1]Sheet1!$E$9,IF(D477="S.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latifolia"),E477&gt;0),F477*[1]Sheet1!$C$4+E477*[1]Sheet1!$D$4+AD477*[1]Sheet1!$J$4+AE477*[1]Sheet1!$K$4+[1]Sheet1!$L$4,IF(AND(OR(D477="T. domingensis",D477="T. latifolia"),AF477&gt;0),AF477*[1]Sheet1!$G$5+AG477*[1]Sheet1!$H$5+AH477*[1]Sheet1!$I$5+[1]Sheet1!$L$5,0)))))))</f>
        <v>0</v>
      </c>
      <c r="AK477">
        <f t="shared" si="34"/>
        <v>0</v>
      </c>
      <c r="AL477">
        <f t="shared" si="33"/>
        <v>0</v>
      </c>
    </row>
    <row r="478" spans="1:38">
      <c r="A478" s="6"/>
      <c r="B478" s="5"/>
      <c r="D478" s="5"/>
      <c r="F478" s="5"/>
      <c r="AJ478">
        <f>IF(AND(OR(D478="S. acutus",D478="S. californicus",D478="S. tabernaemontani"),G478=0),E478*[1]Sheet1!$D$7+[1]Sheet1!$L$7,IF(AND(OR(D478="S. acutus",D478="S. tabernaemontani"),G478&gt;0),E478*[1]Sheet1!$D$8+AI478*[1]Sheet1!$E$8,IF(AND(D478="S. californicus",G478&gt;0),E478*[1]Sheet1!$D$9+AI478*[1]Sheet1!$E$9,IF(D478="S.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latifolia"),E478&gt;0),F478*[1]Sheet1!$C$4+E478*[1]Sheet1!$D$4+AD478*[1]Sheet1!$J$4+AE478*[1]Sheet1!$K$4+[1]Sheet1!$L$4,IF(AND(OR(D478="T. domingensis",D478="T. latifolia"),AF478&gt;0),AF478*[1]Sheet1!$G$5+AG478*[1]Sheet1!$H$5+AH478*[1]Sheet1!$I$5+[1]Sheet1!$L$5,0)))))))</f>
        <v>0</v>
      </c>
      <c r="AK478">
        <f t="shared" si="34"/>
        <v>0</v>
      </c>
      <c r="AL478">
        <f t="shared" si="33"/>
        <v>0</v>
      </c>
    </row>
    <row r="479" spans="1:38">
      <c r="A479" s="6"/>
      <c r="B479" s="5"/>
      <c r="D479" s="5"/>
      <c r="F479" s="5"/>
      <c r="AJ479">
        <f>IF(AND(OR(D479="S. acutus",D479="S. californicus",D479="S. tabernaemontani"),G479=0),E479*[1]Sheet1!$D$7+[1]Sheet1!$L$7,IF(AND(OR(D479="S. acutus",D479="S. tabernaemontani"),G479&gt;0),E479*[1]Sheet1!$D$8+AI479*[1]Sheet1!$E$8,IF(AND(D479="S. californicus",G479&gt;0),E479*[1]Sheet1!$D$9+AI479*[1]Sheet1!$E$9,IF(D479="S.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latifolia"),E479&gt;0),F479*[1]Sheet1!$C$4+E479*[1]Sheet1!$D$4+AD479*[1]Sheet1!$J$4+AE479*[1]Sheet1!$K$4+[1]Sheet1!$L$4,IF(AND(OR(D479="T. domingensis",D479="T. latifolia"),AF479&gt;0),AF479*[1]Sheet1!$G$5+AG479*[1]Sheet1!$H$5+AH479*[1]Sheet1!$I$5+[1]Sheet1!$L$5,0)))))))</f>
        <v>0</v>
      </c>
      <c r="AK479">
        <f t="shared" si="34"/>
        <v>0</v>
      </c>
      <c r="AL479">
        <f t="shared" si="33"/>
        <v>0</v>
      </c>
    </row>
    <row r="480" spans="1:38">
      <c r="A480" s="6"/>
      <c r="B480" s="5"/>
      <c r="D480" s="5"/>
      <c r="F480" s="5"/>
      <c r="AJ480">
        <f>IF(AND(OR(D480="S. acutus",D480="S. californicus",D480="S. tabernaemontani"),G480=0),E480*[1]Sheet1!$D$7+[1]Sheet1!$L$7,IF(AND(OR(D480="S. acutus",D480="S. tabernaemontani"),G480&gt;0),E480*[1]Sheet1!$D$8+AI480*[1]Sheet1!$E$8,IF(AND(D480="S. californicus",G480&gt;0),E480*[1]Sheet1!$D$9+AI480*[1]Sheet1!$E$9,IF(D480="S.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latifolia"),E480&gt;0),F480*[1]Sheet1!$C$4+E480*[1]Sheet1!$D$4+AD480*[1]Sheet1!$J$4+AE480*[1]Sheet1!$K$4+[1]Sheet1!$L$4,IF(AND(OR(D480="T. domingensis",D480="T. latifolia"),AF480&gt;0),AF480*[1]Sheet1!$G$5+AG480*[1]Sheet1!$H$5+AH480*[1]Sheet1!$I$5+[1]Sheet1!$L$5,0)))))))</f>
        <v>0</v>
      </c>
      <c r="AK480">
        <f t="shared" si="34"/>
        <v>0</v>
      </c>
      <c r="AL480">
        <f t="shared" si="33"/>
        <v>0</v>
      </c>
    </row>
    <row r="481" spans="1:38">
      <c r="A481" s="6"/>
      <c r="B481" s="5"/>
      <c r="D481" s="5"/>
      <c r="F481" s="5"/>
      <c r="AJ481">
        <f>IF(AND(OR(D481="S. acutus",D481="S. californicus",D481="S. tabernaemontani"),G481=0),E481*[1]Sheet1!$D$7+[1]Sheet1!$L$7,IF(AND(OR(D481="S. acutus",D481="S. tabernaemontani"),G481&gt;0),E481*[1]Sheet1!$D$8+AI481*[1]Sheet1!$E$8,IF(AND(D481="S. californicus",G481&gt;0),E481*[1]Sheet1!$D$9+AI481*[1]Sheet1!$E$9,IF(D481="S.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latifolia"),E481&gt;0),F481*[1]Sheet1!$C$4+E481*[1]Sheet1!$D$4+AD481*[1]Sheet1!$J$4+AE481*[1]Sheet1!$K$4+[1]Sheet1!$L$4,IF(AND(OR(D481="T. domingensis",D481="T. latifolia"),AF481&gt;0),AF481*[1]Sheet1!$G$5+AG481*[1]Sheet1!$H$5+AH481*[1]Sheet1!$I$5+[1]Sheet1!$L$5,0)))))))</f>
        <v>0</v>
      </c>
      <c r="AK481">
        <f t="shared" si="34"/>
        <v>0</v>
      </c>
      <c r="AL481">
        <f t="shared" si="33"/>
        <v>0</v>
      </c>
    </row>
    <row r="482" spans="1:38">
      <c r="A482" s="6"/>
      <c r="B482" s="5"/>
      <c r="D482" s="5"/>
      <c r="F482" s="5"/>
      <c r="AJ482">
        <f>IF(AND(OR(D482="S. acutus",D482="S. californicus",D482="S. tabernaemontani"),G482=0),E482*[1]Sheet1!$D$7+[1]Sheet1!$L$7,IF(AND(OR(D482="S. acutus",D482="S. tabernaemontani"),G482&gt;0),E482*[1]Sheet1!$D$8+AI482*[1]Sheet1!$E$8,IF(AND(D482="S. californicus",G482&gt;0),E482*[1]Sheet1!$D$9+AI482*[1]Sheet1!$E$9,IF(D482="S.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latifolia"),E482&gt;0),F482*[1]Sheet1!$C$4+E482*[1]Sheet1!$D$4+AD482*[1]Sheet1!$J$4+AE482*[1]Sheet1!$K$4+[1]Sheet1!$L$4,IF(AND(OR(D482="T. domingensis",D482="T. latifolia"),AF482&gt;0),AF482*[1]Sheet1!$G$5+AG482*[1]Sheet1!$H$5+AH482*[1]Sheet1!$I$5+[1]Sheet1!$L$5,0)))))))</f>
        <v>0</v>
      </c>
      <c r="AK482">
        <f t="shared" si="34"/>
        <v>0</v>
      </c>
      <c r="AL482">
        <f t="shared" si="33"/>
        <v>0</v>
      </c>
    </row>
    <row r="483" spans="1:38">
      <c r="A483" s="6"/>
      <c r="B483" s="5"/>
      <c r="D483" s="5"/>
      <c r="F483" s="5"/>
      <c r="AJ483">
        <f>IF(AND(OR(D483="S. acutus",D483="S. californicus",D483="S. tabernaemontani"),G483=0),E483*[1]Sheet1!$D$7+[1]Sheet1!$L$7,IF(AND(OR(D483="S. acutus",D483="S. tabernaemontani"),G483&gt;0),E483*[1]Sheet1!$D$8+AI483*[1]Sheet1!$E$8,IF(AND(D483="S. californicus",G483&gt;0),E483*[1]Sheet1!$D$9+AI483*[1]Sheet1!$E$9,IF(D483="S.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latifolia"),E483&gt;0),F483*[1]Sheet1!$C$4+E483*[1]Sheet1!$D$4+AD483*[1]Sheet1!$J$4+AE483*[1]Sheet1!$K$4+[1]Sheet1!$L$4,IF(AND(OR(D483="T. domingensis",D483="T. latifolia"),AF483&gt;0),AF483*[1]Sheet1!$G$5+AG483*[1]Sheet1!$H$5+AH483*[1]Sheet1!$I$5+[1]Sheet1!$L$5,0)))))))</f>
        <v>0</v>
      </c>
      <c r="AK483">
        <f t="shared" si="34"/>
        <v>0</v>
      </c>
      <c r="AL483">
        <f t="shared" si="33"/>
        <v>0</v>
      </c>
    </row>
    <row r="484" spans="1:38">
      <c r="A484" s="6"/>
      <c r="B484" s="5"/>
      <c r="D484" s="5"/>
      <c r="F484" s="5"/>
      <c r="AJ484">
        <f>IF(AND(OR(D484="S. acutus",D484="S. californicus",D484="S. tabernaemontani"),G484=0),E484*[1]Sheet1!$D$7+[1]Sheet1!$L$7,IF(AND(OR(D484="S. acutus",D484="S. tabernaemontani"),G484&gt;0),E484*[1]Sheet1!$D$8+AI484*[1]Sheet1!$E$8,IF(AND(D484="S. californicus",G484&gt;0),E484*[1]Sheet1!$D$9+AI484*[1]Sheet1!$E$9,IF(D484="S.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latifolia"),E484&gt;0),F484*[1]Sheet1!$C$4+E484*[1]Sheet1!$D$4+AD484*[1]Sheet1!$J$4+AE484*[1]Sheet1!$K$4+[1]Sheet1!$L$4,IF(AND(OR(D484="T. domingensis",D484="T. latifolia"),AF484&gt;0),AF484*[1]Sheet1!$G$5+AG484*[1]Sheet1!$H$5+AH484*[1]Sheet1!$I$5+[1]Sheet1!$L$5,0)))))))</f>
        <v>0</v>
      </c>
      <c r="AK484">
        <f t="shared" si="34"/>
        <v>0</v>
      </c>
      <c r="AL484">
        <f t="shared" si="33"/>
        <v>0</v>
      </c>
    </row>
    <row r="485" spans="1:38">
      <c r="A485" s="6"/>
      <c r="B485" s="5"/>
      <c r="D485" s="5"/>
      <c r="F485" s="5"/>
      <c r="AJ485">
        <f>IF(AND(OR(D485="S. acutus",D485="S. californicus",D485="S. tabernaemontani"),G485=0),E485*[1]Sheet1!$D$7+[1]Sheet1!$L$7,IF(AND(OR(D485="S. acutus",D485="S. tabernaemontani"),G485&gt;0),E485*[1]Sheet1!$D$8+AI485*[1]Sheet1!$E$8,IF(AND(D485="S. californicus",G485&gt;0),E485*[1]Sheet1!$D$9+AI485*[1]Sheet1!$E$9,IF(D485="S.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latifolia"),E485&gt;0),F485*[1]Sheet1!$C$4+E485*[1]Sheet1!$D$4+AD485*[1]Sheet1!$J$4+AE485*[1]Sheet1!$K$4+[1]Sheet1!$L$4,IF(AND(OR(D485="T. domingensis",D485="T. latifolia"),AF485&gt;0),AF485*[1]Sheet1!$G$5+AG485*[1]Sheet1!$H$5+AH485*[1]Sheet1!$I$5+[1]Sheet1!$L$5,0)))))))</f>
        <v>0</v>
      </c>
      <c r="AK485">
        <f t="shared" si="34"/>
        <v>0</v>
      </c>
      <c r="AL485">
        <f t="shared" si="33"/>
        <v>0</v>
      </c>
    </row>
    <row r="486" spans="1:38">
      <c r="A486" s="6"/>
      <c r="B486" s="5"/>
      <c r="D486" s="5"/>
      <c r="F486" s="5"/>
      <c r="AJ486">
        <f>IF(AND(OR(D486="S. acutus",D486="S. californicus",D486="S. tabernaemontani"),G486=0),E486*[1]Sheet1!$D$7+[1]Sheet1!$L$7,IF(AND(OR(D486="S. acutus",D486="S. tabernaemontani"),G486&gt;0),E486*[1]Sheet1!$D$8+AI486*[1]Sheet1!$E$8,IF(AND(D486="S. californicus",G486&gt;0),E486*[1]Sheet1!$D$9+AI486*[1]Sheet1!$E$9,IF(D486="S.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latifolia"),E486&gt;0),F486*[1]Sheet1!$C$4+E486*[1]Sheet1!$D$4+AD486*[1]Sheet1!$J$4+AE486*[1]Sheet1!$K$4+[1]Sheet1!$L$4,IF(AND(OR(D486="T. domingensis",D486="T. latifolia"),AF486&gt;0),AF486*[1]Sheet1!$G$5+AG486*[1]Sheet1!$H$5+AH486*[1]Sheet1!$I$5+[1]Sheet1!$L$5,0)))))))</f>
        <v>0</v>
      </c>
      <c r="AK486">
        <f t="shared" si="34"/>
        <v>0</v>
      </c>
      <c r="AL486">
        <f t="shared" si="33"/>
        <v>0</v>
      </c>
    </row>
    <row r="487" spans="1:38">
      <c r="A487" s="6"/>
      <c r="B487" s="5"/>
      <c r="D487" s="5"/>
      <c r="F487" s="5"/>
      <c r="AJ487">
        <f>IF(AND(OR(D487="S. acutus",D487="S. californicus",D487="S. tabernaemontani"),G487=0),E487*[1]Sheet1!$D$7+[1]Sheet1!$L$7,IF(AND(OR(D487="S. acutus",D487="S. tabernaemontani"),G487&gt;0),E487*[1]Sheet1!$D$8+AI487*[1]Sheet1!$E$8,IF(AND(D487="S. californicus",G487&gt;0),E487*[1]Sheet1!$D$9+AI487*[1]Sheet1!$E$9,IF(D487="S.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latifolia"),E487&gt;0),F487*[1]Sheet1!$C$4+E487*[1]Sheet1!$D$4+AD487*[1]Sheet1!$J$4+AE487*[1]Sheet1!$K$4+[1]Sheet1!$L$4,IF(AND(OR(D487="T. domingensis",D487="T. latifolia"),AF487&gt;0),AF487*[1]Sheet1!$G$5+AG487*[1]Sheet1!$H$5+AH487*[1]Sheet1!$I$5+[1]Sheet1!$L$5,0)))))))</f>
        <v>0</v>
      </c>
      <c r="AK487">
        <f t="shared" si="34"/>
        <v>0</v>
      </c>
      <c r="AL487">
        <f t="shared" ref="AL487:AL550" si="35">3.14159*((F487/2)^2)</f>
        <v>0</v>
      </c>
    </row>
    <row r="488" spans="1:38">
      <c r="A488" s="6"/>
      <c r="B488" s="5"/>
      <c r="D488" s="5"/>
      <c r="F488" s="5"/>
      <c r="AJ488">
        <f>IF(AND(OR(D488="S. acutus",D488="S. californicus",D488="S. tabernaemontani"),G488=0),E488*[1]Sheet1!$D$7+[1]Sheet1!$L$7,IF(AND(OR(D488="S. acutus",D488="S. tabernaemontani"),G488&gt;0),E488*[1]Sheet1!$D$8+AI488*[1]Sheet1!$E$8,IF(AND(D488="S. californicus",G488&gt;0),E488*[1]Sheet1!$D$9+AI488*[1]Sheet1!$E$9,IF(D488="S.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latifolia"),E488&gt;0),F488*[1]Sheet1!$C$4+E488*[1]Sheet1!$D$4+AD488*[1]Sheet1!$J$4+AE488*[1]Sheet1!$K$4+[1]Sheet1!$L$4,IF(AND(OR(D488="T. domingensis",D488="T. latifolia"),AF488&gt;0),AF488*[1]Sheet1!$G$5+AG488*[1]Sheet1!$H$5+AH488*[1]Sheet1!$I$5+[1]Sheet1!$L$5,0)))))))</f>
        <v>0</v>
      </c>
      <c r="AK488">
        <f t="shared" si="34"/>
        <v>0</v>
      </c>
      <c r="AL488">
        <f t="shared" si="35"/>
        <v>0</v>
      </c>
    </row>
    <row r="489" spans="1:38">
      <c r="A489" s="6"/>
      <c r="B489" s="5"/>
      <c r="D489" s="5"/>
      <c r="F489" s="5"/>
      <c r="AJ489">
        <f>IF(AND(OR(D489="S. acutus",D489="S. californicus",D489="S. tabernaemontani"),G489=0),E489*[1]Sheet1!$D$7+[1]Sheet1!$L$7,IF(AND(OR(D489="S. acutus",D489="S. tabernaemontani"),G489&gt;0),E489*[1]Sheet1!$D$8+AI489*[1]Sheet1!$E$8,IF(AND(D489="S. californicus",G489&gt;0),E489*[1]Sheet1!$D$9+AI489*[1]Sheet1!$E$9,IF(D489="S.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latifolia"),E489&gt;0),F489*[1]Sheet1!$C$4+E489*[1]Sheet1!$D$4+AD489*[1]Sheet1!$J$4+AE489*[1]Sheet1!$K$4+[1]Sheet1!$L$4,IF(AND(OR(D489="T. domingensis",D489="T. latifolia"),AF489&gt;0),AF489*[1]Sheet1!$G$5+AG489*[1]Sheet1!$H$5+AH489*[1]Sheet1!$I$5+[1]Sheet1!$L$5,0)))))))</f>
        <v>0</v>
      </c>
      <c r="AK489">
        <f t="shared" si="34"/>
        <v>0</v>
      </c>
      <c r="AL489">
        <f t="shared" si="35"/>
        <v>0</v>
      </c>
    </row>
    <row r="490" spans="1:38">
      <c r="A490" s="6"/>
      <c r="B490" s="5"/>
      <c r="D490" s="5"/>
      <c r="F490" s="5"/>
      <c r="AJ490">
        <f>IF(AND(OR(D490="S. acutus",D490="S. californicus",D490="S. tabernaemontani"),G490=0),E490*[1]Sheet1!$D$7+[1]Sheet1!$L$7,IF(AND(OR(D490="S. acutus",D490="S. tabernaemontani"),G490&gt;0),E490*[1]Sheet1!$D$8+AI490*[1]Sheet1!$E$8,IF(AND(D490="S. californicus",G490&gt;0),E490*[1]Sheet1!$D$9+AI490*[1]Sheet1!$E$9,IF(D490="S.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latifolia"),E490&gt;0),F490*[1]Sheet1!$C$4+E490*[1]Sheet1!$D$4+AD490*[1]Sheet1!$J$4+AE490*[1]Sheet1!$K$4+[1]Sheet1!$L$4,IF(AND(OR(D490="T. domingensis",D490="T. latifolia"),AF490&gt;0),AF490*[1]Sheet1!$G$5+AG490*[1]Sheet1!$H$5+AH490*[1]Sheet1!$I$5+[1]Sheet1!$L$5,0)))))))</f>
        <v>0</v>
      </c>
      <c r="AK490">
        <f t="shared" si="34"/>
        <v>0</v>
      </c>
      <c r="AL490">
        <f t="shared" si="35"/>
        <v>0</v>
      </c>
    </row>
    <row r="491" spans="1:38">
      <c r="A491" s="6"/>
      <c r="B491" s="5"/>
      <c r="D491" s="5"/>
      <c r="F491" s="5"/>
      <c r="AJ491">
        <f>IF(AND(OR(D491="S. acutus",D491="S. californicus",D491="S. tabernaemontani"),G491=0),E491*[1]Sheet1!$D$7+[1]Sheet1!$L$7,IF(AND(OR(D491="S. acutus",D491="S. tabernaemontani"),G491&gt;0),E491*[1]Sheet1!$D$8+AI491*[1]Sheet1!$E$8,IF(AND(D491="S. californicus",G491&gt;0),E491*[1]Sheet1!$D$9+AI491*[1]Sheet1!$E$9,IF(D491="S.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latifolia"),E491&gt;0),F491*[1]Sheet1!$C$4+E491*[1]Sheet1!$D$4+AD491*[1]Sheet1!$J$4+AE491*[1]Sheet1!$K$4+[1]Sheet1!$L$4,IF(AND(OR(D491="T. domingensis",D491="T. latifolia"),AF491&gt;0),AF491*[1]Sheet1!$G$5+AG491*[1]Sheet1!$H$5+AH491*[1]Sheet1!$I$5+[1]Sheet1!$L$5,0)))))))</f>
        <v>0</v>
      </c>
      <c r="AK491">
        <f t="shared" si="34"/>
        <v>0</v>
      </c>
      <c r="AL491">
        <f t="shared" si="35"/>
        <v>0</v>
      </c>
    </row>
    <row r="492" spans="1:38">
      <c r="A492" s="6"/>
      <c r="B492" s="5"/>
      <c r="D492" s="5"/>
      <c r="F492" s="5"/>
      <c r="AJ492">
        <f>IF(AND(OR(D492="S. acutus",D492="S. californicus",D492="S. tabernaemontani"),G492=0),E492*[1]Sheet1!$D$7+[1]Sheet1!$L$7,IF(AND(OR(D492="S. acutus",D492="S. tabernaemontani"),G492&gt;0),E492*[1]Sheet1!$D$8+AI492*[1]Sheet1!$E$8,IF(AND(D492="S. californicus",G492&gt;0),E492*[1]Sheet1!$D$9+AI492*[1]Sheet1!$E$9,IF(D492="S.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latifolia"),E492&gt;0),F492*[1]Sheet1!$C$4+E492*[1]Sheet1!$D$4+AD492*[1]Sheet1!$J$4+AE492*[1]Sheet1!$K$4+[1]Sheet1!$L$4,IF(AND(OR(D492="T. domingensis",D492="T. latifolia"),AF492&gt;0),AF492*[1]Sheet1!$G$5+AG492*[1]Sheet1!$H$5+AH492*[1]Sheet1!$I$5+[1]Sheet1!$L$5,0)))))))</f>
        <v>0</v>
      </c>
      <c r="AK492">
        <f t="shared" si="34"/>
        <v>0</v>
      </c>
      <c r="AL492">
        <f t="shared" si="35"/>
        <v>0</v>
      </c>
    </row>
    <row r="493" spans="1:38">
      <c r="A493" s="6"/>
      <c r="B493" s="5"/>
      <c r="D493" s="5"/>
      <c r="F493" s="5"/>
      <c r="AJ493">
        <f>IF(AND(OR(D493="S. acutus",D493="S. californicus",D493="S. tabernaemontani"),G493=0),E493*[1]Sheet1!$D$7+[1]Sheet1!$L$7,IF(AND(OR(D493="S. acutus",D493="S. tabernaemontani"),G493&gt;0),E493*[1]Sheet1!$D$8+AI493*[1]Sheet1!$E$8,IF(AND(D493="S. californicus",G493&gt;0),E493*[1]Sheet1!$D$9+AI493*[1]Sheet1!$E$9,IF(D493="S.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latifolia"),E493&gt;0),F493*[1]Sheet1!$C$4+E493*[1]Sheet1!$D$4+AD493*[1]Sheet1!$J$4+AE493*[1]Sheet1!$K$4+[1]Sheet1!$L$4,IF(AND(OR(D493="T. domingensis",D493="T. latifolia"),AF493&gt;0),AF493*[1]Sheet1!$G$5+AG493*[1]Sheet1!$H$5+AH493*[1]Sheet1!$I$5+[1]Sheet1!$L$5,0)))))))</f>
        <v>0</v>
      </c>
      <c r="AK493">
        <f t="shared" si="34"/>
        <v>0</v>
      </c>
      <c r="AL493">
        <f t="shared" si="35"/>
        <v>0</v>
      </c>
    </row>
    <row r="494" spans="1:38">
      <c r="A494" s="6"/>
      <c r="B494" s="5"/>
      <c r="D494" s="5"/>
      <c r="F494" s="5"/>
      <c r="AJ494">
        <f>IF(AND(OR(D494="S. acutus",D494="S. californicus",D494="S. tabernaemontani"),G494=0),E494*[1]Sheet1!$D$7+[1]Sheet1!$L$7,IF(AND(OR(D494="S. acutus",D494="S. tabernaemontani"),G494&gt;0),E494*[1]Sheet1!$D$8+AI494*[1]Sheet1!$E$8,IF(AND(D494="S. californicus",G494&gt;0),E494*[1]Sheet1!$D$9+AI494*[1]Sheet1!$E$9,IF(D494="S.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latifolia"),E494&gt;0),F494*[1]Sheet1!$C$4+E494*[1]Sheet1!$D$4+AD494*[1]Sheet1!$J$4+AE494*[1]Sheet1!$K$4+[1]Sheet1!$L$4,IF(AND(OR(D494="T. domingensis",D494="T. latifolia"),AF494&gt;0),AF494*[1]Sheet1!$G$5+AG494*[1]Sheet1!$H$5+AH494*[1]Sheet1!$I$5+[1]Sheet1!$L$5,0)))))))</f>
        <v>0</v>
      </c>
      <c r="AK494">
        <f t="shared" si="34"/>
        <v>0</v>
      </c>
      <c r="AL494">
        <f t="shared" si="35"/>
        <v>0</v>
      </c>
    </row>
    <row r="495" spans="1:38">
      <c r="A495" s="6"/>
      <c r="B495" s="5"/>
      <c r="D495" s="5"/>
      <c r="F495" s="5"/>
      <c r="AJ495">
        <f>IF(AND(OR(D495="S. acutus",D495="S. californicus",D495="S. tabernaemontani"),G495=0),E495*[1]Sheet1!$D$7+[1]Sheet1!$L$7,IF(AND(OR(D495="S. acutus",D495="S. tabernaemontani"),G495&gt;0),E495*[1]Sheet1!$D$8+AI495*[1]Sheet1!$E$8,IF(AND(D495="S. californicus",G495&gt;0),E495*[1]Sheet1!$D$9+AI495*[1]Sheet1!$E$9,IF(D495="S.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latifolia"),E495&gt;0),F495*[1]Sheet1!$C$4+E495*[1]Sheet1!$D$4+AD495*[1]Sheet1!$J$4+AE495*[1]Sheet1!$K$4+[1]Sheet1!$L$4,IF(AND(OR(D495="T. domingensis",D495="T. latifolia"),AF495&gt;0),AF495*[1]Sheet1!$G$5+AG495*[1]Sheet1!$H$5+AH495*[1]Sheet1!$I$5+[1]Sheet1!$L$5,0)))))))</f>
        <v>0</v>
      </c>
      <c r="AK495">
        <f t="shared" si="34"/>
        <v>0</v>
      </c>
      <c r="AL495">
        <f t="shared" si="35"/>
        <v>0</v>
      </c>
    </row>
    <row r="496" spans="1:38">
      <c r="A496" s="6"/>
      <c r="B496" s="5"/>
      <c r="D496" s="5"/>
      <c r="F496" s="5"/>
      <c r="AJ496">
        <f>IF(AND(OR(D496="S. acutus",D496="S. californicus",D496="S. tabernaemontani"),G496=0),E496*[1]Sheet1!$D$7+[1]Sheet1!$L$7,IF(AND(OR(D496="S. acutus",D496="S. tabernaemontani"),G496&gt;0),E496*[1]Sheet1!$D$8+AI496*[1]Sheet1!$E$8,IF(AND(D496="S. californicus",G496&gt;0),E496*[1]Sheet1!$D$9+AI496*[1]Sheet1!$E$9,IF(D496="S.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latifolia"),E496&gt;0),F496*[1]Sheet1!$C$4+E496*[1]Sheet1!$D$4+AD496*[1]Sheet1!$J$4+AE496*[1]Sheet1!$K$4+[1]Sheet1!$L$4,IF(AND(OR(D496="T. domingensis",D496="T. latifolia"),AF496&gt;0),AF496*[1]Sheet1!$G$5+AG496*[1]Sheet1!$H$5+AH496*[1]Sheet1!$I$5+[1]Sheet1!$L$5,0)))))))</f>
        <v>0</v>
      </c>
      <c r="AK496">
        <f t="shared" si="34"/>
        <v>0</v>
      </c>
      <c r="AL496">
        <f t="shared" si="35"/>
        <v>0</v>
      </c>
    </row>
    <row r="497" spans="1:38">
      <c r="A497" s="6"/>
      <c r="B497" s="5"/>
      <c r="D497" s="5"/>
      <c r="F497" s="5"/>
      <c r="AJ497">
        <f>IF(AND(OR(D497="S. acutus",D497="S. californicus",D497="S. tabernaemontani"),G497=0),E497*[1]Sheet1!$D$7+[1]Sheet1!$L$7,IF(AND(OR(D497="S. acutus",D497="S. tabernaemontani"),G497&gt;0),E497*[1]Sheet1!$D$8+AI497*[1]Sheet1!$E$8,IF(AND(D497="S. californicus",G497&gt;0),E497*[1]Sheet1!$D$9+AI497*[1]Sheet1!$E$9,IF(D497="S.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latifolia"),E497&gt;0),F497*[1]Sheet1!$C$4+E497*[1]Sheet1!$D$4+AD497*[1]Sheet1!$J$4+AE497*[1]Sheet1!$K$4+[1]Sheet1!$L$4,IF(AND(OR(D497="T. domingensis",D497="T. latifolia"),AF497&gt;0),AF497*[1]Sheet1!$G$5+AG497*[1]Sheet1!$H$5+AH497*[1]Sheet1!$I$5+[1]Sheet1!$L$5,0)))))))</f>
        <v>0</v>
      </c>
      <c r="AK497">
        <f t="shared" si="34"/>
        <v>0</v>
      </c>
      <c r="AL497">
        <f t="shared" si="35"/>
        <v>0</v>
      </c>
    </row>
    <row r="498" spans="1:38">
      <c r="A498" s="6"/>
      <c r="B498" s="5"/>
      <c r="D498" s="5"/>
      <c r="F498" s="5"/>
      <c r="AJ498">
        <f>IF(AND(OR(D498="S. acutus",D498="S. californicus",D498="S. tabernaemontani"),G498=0),E498*[1]Sheet1!$D$7+[1]Sheet1!$L$7,IF(AND(OR(D498="S. acutus",D498="S. tabernaemontani"),G498&gt;0),E498*[1]Sheet1!$D$8+AI498*[1]Sheet1!$E$8,IF(AND(D498="S. californicus",G498&gt;0),E498*[1]Sheet1!$D$9+AI498*[1]Sheet1!$E$9,IF(D498="S.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latifolia"),E498&gt;0),F498*[1]Sheet1!$C$4+E498*[1]Sheet1!$D$4+AD498*[1]Sheet1!$J$4+AE498*[1]Sheet1!$K$4+[1]Sheet1!$L$4,IF(AND(OR(D498="T. domingensis",D498="T. latifolia"),AF498&gt;0),AF498*[1]Sheet1!$G$5+AG498*[1]Sheet1!$H$5+AH498*[1]Sheet1!$I$5+[1]Sheet1!$L$5,0)))))))</f>
        <v>0</v>
      </c>
      <c r="AK498">
        <f t="shared" si="34"/>
        <v>0</v>
      </c>
      <c r="AL498">
        <f t="shared" si="35"/>
        <v>0</v>
      </c>
    </row>
    <row r="499" spans="1:38">
      <c r="A499" s="6"/>
      <c r="B499" s="5"/>
      <c r="D499" s="5"/>
      <c r="F499" s="5"/>
      <c r="AJ499">
        <f>IF(AND(OR(D499="S. acutus",D499="S. californicus",D499="S. tabernaemontani"),G499=0),E499*[1]Sheet1!$D$7+[1]Sheet1!$L$7,IF(AND(OR(D499="S. acutus",D499="S. tabernaemontani"),G499&gt;0),E499*[1]Sheet1!$D$8+AI499*[1]Sheet1!$E$8,IF(AND(D499="S. californicus",G499&gt;0),E499*[1]Sheet1!$D$9+AI499*[1]Sheet1!$E$9,IF(D499="S.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latifolia"),E499&gt;0),F499*[1]Sheet1!$C$4+E499*[1]Sheet1!$D$4+AD499*[1]Sheet1!$J$4+AE499*[1]Sheet1!$K$4+[1]Sheet1!$L$4,IF(AND(OR(D499="T. domingensis",D499="T. latifolia"),AF499&gt;0),AF499*[1]Sheet1!$G$5+AG499*[1]Sheet1!$H$5+AH499*[1]Sheet1!$I$5+[1]Sheet1!$L$5,0)))))))</f>
        <v>0</v>
      </c>
      <c r="AK499">
        <f t="shared" si="34"/>
        <v>0</v>
      </c>
      <c r="AL499">
        <f t="shared" si="35"/>
        <v>0</v>
      </c>
    </row>
    <row r="500" spans="1:38">
      <c r="A500" s="6"/>
      <c r="B500" s="5"/>
      <c r="D500" s="5"/>
      <c r="F500" s="5"/>
      <c r="AJ500">
        <f>IF(AND(OR(D500="S. acutus",D500="S. californicus",D500="S. tabernaemontani"),G500=0),E500*[1]Sheet1!$D$7+[1]Sheet1!$L$7,IF(AND(OR(D500="S. acutus",D500="S. tabernaemontani"),G500&gt;0),E500*[1]Sheet1!$D$8+AI500*[1]Sheet1!$E$8,IF(AND(D500="S. californicus",G500&gt;0),E500*[1]Sheet1!$D$9+AI500*[1]Sheet1!$E$9,IF(D500="S.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latifolia"),E500&gt;0),F500*[1]Sheet1!$C$4+E500*[1]Sheet1!$D$4+AD500*[1]Sheet1!$J$4+AE500*[1]Sheet1!$K$4+[1]Sheet1!$L$4,IF(AND(OR(D500="T. domingensis",D500="T. latifolia"),AF500&gt;0),AF500*[1]Sheet1!$G$5+AG500*[1]Sheet1!$H$5+AH500*[1]Sheet1!$I$5+[1]Sheet1!$L$5,0)))))))</f>
        <v>0</v>
      </c>
      <c r="AK500">
        <f t="shared" si="34"/>
        <v>0</v>
      </c>
      <c r="AL500">
        <f t="shared" si="35"/>
        <v>0</v>
      </c>
    </row>
    <row r="501" spans="1:38">
      <c r="A501" s="6"/>
      <c r="B501" s="5"/>
      <c r="D501" s="5"/>
      <c r="F501" s="5"/>
      <c r="AJ501">
        <f>IF(AND(OR(D501="S. acutus",D501="S. californicus",D501="S. tabernaemontani"),G501=0),E501*[1]Sheet1!$D$7+[1]Sheet1!$L$7,IF(AND(OR(D501="S. acutus",D501="S. tabernaemontani"),G501&gt;0),E501*[1]Sheet1!$D$8+AI501*[1]Sheet1!$E$8,IF(AND(D501="S. californicus",G501&gt;0),E501*[1]Sheet1!$D$9+AI501*[1]Sheet1!$E$9,IF(D501="S.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latifolia"),E501&gt;0),F501*[1]Sheet1!$C$4+E501*[1]Sheet1!$D$4+AD501*[1]Sheet1!$J$4+AE501*[1]Sheet1!$K$4+[1]Sheet1!$L$4,IF(AND(OR(D501="T. domingensis",D501="T. latifolia"),AF501&gt;0),AF501*[1]Sheet1!$G$5+AG501*[1]Sheet1!$H$5+AH501*[1]Sheet1!$I$5+[1]Sheet1!$L$5,0)))))))</f>
        <v>0</v>
      </c>
      <c r="AK501">
        <f t="shared" si="34"/>
        <v>0</v>
      </c>
      <c r="AL501">
        <f t="shared" si="35"/>
        <v>0</v>
      </c>
    </row>
    <row r="502" spans="1:38">
      <c r="A502" s="6"/>
      <c r="B502" s="5"/>
      <c r="D502" s="5"/>
      <c r="F502" s="5"/>
      <c r="AJ502">
        <f>IF(AND(OR(D502="S. acutus",D502="S. californicus",D502="S. tabernaemontani"),G502=0),E502*[1]Sheet1!$D$7+[1]Sheet1!$L$7,IF(AND(OR(D502="S. acutus",D502="S. tabernaemontani"),G502&gt;0),E502*[1]Sheet1!$D$8+AI502*[1]Sheet1!$E$8,IF(AND(D502="S. californicus",G502&gt;0),E502*[1]Sheet1!$D$9+AI502*[1]Sheet1!$E$9,IF(D502="S.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latifolia"),E502&gt;0),F502*[1]Sheet1!$C$4+E502*[1]Sheet1!$D$4+AD502*[1]Sheet1!$J$4+AE502*[1]Sheet1!$K$4+[1]Sheet1!$L$4,IF(AND(OR(D502="T. domingensis",D502="T. latifolia"),AF502&gt;0),AF502*[1]Sheet1!$G$5+AG502*[1]Sheet1!$H$5+AH502*[1]Sheet1!$I$5+[1]Sheet1!$L$5,0)))))))</f>
        <v>0</v>
      </c>
      <c r="AK502">
        <f t="shared" si="34"/>
        <v>0</v>
      </c>
      <c r="AL502">
        <f t="shared" si="35"/>
        <v>0</v>
      </c>
    </row>
    <row r="503" spans="1:38">
      <c r="A503" s="6"/>
      <c r="B503" s="5"/>
      <c r="D503" s="5"/>
      <c r="F503" s="5"/>
      <c r="AJ503">
        <f>IF(AND(OR(D503="S. acutus",D503="S. californicus",D503="S. tabernaemontani"),G503=0),E503*[1]Sheet1!$D$7+[1]Sheet1!$L$7,IF(AND(OR(D503="S. acutus",D503="S. tabernaemontani"),G503&gt;0),E503*[1]Sheet1!$D$8+AI503*[1]Sheet1!$E$8,IF(AND(D503="S. californicus",G503&gt;0),E503*[1]Sheet1!$D$9+AI503*[1]Sheet1!$E$9,IF(D503="S.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latifolia"),E503&gt;0),F503*[1]Sheet1!$C$4+E503*[1]Sheet1!$D$4+AD503*[1]Sheet1!$J$4+AE503*[1]Sheet1!$K$4+[1]Sheet1!$L$4,IF(AND(OR(D503="T. domingensis",D503="T. latifolia"),AF503&gt;0),AF503*[1]Sheet1!$G$5+AG503*[1]Sheet1!$H$5+AH503*[1]Sheet1!$I$5+[1]Sheet1!$L$5,0)))))))</f>
        <v>0</v>
      </c>
      <c r="AK503">
        <f t="shared" si="34"/>
        <v>0</v>
      </c>
      <c r="AL503">
        <f t="shared" si="35"/>
        <v>0</v>
      </c>
    </row>
    <row r="504" spans="1:38">
      <c r="A504" s="6"/>
      <c r="B504" s="5"/>
      <c r="D504" s="5"/>
      <c r="F504" s="5"/>
      <c r="AJ504">
        <f>IF(AND(OR(D504="S. acutus",D504="S. californicus",D504="S. tabernaemontani"),G504=0),E504*[1]Sheet1!$D$7+[1]Sheet1!$L$7,IF(AND(OR(D504="S. acutus",D504="S. tabernaemontani"),G504&gt;0),E504*[1]Sheet1!$D$8+AI504*[1]Sheet1!$E$8,IF(AND(D504="S. californicus",G504&gt;0),E504*[1]Sheet1!$D$9+AI504*[1]Sheet1!$E$9,IF(D504="S.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latifolia"),E504&gt;0),F504*[1]Sheet1!$C$4+E504*[1]Sheet1!$D$4+AD504*[1]Sheet1!$J$4+AE504*[1]Sheet1!$K$4+[1]Sheet1!$L$4,IF(AND(OR(D504="T. domingensis",D504="T. latifolia"),AF504&gt;0),AF504*[1]Sheet1!$G$5+AG504*[1]Sheet1!$H$5+AH504*[1]Sheet1!$I$5+[1]Sheet1!$L$5,0)))))))</f>
        <v>0</v>
      </c>
      <c r="AK504">
        <f t="shared" si="34"/>
        <v>0</v>
      </c>
      <c r="AL504">
        <f t="shared" si="35"/>
        <v>0</v>
      </c>
    </row>
    <row r="505" spans="1:38">
      <c r="A505" s="6"/>
      <c r="B505" s="5"/>
      <c r="D505" s="5"/>
      <c r="F505" s="5"/>
      <c r="AJ505">
        <f>IF(AND(OR(D505="S. acutus",D505="S. californicus",D505="S. tabernaemontani"),G505=0),E505*[1]Sheet1!$D$7+[1]Sheet1!$L$7,IF(AND(OR(D505="S. acutus",D505="S. tabernaemontani"),G505&gt;0),E505*[1]Sheet1!$D$8+AI505*[1]Sheet1!$E$8,IF(AND(D505="S. californicus",G505&gt;0),E505*[1]Sheet1!$D$9+AI505*[1]Sheet1!$E$9,IF(D505="S.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latifolia"),E505&gt;0),F505*[1]Sheet1!$C$4+E505*[1]Sheet1!$D$4+AD505*[1]Sheet1!$J$4+AE505*[1]Sheet1!$K$4+[1]Sheet1!$L$4,IF(AND(OR(D505="T. domingensis",D505="T. latifolia"),AF505&gt;0),AF505*[1]Sheet1!$G$5+AG505*[1]Sheet1!$H$5+AH505*[1]Sheet1!$I$5+[1]Sheet1!$L$5,0)))))))</f>
        <v>0</v>
      </c>
      <c r="AK505">
        <f t="shared" si="34"/>
        <v>0</v>
      </c>
      <c r="AL505">
        <f t="shared" si="35"/>
        <v>0</v>
      </c>
    </row>
    <row r="506" spans="1:38">
      <c r="A506" s="6"/>
      <c r="B506" s="5"/>
      <c r="D506" s="5"/>
      <c r="F506" s="5"/>
      <c r="AJ506">
        <f>IF(AND(OR(D506="S. acutus",D506="S. californicus",D506="S. tabernaemontani"),G506=0),E506*[1]Sheet1!$D$7+[1]Sheet1!$L$7,IF(AND(OR(D506="S. acutus",D506="S. tabernaemontani"),G506&gt;0),E506*[1]Sheet1!$D$8+AI506*[1]Sheet1!$E$8,IF(AND(D506="S. californicus",G506&gt;0),E506*[1]Sheet1!$D$9+AI506*[1]Sheet1!$E$9,IF(D506="S.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latifolia"),E506&gt;0),F506*[1]Sheet1!$C$4+E506*[1]Sheet1!$D$4+AD506*[1]Sheet1!$J$4+AE506*[1]Sheet1!$K$4+[1]Sheet1!$L$4,IF(AND(OR(D506="T. domingensis",D506="T. latifolia"),AF506&gt;0),AF506*[1]Sheet1!$G$5+AG506*[1]Sheet1!$H$5+AH506*[1]Sheet1!$I$5+[1]Sheet1!$L$5,0)))))))</f>
        <v>0</v>
      </c>
      <c r="AK506">
        <f t="shared" si="34"/>
        <v>0</v>
      </c>
      <c r="AL506">
        <f t="shared" si="35"/>
        <v>0</v>
      </c>
    </row>
    <row r="507" spans="1:38">
      <c r="A507" s="6"/>
      <c r="B507" s="5"/>
      <c r="D507" s="5"/>
      <c r="F507" s="5"/>
      <c r="AJ507">
        <f>IF(AND(OR(D507="S. acutus",D507="S. californicus",D507="S. tabernaemontani"),G507=0),E507*[1]Sheet1!$D$7+[1]Sheet1!$L$7,IF(AND(OR(D507="S. acutus",D507="S. tabernaemontani"),G507&gt;0),E507*[1]Sheet1!$D$8+AI507*[1]Sheet1!$E$8,IF(AND(D507="S. californicus",G507&gt;0),E507*[1]Sheet1!$D$9+AI507*[1]Sheet1!$E$9,IF(D507="S.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latifolia"),E507&gt;0),F507*[1]Sheet1!$C$4+E507*[1]Sheet1!$D$4+AD507*[1]Sheet1!$J$4+AE507*[1]Sheet1!$K$4+[1]Sheet1!$L$4,IF(AND(OR(D507="T. domingensis",D507="T. latifolia"),AF507&gt;0),AF507*[1]Sheet1!$G$5+AG507*[1]Sheet1!$H$5+AH507*[1]Sheet1!$I$5+[1]Sheet1!$L$5,0)))))))</f>
        <v>0</v>
      </c>
      <c r="AK507">
        <f t="shared" ref="AK507:AK570" si="36">IF(AJ507&lt;0," ",AJ507)</f>
        <v>0</v>
      </c>
      <c r="AL507">
        <f t="shared" si="35"/>
        <v>0</v>
      </c>
    </row>
    <row r="508" spans="1:38">
      <c r="A508" s="6"/>
      <c r="B508" s="5"/>
      <c r="D508" s="5"/>
      <c r="F508" s="5"/>
      <c r="AJ508">
        <f>IF(AND(OR(D508="S. acutus",D508="S. californicus",D508="S. tabernaemontani"),G508=0),E508*[1]Sheet1!$D$7+[1]Sheet1!$L$7,IF(AND(OR(D508="S. acutus",D508="S. tabernaemontani"),G508&gt;0),E508*[1]Sheet1!$D$8+AI508*[1]Sheet1!$E$8,IF(AND(D508="S. californicus",G508&gt;0),E508*[1]Sheet1!$D$9+AI508*[1]Sheet1!$E$9,IF(D508="S.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latifolia"),E508&gt;0),F508*[1]Sheet1!$C$4+E508*[1]Sheet1!$D$4+AD508*[1]Sheet1!$J$4+AE508*[1]Sheet1!$K$4+[1]Sheet1!$L$4,IF(AND(OR(D508="T. domingensis",D508="T. latifolia"),AF508&gt;0),AF508*[1]Sheet1!$G$5+AG508*[1]Sheet1!$H$5+AH508*[1]Sheet1!$I$5+[1]Sheet1!$L$5,0)))))))</f>
        <v>0</v>
      </c>
      <c r="AK508">
        <f t="shared" si="36"/>
        <v>0</v>
      </c>
      <c r="AL508">
        <f t="shared" si="35"/>
        <v>0</v>
      </c>
    </row>
    <row r="509" spans="1:38">
      <c r="A509" s="6"/>
      <c r="B509" s="5"/>
      <c r="C509" s="5"/>
      <c r="D509" s="5"/>
      <c r="F509" s="5"/>
      <c r="AJ509">
        <f>IF(AND(OR(D509="S. acutus",D509="S. californicus",D509="S. tabernaemontani"),G509=0),E509*[1]Sheet1!$D$7+[1]Sheet1!$L$7,IF(AND(OR(D509="S. acutus",D509="S. tabernaemontani"),G509&gt;0),E509*[1]Sheet1!$D$8+AI509*[1]Sheet1!$E$8,IF(AND(D509="S. californicus",G509&gt;0),E509*[1]Sheet1!$D$9+AI509*[1]Sheet1!$E$9,IF(D509="S.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latifolia"),E509&gt;0),F509*[1]Sheet1!$C$4+E509*[1]Sheet1!$D$4+AD509*[1]Sheet1!$J$4+AE509*[1]Sheet1!$K$4+[1]Sheet1!$L$4,IF(AND(OR(D509="T. domingensis",D509="T. latifolia"),AF509&gt;0),AF509*[1]Sheet1!$G$5+AG509*[1]Sheet1!$H$5+AH509*[1]Sheet1!$I$5+[1]Sheet1!$L$5,0)))))))</f>
        <v>0</v>
      </c>
      <c r="AK509">
        <f t="shared" si="36"/>
        <v>0</v>
      </c>
      <c r="AL509">
        <f t="shared" si="35"/>
        <v>0</v>
      </c>
    </row>
    <row r="510" spans="1:38">
      <c r="A510" s="6"/>
      <c r="B510" s="5"/>
      <c r="C510" s="5"/>
      <c r="D510" s="5"/>
      <c r="F510" s="5"/>
      <c r="AJ510">
        <f>IF(AND(OR(D510="S. acutus",D510="S. californicus",D510="S. tabernaemontani"),G510=0),E510*[1]Sheet1!$D$7+[1]Sheet1!$L$7,IF(AND(OR(D510="S. acutus",D510="S. tabernaemontani"),G510&gt;0),E510*[1]Sheet1!$D$8+AI510*[1]Sheet1!$E$8,IF(AND(D510="S. californicus",G510&gt;0),E510*[1]Sheet1!$D$9+AI510*[1]Sheet1!$E$9,IF(D510="S.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latifolia"),E510&gt;0),F510*[1]Sheet1!$C$4+E510*[1]Sheet1!$D$4+AD510*[1]Sheet1!$J$4+AE510*[1]Sheet1!$K$4+[1]Sheet1!$L$4,IF(AND(OR(D510="T. domingensis",D510="T. latifolia"),AF510&gt;0),AF510*[1]Sheet1!$G$5+AG510*[1]Sheet1!$H$5+AH510*[1]Sheet1!$I$5+[1]Sheet1!$L$5,0)))))))</f>
        <v>0</v>
      </c>
      <c r="AK510">
        <f t="shared" si="36"/>
        <v>0</v>
      </c>
      <c r="AL510">
        <f t="shared" si="35"/>
        <v>0</v>
      </c>
    </row>
    <row r="511" spans="1:38">
      <c r="A511" s="6"/>
      <c r="B511" s="5"/>
      <c r="C511" s="5"/>
      <c r="D511" s="5"/>
      <c r="F511" s="5"/>
      <c r="AJ511">
        <f>IF(AND(OR(D511="S. acutus",D511="S. californicus",D511="S. tabernaemontani"),G511=0),E511*[1]Sheet1!$D$7+[1]Sheet1!$L$7,IF(AND(OR(D511="S. acutus",D511="S. tabernaemontani"),G511&gt;0),E511*[1]Sheet1!$D$8+AI511*[1]Sheet1!$E$8,IF(AND(D511="S. californicus",G511&gt;0),E511*[1]Sheet1!$D$9+AI511*[1]Sheet1!$E$9,IF(D511="S.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latifolia"),E511&gt;0),F511*[1]Sheet1!$C$4+E511*[1]Sheet1!$D$4+AD511*[1]Sheet1!$J$4+AE511*[1]Sheet1!$K$4+[1]Sheet1!$L$4,IF(AND(OR(D511="T. domingensis",D511="T. latifolia"),AF511&gt;0),AF511*[1]Sheet1!$G$5+AG511*[1]Sheet1!$H$5+AH511*[1]Sheet1!$I$5+[1]Sheet1!$L$5,0)))))))</f>
        <v>0</v>
      </c>
      <c r="AK511">
        <f t="shared" si="36"/>
        <v>0</v>
      </c>
      <c r="AL511">
        <f t="shared" si="35"/>
        <v>0</v>
      </c>
    </row>
    <row r="512" spans="1:38">
      <c r="A512" s="6"/>
      <c r="B512" s="5"/>
      <c r="C512" s="5"/>
      <c r="D512" s="5"/>
      <c r="F512" s="5"/>
      <c r="AJ512">
        <f>IF(AND(OR(D512="S. acutus",D512="S. californicus",D512="S. tabernaemontani"),G512=0),E512*[1]Sheet1!$D$7+[1]Sheet1!$L$7,IF(AND(OR(D512="S. acutus",D512="S. tabernaemontani"),G512&gt;0),E512*[1]Sheet1!$D$8+AI512*[1]Sheet1!$E$8,IF(AND(D512="S. californicus",G512&gt;0),E512*[1]Sheet1!$D$9+AI512*[1]Sheet1!$E$9,IF(D512="S.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latifolia"),E512&gt;0),F512*[1]Sheet1!$C$4+E512*[1]Sheet1!$D$4+AD512*[1]Sheet1!$J$4+AE512*[1]Sheet1!$K$4+[1]Sheet1!$L$4,IF(AND(OR(D512="T. domingensis",D512="T. latifolia"),AF512&gt;0),AF512*[1]Sheet1!$G$5+AG512*[1]Sheet1!$H$5+AH512*[1]Sheet1!$I$5+[1]Sheet1!$L$5,0)))))))</f>
        <v>0</v>
      </c>
      <c r="AK512">
        <f t="shared" si="36"/>
        <v>0</v>
      </c>
      <c r="AL512">
        <f t="shared" si="35"/>
        <v>0</v>
      </c>
    </row>
    <row r="513" spans="1:38">
      <c r="A513" s="6"/>
      <c r="B513" s="5"/>
      <c r="C513" s="5"/>
      <c r="D513" s="5"/>
      <c r="F513" s="5"/>
      <c r="AJ513">
        <f>IF(AND(OR(D513="S. acutus",D513="S. californicus",D513="S. tabernaemontani"),G513=0),E513*[1]Sheet1!$D$7+[1]Sheet1!$L$7,IF(AND(OR(D513="S. acutus",D513="S. tabernaemontani"),G513&gt;0),E513*[1]Sheet1!$D$8+AI513*[1]Sheet1!$E$8,IF(AND(D513="S. californicus",G513&gt;0),E513*[1]Sheet1!$D$9+AI513*[1]Sheet1!$E$9,IF(D513="S.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latifolia"),E513&gt;0),F513*[1]Sheet1!$C$4+E513*[1]Sheet1!$D$4+AD513*[1]Sheet1!$J$4+AE513*[1]Sheet1!$K$4+[1]Sheet1!$L$4,IF(AND(OR(D513="T. domingensis",D513="T. latifolia"),AF513&gt;0),AF513*[1]Sheet1!$G$5+AG513*[1]Sheet1!$H$5+AH513*[1]Sheet1!$I$5+[1]Sheet1!$L$5,0)))))))</f>
        <v>0</v>
      </c>
      <c r="AK513">
        <f t="shared" si="36"/>
        <v>0</v>
      </c>
      <c r="AL513">
        <f t="shared" si="35"/>
        <v>0</v>
      </c>
    </row>
    <row r="514" spans="1:38">
      <c r="A514" s="6"/>
      <c r="B514" s="5"/>
      <c r="C514" s="5"/>
      <c r="D514" s="5"/>
      <c r="F514" s="5"/>
      <c r="AJ514">
        <f>IF(AND(OR(D514="S. acutus",D514="S. californicus",D514="S. tabernaemontani"),G514=0),E514*[1]Sheet1!$D$7+[1]Sheet1!$L$7,IF(AND(OR(D514="S. acutus",D514="S. tabernaemontani"),G514&gt;0),E514*[1]Sheet1!$D$8+AI514*[1]Sheet1!$E$8,IF(AND(D514="S. californicus",G514&gt;0),E514*[1]Sheet1!$D$9+AI514*[1]Sheet1!$E$9,IF(D514="S.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latifolia"),E514&gt;0),F514*[1]Sheet1!$C$4+E514*[1]Sheet1!$D$4+AD514*[1]Sheet1!$J$4+AE514*[1]Sheet1!$K$4+[1]Sheet1!$L$4,IF(AND(OR(D514="T. domingensis",D514="T. latifolia"),AF514&gt;0),AF514*[1]Sheet1!$G$5+AG514*[1]Sheet1!$H$5+AH514*[1]Sheet1!$I$5+[1]Sheet1!$L$5,0)))))))</f>
        <v>0</v>
      </c>
      <c r="AK514">
        <f t="shared" si="36"/>
        <v>0</v>
      </c>
      <c r="AL514">
        <f t="shared" si="35"/>
        <v>0</v>
      </c>
    </row>
    <row r="515" spans="1:38">
      <c r="A515" s="6"/>
      <c r="B515" s="5"/>
      <c r="C515" s="5"/>
      <c r="D515" s="5"/>
      <c r="F515" s="5"/>
      <c r="AJ515">
        <f>IF(AND(OR(D515="S. acutus",D515="S. californicus",D515="S. tabernaemontani"),G515=0),E515*[1]Sheet1!$D$7+[1]Sheet1!$L$7,IF(AND(OR(D515="S. acutus",D515="S. tabernaemontani"),G515&gt;0),E515*[1]Sheet1!$D$8+AI515*[1]Sheet1!$E$8,IF(AND(D515="S. californicus",G515&gt;0),E515*[1]Sheet1!$D$9+AI515*[1]Sheet1!$E$9,IF(D515="S.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latifolia"),E515&gt;0),F515*[1]Sheet1!$C$4+E515*[1]Sheet1!$D$4+AD515*[1]Sheet1!$J$4+AE515*[1]Sheet1!$K$4+[1]Sheet1!$L$4,IF(AND(OR(D515="T. domingensis",D515="T. latifolia"),AF515&gt;0),AF515*[1]Sheet1!$G$5+AG515*[1]Sheet1!$H$5+AH515*[1]Sheet1!$I$5+[1]Sheet1!$L$5,0)))))))</f>
        <v>0</v>
      </c>
      <c r="AK515">
        <f t="shared" si="36"/>
        <v>0</v>
      </c>
      <c r="AL515">
        <f t="shared" si="35"/>
        <v>0</v>
      </c>
    </row>
    <row r="516" spans="1:38">
      <c r="A516" s="6"/>
      <c r="B516" s="5"/>
      <c r="C516" s="5"/>
      <c r="D516" s="5"/>
      <c r="F516" s="5"/>
      <c r="AJ516">
        <f>IF(AND(OR(D516="S. acutus",D516="S. californicus",D516="S. tabernaemontani"),G516=0),E516*[1]Sheet1!$D$7+[1]Sheet1!$L$7,IF(AND(OR(D516="S. acutus",D516="S. tabernaemontani"),G516&gt;0),E516*[1]Sheet1!$D$8+AI516*[1]Sheet1!$E$8,IF(AND(D516="S. californicus",G516&gt;0),E516*[1]Sheet1!$D$9+AI516*[1]Sheet1!$E$9,IF(D516="S.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latifolia"),E516&gt;0),F516*[1]Sheet1!$C$4+E516*[1]Sheet1!$D$4+AD516*[1]Sheet1!$J$4+AE516*[1]Sheet1!$K$4+[1]Sheet1!$L$4,IF(AND(OR(D516="T. domingensis",D516="T. latifolia"),AF516&gt;0),AF516*[1]Sheet1!$G$5+AG516*[1]Sheet1!$H$5+AH516*[1]Sheet1!$I$5+[1]Sheet1!$L$5,0)))))))</f>
        <v>0</v>
      </c>
      <c r="AK516">
        <f t="shared" si="36"/>
        <v>0</v>
      </c>
      <c r="AL516">
        <f t="shared" si="35"/>
        <v>0</v>
      </c>
    </row>
    <row r="517" spans="1:38">
      <c r="A517" s="6"/>
      <c r="B517" s="5"/>
      <c r="C517" s="5"/>
      <c r="D517" s="5"/>
      <c r="F517" s="5"/>
      <c r="AJ517">
        <f>IF(AND(OR(D517="S. acutus",D517="S. californicus",D517="S. tabernaemontani"),G517=0),E517*[1]Sheet1!$D$7+[1]Sheet1!$L$7,IF(AND(OR(D517="S. acutus",D517="S. tabernaemontani"),G517&gt;0),E517*[1]Sheet1!$D$8+AI517*[1]Sheet1!$E$8,IF(AND(D517="S. californicus",G517&gt;0),E517*[1]Sheet1!$D$9+AI517*[1]Sheet1!$E$9,IF(D517="S.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latifolia"),E517&gt;0),F517*[1]Sheet1!$C$4+E517*[1]Sheet1!$D$4+AD517*[1]Sheet1!$J$4+AE517*[1]Sheet1!$K$4+[1]Sheet1!$L$4,IF(AND(OR(D517="T. domingensis",D517="T. latifolia"),AF517&gt;0),AF517*[1]Sheet1!$G$5+AG517*[1]Sheet1!$H$5+AH517*[1]Sheet1!$I$5+[1]Sheet1!$L$5,0)))))))</f>
        <v>0</v>
      </c>
      <c r="AK517">
        <f t="shared" si="36"/>
        <v>0</v>
      </c>
      <c r="AL517">
        <f t="shared" si="35"/>
        <v>0</v>
      </c>
    </row>
    <row r="518" spans="1:38">
      <c r="A518" s="6"/>
      <c r="B518" s="5"/>
      <c r="C518" s="5"/>
      <c r="D518" s="5"/>
      <c r="F518" s="5"/>
      <c r="AJ518">
        <f>IF(AND(OR(D518="S. acutus",D518="S. californicus",D518="S. tabernaemontani"),G518=0),E518*[1]Sheet1!$D$7+[1]Sheet1!$L$7,IF(AND(OR(D518="S. acutus",D518="S. tabernaemontani"),G518&gt;0),E518*[1]Sheet1!$D$8+AI518*[1]Sheet1!$E$8,IF(AND(D518="S. californicus",G518&gt;0),E518*[1]Sheet1!$D$9+AI518*[1]Sheet1!$E$9,IF(D518="S.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latifolia"),E518&gt;0),F518*[1]Sheet1!$C$4+E518*[1]Sheet1!$D$4+AD518*[1]Sheet1!$J$4+AE518*[1]Sheet1!$K$4+[1]Sheet1!$L$4,IF(AND(OR(D518="T. domingensis",D518="T. latifolia"),AF518&gt;0),AF518*[1]Sheet1!$G$5+AG518*[1]Sheet1!$H$5+AH518*[1]Sheet1!$I$5+[1]Sheet1!$L$5,0)))))))</f>
        <v>0</v>
      </c>
      <c r="AK518">
        <f t="shared" si="36"/>
        <v>0</v>
      </c>
      <c r="AL518">
        <f t="shared" si="35"/>
        <v>0</v>
      </c>
    </row>
    <row r="519" spans="1:38">
      <c r="A519" s="6"/>
      <c r="B519" s="5"/>
      <c r="C519" s="5"/>
      <c r="D519" s="5"/>
      <c r="F519" s="5"/>
      <c r="AJ519">
        <f>IF(AND(OR(D519="S. acutus",D519="S. californicus",D519="S. tabernaemontani"),G519=0),E519*[1]Sheet1!$D$7+[1]Sheet1!$L$7,IF(AND(OR(D519="S. acutus",D519="S. tabernaemontani"),G519&gt;0),E519*[1]Sheet1!$D$8+AI519*[1]Sheet1!$E$8,IF(AND(D519="S. californicus",G519&gt;0),E519*[1]Sheet1!$D$9+AI519*[1]Sheet1!$E$9,IF(D519="S.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latifolia"),E519&gt;0),F519*[1]Sheet1!$C$4+E519*[1]Sheet1!$D$4+AD519*[1]Sheet1!$J$4+AE519*[1]Sheet1!$K$4+[1]Sheet1!$L$4,IF(AND(OR(D519="T. domingensis",D519="T. latifolia"),AF519&gt;0),AF519*[1]Sheet1!$G$5+AG519*[1]Sheet1!$H$5+AH519*[1]Sheet1!$I$5+[1]Sheet1!$L$5,0)))))))</f>
        <v>0</v>
      </c>
      <c r="AK519">
        <f t="shared" si="36"/>
        <v>0</v>
      </c>
      <c r="AL519">
        <f t="shared" si="35"/>
        <v>0</v>
      </c>
    </row>
    <row r="520" spans="1:38">
      <c r="A520" s="6"/>
      <c r="B520" s="5"/>
      <c r="C520" s="5"/>
      <c r="D520" s="5"/>
      <c r="F520" s="5"/>
      <c r="AJ520">
        <f>IF(AND(OR(D520="S. acutus",D520="S. californicus",D520="S. tabernaemontani"),G520=0),E520*[1]Sheet1!$D$7+[1]Sheet1!$L$7,IF(AND(OR(D520="S. acutus",D520="S. tabernaemontani"),G520&gt;0),E520*[1]Sheet1!$D$8+AI520*[1]Sheet1!$E$8,IF(AND(D520="S. californicus",G520&gt;0),E520*[1]Sheet1!$D$9+AI520*[1]Sheet1!$E$9,IF(D520="S.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latifolia"),E520&gt;0),F520*[1]Sheet1!$C$4+E520*[1]Sheet1!$D$4+AD520*[1]Sheet1!$J$4+AE520*[1]Sheet1!$K$4+[1]Sheet1!$L$4,IF(AND(OR(D520="T. domingensis",D520="T. latifolia"),AF520&gt;0),AF520*[1]Sheet1!$G$5+AG520*[1]Sheet1!$H$5+AH520*[1]Sheet1!$I$5+[1]Sheet1!$L$5,0)))))))</f>
        <v>0</v>
      </c>
      <c r="AK520">
        <f t="shared" si="36"/>
        <v>0</v>
      </c>
      <c r="AL520">
        <f t="shared" si="35"/>
        <v>0</v>
      </c>
    </row>
    <row r="521" spans="1:38">
      <c r="A521" s="6"/>
      <c r="B521" s="5"/>
      <c r="C521" s="5"/>
      <c r="D521" s="5"/>
      <c r="F521" s="5"/>
      <c r="AJ521">
        <f>IF(AND(OR(D521="S. acutus",D521="S. californicus",D521="S. tabernaemontani"),G521=0),E521*[1]Sheet1!$D$7+[1]Sheet1!$L$7,IF(AND(OR(D521="S. acutus",D521="S. tabernaemontani"),G521&gt;0),E521*[1]Sheet1!$D$8+AI521*[1]Sheet1!$E$8,IF(AND(D521="S. californicus",G521&gt;0),E521*[1]Sheet1!$D$9+AI521*[1]Sheet1!$E$9,IF(D521="S.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latifolia"),E521&gt;0),F521*[1]Sheet1!$C$4+E521*[1]Sheet1!$D$4+AD521*[1]Sheet1!$J$4+AE521*[1]Sheet1!$K$4+[1]Sheet1!$L$4,IF(AND(OR(D521="T. domingensis",D521="T. latifolia"),AF521&gt;0),AF521*[1]Sheet1!$G$5+AG521*[1]Sheet1!$H$5+AH521*[1]Sheet1!$I$5+[1]Sheet1!$L$5,0)))))))</f>
        <v>0</v>
      </c>
      <c r="AK521">
        <f t="shared" si="36"/>
        <v>0</v>
      </c>
      <c r="AL521">
        <f t="shared" si="35"/>
        <v>0</v>
      </c>
    </row>
    <row r="522" spans="1:38">
      <c r="A522" s="6"/>
      <c r="B522" s="5"/>
      <c r="C522" s="5"/>
      <c r="D522" s="5"/>
      <c r="F522" s="5"/>
      <c r="AJ522">
        <f>IF(AND(OR(D522="S. acutus",D522="S. californicus",D522="S. tabernaemontani"),G522=0),E522*[1]Sheet1!$D$7+[1]Sheet1!$L$7,IF(AND(OR(D522="S. acutus",D522="S. tabernaemontani"),G522&gt;0),E522*[1]Sheet1!$D$8+AI522*[1]Sheet1!$E$8,IF(AND(D522="S. californicus",G522&gt;0),E522*[1]Sheet1!$D$9+AI522*[1]Sheet1!$E$9,IF(D522="S.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latifolia"),E522&gt;0),F522*[1]Sheet1!$C$4+E522*[1]Sheet1!$D$4+AD522*[1]Sheet1!$J$4+AE522*[1]Sheet1!$K$4+[1]Sheet1!$L$4,IF(AND(OR(D522="T. domingensis",D522="T. latifolia"),AF522&gt;0),AF522*[1]Sheet1!$G$5+AG522*[1]Sheet1!$H$5+AH522*[1]Sheet1!$I$5+[1]Sheet1!$L$5,0)))))))</f>
        <v>0</v>
      </c>
      <c r="AK522">
        <f t="shared" si="36"/>
        <v>0</v>
      </c>
      <c r="AL522">
        <f t="shared" si="35"/>
        <v>0</v>
      </c>
    </row>
    <row r="523" spans="1:38">
      <c r="A523" s="6"/>
      <c r="B523" s="5"/>
      <c r="C523" s="5"/>
      <c r="D523" s="5"/>
      <c r="F523" s="5"/>
      <c r="AJ523">
        <f>IF(AND(OR(D523="S. acutus",D523="S. californicus",D523="S. tabernaemontani"),G523=0),E523*[1]Sheet1!$D$7+[1]Sheet1!$L$7,IF(AND(OR(D523="S. acutus",D523="S. tabernaemontani"),G523&gt;0),E523*[1]Sheet1!$D$8+AI523*[1]Sheet1!$E$8,IF(AND(D523="S. californicus",G523&gt;0),E523*[1]Sheet1!$D$9+AI523*[1]Sheet1!$E$9,IF(D523="S.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latifolia"),E523&gt;0),F523*[1]Sheet1!$C$4+E523*[1]Sheet1!$D$4+AD523*[1]Sheet1!$J$4+AE523*[1]Sheet1!$K$4+[1]Sheet1!$L$4,IF(AND(OR(D523="T. domingensis",D523="T. latifolia"),AF523&gt;0),AF523*[1]Sheet1!$G$5+AG523*[1]Sheet1!$H$5+AH523*[1]Sheet1!$I$5+[1]Sheet1!$L$5,0)))))))</f>
        <v>0</v>
      </c>
      <c r="AK523">
        <f t="shared" si="36"/>
        <v>0</v>
      </c>
      <c r="AL523">
        <f t="shared" si="35"/>
        <v>0</v>
      </c>
    </row>
    <row r="524" spans="1:38">
      <c r="A524" s="6"/>
      <c r="B524" s="5"/>
      <c r="C524" s="5"/>
      <c r="D524" s="5"/>
      <c r="F524" s="5"/>
      <c r="AJ524">
        <f>IF(AND(OR(D524="S. acutus",D524="S. californicus",D524="S. tabernaemontani"),G524=0),E524*[1]Sheet1!$D$7+[1]Sheet1!$L$7,IF(AND(OR(D524="S. acutus",D524="S. tabernaemontani"),G524&gt;0),E524*[1]Sheet1!$D$8+AI524*[1]Sheet1!$E$8,IF(AND(D524="S. californicus",G524&gt;0),E524*[1]Sheet1!$D$9+AI524*[1]Sheet1!$E$9,IF(D524="S.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latifolia"),E524&gt;0),F524*[1]Sheet1!$C$4+E524*[1]Sheet1!$D$4+AD524*[1]Sheet1!$J$4+AE524*[1]Sheet1!$K$4+[1]Sheet1!$L$4,IF(AND(OR(D524="T. domingensis",D524="T. latifolia"),AF524&gt;0),AF524*[1]Sheet1!$G$5+AG524*[1]Sheet1!$H$5+AH524*[1]Sheet1!$I$5+[1]Sheet1!$L$5,0)))))))</f>
        <v>0</v>
      </c>
      <c r="AK524">
        <f t="shared" si="36"/>
        <v>0</v>
      </c>
      <c r="AL524">
        <f t="shared" si="35"/>
        <v>0</v>
      </c>
    </row>
    <row r="525" spans="1:38">
      <c r="A525" s="6"/>
      <c r="B525" s="5"/>
      <c r="C525" s="5"/>
      <c r="D525" s="5"/>
      <c r="F525" s="5"/>
      <c r="AJ525">
        <f>IF(AND(OR(D525="S. acutus",D525="S. californicus",D525="S. tabernaemontani"),G525=0),E525*[1]Sheet1!$D$7+[1]Sheet1!$L$7,IF(AND(OR(D525="S. acutus",D525="S. tabernaemontani"),G525&gt;0),E525*[1]Sheet1!$D$8+AI525*[1]Sheet1!$E$8,IF(AND(D525="S. californicus",G525&gt;0),E525*[1]Sheet1!$D$9+AI525*[1]Sheet1!$E$9,IF(D525="S.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latifolia"),E525&gt;0),F525*[1]Sheet1!$C$4+E525*[1]Sheet1!$D$4+AD525*[1]Sheet1!$J$4+AE525*[1]Sheet1!$K$4+[1]Sheet1!$L$4,IF(AND(OR(D525="T. domingensis",D525="T. latifolia"),AF525&gt;0),AF525*[1]Sheet1!$G$5+AG525*[1]Sheet1!$H$5+AH525*[1]Sheet1!$I$5+[1]Sheet1!$L$5,0)))))))</f>
        <v>0</v>
      </c>
      <c r="AK525">
        <f t="shared" si="36"/>
        <v>0</v>
      </c>
      <c r="AL525">
        <f t="shared" si="35"/>
        <v>0</v>
      </c>
    </row>
    <row r="526" spans="1:38">
      <c r="A526" s="6"/>
      <c r="B526" s="5"/>
      <c r="C526" s="5"/>
      <c r="D526" s="5"/>
      <c r="F526" s="5"/>
      <c r="AJ526">
        <f>IF(AND(OR(D526="S. acutus",D526="S. californicus",D526="S. tabernaemontani"),G526=0),E526*[1]Sheet1!$D$7+[1]Sheet1!$L$7,IF(AND(OR(D526="S. acutus",D526="S. tabernaemontani"),G526&gt;0),E526*[1]Sheet1!$D$8+AI526*[1]Sheet1!$E$8,IF(AND(D526="S. californicus",G526&gt;0),E526*[1]Sheet1!$D$9+AI526*[1]Sheet1!$E$9,IF(D526="S.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latifolia"),E526&gt;0),F526*[1]Sheet1!$C$4+E526*[1]Sheet1!$D$4+AD526*[1]Sheet1!$J$4+AE526*[1]Sheet1!$K$4+[1]Sheet1!$L$4,IF(AND(OR(D526="T. domingensis",D526="T. latifolia"),AF526&gt;0),AF526*[1]Sheet1!$G$5+AG526*[1]Sheet1!$H$5+AH526*[1]Sheet1!$I$5+[1]Sheet1!$L$5,0)))))))</f>
        <v>0</v>
      </c>
      <c r="AK526">
        <f t="shared" si="36"/>
        <v>0</v>
      </c>
      <c r="AL526">
        <f t="shared" si="35"/>
        <v>0</v>
      </c>
    </row>
    <row r="527" spans="1:38">
      <c r="A527" s="6"/>
      <c r="B527" s="5"/>
      <c r="C527" s="5"/>
      <c r="D527" s="5"/>
      <c r="F527" s="5"/>
      <c r="AJ527">
        <f>IF(AND(OR(D527="S. acutus",D527="S. californicus",D527="S. tabernaemontani"),G527=0),E527*[1]Sheet1!$D$7+[1]Sheet1!$L$7,IF(AND(OR(D527="S. acutus",D527="S. tabernaemontani"),G527&gt;0),E527*[1]Sheet1!$D$8+AI527*[1]Sheet1!$E$8,IF(AND(D527="S. californicus",G527&gt;0),E527*[1]Sheet1!$D$9+AI527*[1]Sheet1!$E$9,IF(D527="S.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latifolia"),E527&gt;0),F527*[1]Sheet1!$C$4+E527*[1]Sheet1!$D$4+AD527*[1]Sheet1!$J$4+AE527*[1]Sheet1!$K$4+[1]Sheet1!$L$4,IF(AND(OR(D527="T. domingensis",D527="T. latifolia"),AF527&gt;0),AF527*[1]Sheet1!$G$5+AG527*[1]Sheet1!$H$5+AH527*[1]Sheet1!$I$5+[1]Sheet1!$L$5,0)))))))</f>
        <v>0</v>
      </c>
      <c r="AK527">
        <f t="shared" si="36"/>
        <v>0</v>
      </c>
      <c r="AL527">
        <f t="shared" si="35"/>
        <v>0</v>
      </c>
    </row>
    <row r="528" spans="1:38">
      <c r="A528" s="6"/>
      <c r="B528" s="5"/>
      <c r="C528" s="5"/>
      <c r="D528" s="5"/>
      <c r="F528" s="5"/>
      <c r="AJ528">
        <f>IF(AND(OR(D528="S. acutus",D528="S. californicus",D528="S. tabernaemontani"),G528=0),E528*[1]Sheet1!$D$7+[1]Sheet1!$L$7,IF(AND(OR(D528="S. acutus",D528="S. tabernaemontani"),G528&gt;0),E528*[1]Sheet1!$D$8+AI528*[1]Sheet1!$E$8,IF(AND(D528="S. californicus",G528&gt;0),E528*[1]Sheet1!$D$9+AI528*[1]Sheet1!$E$9,IF(D528="S.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latifolia"),E528&gt;0),F528*[1]Sheet1!$C$4+E528*[1]Sheet1!$D$4+AD528*[1]Sheet1!$J$4+AE528*[1]Sheet1!$K$4+[1]Sheet1!$L$4,IF(AND(OR(D528="T. domingensis",D528="T. latifolia"),AF528&gt;0),AF528*[1]Sheet1!$G$5+AG528*[1]Sheet1!$H$5+AH528*[1]Sheet1!$I$5+[1]Sheet1!$L$5,0)))))))</f>
        <v>0</v>
      </c>
      <c r="AK528">
        <f t="shared" si="36"/>
        <v>0</v>
      </c>
      <c r="AL528">
        <f t="shared" si="35"/>
        <v>0</v>
      </c>
    </row>
    <row r="529" spans="1:38">
      <c r="A529" s="6"/>
      <c r="B529" s="5"/>
      <c r="C529" s="5"/>
      <c r="D529" s="5"/>
      <c r="F529" s="5"/>
      <c r="AJ529">
        <f>IF(AND(OR(D529="S. acutus",D529="S. californicus",D529="S. tabernaemontani"),G529=0),E529*[1]Sheet1!$D$7+[1]Sheet1!$L$7,IF(AND(OR(D529="S. acutus",D529="S. tabernaemontani"),G529&gt;0),E529*[1]Sheet1!$D$8+AI529*[1]Sheet1!$E$8,IF(AND(D529="S. californicus",G529&gt;0),E529*[1]Sheet1!$D$9+AI529*[1]Sheet1!$E$9,IF(D529="S.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latifolia"),E529&gt;0),F529*[1]Sheet1!$C$4+E529*[1]Sheet1!$D$4+AD529*[1]Sheet1!$J$4+AE529*[1]Sheet1!$K$4+[1]Sheet1!$L$4,IF(AND(OR(D529="T. domingensis",D529="T. latifolia"),AF529&gt;0),AF529*[1]Sheet1!$G$5+AG529*[1]Sheet1!$H$5+AH529*[1]Sheet1!$I$5+[1]Sheet1!$L$5,0)))))))</f>
        <v>0</v>
      </c>
      <c r="AK529">
        <f t="shared" si="36"/>
        <v>0</v>
      </c>
      <c r="AL529">
        <f t="shared" si="35"/>
        <v>0</v>
      </c>
    </row>
    <row r="530" spans="1:38">
      <c r="A530" s="6"/>
      <c r="B530" s="5"/>
      <c r="C530" s="5"/>
      <c r="D530" s="5"/>
      <c r="F530" s="5"/>
      <c r="AJ530">
        <f>IF(AND(OR(D530="S. acutus",D530="S. californicus",D530="S. tabernaemontani"),G530=0),E530*[1]Sheet1!$D$7+[1]Sheet1!$L$7,IF(AND(OR(D530="S. acutus",D530="S. tabernaemontani"),G530&gt;0),E530*[1]Sheet1!$D$8+AI530*[1]Sheet1!$E$8,IF(AND(D530="S. californicus",G530&gt;0),E530*[1]Sheet1!$D$9+AI530*[1]Sheet1!$E$9,IF(D530="S.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latifolia"),E530&gt;0),F530*[1]Sheet1!$C$4+E530*[1]Sheet1!$D$4+AD530*[1]Sheet1!$J$4+AE530*[1]Sheet1!$K$4+[1]Sheet1!$L$4,IF(AND(OR(D530="T. domingensis",D530="T. latifolia"),AF530&gt;0),AF530*[1]Sheet1!$G$5+AG530*[1]Sheet1!$H$5+AH530*[1]Sheet1!$I$5+[1]Sheet1!$L$5,0)))))))</f>
        <v>0</v>
      </c>
      <c r="AK530">
        <f t="shared" si="36"/>
        <v>0</v>
      </c>
      <c r="AL530">
        <f t="shared" si="35"/>
        <v>0</v>
      </c>
    </row>
    <row r="531" spans="1:38">
      <c r="A531" s="6"/>
      <c r="B531" s="5"/>
      <c r="C531" s="5"/>
      <c r="D531" s="5"/>
      <c r="F531" s="5"/>
      <c r="AJ531">
        <f>IF(AND(OR(D531="S. acutus",D531="S. californicus",D531="S. tabernaemontani"),G531=0),E531*[1]Sheet1!$D$7+[1]Sheet1!$L$7,IF(AND(OR(D531="S. acutus",D531="S. tabernaemontani"),G531&gt;0),E531*[1]Sheet1!$D$8+AI531*[1]Sheet1!$E$8,IF(AND(D531="S. californicus",G531&gt;0),E531*[1]Sheet1!$D$9+AI531*[1]Sheet1!$E$9,IF(D531="S.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latifolia"),E531&gt;0),F531*[1]Sheet1!$C$4+E531*[1]Sheet1!$D$4+AD531*[1]Sheet1!$J$4+AE531*[1]Sheet1!$K$4+[1]Sheet1!$L$4,IF(AND(OR(D531="T. domingensis",D531="T. latifolia"),AF531&gt;0),AF531*[1]Sheet1!$G$5+AG531*[1]Sheet1!$H$5+AH531*[1]Sheet1!$I$5+[1]Sheet1!$L$5,0)))))))</f>
        <v>0</v>
      </c>
      <c r="AK531">
        <f t="shared" si="36"/>
        <v>0</v>
      </c>
      <c r="AL531">
        <f t="shared" si="35"/>
        <v>0</v>
      </c>
    </row>
    <row r="532" spans="1:38">
      <c r="A532" s="6"/>
      <c r="B532" s="5"/>
      <c r="C532" s="5"/>
      <c r="D532" s="5"/>
      <c r="F532" s="5"/>
      <c r="AJ532">
        <f>IF(AND(OR(D532="S. acutus",D532="S. californicus",D532="S. tabernaemontani"),G532=0),E532*[1]Sheet1!$D$7+[1]Sheet1!$L$7,IF(AND(OR(D532="S. acutus",D532="S. tabernaemontani"),G532&gt;0),E532*[1]Sheet1!$D$8+AI532*[1]Sheet1!$E$8,IF(AND(D532="S. californicus",G532&gt;0),E532*[1]Sheet1!$D$9+AI532*[1]Sheet1!$E$9,IF(D532="S.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latifolia"),E532&gt;0),F532*[1]Sheet1!$C$4+E532*[1]Sheet1!$D$4+AD532*[1]Sheet1!$J$4+AE532*[1]Sheet1!$K$4+[1]Sheet1!$L$4,IF(AND(OR(D532="T. domingensis",D532="T. latifolia"),AF532&gt;0),AF532*[1]Sheet1!$G$5+AG532*[1]Sheet1!$H$5+AH532*[1]Sheet1!$I$5+[1]Sheet1!$L$5,0)))))))</f>
        <v>0</v>
      </c>
      <c r="AK532">
        <f t="shared" si="36"/>
        <v>0</v>
      </c>
      <c r="AL532">
        <f t="shared" si="35"/>
        <v>0</v>
      </c>
    </row>
    <row r="533" spans="1:38">
      <c r="A533" s="6"/>
      <c r="B533" s="5"/>
      <c r="C533" s="5"/>
      <c r="D533" s="5"/>
      <c r="F533" s="5"/>
      <c r="AJ533">
        <f>IF(AND(OR(D533="S. acutus",D533="S. californicus",D533="S. tabernaemontani"),G533=0),E533*[1]Sheet1!$D$7+[1]Sheet1!$L$7,IF(AND(OR(D533="S. acutus",D533="S. tabernaemontani"),G533&gt;0),E533*[1]Sheet1!$D$8+AI533*[1]Sheet1!$E$8,IF(AND(D533="S. californicus",G533&gt;0),E533*[1]Sheet1!$D$9+AI533*[1]Sheet1!$E$9,IF(D533="S.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latifolia"),E533&gt;0),F533*[1]Sheet1!$C$4+E533*[1]Sheet1!$D$4+AD533*[1]Sheet1!$J$4+AE533*[1]Sheet1!$K$4+[1]Sheet1!$L$4,IF(AND(OR(D533="T. domingensis",D533="T. latifolia"),AF533&gt;0),AF533*[1]Sheet1!$G$5+AG533*[1]Sheet1!$H$5+AH533*[1]Sheet1!$I$5+[1]Sheet1!$L$5,0)))))))</f>
        <v>0</v>
      </c>
      <c r="AK533">
        <f t="shared" si="36"/>
        <v>0</v>
      </c>
      <c r="AL533">
        <f t="shared" si="35"/>
        <v>0</v>
      </c>
    </row>
    <row r="534" spans="1:38">
      <c r="A534" s="6"/>
      <c r="B534" s="5"/>
      <c r="C534" s="5"/>
      <c r="D534" s="5"/>
      <c r="F534" s="5"/>
      <c r="AJ534">
        <f>IF(AND(OR(D534="S. acutus",D534="S. californicus",D534="S. tabernaemontani"),G534=0),E534*[1]Sheet1!$D$7+[1]Sheet1!$L$7,IF(AND(OR(D534="S. acutus",D534="S. tabernaemontani"),G534&gt;0),E534*[1]Sheet1!$D$8+AI534*[1]Sheet1!$E$8,IF(AND(D534="S. californicus",G534&gt;0),E534*[1]Sheet1!$D$9+AI534*[1]Sheet1!$E$9,IF(D534="S.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latifolia"),E534&gt;0),F534*[1]Sheet1!$C$4+E534*[1]Sheet1!$D$4+AD534*[1]Sheet1!$J$4+AE534*[1]Sheet1!$K$4+[1]Sheet1!$L$4,IF(AND(OR(D534="T. domingensis",D534="T. latifolia"),AF534&gt;0),AF534*[1]Sheet1!$G$5+AG534*[1]Sheet1!$H$5+AH534*[1]Sheet1!$I$5+[1]Sheet1!$L$5,0)))))))</f>
        <v>0</v>
      </c>
      <c r="AK534">
        <f t="shared" si="36"/>
        <v>0</v>
      </c>
      <c r="AL534">
        <f t="shared" si="35"/>
        <v>0</v>
      </c>
    </row>
    <row r="535" spans="1:38">
      <c r="A535" s="6"/>
      <c r="B535" s="5"/>
      <c r="C535" s="5"/>
      <c r="D535" s="5"/>
      <c r="F535" s="5"/>
      <c r="AJ535">
        <f>IF(AND(OR(D535="S. acutus",D535="S. californicus",D535="S. tabernaemontani"),G535=0),E535*[1]Sheet1!$D$7+[1]Sheet1!$L$7,IF(AND(OR(D535="S. acutus",D535="S. tabernaemontani"),G535&gt;0),E535*[1]Sheet1!$D$8+AI535*[1]Sheet1!$E$8,IF(AND(D535="S. californicus",G535&gt;0),E535*[1]Sheet1!$D$9+AI535*[1]Sheet1!$E$9,IF(D535="S.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latifolia"),E535&gt;0),F535*[1]Sheet1!$C$4+E535*[1]Sheet1!$D$4+AD535*[1]Sheet1!$J$4+AE535*[1]Sheet1!$K$4+[1]Sheet1!$L$4,IF(AND(OR(D535="T. domingensis",D535="T. latifolia"),AF535&gt;0),AF535*[1]Sheet1!$G$5+AG535*[1]Sheet1!$H$5+AH535*[1]Sheet1!$I$5+[1]Sheet1!$L$5,0)))))))</f>
        <v>0</v>
      </c>
      <c r="AK535">
        <f t="shared" si="36"/>
        <v>0</v>
      </c>
      <c r="AL535">
        <f t="shared" si="35"/>
        <v>0</v>
      </c>
    </row>
    <row r="536" spans="1:38">
      <c r="A536" s="6"/>
      <c r="B536" s="5"/>
      <c r="C536" s="5"/>
      <c r="D536" s="5"/>
      <c r="F536" s="5"/>
      <c r="AJ536">
        <f>IF(AND(OR(D536="S. acutus",D536="S. californicus",D536="S. tabernaemontani"),G536=0),E536*[1]Sheet1!$D$7+[1]Sheet1!$L$7,IF(AND(OR(D536="S. acutus",D536="S. tabernaemontani"),G536&gt;0),E536*[1]Sheet1!$D$8+AI536*[1]Sheet1!$E$8,IF(AND(D536="S. californicus",G536&gt;0),E536*[1]Sheet1!$D$9+AI536*[1]Sheet1!$E$9,IF(D536="S.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latifolia"),E536&gt;0),F536*[1]Sheet1!$C$4+E536*[1]Sheet1!$D$4+AD536*[1]Sheet1!$J$4+AE536*[1]Sheet1!$K$4+[1]Sheet1!$L$4,IF(AND(OR(D536="T. domingensis",D536="T. latifolia"),AF536&gt;0),AF536*[1]Sheet1!$G$5+AG536*[1]Sheet1!$H$5+AH536*[1]Sheet1!$I$5+[1]Sheet1!$L$5,0)))))))</f>
        <v>0</v>
      </c>
      <c r="AK536">
        <f t="shared" si="36"/>
        <v>0</v>
      </c>
      <c r="AL536">
        <f t="shared" si="35"/>
        <v>0</v>
      </c>
    </row>
    <row r="537" spans="1:38">
      <c r="A537" s="6"/>
      <c r="B537" s="5"/>
      <c r="C537" s="5"/>
      <c r="D537" s="5"/>
      <c r="F537" s="5"/>
      <c r="AJ537">
        <f>IF(AND(OR(D537="S. acutus",D537="S. californicus",D537="S. tabernaemontani"),G537=0),E537*[1]Sheet1!$D$7+[1]Sheet1!$L$7,IF(AND(OR(D537="S. acutus",D537="S. tabernaemontani"),G537&gt;0),E537*[1]Sheet1!$D$8+AI537*[1]Sheet1!$E$8,IF(AND(D537="S. californicus",G537&gt;0),E537*[1]Sheet1!$D$9+AI537*[1]Sheet1!$E$9,IF(D537="S.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latifolia"),E537&gt;0),F537*[1]Sheet1!$C$4+E537*[1]Sheet1!$D$4+AD537*[1]Sheet1!$J$4+AE537*[1]Sheet1!$K$4+[1]Sheet1!$L$4,IF(AND(OR(D537="T. domingensis",D537="T. latifolia"),AF537&gt;0),AF537*[1]Sheet1!$G$5+AG537*[1]Sheet1!$H$5+AH537*[1]Sheet1!$I$5+[1]Sheet1!$L$5,0)))))))</f>
        <v>0</v>
      </c>
      <c r="AK537">
        <f t="shared" si="36"/>
        <v>0</v>
      </c>
      <c r="AL537">
        <f t="shared" si="35"/>
        <v>0</v>
      </c>
    </row>
    <row r="538" spans="1:38">
      <c r="A538" s="6"/>
      <c r="B538" s="5"/>
      <c r="C538" s="5"/>
      <c r="D538" s="5"/>
      <c r="F538" s="5"/>
      <c r="AJ538">
        <f>IF(AND(OR(D538="S. acutus",D538="S. californicus",D538="S. tabernaemontani"),G538=0),E538*[1]Sheet1!$D$7+[1]Sheet1!$L$7,IF(AND(OR(D538="S. acutus",D538="S. tabernaemontani"),G538&gt;0),E538*[1]Sheet1!$D$8+AI538*[1]Sheet1!$E$8,IF(AND(D538="S. californicus",G538&gt;0),E538*[1]Sheet1!$D$9+AI538*[1]Sheet1!$E$9,IF(D538="S.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latifolia"),E538&gt;0),F538*[1]Sheet1!$C$4+E538*[1]Sheet1!$D$4+AD538*[1]Sheet1!$J$4+AE538*[1]Sheet1!$K$4+[1]Sheet1!$L$4,IF(AND(OR(D538="T. domingensis",D538="T. latifolia"),AF538&gt;0),AF538*[1]Sheet1!$G$5+AG538*[1]Sheet1!$H$5+AH538*[1]Sheet1!$I$5+[1]Sheet1!$L$5,0)))))))</f>
        <v>0</v>
      </c>
      <c r="AK538">
        <f t="shared" si="36"/>
        <v>0</v>
      </c>
      <c r="AL538">
        <f t="shared" si="35"/>
        <v>0</v>
      </c>
    </row>
    <row r="539" spans="1:38">
      <c r="A539" s="6"/>
      <c r="B539" s="5"/>
      <c r="C539" s="5"/>
      <c r="D539" s="5"/>
      <c r="F539" s="5"/>
      <c r="AJ539">
        <f>IF(AND(OR(D539="S. acutus",D539="S. californicus",D539="S. tabernaemontani"),G539=0),E539*[1]Sheet1!$D$7+[1]Sheet1!$L$7,IF(AND(OR(D539="S. acutus",D539="S. tabernaemontani"),G539&gt;0),E539*[1]Sheet1!$D$8+AI539*[1]Sheet1!$E$8,IF(AND(D539="S. californicus",G539&gt;0),E539*[1]Sheet1!$D$9+AI539*[1]Sheet1!$E$9,IF(D539="S.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latifolia"),E539&gt;0),F539*[1]Sheet1!$C$4+E539*[1]Sheet1!$D$4+AD539*[1]Sheet1!$J$4+AE539*[1]Sheet1!$K$4+[1]Sheet1!$L$4,IF(AND(OR(D539="T. domingensis",D539="T. latifolia"),AF539&gt;0),AF539*[1]Sheet1!$G$5+AG539*[1]Sheet1!$H$5+AH539*[1]Sheet1!$I$5+[1]Sheet1!$L$5,0)))))))</f>
        <v>0</v>
      </c>
      <c r="AK539">
        <f t="shared" si="36"/>
        <v>0</v>
      </c>
      <c r="AL539">
        <f t="shared" si="35"/>
        <v>0</v>
      </c>
    </row>
    <row r="540" spans="1:38">
      <c r="A540" s="6"/>
      <c r="B540" s="5"/>
      <c r="C540" s="5"/>
      <c r="D540" s="5"/>
      <c r="F540" s="5"/>
      <c r="AJ540">
        <f>IF(AND(OR(D540="S. acutus",D540="S. californicus",D540="S. tabernaemontani"),G540=0),E540*[1]Sheet1!$D$7+[1]Sheet1!$L$7,IF(AND(OR(D540="S. acutus",D540="S. tabernaemontani"),G540&gt;0),E540*[1]Sheet1!$D$8+AI540*[1]Sheet1!$E$8,IF(AND(D540="S. californicus",G540&gt;0),E540*[1]Sheet1!$D$9+AI540*[1]Sheet1!$E$9,IF(D540="S.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latifolia"),E540&gt;0),F540*[1]Sheet1!$C$4+E540*[1]Sheet1!$D$4+AD540*[1]Sheet1!$J$4+AE540*[1]Sheet1!$K$4+[1]Sheet1!$L$4,IF(AND(OR(D540="T. domingensis",D540="T. latifolia"),AF540&gt;0),AF540*[1]Sheet1!$G$5+AG540*[1]Sheet1!$H$5+AH540*[1]Sheet1!$I$5+[1]Sheet1!$L$5,0)))))))</f>
        <v>0</v>
      </c>
      <c r="AK540">
        <f t="shared" si="36"/>
        <v>0</v>
      </c>
      <c r="AL540">
        <f t="shared" si="35"/>
        <v>0</v>
      </c>
    </row>
    <row r="541" spans="1:38">
      <c r="A541" s="6"/>
      <c r="B541" s="5"/>
      <c r="C541" s="5"/>
      <c r="D541" s="5"/>
      <c r="F541" s="5"/>
      <c r="AJ541">
        <f>IF(AND(OR(D541="S. acutus",D541="S. californicus",D541="S. tabernaemontani"),G541=0),E541*[1]Sheet1!$D$7+[1]Sheet1!$L$7,IF(AND(OR(D541="S. acutus",D541="S. tabernaemontani"),G541&gt;0),E541*[1]Sheet1!$D$8+AI541*[1]Sheet1!$E$8,IF(AND(D541="S. californicus",G541&gt;0),E541*[1]Sheet1!$D$9+AI541*[1]Sheet1!$E$9,IF(D541="S.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latifolia"),E541&gt;0),F541*[1]Sheet1!$C$4+E541*[1]Sheet1!$D$4+AD541*[1]Sheet1!$J$4+AE541*[1]Sheet1!$K$4+[1]Sheet1!$L$4,IF(AND(OR(D541="T. domingensis",D541="T. latifolia"),AF541&gt;0),AF541*[1]Sheet1!$G$5+AG541*[1]Sheet1!$H$5+AH541*[1]Sheet1!$I$5+[1]Sheet1!$L$5,0)))))))</f>
        <v>0</v>
      </c>
      <c r="AK541">
        <f t="shared" si="36"/>
        <v>0</v>
      </c>
      <c r="AL541">
        <f t="shared" si="35"/>
        <v>0</v>
      </c>
    </row>
    <row r="542" spans="1:38">
      <c r="A542" s="6"/>
      <c r="B542" s="5"/>
      <c r="C542" s="5"/>
      <c r="D542" s="5"/>
      <c r="F542" s="5"/>
      <c r="AJ542">
        <f>IF(AND(OR(D542="S. acutus",D542="S. californicus",D542="S. tabernaemontani"),G542=0),E542*[1]Sheet1!$D$7+[1]Sheet1!$L$7,IF(AND(OR(D542="S. acutus",D542="S. tabernaemontani"),G542&gt;0),E542*[1]Sheet1!$D$8+AI542*[1]Sheet1!$E$8,IF(AND(D542="S. californicus",G542&gt;0),E542*[1]Sheet1!$D$9+AI542*[1]Sheet1!$E$9,IF(D542="S.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latifolia"),E542&gt;0),F542*[1]Sheet1!$C$4+E542*[1]Sheet1!$D$4+AD542*[1]Sheet1!$J$4+AE542*[1]Sheet1!$K$4+[1]Sheet1!$L$4,IF(AND(OR(D542="T. domingensis",D542="T. latifolia"),AF542&gt;0),AF542*[1]Sheet1!$G$5+AG542*[1]Sheet1!$H$5+AH542*[1]Sheet1!$I$5+[1]Sheet1!$L$5,0)))))))</f>
        <v>0</v>
      </c>
      <c r="AK542">
        <f t="shared" si="36"/>
        <v>0</v>
      </c>
      <c r="AL542">
        <f t="shared" si="35"/>
        <v>0</v>
      </c>
    </row>
    <row r="543" spans="1:38">
      <c r="A543" s="6"/>
      <c r="B543" s="5"/>
      <c r="C543" s="5"/>
      <c r="D543" s="5"/>
      <c r="F543" s="5"/>
      <c r="AJ543">
        <f>IF(AND(OR(D543="S. acutus",D543="S. californicus",D543="S. tabernaemontani"),G543=0),E543*[1]Sheet1!$D$7+[1]Sheet1!$L$7,IF(AND(OR(D543="S. acutus",D543="S. tabernaemontani"),G543&gt;0),E543*[1]Sheet1!$D$8+AI543*[1]Sheet1!$E$8,IF(AND(D543="S. californicus",G543&gt;0),E543*[1]Sheet1!$D$9+AI543*[1]Sheet1!$E$9,IF(D543="S.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latifolia"),E543&gt;0),F543*[1]Sheet1!$C$4+E543*[1]Sheet1!$D$4+AD543*[1]Sheet1!$J$4+AE543*[1]Sheet1!$K$4+[1]Sheet1!$L$4,IF(AND(OR(D543="T. domingensis",D543="T. latifolia"),AF543&gt;0),AF543*[1]Sheet1!$G$5+AG543*[1]Sheet1!$H$5+AH543*[1]Sheet1!$I$5+[1]Sheet1!$L$5,0)))))))</f>
        <v>0</v>
      </c>
      <c r="AK543">
        <f t="shared" si="36"/>
        <v>0</v>
      </c>
      <c r="AL543">
        <f t="shared" si="35"/>
        <v>0</v>
      </c>
    </row>
    <row r="544" spans="1:38">
      <c r="A544" s="6"/>
      <c r="B544" s="5"/>
      <c r="C544" s="5"/>
      <c r="D544" s="5"/>
      <c r="F544" s="5"/>
      <c r="AJ544">
        <f>IF(AND(OR(D544="S. acutus",D544="S. californicus",D544="S. tabernaemontani"),G544=0),E544*[1]Sheet1!$D$7+[1]Sheet1!$L$7,IF(AND(OR(D544="S. acutus",D544="S. tabernaemontani"),G544&gt;0),E544*[1]Sheet1!$D$8+AI544*[1]Sheet1!$E$8,IF(AND(D544="S. californicus",G544&gt;0),E544*[1]Sheet1!$D$9+AI544*[1]Sheet1!$E$9,IF(D544="S.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latifolia"),E544&gt;0),F544*[1]Sheet1!$C$4+E544*[1]Sheet1!$D$4+AD544*[1]Sheet1!$J$4+AE544*[1]Sheet1!$K$4+[1]Sheet1!$L$4,IF(AND(OR(D544="T. domingensis",D544="T. latifolia"),AF544&gt;0),AF544*[1]Sheet1!$G$5+AG544*[1]Sheet1!$H$5+AH544*[1]Sheet1!$I$5+[1]Sheet1!$L$5,0)))))))</f>
        <v>0</v>
      </c>
      <c r="AK544">
        <f t="shared" si="36"/>
        <v>0</v>
      </c>
      <c r="AL544">
        <f t="shared" si="35"/>
        <v>0</v>
      </c>
    </row>
    <row r="545" spans="1:38">
      <c r="A545" s="6"/>
      <c r="B545" s="5"/>
      <c r="C545" s="5"/>
      <c r="D545" s="5"/>
      <c r="F545" s="5"/>
      <c r="AJ545">
        <f>IF(AND(OR(D545="S. acutus",D545="S. californicus",D545="S. tabernaemontani"),G545=0),E545*[1]Sheet1!$D$7+[1]Sheet1!$L$7,IF(AND(OR(D545="S. acutus",D545="S. tabernaemontani"),G545&gt;0),E545*[1]Sheet1!$D$8+AI545*[1]Sheet1!$E$8,IF(AND(D545="S. californicus",G545&gt;0),E545*[1]Sheet1!$D$9+AI545*[1]Sheet1!$E$9,IF(D545="S.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latifolia"),E545&gt;0),F545*[1]Sheet1!$C$4+E545*[1]Sheet1!$D$4+AD545*[1]Sheet1!$J$4+AE545*[1]Sheet1!$K$4+[1]Sheet1!$L$4,IF(AND(OR(D545="T. domingensis",D545="T. latifolia"),AF545&gt;0),AF545*[1]Sheet1!$G$5+AG545*[1]Sheet1!$H$5+AH545*[1]Sheet1!$I$5+[1]Sheet1!$L$5,0)))))))</f>
        <v>0</v>
      </c>
      <c r="AK545">
        <f t="shared" si="36"/>
        <v>0</v>
      </c>
      <c r="AL545">
        <f t="shared" si="35"/>
        <v>0</v>
      </c>
    </row>
    <row r="546" spans="1:38">
      <c r="A546" s="6"/>
      <c r="B546" s="5"/>
      <c r="C546" s="5"/>
      <c r="D546" s="5"/>
      <c r="F546" s="5"/>
      <c r="AJ546">
        <f>IF(AND(OR(D546="S. acutus",D546="S. californicus",D546="S. tabernaemontani"),G546=0),E546*[1]Sheet1!$D$7+[1]Sheet1!$L$7,IF(AND(OR(D546="S. acutus",D546="S. tabernaemontani"),G546&gt;0),E546*[1]Sheet1!$D$8+AI546*[1]Sheet1!$E$8,IF(AND(D546="S. californicus",G546&gt;0),E546*[1]Sheet1!$D$9+AI546*[1]Sheet1!$E$9,IF(D546="S.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latifolia"),E546&gt;0),F546*[1]Sheet1!$C$4+E546*[1]Sheet1!$D$4+AD546*[1]Sheet1!$J$4+AE546*[1]Sheet1!$K$4+[1]Sheet1!$L$4,IF(AND(OR(D546="T. domingensis",D546="T. latifolia"),AF546&gt;0),AF546*[1]Sheet1!$G$5+AG546*[1]Sheet1!$H$5+AH546*[1]Sheet1!$I$5+[1]Sheet1!$L$5,0)))))))</f>
        <v>0</v>
      </c>
      <c r="AK546">
        <f t="shared" si="36"/>
        <v>0</v>
      </c>
      <c r="AL546">
        <f t="shared" si="35"/>
        <v>0</v>
      </c>
    </row>
    <row r="547" spans="1:38">
      <c r="A547" s="6"/>
      <c r="B547" s="5"/>
      <c r="C547" s="5"/>
      <c r="D547" s="5"/>
      <c r="F547" s="5"/>
      <c r="AJ547">
        <f>IF(AND(OR(D547="S. acutus",D547="S. californicus",D547="S. tabernaemontani"),G547=0),E547*[1]Sheet1!$D$7+[1]Sheet1!$L$7,IF(AND(OR(D547="S. acutus",D547="S. tabernaemontani"),G547&gt;0),E547*[1]Sheet1!$D$8+AI547*[1]Sheet1!$E$8,IF(AND(D547="S. californicus",G547&gt;0),E547*[1]Sheet1!$D$9+AI547*[1]Sheet1!$E$9,IF(D547="S.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latifolia"),E547&gt;0),F547*[1]Sheet1!$C$4+E547*[1]Sheet1!$D$4+AD547*[1]Sheet1!$J$4+AE547*[1]Sheet1!$K$4+[1]Sheet1!$L$4,IF(AND(OR(D547="T. domingensis",D547="T. latifolia"),AF547&gt;0),AF547*[1]Sheet1!$G$5+AG547*[1]Sheet1!$H$5+AH547*[1]Sheet1!$I$5+[1]Sheet1!$L$5,0)))))))</f>
        <v>0</v>
      </c>
      <c r="AK547">
        <f t="shared" si="36"/>
        <v>0</v>
      </c>
      <c r="AL547">
        <f t="shared" si="35"/>
        <v>0</v>
      </c>
    </row>
    <row r="548" spans="1:38">
      <c r="A548" s="6"/>
      <c r="B548" s="5"/>
      <c r="C548" s="5"/>
      <c r="D548" s="5"/>
      <c r="F548" s="5"/>
      <c r="AJ548">
        <f>IF(AND(OR(D548="S. acutus",D548="S. californicus",D548="S. tabernaemontani"),G548=0),E548*[1]Sheet1!$D$7+[1]Sheet1!$L$7,IF(AND(OR(D548="S. acutus",D548="S. tabernaemontani"),G548&gt;0),E548*[1]Sheet1!$D$8+AI548*[1]Sheet1!$E$8,IF(AND(D548="S. californicus",G548&gt;0),E548*[1]Sheet1!$D$9+AI548*[1]Sheet1!$E$9,IF(D548="S.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latifolia"),E548&gt;0),F548*[1]Sheet1!$C$4+E548*[1]Sheet1!$D$4+AD548*[1]Sheet1!$J$4+AE548*[1]Sheet1!$K$4+[1]Sheet1!$L$4,IF(AND(OR(D548="T. domingensis",D548="T. latifolia"),AF548&gt;0),AF548*[1]Sheet1!$G$5+AG548*[1]Sheet1!$H$5+AH548*[1]Sheet1!$I$5+[1]Sheet1!$L$5,0)))))))</f>
        <v>0</v>
      </c>
      <c r="AK548">
        <f t="shared" si="36"/>
        <v>0</v>
      </c>
      <c r="AL548">
        <f t="shared" si="35"/>
        <v>0</v>
      </c>
    </row>
    <row r="549" spans="1:38">
      <c r="A549" s="6"/>
      <c r="B549" s="5"/>
      <c r="C549" s="5"/>
      <c r="D549" s="5"/>
      <c r="F549" s="5"/>
      <c r="AJ549">
        <f>IF(AND(OR(D549="S. acutus",D549="S. californicus",D549="S. tabernaemontani"),G549=0),E549*[1]Sheet1!$D$7+[1]Sheet1!$L$7,IF(AND(OR(D549="S. acutus",D549="S. tabernaemontani"),G549&gt;0),E549*[1]Sheet1!$D$8+AI549*[1]Sheet1!$E$8,IF(AND(D549="S. californicus",G549&gt;0),E549*[1]Sheet1!$D$9+AI549*[1]Sheet1!$E$9,IF(D549="S.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latifolia"),E549&gt;0),F549*[1]Sheet1!$C$4+E549*[1]Sheet1!$D$4+AD549*[1]Sheet1!$J$4+AE549*[1]Sheet1!$K$4+[1]Sheet1!$L$4,IF(AND(OR(D549="T. domingensis",D549="T. latifolia"),AF549&gt;0),AF549*[1]Sheet1!$G$5+AG549*[1]Sheet1!$H$5+AH549*[1]Sheet1!$I$5+[1]Sheet1!$L$5,0)))))))</f>
        <v>0</v>
      </c>
      <c r="AK549">
        <f t="shared" si="36"/>
        <v>0</v>
      </c>
      <c r="AL549">
        <f t="shared" si="35"/>
        <v>0</v>
      </c>
    </row>
    <row r="550" spans="1:38">
      <c r="A550" s="6"/>
      <c r="B550" s="5"/>
      <c r="C550" s="5"/>
      <c r="D550" s="5"/>
      <c r="F550" s="5"/>
      <c r="AJ550">
        <f>IF(AND(OR(D550="S. acutus",D550="S. californicus",D550="S. tabernaemontani"),G550=0),E550*[1]Sheet1!$D$7+[1]Sheet1!$L$7,IF(AND(OR(D550="S. acutus",D550="S. tabernaemontani"),G550&gt;0),E550*[1]Sheet1!$D$8+AI550*[1]Sheet1!$E$8,IF(AND(D550="S. californicus",G550&gt;0),E550*[1]Sheet1!$D$9+AI550*[1]Sheet1!$E$9,IF(D550="S.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latifolia"),E550&gt;0),F550*[1]Sheet1!$C$4+E550*[1]Sheet1!$D$4+AD550*[1]Sheet1!$J$4+AE550*[1]Sheet1!$K$4+[1]Sheet1!$L$4,IF(AND(OR(D550="T. domingensis",D550="T. latifolia"),AF550&gt;0),AF550*[1]Sheet1!$G$5+AG550*[1]Sheet1!$H$5+AH550*[1]Sheet1!$I$5+[1]Sheet1!$L$5,0)))))))</f>
        <v>0</v>
      </c>
      <c r="AK550">
        <f t="shared" si="36"/>
        <v>0</v>
      </c>
      <c r="AL550">
        <f t="shared" si="35"/>
        <v>0</v>
      </c>
    </row>
    <row r="551" spans="1:38">
      <c r="A551" s="6"/>
      <c r="B551" s="5"/>
      <c r="C551" s="5"/>
      <c r="D551" s="5"/>
      <c r="F551" s="5"/>
      <c r="AJ551">
        <f>IF(AND(OR(D551="S. acutus",D551="S. californicus",D551="S. tabernaemontani"),G551=0),E551*[1]Sheet1!$D$7+[1]Sheet1!$L$7,IF(AND(OR(D551="S. acutus",D551="S. tabernaemontani"),G551&gt;0),E551*[1]Sheet1!$D$8+AI551*[1]Sheet1!$E$8,IF(AND(D551="S. californicus",G551&gt;0),E551*[1]Sheet1!$D$9+AI551*[1]Sheet1!$E$9,IF(D551="S.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latifolia"),E551&gt;0),F551*[1]Sheet1!$C$4+E551*[1]Sheet1!$D$4+AD551*[1]Sheet1!$J$4+AE551*[1]Sheet1!$K$4+[1]Sheet1!$L$4,IF(AND(OR(D551="T. domingensis",D551="T. latifolia"),AF551&gt;0),AF551*[1]Sheet1!$G$5+AG551*[1]Sheet1!$H$5+AH551*[1]Sheet1!$I$5+[1]Sheet1!$L$5,0)))))))</f>
        <v>0</v>
      </c>
      <c r="AK551">
        <f t="shared" si="36"/>
        <v>0</v>
      </c>
      <c r="AL551">
        <f t="shared" ref="AL551:AL614" si="37">3.14159*((F551/2)^2)</f>
        <v>0</v>
      </c>
    </row>
    <row r="552" spans="1:38">
      <c r="A552" s="6"/>
      <c r="B552" s="5"/>
      <c r="C552" s="5"/>
      <c r="D552" s="5"/>
      <c r="F552" s="5"/>
      <c r="AJ552">
        <f>IF(AND(OR(D552="S. acutus",D552="S. californicus",D552="S. tabernaemontani"),G552=0),E552*[1]Sheet1!$D$7+[1]Sheet1!$L$7,IF(AND(OR(D552="S. acutus",D552="S. tabernaemontani"),G552&gt;0),E552*[1]Sheet1!$D$8+AI552*[1]Sheet1!$E$8,IF(AND(D552="S. californicus",G552&gt;0),E552*[1]Sheet1!$D$9+AI552*[1]Sheet1!$E$9,IF(D552="S.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latifolia"),E552&gt;0),F552*[1]Sheet1!$C$4+E552*[1]Sheet1!$D$4+AD552*[1]Sheet1!$J$4+AE552*[1]Sheet1!$K$4+[1]Sheet1!$L$4,IF(AND(OR(D552="T. domingensis",D552="T. latifolia"),AF552&gt;0),AF552*[1]Sheet1!$G$5+AG552*[1]Sheet1!$H$5+AH552*[1]Sheet1!$I$5+[1]Sheet1!$L$5,0)))))))</f>
        <v>0</v>
      </c>
      <c r="AK552">
        <f t="shared" si="36"/>
        <v>0</v>
      </c>
      <c r="AL552">
        <f t="shared" si="37"/>
        <v>0</v>
      </c>
    </row>
    <row r="553" spans="1:38">
      <c r="A553" s="6"/>
      <c r="B553" s="5"/>
      <c r="C553" s="5"/>
      <c r="D553" s="5"/>
      <c r="F553" s="5"/>
      <c r="AJ553">
        <f>IF(AND(OR(D553="S. acutus",D553="S. californicus",D553="S. tabernaemontani"),G553=0),E553*[1]Sheet1!$D$7+[1]Sheet1!$L$7,IF(AND(OR(D553="S. acutus",D553="S. tabernaemontani"),G553&gt;0),E553*[1]Sheet1!$D$8+AI553*[1]Sheet1!$E$8,IF(AND(D553="S. californicus",G553&gt;0),E553*[1]Sheet1!$D$9+AI553*[1]Sheet1!$E$9,IF(D553="S.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latifolia"),E553&gt;0),F553*[1]Sheet1!$C$4+E553*[1]Sheet1!$D$4+AD553*[1]Sheet1!$J$4+AE553*[1]Sheet1!$K$4+[1]Sheet1!$L$4,IF(AND(OR(D553="T. domingensis",D553="T. latifolia"),AF553&gt;0),AF553*[1]Sheet1!$G$5+AG553*[1]Sheet1!$H$5+AH553*[1]Sheet1!$I$5+[1]Sheet1!$L$5,0)))))))</f>
        <v>0</v>
      </c>
      <c r="AK553">
        <f t="shared" si="36"/>
        <v>0</v>
      </c>
      <c r="AL553">
        <f t="shared" si="37"/>
        <v>0</v>
      </c>
    </row>
    <row r="554" spans="1:38">
      <c r="A554" s="6"/>
      <c r="B554" s="5"/>
      <c r="C554" s="5"/>
      <c r="D554" s="5"/>
      <c r="F554" s="5"/>
      <c r="AJ554">
        <f>IF(AND(OR(D554="S. acutus",D554="S. californicus",D554="S. tabernaemontani"),G554=0),E554*[1]Sheet1!$D$7+[1]Sheet1!$L$7,IF(AND(OR(D554="S. acutus",D554="S. tabernaemontani"),G554&gt;0),E554*[1]Sheet1!$D$8+AI554*[1]Sheet1!$E$8,IF(AND(D554="S. californicus",G554&gt;0),E554*[1]Sheet1!$D$9+AI554*[1]Sheet1!$E$9,IF(D554="S.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latifolia"),E554&gt;0),F554*[1]Sheet1!$C$4+E554*[1]Sheet1!$D$4+AD554*[1]Sheet1!$J$4+AE554*[1]Sheet1!$K$4+[1]Sheet1!$L$4,IF(AND(OR(D554="T. domingensis",D554="T. latifolia"),AF554&gt;0),AF554*[1]Sheet1!$G$5+AG554*[1]Sheet1!$H$5+AH554*[1]Sheet1!$I$5+[1]Sheet1!$L$5,0)))))))</f>
        <v>0</v>
      </c>
      <c r="AK554">
        <f t="shared" si="36"/>
        <v>0</v>
      </c>
      <c r="AL554">
        <f t="shared" si="37"/>
        <v>0</v>
      </c>
    </row>
    <row r="555" spans="1:38">
      <c r="A555" s="6"/>
      <c r="B555" s="5"/>
      <c r="C555" s="5"/>
      <c r="D555" s="5"/>
      <c r="F555" s="5"/>
      <c r="AJ555">
        <f>IF(AND(OR(D555="S. acutus",D555="S. californicus",D555="S. tabernaemontani"),G555=0),E555*[1]Sheet1!$D$7+[1]Sheet1!$L$7,IF(AND(OR(D555="S. acutus",D555="S. tabernaemontani"),G555&gt;0),E555*[1]Sheet1!$D$8+AI555*[1]Sheet1!$E$8,IF(AND(D555="S. californicus",G555&gt;0),E555*[1]Sheet1!$D$9+AI555*[1]Sheet1!$E$9,IF(D555="S.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latifolia"),E555&gt;0),F555*[1]Sheet1!$C$4+E555*[1]Sheet1!$D$4+AD555*[1]Sheet1!$J$4+AE555*[1]Sheet1!$K$4+[1]Sheet1!$L$4,IF(AND(OR(D555="T. domingensis",D555="T. latifolia"),AF555&gt;0),AF555*[1]Sheet1!$G$5+AG555*[1]Sheet1!$H$5+AH555*[1]Sheet1!$I$5+[1]Sheet1!$L$5,0)))))))</f>
        <v>0</v>
      </c>
      <c r="AK555">
        <f t="shared" si="36"/>
        <v>0</v>
      </c>
      <c r="AL555">
        <f t="shared" si="37"/>
        <v>0</v>
      </c>
    </row>
    <row r="556" spans="1:38">
      <c r="A556" s="6"/>
      <c r="B556" s="5"/>
      <c r="C556" s="5"/>
      <c r="D556" s="5"/>
      <c r="F556" s="5"/>
      <c r="AJ556">
        <f>IF(AND(OR(D556="S. acutus",D556="S. californicus",D556="S. tabernaemontani"),G556=0),E556*[1]Sheet1!$D$7+[1]Sheet1!$L$7,IF(AND(OR(D556="S. acutus",D556="S. tabernaemontani"),G556&gt;0),E556*[1]Sheet1!$D$8+AI556*[1]Sheet1!$E$8,IF(AND(D556="S. californicus",G556&gt;0),E556*[1]Sheet1!$D$9+AI556*[1]Sheet1!$E$9,IF(D556="S.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latifolia"),E556&gt;0),F556*[1]Sheet1!$C$4+E556*[1]Sheet1!$D$4+AD556*[1]Sheet1!$J$4+AE556*[1]Sheet1!$K$4+[1]Sheet1!$L$4,IF(AND(OR(D556="T. domingensis",D556="T. latifolia"),AF556&gt;0),AF556*[1]Sheet1!$G$5+AG556*[1]Sheet1!$H$5+AH556*[1]Sheet1!$I$5+[1]Sheet1!$L$5,0)))))))</f>
        <v>0</v>
      </c>
      <c r="AK556">
        <f t="shared" si="36"/>
        <v>0</v>
      </c>
      <c r="AL556">
        <f t="shared" si="37"/>
        <v>0</v>
      </c>
    </row>
    <row r="557" spans="1:38">
      <c r="A557" s="6"/>
      <c r="B557" s="5"/>
      <c r="C557" s="5"/>
      <c r="D557" s="5"/>
      <c r="F557" s="5"/>
      <c r="AJ557">
        <f>IF(AND(OR(D557="S. acutus",D557="S. californicus",D557="S. tabernaemontani"),G557=0),E557*[1]Sheet1!$D$7+[1]Sheet1!$L$7,IF(AND(OR(D557="S. acutus",D557="S. tabernaemontani"),G557&gt;0),E557*[1]Sheet1!$D$8+AI557*[1]Sheet1!$E$8,IF(AND(D557="S. californicus",G557&gt;0),E557*[1]Sheet1!$D$9+AI557*[1]Sheet1!$E$9,IF(D557="S.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latifolia"),E557&gt;0),F557*[1]Sheet1!$C$4+E557*[1]Sheet1!$D$4+AD557*[1]Sheet1!$J$4+AE557*[1]Sheet1!$K$4+[1]Sheet1!$L$4,IF(AND(OR(D557="T. domingensis",D557="T. latifolia"),AF557&gt;0),AF557*[1]Sheet1!$G$5+AG557*[1]Sheet1!$H$5+AH557*[1]Sheet1!$I$5+[1]Sheet1!$L$5,0)))))))</f>
        <v>0</v>
      </c>
      <c r="AK557">
        <f t="shared" si="36"/>
        <v>0</v>
      </c>
      <c r="AL557">
        <f t="shared" si="37"/>
        <v>0</v>
      </c>
    </row>
    <row r="558" spans="1:38">
      <c r="A558" s="6"/>
      <c r="B558" s="5"/>
      <c r="C558" s="5"/>
      <c r="D558" s="5"/>
      <c r="F558" s="5"/>
      <c r="AJ558">
        <f>IF(AND(OR(D558="S. acutus",D558="S. californicus",D558="S. tabernaemontani"),G558=0),E558*[1]Sheet1!$D$7+[1]Sheet1!$L$7,IF(AND(OR(D558="S. acutus",D558="S. tabernaemontani"),G558&gt;0),E558*[1]Sheet1!$D$8+AI558*[1]Sheet1!$E$8,IF(AND(D558="S. californicus",G558&gt;0),E558*[1]Sheet1!$D$9+AI558*[1]Sheet1!$E$9,IF(D558="S.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latifolia"),E558&gt;0),F558*[1]Sheet1!$C$4+E558*[1]Sheet1!$D$4+AD558*[1]Sheet1!$J$4+AE558*[1]Sheet1!$K$4+[1]Sheet1!$L$4,IF(AND(OR(D558="T. domingensis",D558="T. latifolia"),AF558&gt;0),AF558*[1]Sheet1!$G$5+AG558*[1]Sheet1!$H$5+AH558*[1]Sheet1!$I$5+[1]Sheet1!$L$5,0)))))))</f>
        <v>0</v>
      </c>
      <c r="AK558">
        <f t="shared" si="36"/>
        <v>0</v>
      </c>
      <c r="AL558">
        <f t="shared" si="37"/>
        <v>0</v>
      </c>
    </row>
    <row r="559" spans="1:38">
      <c r="A559" s="6"/>
      <c r="B559" s="5"/>
      <c r="C559" s="5"/>
      <c r="D559" s="5"/>
      <c r="F559" s="5"/>
      <c r="AJ559">
        <f>IF(AND(OR(D559="S. acutus",D559="S. californicus",D559="S. tabernaemontani"),G559=0),E559*[1]Sheet1!$D$7+[1]Sheet1!$L$7,IF(AND(OR(D559="S. acutus",D559="S. tabernaemontani"),G559&gt;0),E559*[1]Sheet1!$D$8+AI559*[1]Sheet1!$E$8,IF(AND(D559="S. californicus",G559&gt;0),E559*[1]Sheet1!$D$9+AI559*[1]Sheet1!$E$9,IF(D559="S.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latifolia"),E559&gt;0),F559*[1]Sheet1!$C$4+E559*[1]Sheet1!$D$4+AD559*[1]Sheet1!$J$4+AE559*[1]Sheet1!$K$4+[1]Sheet1!$L$4,IF(AND(OR(D559="T. domingensis",D559="T. latifolia"),AF559&gt;0),AF559*[1]Sheet1!$G$5+AG559*[1]Sheet1!$H$5+AH559*[1]Sheet1!$I$5+[1]Sheet1!$L$5,0)))))))</f>
        <v>0</v>
      </c>
      <c r="AK559">
        <f t="shared" si="36"/>
        <v>0</v>
      </c>
      <c r="AL559">
        <f t="shared" si="37"/>
        <v>0</v>
      </c>
    </row>
    <row r="560" spans="1:38">
      <c r="A560" s="6"/>
      <c r="B560" s="5"/>
      <c r="C560" s="5"/>
      <c r="D560" s="5"/>
      <c r="F560" s="5"/>
      <c r="AJ560">
        <f>IF(AND(OR(D560="S. acutus",D560="S. californicus",D560="S. tabernaemontani"),G560=0),E560*[1]Sheet1!$D$7+[1]Sheet1!$L$7,IF(AND(OR(D560="S. acutus",D560="S. tabernaemontani"),G560&gt;0),E560*[1]Sheet1!$D$8+AI560*[1]Sheet1!$E$8,IF(AND(D560="S. californicus",G560&gt;0),E560*[1]Sheet1!$D$9+AI560*[1]Sheet1!$E$9,IF(D560="S.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latifolia"),E560&gt;0),F560*[1]Sheet1!$C$4+E560*[1]Sheet1!$D$4+AD560*[1]Sheet1!$J$4+AE560*[1]Sheet1!$K$4+[1]Sheet1!$L$4,IF(AND(OR(D560="T. domingensis",D560="T. latifolia"),AF560&gt;0),AF560*[1]Sheet1!$G$5+AG560*[1]Sheet1!$H$5+AH560*[1]Sheet1!$I$5+[1]Sheet1!$L$5,0)))))))</f>
        <v>0</v>
      </c>
      <c r="AK560">
        <f t="shared" si="36"/>
        <v>0</v>
      </c>
      <c r="AL560">
        <f t="shared" si="37"/>
        <v>0</v>
      </c>
    </row>
    <row r="561" spans="1:38">
      <c r="A561" s="6"/>
      <c r="B561" s="5"/>
      <c r="C561" s="5"/>
      <c r="D561" s="5"/>
      <c r="F561" s="5"/>
      <c r="AJ561">
        <f>IF(AND(OR(D561="S. acutus",D561="S. californicus",D561="S. tabernaemontani"),G561=0),E561*[1]Sheet1!$D$7+[1]Sheet1!$L$7,IF(AND(OR(D561="S. acutus",D561="S. tabernaemontani"),G561&gt;0),E561*[1]Sheet1!$D$8+AI561*[1]Sheet1!$E$8,IF(AND(D561="S. californicus",G561&gt;0),E561*[1]Sheet1!$D$9+AI561*[1]Sheet1!$E$9,IF(D561="S.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latifolia"),E561&gt;0),F561*[1]Sheet1!$C$4+E561*[1]Sheet1!$D$4+AD561*[1]Sheet1!$J$4+AE561*[1]Sheet1!$K$4+[1]Sheet1!$L$4,IF(AND(OR(D561="T. domingensis",D561="T. latifolia"),AF561&gt;0),AF561*[1]Sheet1!$G$5+AG561*[1]Sheet1!$H$5+AH561*[1]Sheet1!$I$5+[1]Sheet1!$L$5,0)))))))</f>
        <v>0</v>
      </c>
      <c r="AK561">
        <f t="shared" si="36"/>
        <v>0</v>
      </c>
      <c r="AL561">
        <f t="shared" si="37"/>
        <v>0</v>
      </c>
    </row>
    <row r="562" spans="1:38">
      <c r="A562" s="6"/>
      <c r="B562" s="5"/>
      <c r="C562" s="5"/>
      <c r="D562" s="5"/>
      <c r="F562" s="5"/>
      <c r="AJ562">
        <f>IF(AND(OR(D562="S. acutus",D562="S. californicus",D562="S. tabernaemontani"),G562=0),E562*[1]Sheet1!$D$7+[1]Sheet1!$L$7,IF(AND(OR(D562="S. acutus",D562="S. tabernaemontani"),G562&gt;0),E562*[1]Sheet1!$D$8+AI562*[1]Sheet1!$E$8,IF(AND(D562="S. californicus",G562&gt;0),E562*[1]Sheet1!$D$9+AI562*[1]Sheet1!$E$9,IF(D562="S.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latifolia"),E562&gt;0),F562*[1]Sheet1!$C$4+E562*[1]Sheet1!$D$4+AD562*[1]Sheet1!$J$4+AE562*[1]Sheet1!$K$4+[1]Sheet1!$L$4,IF(AND(OR(D562="T. domingensis",D562="T. latifolia"),AF562&gt;0),AF562*[1]Sheet1!$G$5+AG562*[1]Sheet1!$H$5+AH562*[1]Sheet1!$I$5+[1]Sheet1!$L$5,0)))))))</f>
        <v>0</v>
      </c>
      <c r="AK562">
        <f t="shared" si="36"/>
        <v>0</v>
      </c>
      <c r="AL562">
        <f t="shared" si="37"/>
        <v>0</v>
      </c>
    </row>
    <row r="563" spans="1:38">
      <c r="A563" s="6"/>
      <c r="B563" s="5"/>
      <c r="C563" s="5"/>
      <c r="D563" s="5"/>
      <c r="F563" s="5"/>
      <c r="AJ563">
        <f>IF(AND(OR(D563="S. acutus",D563="S. californicus",D563="S. tabernaemontani"),G563=0),E563*[1]Sheet1!$D$7+[1]Sheet1!$L$7,IF(AND(OR(D563="S. acutus",D563="S. tabernaemontani"),G563&gt;0),E563*[1]Sheet1!$D$8+AI563*[1]Sheet1!$E$8,IF(AND(D563="S. californicus",G563&gt;0),E563*[1]Sheet1!$D$9+AI563*[1]Sheet1!$E$9,IF(D563="S.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latifolia"),E563&gt;0),F563*[1]Sheet1!$C$4+E563*[1]Sheet1!$D$4+AD563*[1]Sheet1!$J$4+AE563*[1]Sheet1!$K$4+[1]Sheet1!$L$4,IF(AND(OR(D563="T. domingensis",D563="T. latifolia"),AF563&gt;0),AF563*[1]Sheet1!$G$5+AG563*[1]Sheet1!$H$5+AH563*[1]Sheet1!$I$5+[1]Sheet1!$L$5,0)))))))</f>
        <v>0</v>
      </c>
      <c r="AK563">
        <f t="shared" si="36"/>
        <v>0</v>
      </c>
      <c r="AL563">
        <f t="shared" si="37"/>
        <v>0</v>
      </c>
    </row>
    <row r="564" spans="1:38">
      <c r="A564" s="6"/>
      <c r="B564" s="5"/>
      <c r="C564" s="5"/>
      <c r="D564" s="5"/>
      <c r="F564" s="5"/>
      <c r="AJ564">
        <f>IF(AND(OR(D564="S. acutus",D564="S. californicus",D564="S. tabernaemontani"),G564=0),E564*[1]Sheet1!$D$7+[1]Sheet1!$L$7,IF(AND(OR(D564="S. acutus",D564="S. tabernaemontani"),G564&gt;0),E564*[1]Sheet1!$D$8+AI564*[1]Sheet1!$E$8,IF(AND(D564="S. californicus",G564&gt;0),E564*[1]Sheet1!$D$9+AI564*[1]Sheet1!$E$9,IF(D564="S.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latifolia"),E564&gt;0),F564*[1]Sheet1!$C$4+E564*[1]Sheet1!$D$4+AD564*[1]Sheet1!$J$4+AE564*[1]Sheet1!$K$4+[1]Sheet1!$L$4,IF(AND(OR(D564="T. domingensis",D564="T. latifolia"),AF564&gt;0),AF564*[1]Sheet1!$G$5+AG564*[1]Sheet1!$H$5+AH564*[1]Sheet1!$I$5+[1]Sheet1!$L$5,0)))))))</f>
        <v>0</v>
      </c>
      <c r="AK564">
        <f t="shared" si="36"/>
        <v>0</v>
      </c>
      <c r="AL564">
        <f t="shared" si="37"/>
        <v>0</v>
      </c>
    </row>
    <row r="565" spans="1:38">
      <c r="A565" s="6"/>
      <c r="B565" s="5"/>
      <c r="C565" s="5"/>
      <c r="D565" s="5"/>
      <c r="F565" s="5"/>
      <c r="AJ565">
        <f>IF(AND(OR(D565="S. acutus",D565="S. californicus",D565="S. tabernaemontani"),G565=0),E565*[1]Sheet1!$D$7+[1]Sheet1!$L$7,IF(AND(OR(D565="S. acutus",D565="S. tabernaemontani"),G565&gt;0),E565*[1]Sheet1!$D$8+AI565*[1]Sheet1!$E$8,IF(AND(D565="S. californicus",G565&gt;0),E565*[1]Sheet1!$D$9+AI565*[1]Sheet1!$E$9,IF(D565="S.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latifolia"),E565&gt;0),F565*[1]Sheet1!$C$4+E565*[1]Sheet1!$D$4+AD565*[1]Sheet1!$J$4+AE565*[1]Sheet1!$K$4+[1]Sheet1!$L$4,IF(AND(OR(D565="T. domingensis",D565="T. latifolia"),AF565&gt;0),AF565*[1]Sheet1!$G$5+AG565*[1]Sheet1!$H$5+AH565*[1]Sheet1!$I$5+[1]Sheet1!$L$5,0)))))))</f>
        <v>0</v>
      </c>
      <c r="AK565">
        <f t="shared" si="36"/>
        <v>0</v>
      </c>
      <c r="AL565">
        <f t="shared" si="37"/>
        <v>0</v>
      </c>
    </row>
    <row r="566" spans="1:38">
      <c r="A566" s="6"/>
      <c r="B566" s="5"/>
      <c r="C566" s="5"/>
      <c r="D566" s="5"/>
      <c r="F566" s="5"/>
      <c r="AJ566">
        <f>IF(AND(OR(D566="S. acutus",D566="S. californicus",D566="S. tabernaemontani"),G566=0),E566*[1]Sheet1!$D$7+[1]Sheet1!$L$7,IF(AND(OR(D566="S. acutus",D566="S. tabernaemontani"),G566&gt;0),E566*[1]Sheet1!$D$8+AI566*[1]Sheet1!$E$8,IF(AND(D566="S. californicus",G566&gt;0),E566*[1]Sheet1!$D$9+AI566*[1]Sheet1!$E$9,IF(D566="S.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latifolia"),E566&gt;0),F566*[1]Sheet1!$C$4+E566*[1]Sheet1!$D$4+AD566*[1]Sheet1!$J$4+AE566*[1]Sheet1!$K$4+[1]Sheet1!$L$4,IF(AND(OR(D566="T. domingensis",D566="T. latifolia"),AF566&gt;0),AF566*[1]Sheet1!$G$5+AG566*[1]Sheet1!$H$5+AH566*[1]Sheet1!$I$5+[1]Sheet1!$L$5,0)))))))</f>
        <v>0</v>
      </c>
      <c r="AK566">
        <f t="shared" si="36"/>
        <v>0</v>
      </c>
      <c r="AL566">
        <f t="shared" si="37"/>
        <v>0</v>
      </c>
    </row>
    <row r="567" spans="1:38">
      <c r="A567" s="6"/>
      <c r="B567" s="5"/>
      <c r="C567" s="5"/>
      <c r="D567" s="5"/>
      <c r="F567" s="5"/>
      <c r="AJ567">
        <f>IF(AND(OR(D567="S. acutus",D567="S. californicus",D567="S. tabernaemontani"),G567=0),E567*[1]Sheet1!$D$7+[1]Sheet1!$L$7,IF(AND(OR(D567="S. acutus",D567="S. tabernaemontani"),G567&gt;0),E567*[1]Sheet1!$D$8+AI567*[1]Sheet1!$E$8,IF(AND(D567="S. californicus",G567&gt;0),E567*[1]Sheet1!$D$9+AI567*[1]Sheet1!$E$9,IF(D567="S.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latifolia"),E567&gt;0),F567*[1]Sheet1!$C$4+E567*[1]Sheet1!$D$4+AD567*[1]Sheet1!$J$4+AE567*[1]Sheet1!$K$4+[1]Sheet1!$L$4,IF(AND(OR(D567="T. domingensis",D567="T. latifolia"),AF567&gt;0),AF567*[1]Sheet1!$G$5+AG567*[1]Sheet1!$H$5+AH567*[1]Sheet1!$I$5+[1]Sheet1!$L$5,0)))))))</f>
        <v>0</v>
      </c>
      <c r="AK567">
        <f t="shared" si="36"/>
        <v>0</v>
      </c>
      <c r="AL567">
        <f t="shared" si="37"/>
        <v>0</v>
      </c>
    </row>
    <row r="568" spans="1:38">
      <c r="A568" s="6"/>
      <c r="B568" s="5"/>
      <c r="C568" s="5"/>
      <c r="D568" s="5"/>
      <c r="F568" s="5"/>
      <c r="AJ568">
        <f>IF(AND(OR(D568="S. acutus",D568="S. californicus",D568="S. tabernaemontani"),G568=0),E568*[1]Sheet1!$D$7+[1]Sheet1!$L$7,IF(AND(OR(D568="S. acutus",D568="S. tabernaemontani"),G568&gt;0),E568*[1]Sheet1!$D$8+AI568*[1]Sheet1!$E$8,IF(AND(D568="S. californicus",G568&gt;0),E568*[1]Sheet1!$D$9+AI568*[1]Sheet1!$E$9,IF(D568="S.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latifolia"),E568&gt;0),F568*[1]Sheet1!$C$4+E568*[1]Sheet1!$D$4+AD568*[1]Sheet1!$J$4+AE568*[1]Sheet1!$K$4+[1]Sheet1!$L$4,IF(AND(OR(D568="T. domingensis",D568="T. latifolia"),AF568&gt;0),AF568*[1]Sheet1!$G$5+AG568*[1]Sheet1!$H$5+AH568*[1]Sheet1!$I$5+[1]Sheet1!$L$5,0)))))))</f>
        <v>0</v>
      </c>
      <c r="AK568">
        <f t="shared" si="36"/>
        <v>0</v>
      </c>
      <c r="AL568">
        <f t="shared" si="37"/>
        <v>0</v>
      </c>
    </row>
    <row r="569" spans="1:38">
      <c r="A569" s="6"/>
      <c r="B569" s="5"/>
      <c r="C569" s="5"/>
      <c r="D569" s="5"/>
      <c r="F569" s="5"/>
      <c r="AJ569">
        <f>IF(AND(OR(D569="S. acutus",D569="S. californicus",D569="S. tabernaemontani"),G569=0),E569*[1]Sheet1!$D$7+[1]Sheet1!$L$7,IF(AND(OR(D569="S. acutus",D569="S. tabernaemontani"),G569&gt;0),E569*[1]Sheet1!$D$8+AI569*[1]Sheet1!$E$8,IF(AND(D569="S. californicus",G569&gt;0),E569*[1]Sheet1!$D$9+AI569*[1]Sheet1!$E$9,IF(D569="S.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latifolia"),E569&gt;0),F569*[1]Sheet1!$C$4+E569*[1]Sheet1!$D$4+AD569*[1]Sheet1!$J$4+AE569*[1]Sheet1!$K$4+[1]Sheet1!$L$4,IF(AND(OR(D569="T. domingensis",D569="T. latifolia"),AF569&gt;0),AF569*[1]Sheet1!$G$5+AG569*[1]Sheet1!$H$5+AH569*[1]Sheet1!$I$5+[1]Sheet1!$L$5,0)))))))</f>
        <v>0</v>
      </c>
      <c r="AK569">
        <f t="shared" si="36"/>
        <v>0</v>
      </c>
      <c r="AL569">
        <f t="shared" si="37"/>
        <v>0</v>
      </c>
    </row>
    <row r="570" spans="1:38">
      <c r="A570" s="6"/>
      <c r="B570" s="5"/>
      <c r="C570" s="5"/>
      <c r="D570" s="5"/>
      <c r="F570" s="5"/>
      <c r="AJ570">
        <f>IF(AND(OR(D570="S. acutus",D570="S. californicus",D570="S. tabernaemontani"),G570=0),E570*[1]Sheet1!$D$7+[1]Sheet1!$L$7,IF(AND(OR(D570="S. acutus",D570="S. tabernaemontani"),G570&gt;0),E570*[1]Sheet1!$D$8+AI570*[1]Sheet1!$E$8,IF(AND(D570="S. californicus",G570&gt;0),E570*[1]Sheet1!$D$9+AI570*[1]Sheet1!$E$9,IF(D570="S.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latifolia"),E570&gt;0),F570*[1]Sheet1!$C$4+E570*[1]Sheet1!$D$4+AD570*[1]Sheet1!$J$4+AE570*[1]Sheet1!$K$4+[1]Sheet1!$L$4,IF(AND(OR(D570="T. domingensis",D570="T. latifolia"),AF570&gt;0),AF570*[1]Sheet1!$G$5+AG570*[1]Sheet1!$H$5+AH570*[1]Sheet1!$I$5+[1]Sheet1!$L$5,0)))))))</f>
        <v>0</v>
      </c>
      <c r="AK570">
        <f t="shared" si="36"/>
        <v>0</v>
      </c>
      <c r="AL570">
        <f t="shared" si="37"/>
        <v>0</v>
      </c>
    </row>
    <row r="571" spans="1:38">
      <c r="A571" s="6"/>
      <c r="B571" s="5"/>
      <c r="C571" s="5"/>
      <c r="D571" s="5"/>
      <c r="F571" s="5"/>
      <c r="AJ571">
        <f>IF(AND(OR(D571="S. acutus",D571="S. californicus",D571="S. tabernaemontani"),G571=0),E571*[1]Sheet1!$D$7+[1]Sheet1!$L$7,IF(AND(OR(D571="S. acutus",D571="S. tabernaemontani"),G571&gt;0),E571*[1]Sheet1!$D$8+AI571*[1]Sheet1!$E$8,IF(AND(D571="S. californicus",G571&gt;0),E571*[1]Sheet1!$D$9+AI571*[1]Sheet1!$E$9,IF(D571="S.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latifolia"),E571&gt;0),F571*[1]Sheet1!$C$4+E571*[1]Sheet1!$D$4+AD571*[1]Sheet1!$J$4+AE571*[1]Sheet1!$K$4+[1]Sheet1!$L$4,IF(AND(OR(D571="T. domingensis",D571="T. latifolia"),AF571&gt;0),AF571*[1]Sheet1!$G$5+AG571*[1]Sheet1!$H$5+AH571*[1]Sheet1!$I$5+[1]Sheet1!$L$5,0)))))))</f>
        <v>0</v>
      </c>
      <c r="AK571">
        <f t="shared" ref="AK571:AK634" si="38">IF(AJ571&lt;0," ",AJ571)</f>
        <v>0</v>
      </c>
      <c r="AL571">
        <f t="shared" si="37"/>
        <v>0</v>
      </c>
    </row>
    <row r="572" spans="1:38">
      <c r="A572" s="6"/>
      <c r="B572" s="5"/>
      <c r="C572" s="5"/>
      <c r="D572" s="5"/>
      <c r="F572" s="5"/>
      <c r="G572" s="5"/>
      <c r="AJ572">
        <f>IF(AND(OR(D572="S. acutus",D572="S. californicus",D572="S. tabernaemontani"),G572=0),E572*[1]Sheet1!$D$7+[1]Sheet1!$L$7,IF(AND(OR(D572="S. acutus",D572="S. tabernaemontani"),G572&gt;0),E572*[1]Sheet1!$D$8+AI572*[1]Sheet1!$E$8,IF(AND(D572="S. californicus",G572&gt;0),E572*[1]Sheet1!$D$9+AI572*[1]Sheet1!$E$9,IF(D572="S.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latifolia"),E572&gt;0),F572*[1]Sheet1!$C$4+E572*[1]Sheet1!$D$4+AD572*[1]Sheet1!$J$4+AE572*[1]Sheet1!$K$4+[1]Sheet1!$L$4,IF(AND(OR(D572="T. domingensis",D572="T. latifolia"),AF572&gt;0),AF572*[1]Sheet1!$G$5+AG572*[1]Sheet1!$H$5+AH572*[1]Sheet1!$I$5+[1]Sheet1!$L$5,0)))))))</f>
        <v>0</v>
      </c>
      <c r="AK572">
        <f t="shared" si="38"/>
        <v>0</v>
      </c>
      <c r="AL572">
        <f t="shared" si="37"/>
        <v>0</v>
      </c>
    </row>
    <row r="573" spans="1:38">
      <c r="A573" s="6"/>
      <c r="B573" s="5"/>
      <c r="C573" s="5"/>
      <c r="D573" s="5"/>
      <c r="F573" s="5"/>
      <c r="AJ573">
        <f>IF(AND(OR(D573="S. acutus",D573="S. californicus",D573="S. tabernaemontani"),G573=0),E573*[1]Sheet1!$D$7+[1]Sheet1!$L$7,IF(AND(OR(D573="S. acutus",D573="S. tabernaemontani"),G573&gt;0),E573*[1]Sheet1!$D$8+AI573*[1]Sheet1!$E$8,IF(AND(D573="S. californicus",G573&gt;0),E573*[1]Sheet1!$D$9+AI573*[1]Sheet1!$E$9,IF(D573="S.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latifolia"),E573&gt;0),F573*[1]Sheet1!$C$4+E573*[1]Sheet1!$D$4+AD573*[1]Sheet1!$J$4+AE573*[1]Sheet1!$K$4+[1]Sheet1!$L$4,IF(AND(OR(D573="T. domingensis",D573="T. latifolia"),AF573&gt;0),AF573*[1]Sheet1!$G$5+AG573*[1]Sheet1!$H$5+AH573*[1]Sheet1!$I$5+[1]Sheet1!$L$5,0)))))))</f>
        <v>0</v>
      </c>
      <c r="AK573">
        <f t="shared" si="38"/>
        <v>0</v>
      </c>
      <c r="AL573">
        <f t="shared" si="37"/>
        <v>0</v>
      </c>
    </row>
    <row r="574" spans="1:38">
      <c r="A574" s="6"/>
      <c r="B574" s="5"/>
      <c r="C574" s="5"/>
      <c r="D574" s="5"/>
      <c r="F574" s="5"/>
      <c r="G574" s="5"/>
      <c r="AJ574">
        <f>IF(AND(OR(D574="S. acutus",D574="S. californicus",D574="S. tabernaemontani"),G574=0),E574*[1]Sheet1!$D$7+[1]Sheet1!$L$7,IF(AND(OR(D574="S. acutus",D574="S. tabernaemontani"),G574&gt;0),E574*[1]Sheet1!$D$8+AI574*[1]Sheet1!$E$8,IF(AND(D574="S. californicus",G574&gt;0),E574*[1]Sheet1!$D$9+AI574*[1]Sheet1!$E$9,IF(D574="S.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latifolia"),E574&gt;0),F574*[1]Sheet1!$C$4+E574*[1]Sheet1!$D$4+AD574*[1]Sheet1!$J$4+AE574*[1]Sheet1!$K$4+[1]Sheet1!$L$4,IF(AND(OR(D574="T. domingensis",D574="T. latifolia"),AF574&gt;0),AF574*[1]Sheet1!$G$5+AG574*[1]Sheet1!$H$5+AH574*[1]Sheet1!$I$5+[1]Sheet1!$L$5,0)))))))</f>
        <v>0</v>
      </c>
      <c r="AK574">
        <f t="shared" si="38"/>
        <v>0</v>
      </c>
      <c r="AL574">
        <f t="shared" si="37"/>
        <v>0</v>
      </c>
    </row>
    <row r="575" spans="1:38">
      <c r="A575" s="6"/>
      <c r="B575" s="5"/>
      <c r="C575" s="5"/>
      <c r="D575" s="5"/>
      <c r="F575" s="5"/>
      <c r="G575" s="5"/>
      <c r="AJ575">
        <f>IF(AND(OR(D575="S. acutus",D575="S. californicus",D575="S. tabernaemontani"),G575=0),E575*[1]Sheet1!$D$7+[1]Sheet1!$L$7,IF(AND(OR(D575="S. acutus",D575="S. tabernaemontani"),G575&gt;0),E575*[1]Sheet1!$D$8+AI575*[1]Sheet1!$E$8,IF(AND(D575="S. californicus",G575&gt;0),E575*[1]Sheet1!$D$9+AI575*[1]Sheet1!$E$9,IF(D575="S.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latifolia"),E575&gt;0),F575*[1]Sheet1!$C$4+E575*[1]Sheet1!$D$4+AD575*[1]Sheet1!$J$4+AE575*[1]Sheet1!$K$4+[1]Sheet1!$L$4,IF(AND(OR(D575="T. domingensis",D575="T. latifolia"),AF575&gt;0),AF575*[1]Sheet1!$G$5+AG575*[1]Sheet1!$H$5+AH575*[1]Sheet1!$I$5+[1]Sheet1!$L$5,0)))))))</f>
        <v>0</v>
      </c>
      <c r="AK575">
        <f t="shared" si="38"/>
        <v>0</v>
      </c>
      <c r="AL575">
        <f t="shared" si="37"/>
        <v>0</v>
      </c>
    </row>
    <row r="576" spans="1:38">
      <c r="A576" s="6"/>
      <c r="B576" s="5"/>
      <c r="C576" s="5"/>
      <c r="D576" s="5"/>
      <c r="F576" s="5"/>
      <c r="G576" s="5"/>
      <c r="AJ576">
        <f>IF(AND(OR(D576="S. acutus",D576="S. californicus",D576="S. tabernaemontani"),G576=0),E576*[1]Sheet1!$D$7+[1]Sheet1!$L$7,IF(AND(OR(D576="S. acutus",D576="S. tabernaemontani"),G576&gt;0),E576*[1]Sheet1!$D$8+AI576*[1]Sheet1!$E$8,IF(AND(D576="S. californicus",G576&gt;0),E576*[1]Sheet1!$D$9+AI576*[1]Sheet1!$E$9,IF(D576="S.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latifolia"),E576&gt;0),F576*[1]Sheet1!$C$4+E576*[1]Sheet1!$D$4+AD576*[1]Sheet1!$J$4+AE576*[1]Sheet1!$K$4+[1]Sheet1!$L$4,IF(AND(OR(D576="T. domingensis",D576="T. latifolia"),AF576&gt;0),AF576*[1]Sheet1!$G$5+AG576*[1]Sheet1!$H$5+AH576*[1]Sheet1!$I$5+[1]Sheet1!$L$5,0)))))))</f>
        <v>0</v>
      </c>
      <c r="AK576">
        <f t="shared" si="38"/>
        <v>0</v>
      </c>
      <c r="AL576">
        <f t="shared" si="37"/>
        <v>0</v>
      </c>
    </row>
    <row r="577" spans="1:38">
      <c r="A577" s="6"/>
      <c r="B577" s="5"/>
      <c r="C577" s="5"/>
      <c r="D577" s="5"/>
      <c r="F577" s="5"/>
      <c r="AJ577">
        <f>IF(AND(OR(D577="S. acutus",D577="S. californicus",D577="S. tabernaemontani"),G577=0),E577*[1]Sheet1!$D$7+[1]Sheet1!$L$7,IF(AND(OR(D577="S. acutus",D577="S. tabernaemontani"),G577&gt;0),E577*[1]Sheet1!$D$8+AI577*[1]Sheet1!$E$8,IF(AND(D577="S. californicus",G577&gt;0),E577*[1]Sheet1!$D$9+AI577*[1]Sheet1!$E$9,IF(D577="S.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latifolia"),E577&gt;0),F577*[1]Sheet1!$C$4+E577*[1]Sheet1!$D$4+AD577*[1]Sheet1!$J$4+AE577*[1]Sheet1!$K$4+[1]Sheet1!$L$4,IF(AND(OR(D577="T. domingensis",D577="T. latifolia"),AF577&gt;0),AF577*[1]Sheet1!$G$5+AG577*[1]Sheet1!$H$5+AH577*[1]Sheet1!$I$5+[1]Sheet1!$L$5,0)))))))</f>
        <v>0</v>
      </c>
      <c r="AK577">
        <f t="shared" si="38"/>
        <v>0</v>
      </c>
      <c r="AL577">
        <f t="shared" si="37"/>
        <v>0</v>
      </c>
    </row>
    <row r="578" spans="1:38">
      <c r="A578" s="6"/>
      <c r="B578" s="5"/>
      <c r="C578" s="5"/>
      <c r="D578" s="5"/>
      <c r="F578" s="5"/>
      <c r="AJ578">
        <f>IF(AND(OR(D578="S. acutus",D578="S. californicus",D578="S. tabernaemontani"),G578=0),E578*[1]Sheet1!$D$7+[1]Sheet1!$L$7,IF(AND(OR(D578="S. acutus",D578="S. tabernaemontani"),G578&gt;0),E578*[1]Sheet1!$D$8+AI578*[1]Sheet1!$E$8,IF(AND(D578="S. californicus",G578&gt;0),E578*[1]Sheet1!$D$9+AI578*[1]Sheet1!$E$9,IF(D578="S.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latifolia"),E578&gt;0),F578*[1]Sheet1!$C$4+E578*[1]Sheet1!$D$4+AD578*[1]Sheet1!$J$4+AE578*[1]Sheet1!$K$4+[1]Sheet1!$L$4,IF(AND(OR(D578="T. domingensis",D578="T. latifolia"),AF578&gt;0),AF578*[1]Sheet1!$G$5+AG578*[1]Sheet1!$H$5+AH578*[1]Sheet1!$I$5+[1]Sheet1!$L$5,0)))))))</f>
        <v>0</v>
      </c>
      <c r="AK578">
        <f t="shared" si="38"/>
        <v>0</v>
      </c>
      <c r="AL578">
        <f t="shared" si="37"/>
        <v>0</v>
      </c>
    </row>
    <row r="579" spans="1:38">
      <c r="A579" s="6"/>
      <c r="B579" s="5"/>
      <c r="C579" s="5"/>
      <c r="D579" s="5"/>
      <c r="F579" s="5"/>
      <c r="AJ579">
        <f>IF(AND(OR(D579="S. acutus",D579="S. californicus",D579="S. tabernaemontani"),G579=0),E579*[1]Sheet1!$D$7+[1]Sheet1!$L$7,IF(AND(OR(D579="S. acutus",D579="S. tabernaemontani"),G579&gt;0),E579*[1]Sheet1!$D$8+AI579*[1]Sheet1!$E$8,IF(AND(D579="S. californicus",G579&gt;0),E579*[1]Sheet1!$D$9+AI579*[1]Sheet1!$E$9,IF(D579="S.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latifolia"),E579&gt;0),F579*[1]Sheet1!$C$4+E579*[1]Sheet1!$D$4+AD579*[1]Sheet1!$J$4+AE579*[1]Sheet1!$K$4+[1]Sheet1!$L$4,IF(AND(OR(D579="T. domingensis",D579="T. latifolia"),AF579&gt;0),AF579*[1]Sheet1!$G$5+AG579*[1]Sheet1!$H$5+AH579*[1]Sheet1!$I$5+[1]Sheet1!$L$5,0)))))))</f>
        <v>0</v>
      </c>
      <c r="AK579">
        <f t="shared" si="38"/>
        <v>0</v>
      </c>
      <c r="AL579">
        <f t="shared" si="37"/>
        <v>0</v>
      </c>
    </row>
    <row r="580" spans="1:38">
      <c r="A580" s="6"/>
      <c r="B580" s="5"/>
      <c r="C580" s="5"/>
      <c r="D580" s="5"/>
      <c r="F580" s="5"/>
      <c r="AJ580">
        <f>IF(AND(OR(D580="S. acutus",D580="S. californicus",D580="S. tabernaemontani"),G580=0),E580*[1]Sheet1!$D$7+[1]Sheet1!$L$7,IF(AND(OR(D580="S. acutus",D580="S. tabernaemontani"),G580&gt;0),E580*[1]Sheet1!$D$8+AI580*[1]Sheet1!$E$8,IF(AND(D580="S. californicus",G580&gt;0),E580*[1]Sheet1!$D$9+AI580*[1]Sheet1!$E$9,IF(D580="S.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latifolia"),E580&gt;0),F580*[1]Sheet1!$C$4+E580*[1]Sheet1!$D$4+AD580*[1]Sheet1!$J$4+AE580*[1]Sheet1!$K$4+[1]Sheet1!$L$4,IF(AND(OR(D580="T. domingensis",D580="T. latifolia"),AF580&gt;0),AF580*[1]Sheet1!$G$5+AG580*[1]Sheet1!$H$5+AH580*[1]Sheet1!$I$5+[1]Sheet1!$L$5,0)))))))</f>
        <v>0</v>
      </c>
      <c r="AK580">
        <f t="shared" si="38"/>
        <v>0</v>
      </c>
      <c r="AL580">
        <f t="shared" si="37"/>
        <v>0</v>
      </c>
    </row>
    <row r="581" spans="1:38">
      <c r="A581" s="6"/>
      <c r="B581" s="5"/>
      <c r="C581" s="5"/>
      <c r="D581" s="5"/>
      <c r="F581" s="5"/>
      <c r="AJ581">
        <f>IF(AND(OR(D581="S. acutus",D581="S. californicus",D581="S. tabernaemontani"),G581=0),E581*[1]Sheet1!$D$7+[1]Sheet1!$L$7,IF(AND(OR(D581="S. acutus",D581="S. tabernaemontani"),G581&gt;0),E581*[1]Sheet1!$D$8+AI581*[1]Sheet1!$E$8,IF(AND(D581="S. californicus",G581&gt;0),E581*[1]Sheet1!$D$9+AI581*[1]Sheet1!$E$9,IF(D581="S.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latifolia"),E581&gt;0),F581*[1]Sheet1!$C$4+E581*[1]Sheet1!$D$4+AD581*[1]Sheet1!$J$4+AE581*[1]Sheet1!$K$4+[1]Sheet1!$L$4,IF(AND(OR(D581="T. domingensis",D581="T. latifolia"),AF581&gt;0),AF581*[1]Sheet1!$G$5+AG581*[1]Sheet1!$H$5+AH581*[1]Sheet1!$I$5+[1]Sheet1!$L$5,0)))))))</f>
        <v>0</v>
      </c>
      <c r="AK581">
        <f t="shared" si="38"/>
        <v>0</v>
      </c>
      <c r="AL581">
        <f t="shared" si="37"/>
        <v>0</v>
      </c>
    </row>
    <row r="582" spans="1:38">
      <c r="A582" s="6"/>
      <c r="B582" s="5"/>
      <c r="C582" s="5"/>
      <c r="D582" s="5"/>
      <c r="F582" s="5"/>
      <c r="AD582" s="5"/>
      <c r="AJ582">
        <f>IF(AND(OR(D582="S. acutus",D582="S. californicus",D582="S. tabernaemontani"),G582=0),E582*[1]Sheet1!$D$7+[1]Sheet1!$L$7,IF(AND(OR(D582="S. acutus",D582="S. tabernaemontani"),G582&gt;0),E582*[1]Sheet1!$D$8+AI582*[1]Sheet1!$E$8,IF(AND(D582="S. californicus",G582&gt;0),E582*[1]Sheet1!$D$9+AI582*[1]Sheet1!$E$9,IF(D582="S.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latifolia"),E582&gt;0),F582*[1]Sheet1!$C$4+E582*[1]Sheet1!$D$4+AD582*[1]Sheet1!$J$4+AE582*[1]Sheet1!$K$4+[1]Sheet1!$L$4,IF(AND(OR(D582="T. domingensis",D582="T. latifolia"),AF582&gt;0),AF582*[1]Sheet1!$G$5+AG582*[1]Sheet1!$H$5+AH582*[1]Sheet1!$I$5+[1]Sheet1!$L$5,0)))))))</f>
        <v>0</v>
      </c>
      <c r="AK582">
        <f t="shared" si="38"/>
        <v>0</v>
      </c>
      <c r="AL582">
        <f t="shared" si="37"/>
        <v>0</v>
      </c>
    </row>
    <row r="583" spans="1:38">
      <c r="A583" s="6"/>
      <c r="B583" s="5"/>
      <c r="C583" s="5"/>
      <c r="D583" s="5"/>
      <c r="F583" s="5"/>
      <c r="AJ583">
        <f>IF(AND(OR(D583="S. acutus",D583="S. californicus",D583="S. tabernaemontani"),G583=0),E583*[1]Sheet1!$D$7+[1]Sheet1!$L$7,IF(AND(OR(D583="S. acutus",D583="S. tabernaemontani"),G583&gt;0),E583*[1]Sheet1!$D$8+AI583*[1]Sheet1!$E$8,IF(AND(D583="S. californicus",G583&gt;0),E583*[1]Sheet1!$D$9+AI583*[1]Sheet1!$E$9,IF(D583="S.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latifolia"),E583&gt;0),F583*[1]Sheet1!$C$4+E583*[1]Sheet1!$D$4+AD583*[1]Sheet1!$J$4+AE583*[1]Sheet1!$K$4+[1]Sheet1!$L$4,IF(AND(OR(D583="T. domingensis",D583="T. latifolia"),AF583&gt;0),AF583*[1]Sheet1!$G$5+AG583*[1]Sheet1!$H$5+AH583*[1]Sheet1!$I$5+[1]Sheet1!$L$5,0)))))))</f>
        <v>0</v>
      </c>
      <c r="AK583">
        <f t="shared" si="38"/>
        <v>0</v>
      </c>
      <c r="AL583">
        <f t="shared" si="37"/>
        <v>0</v>
      </c>
    </row>
    <row r="584" spans="1:38">
      <c r="A584" s="6"/>
      <c r="B584" s="5"/>
      <c r="C584" s="5"/>
      <c r="D584" s="5"/>
      <c r="F584" s="5"/>
      <c r="AJ584">
        <f>IF(AND(OR(D584="S. acutus",D584="S. californicus",D584="S. tabernaemontani"),G584=0),E584*[1]Sheet1!$D$7+[1]Sheet1!$L$7,IF(AND(OR(D584="S. acutus",D584="S. tabernaemontani"),G584&gt;0),E584*[1]Sheet1!$D$8+AI584*[1]Sheet1!$E$8,IF(AND(D584="S. californicus",G584&gt;0),E584*[1]Sheet1!$D$9+AI584*[1]Sheet1!$E$9,IF(D584="S.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latifolia"),E584&gt;0),F584*[1]Sheet1!$C$4+E584*[1]Sheet1!$D$4+AD584*[1]Sheet1!$J$4+AE584*[1]Sheet1!$K$4+[1]Sheet1!$L$4,IF(AND(OR(D584="T. domingensis",D584="T. latifolia"),AF584&gt;0),AF584*[1]Sheet1!$G$5+AG584*[1]Sheet1!$H$5+AH584*[1]Sheet1!$I$5+[1]Sheet1!$L$5,0)))))))</f>
        <v>0</v>
      </c>
      <c r="AK584">
        <f t="shared" si="38"/>
        <v>0</v>
      </c>
      <c r="AL584">
        <f t="shared" si="37"/>
        <v>0</v>
      </c>
    </row>
    <row r="585" spans="1:38">
      <c r="A585" s="6"/>
      <c r="B585" s="5"/>
      <c r="C585" s="5"/>
      <c r="D585" s="5"/>
      <c r="F585" s="5"/>
      <c r="AJ585">
        <f>IF(AND(OR(D585="S. acutus",D585="S. californicus",D585="S. tabernaemontani"),G585=0),E585*[1]Sheet1!$D$7+[1]Sheet1!$L$7,IF(AND(OR(D585="S. acutus",D585="S. tabernaemontani"),G585&gt;0),E585*[1]Sheet1!$D$8+AI585*[1]Sheet1!$E$8,IF(AND(D585="S. californicus",G585&gt;0),E585*[1]Sheet1!$D$9+AI585*[1]Sheet1!$E$9,IF(D585="S.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latifolia"),E585&gt;0),F585*[1]Sheet1!$C$4+E585*[1]Sheet1!$D$4+AD585*[1]Sheet1!$J$4+AE585*[1]Sheet1!$K$4+[1]Sheet1!$L$4,IF(AND(OR(D585="T. domingensis",D585="T. latifolia"),AF585&gt;0),AF585*[1]Sheet1!$G$5+AG585*[1]Sheet1!$H$5+AH585*[1]Sheet1!$I$5+[1]Sheet1!$L$5,0)))))))</f>
        <v>0</v>
      </c>
      <c r="AK585">
        <f t="shared" si="38"/>
        <v>0</v>
      </c>
      <c r="AL585">
        <f t="shared" si="37"/>
        <v>0</v>
      </c>
    </row>
    <row r="586" spans="1:38">
      <c r="A586" s="6"/>
      <c r="B586" s="5"/>
      <c r="C586" s="5"/>
      <c r="D586" s="5"/>
      <c r="F586" s="5"/>
      <c r="AJ586">
        <f>IF(AND(OR(D586="S. acutus",D586="S. californicus",D586="S. tabernaemontani"),G586=0),E586*[1]Sheet1!$D$7+[1]Sheet1!$L$7,IF(AND(OR(D586="S. acutus",D586="S. tabernaemontani"),G586&gt;0),E586*[1]Sheet1!$D$8+AI586*[1]Sheet1!$E$8,IF(AND(D586="S. californicus",G586&gt;0),E586*[1]Sheet1!$D$9+AI586*[1]Sheet1!$E$9,IF(D586="S.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latifolia"),E586&gt;0),F586*[1]Sheet1!$C$4+E586*[1]Sheet1!$D$4+AD586*[1]Sheet1!$J$4+AE586*[1]Sheet1!$K$4+[1]Sheet1!$L$4,IF(AND(OR(D586="T. domingensis",D586="T. latifolia"),AF586&gt;0),AF586*[1]Sheet1!$G$5+AG586*[1]Sheet1!$H$5+AH586*[1]Sheet1!$I$5+[1]Sheet1!$L$5,0)))))))</f>
        <v>0</v>
      </c>
      <c r="AK586">
        <f t="shared" si="38"/>
        <v>0</v>
      </c>
      <c r="AL586">
        <f t="shared" si="37"/>
        <v>0</v>
      </c>
    </row>
    <row r="587" spans="1:38">
      <c r="A587" s="6"/>
      <c r="B587" s="5"/>
      <c r="C587" s="5"/>
      <c r="D587" s="5"/>
      <c r="F587" s="5"/>
      <c r="AJ587">
        <f>IF(AND(OR(D587="S. acutus",D587="S. californicus",D587="S. tabernaemontani"),G587=0),E587*[1]Sheet1!$D$7+[1]Sheet1!$L$7,IF(AND(OR(D587="S. acutus",D587="S. tabernaemontani"),G587&gt;0),E587*[1]Sheet1!$D$8+AI587*[1]Sheet1!$E$8,IF(AND(D587="S. californicus",G587&gt;0),E587*[1]Sheet1!$D$9+AI587*[1]Sheet1!$E$9,IF(D587="S.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latifolia"),E587&gt;0),F587*[1]Sheet1!$C$4+E587*[1]Sheet1!$D$4+AD587*[1]Sheet1!$J$4+AE587*[1]Sheet1!$K$4+[1]Sheet1!$L$4,IF(AND(OR(D587="T. domingensis",D587="T. latifolia"),AF587&gt;0),AF587*[1]Sheet1!$G$5+AG587*[1]Sheet1!$H$5+AH587*[1]Sheet1!$I$5+[1]Sheet1!$L$5,0)))))))</f>
        <v>0</v>
      </c>
      <c r="AK587">
        <f t="shared" si="38"/>
        <v>0</v>
      </c>
      <c r="AL587">
        <f t="shared" si="37"/>
        <v>0</v>
      </c>
    </row>
    <row r="588" spans="1:38">
      <c r="A588" s="6"/>
      <c r="B588" s="5"/>
      <c r="C588" s="5"/>
      <c r="D588" s="5"/>
      <c r="F588" s="5"/>
      <c r="AJ588">
        <f>IF(AND(OR(D588="S. acutus",D588="S. californicus",D588="S. tabernaemontani"),G588=0),E588*[1]Sheet1!$D$7+[1]Sheet1!$L$7,IF(AND(OR(D588="S. acutus",D588="S. tabernaemontani"),G588&gt;0),E588*[1]Sheet1!$D$8+AI588*[1]Sheet1!$E$8,IF(AND(D588="S. californicus",G588&gt;0),E588*[1]Sheet1!$D$9+AI588*[1]Sheet1!$E$9,IF(D588="S.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latifolia"),E588&gt;0),F588*[1]Sheet1!$C$4+E588*[1]Sheet1!$D$4+AD588*[1]Sheet1!$J$4+AE588*[1]Sheet1!$K$4+[1]Sheet1!$L$4,IF(AND(OR(D588="T. domingensis",D588="T. latifolia"),AF588&gt;0),AF588*[1]Sheet1!$G$5+AG588*[1]Sheet1!$H$5+AH588*[1]Sheet1!$I$5+[1]Sheet1!$L$5,0)))))))</f>
        <v>0</v>
      </c>
      <c r="AK588">
        <f t="shared" si="38"/>
        <v>0</v>
      </c>
      <c r="AL588">
        <f t="shared" si="37"/>
        <v>0</v>
      </c>
    </row>
    <row r="589" spans="1:38">
      <c r="A589" s="6"/>
      <c r="B589" s="5"/>
      <c r="C589" s="5"/>
      <c r="D589" s="5"/>
      <c r="F589" s="5"/>
      <c r="AJ589">
        <f>IF(AND(OR(D589="S. acutus",D589="S. californicus",D589="S. tabernaemontani"),G589=0),E589*[1]Sheet1!$D$7+[1]Sheet1!$L$7,IF(AND(OR(D589="S. acutus",D589="S. tabernaemontani"),G589&gt;0),E589*[1]Sheet1!$D$8+AI589*[1]Sheet1!$E$8,IF(AND(D589="S. californicus",G589&gt;0),E589*[1]Sheet1!$D$9+AI589*[1]Sheet1!$E$9,IF(D589="S.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latifolia"),E589&gt;0),F589*[1]Sheet1!$C$4+E589*[1]Sheet1!$D$4+AD589*[1]Sheet1!$J$4+AE589*[1]Sheet1!$K$4+[1]Sheet1!$L$4,IF(AND(OR(D589="T. domingensis",D589="T. latifolia"),AF589&gt;0),AF589*[1]Sheet1!$G$5+AG589*[1]Sheet1!$H$5+AH589*[1]Sheet1!$I$5+[1]Sheet1!$L$5,0)))))))</f>
        <v>0</v>
      </c>
      <c r="AK589">
        <f t="shared" si="38"/>
        <v>0</v>
      </c>
      <c r="AL589">
        <f t="shared" si="37"/>
        <v>0</v>
      </c>
    </row>
    <row r="590" spans="1:38">
      <c r="A590" s="6"/>
      <c r="B590" s="5"/>
      <c r="C590" s="5"/>
      <c r="D590" s="5"/>
      <c r="F590" s="5"/>
      <c r="AJ590">
        <f>IF(AND(OR(D590="S. acutus",D590="S. californicus",D590="S. tabernaemontani"),G590=0),E590*[1]Sheet1!$D$7+[1]Sheet1!$L$7,IF(AND(OR(D590="S. acutus",D590="S. tabernaemontani"),G590&gt;0),E590*[1]Sheet1!$D$8+AI590*[1]Sheet1!$E$8,IF(AND(D590="S. californicus",G590&gt;0),E590*[1]Sheet1!$D$9+AI590*[1]Sheet1!$E$9,IF(D590="S.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latifolia"),E590&gt;0),F590*[1]Sheet1!$C$4+E590*[1]Sheet1!$D$4+AD590*[1]Sheet1!$J$4+AE590*[1]Sheet1!$K$4+[1]Sheet1!$L$4,IF(AND(OR(D590="T. domingensis",D590="T. latifolia"),AF590&gt;0),AF590*[1]Sheet1!$G$5+AG590*[1]Sheet1!$H$5+AH590*[1]Sheet1!$I$5+[1]Sheet1!$L$5,0)))))))</f>
        <v>0</v>
      </c>
      <c r="AK590">
        <f t="shared" si="38"/>
        <v>0</v>
      </c>
      <c r="AL590">
        <f t="shared" si="37"/>
        <v>0</v>
      </c>
    </row>
    <row r="591" spans="1:38">
      <c r="A591" s="6"/>
      <c r="B591" s="5"/>
      <c r="C591" s="5"/>
      <c r="D591" s="5"/>
      <c r="F591" s="5"/>
      <c r="AJ591">
        <f>IF(AND(OR(D591="S. acutus",D591="S. californicus",D591="S. tabernaemontani"),G591=0),E591*[1]Sheet1!$D$7+[1]Sheet1!$L$7,IF(AND(OR(D591="S. acutus",D591="S. tabernaemontani"),G591&gt;0),E591*[1]Sheet1!$D$8+AI591*[1]Sheet1!$E$8,IF(AND(D591="S. californicus",G591&gt;0),E591*[1]Sheet1!$D$9+AI591*[1]Sheet1!$E$9,IF(D591="S.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latifolia"),E591&gt;0),F591*[1]Sheet1!$C$4+E591*[1]Sheet1!$D$4+AD591*[1]Sheet1!$J$4+AE591*[1]Sheet1!$K$4+[1]Sheet1!$L$4,IF(AND(OR(D591="T. domingensis",D591="T. latifolia"),AF591&gt;0),AF591*[1]Sheet1!$G$5+AG591*[1]Sheet1!$H$5+AH591*[1]Sheet1!$I$5+[1]Sheet1!$L$5,0)))))))</f>
        <v>0</v>
      </c>
      <c r="AK591">
        <f t="shared" si="38"/>
        <v>0</v>
      </c>
      <c r="AL591">
        <f t="shared" si="37"/>
        <v>0</v>
      </c>
    </row>
    <row r="592" spans="1:38">
      <c r="A592" s="6"/>
      <c r="B592" s="5"/>
      <c r="C592" s="5"/>
      <c r="D592" s="5"/>
      <c r="F592" s="5"/>
      <c r="AD592" s="5"/>
      <c r="AJ592">
        <f>IF(AND(OR(D592="S. acutus",D592="S. californicus",D592="S. tabernaemontani"),G592=0),E592*[1]Sheet1!$D$7+[1]Sheet1!$L$7,IF(AND(OR(D592="S. acutus",D592="S. tabernaemontani"),G592&gt;0),E592*[1]Sheet1!$D$8+AI592*[1]Sheet1!$E$8,IF(AND(D592="S. californicus",G592&gt;0),E592*[1]Sheet1!$D$9+AI592*[1]Sheet1!$E$9,IF(D592="S.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latifolia"),E592&gt;0),F592*[1]Sheet1!$C$4+E592*[1]Sheet1!$D$4+AD592*[1]Sheet1!$J$4+AE592*[1]Sheet1!$K$4+[1]Sheet1!$L$4,IF(AND(OR(D592="T. domingensis",D592="T. latifolia"),AF592&gt;0),AF592*[1]Sheet1!$G$5+AG592*[1]Sheet1!$H$5+AH592*[1]Sheet1!$I$5+[1]Sheet1!$L$5,0)))))))</f>
        <v>0</v>
      </c>
      <c r="AK592">
        <f t="shared" si="38"/>
        <v>0</v>
      </c>
      <c r="AL592">
        <f t="shared" si="37"/>
        <v>0</v>
      </c>
    </row>
    <row r="593" spans="1:38">
      <c r="A593" s="6"/>
      <c r="B593" s="5"/>
      <c r="C593" s="5"/>
      <c r="D593" s="5"/>
      <c r="F593" s="5"/>
      <c r="AJ593">
        <f>IF(AND(OR(D593="S. acutus",D593="S. californicus",D593="S. tabernaemontani"),G593=0),E593*[1]Sheet1!$D$7+[1]Sheet1!$L$7,IF(AND(OR(D593="S. acutus",D593="S. tabernaemontani"),G593&gt;0),E593*[1]Sheet1!$D$8+AI593*[1]Sheet1!$E$8,IF(AND(D593="S. californicus",G593&gt;0),E593*[1]Sheet1!$D$9+AI593*[1]Sheet1!$E$9,IF(D593="S.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latifolia"),E593&gt;0),F593*[1]Sheet1!$C$4+E593*[1]Sheet1!$D$4+AD593*[1]Sheet1!$J$4+AE593*[1]Sheet1!$K$4+[1]Sheet1!$L$4,IF(AND(OR(D593="T. domingensis",D593="T. latifolia"),AF593&gt;0),AF593*[1]Sheet1!$G$5+AG593*[1]Sheet1!$H$5+AH593*[1]Sheet1!$I$5+[1]Sheet1!$L$5,0)))))))</f>
        <v>0</v>
      </c>
      <c r="AK593">
        <f t="shared" si="38"/>
        <v>0</v>
      </c>
      <c r="AL593">
        <f t="shared" si="37"/>
        <v>0</v>
      </c>
    </row>
    <row r="594" spans="1:38">
      <c r="A594" s="6"/>
      <c r="B594" s="5"/>
      <c r="C594" s="5"/>
      <c r="D594" s="5"/>
      <c r="F594" s="5"/>
      <c r="AJ594">
        <f>IF(AND(OR(D594="S. acutus",D594="S. californicus",D594="S. tabernaemontani"),G594=0),E594*[1]Sheet1!$D$7+[1]Sheet1!$L$7,IF(AND(OR(D594="S. acutus",D594="S. tabernaemontani"),G594&gt;0),E594*[1]Sheet1!$D$8+AI594*[1]Sheet1!$E$8,IF(AND(D594="S. californicus",G594&gt;0),E594*[1]Sheet1!$D$9+AI594*[1]Sheet1!$E$9,IF(D594="S.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latifolia"),E594&gt;0),F594*[1]Sheet1!$C$4+E594*[1]Sheet1!$D$4+AD594*[1]Sheet1!$J$4+AE594*[1]Sheet1!$K$4+[1]Sheet1!$L$4,IF(AND(OR(D594="T. domingensis",D594="T. latifolia"),AF594&gt;0),AF594*[1]Sheet1!$G$5+AG594*[1]Sheet1!$H$5+AH594*[1]Sheet1!$I$5+[1]Sheet1!$L$5,0)))))))</f>
        <v>0</v>
      </c>
      <c r="AK594">
        <f t="shared" si="38"/>
        <v>0</v>
      </c>
      <c r="AL594">
        <f t="shared" si="37"/>
        <v>0</v>
      </c>
    </row>
    <row r="595" spans="1:38">
      <c r="A595" s="6"/>
      <c r="B595" s="5"/>
      <c r="C595" s="5"/>
      <c r="D595" s="5"/>
      <c r="F595" s="5"/>
      <c r="AJ595">
        <f>IF(AND(OR(D595="S. acutus",D595="S. californicus",D595="S. tabernaemontani"),G595=0),E595*[1]Sheet1!$D$7+[1]Sheet1!$L$7,IF(AND(OR(D595="S. acutus",D595="S. tabernaemontani"),G595&gt;0),E595*[1]Sheet1!$D$8+AI595*[1]Sheet1!$E$8,IF(AND(D595="S. californicus",G595&gt;0),E595*[1]Sheet1!$D$9+AI595*[1]Sheet1!$E$9,IF(D595="S. maritimus",F595*[1]Sheet1!$C$10+E595*[1]Sheet1!$D$10+G595*[1]Sheet1!$F$10+[1]Sheet1!$L$10,IF(D595="S. americanus",F595*[1]Sheet1!$C$6+E595*[1]Sheet1!$D$6+[1]Sheet1!$L$6,IF(AND(OR(D595="T. domingensis",D595="T. latifolia"),E595&gt;0),F595*[1]Sheet1!$C$4+E595*[1]Sheet1!$D$4+AD595*[1]Sheet1!$J$4+AE595*[1]Sheet1!$K$4+[1]Sheet1!$L$4,IF(AND(OR(D595="T. domingensis",D595="T. latifolia"),AF595&gt;0),AF595*[1]Sheet1!$G$5+AG595*[1]Sheet1!$H$5+AH595*[1]Sheet1!$I$5+[1]Sheet1!$L$5,0)))))))</f>
        <v>0</v>
      </c>
      <c r="AK595">
        <f t="shared" si="38"/>
        <v>0</v>
      </c>
      <c r="AL595">
        <f t="shared" si="37"/>
        <v>0</v>
      </c>
    </row>
    <row r="596" spans="1:38">
      <c r="A596" s="6"/>
      <c r="B596" s="5"/>
      <c r="C596" s="5"/>
      <c r="D596" s="5"/>
      <c r="F596" s="5"/>
      <c r="AJ596">
        <f>IF(AND(OR(D596="S. acutus",D596="S. californicus",D596="S. tabernaemontani"),G596=0),E596*[1]Sheet1!$D$7+[1]Sheet1!$L$7,IF(AND(OR(D596="S. acutus",D596="S. tabernaemontani"),G596&gt;0),E596*[1]Sheet1!$D$8+AI596*[1]Sheet1!$E$8,IF(AND(D596="S. californicus",G596&gt;0),E596*[1]Sheet1!$D$9+AI596*[1]Sheet1!$E$9,IF(D596="S. maritimus",F596*[1]Sheet1!$C$10+E596*[1]Sheet1!$D$10+G596*[1]Sheet1!$F$10+[1]Sheet1!$L$10,IF(D596="S. americanus",F596*[1]Sheet1!$C$6+E596*[1]Sheet1!$D$6+[1]Sheet1!$L$6,IF(AND(OR(D596="T. domingensis",D596="T. latifolia"),E596&gt;0),F596*[1]Sheet1!$C$4+E596*[1]Sheet1!$D$4+AD596*[1]Sheet1!$J$4+AE596*[1]Sheet1!$K$4+[1]Sheet1!$L$4,IF(AND(OR(D596="T. domingensis",D596="T. latifolia"),AF596&gt;0),AF596*[1]Sheet1!$G$5+AG596*[1]Sheet1!$H$5+AH596*[1]Sheet1!$I$5+[1]Sheet1!$L$5,0)))))))</f>
        <v>0</v>
      </c>
      <c r="AK596">
        <f t="shared" si="38"/>
        <v>0</v>
      </c>
      <c r="AL596">
        <f t="shared" si="37"/>
        <v>0</v>
      </c>
    </row>
    <row r="597" spans="1:38">
      <c r="A597" s="6"/>
      <c r="B597" s="5"/>
      <c r="C597" s="5"/>
      <c r="D597" s="5"/>
      <c r="F597" s="5"/>
      <c r="AD597" s="5"/>
      <c r="AJ597">
        <f>IF(AND(OR(D597="S. acutus",D597="S. californicus",D597="S. tabernaemontani"),G597=0),E597*[1]Sheet1!$D$7+[1]Sheet1!$L$7,IF(AND(OR(D597="S. acutus",D597="S. tabernaemontani"),G597&gt;0),E597*[1]Sheet1!$D$8+AI597*[1]Sheet1!$E$8,IF(AND(D597="S. californicus",G597&gt;0),E597*[1]Sheet1!$D$9+AI597*[1]Sheet1!$E$9,IF(D597="S. maritimus",F597*[1]Sheet1!$C$10+E597*[1]Sheet1!$D$10+G597*[1]Sheet1!$F$10+[1]Sheet1!$L$10,IF(D597="S. americanus",F597*[1]Sheet1!$C$6+E597*[1]Sheet1!$D$6+[1]Sheet1!$L$6,IF(AND(OR(D597="T. domingensis",D597="T. latifolia"),E597&gt;0),F597*[1]Sheet1!$C$4+E597*[1]Sheet1!$D$4+AD597*[1]Sheet1!$J$4+AE597*[1]Sheet1!$K$4+[1]Sheet1!$L$4,IF(AND(OR(D597="T. domingensis",D597="T. latifolia"),AF597&gt;0),AF597*[1]Sheet1!$G$5+AG597*[1]Sheet1!$H$5+AH597*[1]Sheet1!$I$5+[1]Sheet1!$L$5,0)))))))</f>
        <v>0</v>
      </c>
      <c r="AK597">
        <f t="shared" si="38"/>
        <v>0</v>
      </c>
      <c r="AL597">
        <f t="shared" si="37"/>
        <v>0</v>
      </c>
    </row>
    <row r="598" spans="1:38">
      <c r="A598" s="6"/>
      <c r="B598" s="5"/>
      <c r="C598" s="5"/>
      <c r="D598" s="5"/>
      <c r="F598" s="5"/>
      <c r="AJ598">
        <f>IF(AND(OR(D598="S. acutus",D598="S. californicus",D598="S. tabernaemontani"),G598=0),E598*[1]Sheet1!$D$7+[1]Sheet1!$L$7,IF(AND(OR(D598="S. acutus",D598="S. tabernaemontani"),G598&gt;0),E598*[1]Sheet1!$D$8+AI598*[1]Sheet1!$E$8,IF(AND(D598="S. californicus",G598&gt;0),E598*[1]Sheet1!$D$9+AI598*[1]Sheet1!$E$9,IF(D598="S. maritimus",F598*[1]Sheet1!$C$10+E598*[1]Sheet1!$D$10+G598*[1]Sheet1!$F$10+[1]Sheet1!$L$10,IF(D598="S. americanus",F598*[1]Sheet1!$C$6+E598*[1]Sheet1!$D$6+[1]Sheet1!$L$6,IF(AND(OR(D598="T. domingensis",D598="T. latifolia"),E598&gt;0),F598*[1]Sheet1!$C$4+E598*[1]Sheet1!$D$4+AD598*[1]Sheet1!$J$4+AE598*[1]Sheet1!$K$4+[1]Sheet1!$L$4,IF(AND(OR(D598="T. domingensis",D598="T. latifolia"),AF598&gt;0),AF598*[1]Sheet1!$G$5+AG598*[1]Sheet1!$H$5+AH598*[1]Sheet1!$I$5+[1]Sheet1!$L$5,0)))))))</f>
        <v>0</v>
      </c>
      <c r="AK598">
        <f t="shared" si="38"/>
        <v>0</v>
      </c>
      <c r="AL598">
        <f t="shared" si="37"/>
        <v>0</v>
      </c>
    </row>
    <row r="599" spans="1:38">
      <c r="A599" s="6"/>
      <c r="B599" s="5"/>
      <c r="C599" s="5"/>
      <c r="D599" s="5"/>
      <c r="F599" s="5"/>
      <c r="AJ599">
        <f>IF(AND(OR(D599="S. acutus",D599="S. californicus",D599="S. tabernaemontani"),G599=0),E599*[1]Sheet1!$D$7+[1]Sheet1!$L$7,IF(AND(OR(D599="S. acutus",D599="S. tabernaemontani"),G599&gt;0),E599*[1]Sheet1!$D$8+AI599*[1]Sheet1!$E$8,IF(AND(D599="S. californicus",G599&gt;0),E599*[1]Sheet1!$D$9+AI599*[1]Sheet1!$E$9,IF(D599="S. maritimus",F599*[1]Sheet1!$C$10+E599*[1]Sheet1!$D$10+G599*[1]Sheet1!$F$10+[1]Sheet1!$L$10,IF(D599="S. americanus",F599*[1]Sheet1!$C$6+E599*[1]Sheet1!$D$6+[1]Sheet1!$L$6,IF(AND(OR(D599="T. domingensis",D599="T. latifolia"),E599&gt;0),F599*[1]Sheet1!$C$4+E599*[1]Sheet1!$D$4+AD599*[1]Sheet1!$J$4+AE599*[1]Sheet1!$K$4+[1]Sheet1!$L$4,IF(AND(OR(D599="T. domingensis",D599="T. latifolia"),AF599&gt;0),AF599*[1]Sheet1!$G$5+AG599*[1]Sheet1!$H$5+AH599*[1]Sheet1!$I$5+[1]Sheet1!$L$5,0)))))))</f>
        <v>0</v>
      </c>
      <c r="AK599">
        <f t="shared" si="38"/>
        <v>0</v>
      </c>
      <c r="AL599">
        <f t="shared" si="37"/>
        <v>0</v>
      </c>
    </row>
    <row r="600" spans="1:38">
      <c r="A600" s="6"/>
      <c r="B600" s="5"/>
      <c r="C600" s="5"/>
      <c r="D600" s="5"/>
      <c r="F600" s="5"/>
      <c r="AJ600">
        <f>IF(AND(OR(D600="S. acutus",D600="S. californicus",D600="S. tabernaemontani"),G600=0),E600*[1]Sheet1!$D$7+[1]Sheet1!$L$7,IF(AND(OR(D600="S. acutus",D600="S. tabernaemontani"),G600&gt;0),E600*[1]Sheet1!$D$8+AI600*[1]Sheet1!$E$8,IF(AND(D600="S. californicus",G600&gt;0),E600*[1]Sheet1!$D$9+AI600*[1]Sheet1!$E$9,IF(D600="S. maritimus",F600*[1]Sheet1!$C$10+E600*[1]Sheet1!$D$10+G600*[1]Sheet1!$F$10+[1]Sheet1!$L$10,IF(D600="S. americanus",F600*[1]Sheet1!$C$6+E600*[1]Sheet1!$D$6+[1]Sheet1!$L$6,IF(AND(OR(D600="T. domingensis",D600="T. latifolia"),E600&gt;0),F600*[1]Sheet1!$C$4+E600*[1]Sheet1!$D$4+AD600*[1]Sheet1!$J$4+AE600*[1]Sheet1!$K$4+[1]Sheet1!$L$4,IF(AND(OR(D600="T. domingensis",D600="T. latifolia"),AF600&gt;0),AF600*[1]Sheet1!$G$5+AG600*[1]Sheet1!$H$5+AH600*[1]Sheet1!$I$5+[1]Sheet1!$L$5,0)))))))</f>
        <v>0</v>
      </c>
      <c r="AK600">
        <f t="shared" si="38"/>
        <v>0</v>
      </c>
      <c r="AL600">
        <f t="shared" si="37"/>
        <v>0</v>
      </c>
    </row>
    <row r="601" spans="1:38">
      <c r="A601" s="6"/>
      <c r="B601" s="5"/>
      <c r="C601" s="5"/>
      <c r="D601" s="5"/>
      <c r="F601" s="5"/>
      <c r="AJ601">
        <f>IF(AND(OR(D601="S. acutus",D601="S. californicus",D601="S. tabernaemontani"),G601=0),E601*[1]Sheet1!$D$7+[1]Sheet1!$L$7,IF(AND(OR(D601="S. acutus",D601="S. tabernaemontani"),G601&gt;0),E601*[1]Sheet1!$D$8+AI601*[1]Sheet1!$E$8,IF(AND(D601="S. californicus",G601&gt;0),E601*[1]Sheet1!$D$9+AI601*[1]Sheet1!$E$9,IF(D601="S. maritimus",F601*[1]Sheet1!$C$10+E601*[1]Sheet1!$D$10+G601*[1]Sheet1!$F$10+[1]Sheet1!$L$10,IF(D601="S. americanus",F601*[1]Sheet1!$C$6+E601*[1]Sheet1!$D$6+[1]Sheet1!$L$6,IF(AND(OR(D601="T. domingensis",D601="T. latifolia"),E601&gt;0),F601*[1]Sheet1!$C$4+E601*[1]Sheet1!$D$4+AD601*[1]Sheet1!$J$4+AE601*[1]Sheet1!$K$4+[1]Sheet1!$L$4,IF(AND(OR(D601="T. domingensis",D601="T. latifolia"),AF601&gt;0),AF601*[1]Sheet1!$G$5+AG601*[1]Sheet1!$H$5+AH601*[1]Sheet1!$I$5+[1]Sheet1!$L$5,0)))))))</f>
        <v>0</v>
      </c>
      <c r="AK601">
        <f t="shared" si="38"/>
        <v>0</v>
      </c>
      <c r="AL601">
        <f t="shared" si="37"/>
        <v>0</v>
      </c>
    </row>
    <row r="602" spans="1:38">
      <c r="A602" s="6"/>
      <c r="B602" s="5"/>
      <c r="C602" s="5"/>
      <c r="D602" s="5"/>
      <c r="F602" s="5"/>
      <c r="AJ602">
        <f>IF(AND(OR(D602="S. acutus",D602="S. californicus",D602="S. tabernaemontani"),G602=0),E602*[1]Sheet1!$D$7+[1]Sheet1!$L$7,IF(AND(OR(D602="S. acutus",D602="S. tabernaemontani"),G602&gt;0),E602*[1]Sheet1!$D$8+AI602*[1]Sheet1!$E$8,IF(AND(D602="S. californicus",G602&gt;0),E602*[1]Sheet1!$D$9+AI602*[1]Sheet1!$E$9,IF(D602="S. maritimus",F602*[1]Sheet1!$C$10+E602*[1]Sheet1!$D$10+G602*[1]Sheet1!$F$10+[1]Sheet1!$L$10,IF(D602="S. americanus",F602*[1]Sheet1!$C$6+E602*[1]Sheet1!$D$6+[1]Sheet1!$L$6,IF(AND(OR(D602="T. domingensis",D602="T. latifolia"),E602&gt;0),F602*[1]Sheet1!$C$4+E602*[1]Sheet1!$D$4+AD602*[1]Sheet1!$J$4+AE602*[1]Sheet1!$K$4+[1]Sheet1!$L$4,IF(AND(OR(D602="T. domingensis",D602="T. latifolia"),AF602&gt;0),AF602*[1]Sheet1!$G$5+AG602*[1]Sheet1!$H$5+AH602*[1]Sheet1!$I$5+[1]Sheet1!$L$5,0)))))))</f>
        <v>0</v>
      </c>
      <c r="AK602">
        <f t="shared" si="38"/>
        <v>0</v>
      </c>
      <c r="AL602">
        <f t="shared" si="37"/>
        <v>0</v>
      </c>
    </row>
    <row r="603" spans="1:38">
      <c r="A603" s="6"/>
      <c r="B603" s="5"/>
      <c r="C603" s="5"/>
      <c r="D603" s="5"/>
      <c r="F603" s="5"/>
      <c r="AJ603">
        <f>IF(AND(OR(D603="S. acutus",D603="S. californicus",D603="S. tabernaemontani"),G603=0),E603*[1]Sheet1!$D$7+[1]Sheet1!$L$7,IF(AND(OR(D603="S. acutus",D603="S. tabernaemontani"),G603&gt;0),E603*[1]Sheet1!$D$8+AI603*[1]Sheet1!$E$8,IF(AND(D603="S. californicus",G603&gt;0),E603*[1]Sheet1!$D$9+AI603*[1]Sheet1!$E$9,IF(D603="S. maritimus",F603*[1]Sheet1!$C$10+E603*[1]Sheet1!$D$10+G603*[1]Sheet1!$F$10+[1]Sheet1!$L$10,IF(D603="S. americanus",F603*[1]Sheet1!$C$6+E603*[1]Sheet1!$D$6+[1]Sheet1!$L$6,IF(AND(OR(D603="T. domingensis",D603="T. latifolia"),E603&gt;0),F603*[1]Sheet1!$C$4+E603*[1]Sheet1!$D$4+AD603*[1]Sheet1!$J$4+AE603*[1]Sheet1!$K$4+[1]Sheet1!$L$4,IF(AND(OR(D603="T. domingensis",D603="T. latifolia"),AF603&gt;0),AF603*[1]Sheet1!$G$5+AG603*[1]Sheet1!$H$5+AH603*[1]Sheet1!$I$5+[1]Sheet1!$L$5,0)))))))</f>
        <v>0</v>
      </c>
      <c r="AK603">
        <f t="shared" si="38"/>
        <v>0</v>
      </c>
      <c r="AL603">
        <f t="shared" si="37"/>
        <v>0</v>
      </c>
    </row>
    <row r="604" spans="1:38">
      <c r="A604" s="6"/>
      <c r="B604" s="5"/>
      <c r="C604" s="5"/>
      <c r="D604" s="5"/>
      <c r="F604" s="5"/>
      <c r="AJ604">
        <f>IF(AND(OR(D604="S. acutus",D604="S. californicus",D604="S. tabernaemontani"),G604=0),E604*[1]Sheet1!$D$7+[1]Sheet1!$L$7,IF(AND(OR(D604="S. acutus",D604="S. tabernaemontani"),G604&gt;0),E604*[1]Sheet1!$D$8+AI604*[1]Sheet1!$E$8,IF(AND(D604="S. californicus",G604&gt;0),E604*[1]Sheet1!$D$9+AI604*[1]Sheet1!$E$9,IF(D604="S. maritimus",F604*[1]Sheet1!$C$10+E604*[1]Sheet1!$D$10+G604*[1]Sheet1!$F$10+[1]Sheet1!$L$10,IF(D604="S. americanus",F604*[1]Sheet1!$C$6+E604*[1]Sheet1!$D$6+[1]Sheet1!$L$6,IF(AND(OR(D604="T. domingensis",D604="T. latifolia"),E604&gt;0),F604*[1]Sheet1!$C$4+E604*[1]Sheet1!$D$4+AD604*[1]Sheet1!$J$4+AE604*[1]Sheet1!$K$4+[1]Sheet1!$L$4,IF(AND(OR(D604="T. domingensis",D604="T. latifolia"),AF604&gt;0),AF604*[1]Sheet1!$G$5+AG604*[1]Sheet1!$H$5+AH604*[1]Sheet1!$I$5+[1]Sheet1!$L$5,0)))))))</f>
        <v>0</v>
      </c>
      <c r="AK604">
        <f t="shared" si="38"/>
        <v>0</v>
      </c>
      <c r="AL604">
        <f t="shared" si="37"/>
        <v>0</v>
      </c>
    </row>
    <row r="605" spans="1:38">
      <c r="A605" s="6"/>
      <c r="B605" s="5"/>
      <c r="C605" s="5"/>
      <c r="D605" s="5"/>
      <c r="F605" s="5"/>
      <c r="AJ605">
        <f>IF(AND(OR(D605="S. acutus",D605="S. californicus",D605="S. tabernaemontani"),G605=0),E605*[1]Sheet1!$D$7+[1]Sheet1!$L$7,IF(AND(OR(D605="S. acutus",D605="S. tabernaemontani"),G605&gt;0),E605*[1]Sheet1!$D$8+AI605*[1]Sheet1!$E$8,IF(AND(D605="S. californicus",G605&gt;0),E605*[1]Sheet1!$D$9+AI605*[1]Sheet1!$E$9,IF(D605="S. maritimus",F605*[1]Sheet1!$C$10+E605*[1]Sheet1!$D$10+G605*[1]Sheet1!$F$10+[1]Sheet1!$L$10,IF(D605="S. americanus",F605*[1]Sheet1!$C$6+E605*[1]Sheet1!$D$6+[1]Sheet1!$L$6,IF(AND(OR(D605="T. domingensis",D605="T. latifolia"),E605&gt;0),F605*[1]Sheet1!$C$4+E605*[1]Sheet1!$D$4+AD605*[1]Sheet1!$J$4+AE605*[1]Sheet1!$K$4+[1]Sheet1!$L$4,IF(AND(OR(D605="T. domingensis",D605="T. latifolia"),AF605&gt;0),AF605*[1]Sheet1!$G$5+AG605*[1]Sheet1!$H$5+AH605*[1]Sheet1!$I$5+[1]Sheet1!$L$5,0)))))))</f>
        <v>0</v>
      </c>
      <c r="AK605">
        <f t="shared" si="38"/>
        <v>0</v>
      </c>
      <c r="AL605">
        <f t="shared" si="37"/>
        <v>0</v>
      </c>
    </row>
    <row r="606" spans="1:38">
      <c r="A606" s="6"/>
      <c r="B606" s="5"/>
      <c r="D606" s="5"/>
      <c r="F606" s="5"/>
      <c r="AJ606">
        <f>IF(AND(OR(D606="S. acutus",D606="S. californicus",D606="S. tabernaemontani"),G606=0),E606*[1]Sheet1!$D$7+[1]Sheet1!$L$7,IF(AND(OR(D606="S. acutus",D606="S. tabernaemontani"),G606&gt;0),E606*[1]Sheet1!$D$8+AI606*[1]Sheet1!$E$8,IF(AND(D606="S. californicus",G606&gt;0),E606*[1]Sheet1!$D$9+AI606*[1]Sheet1!$E$9,IF(D606="S. maritimus",F606*[1]Sheet1!$C$10+E606*[1]Sheet1!$D$10+G606*[1]Sheet1!$F$10+[1]Sheet1!$L$10,IF(D606="S. americanus",F606*[1]Sheet1!$C$6+E606*[1]Sheet1!$D$6+[1]Sheet1!$L$6,IF(AND(OR(D606="T. domingensis",D606="T. latifolia"),E606&gt;0),F606*[1]Sheet1!$C$4+E606*[1]Sheet1!$D$4+AD606*[1]Sheet1!$J$4+AE606*[1]Sheet1!$K$4+[1]Sheet1!$L$4,IF(AND(OR(D606="T. domingensis",D606="T. latifolia"),AF606&gt;0),AF606*[1]Sheet1!$G$5+AG606*[1]Sheet1!$H$5+AH606*[1]Sheet1!$I$5+[1]Sheet1!$L$5,0)))))))</f>
        <v>0</v>
      </c>
      <c r="AK606">
        <f t="shared" si="38"/>
        <v>0</v>
      </c>
      <c r="AL606">
        <f t="shared" si="37"/>
        <v>0</v>
      </c>
    </row>
    <row r="607" spans="1:38">
      <c r="A607" s="6"/>
      <c r="B607" s="5"/>
      <c r="D607" s="5"/>
      <c r="F607" s="5"/>
      <c r="AJ607">
        <f>IF(AND(OR(D607="S. acutus",D607="S. californicus",D607="S. tabernaemontani"),G607=0),E607*[1]Sheet1!$D$7+[1]Sheet1!$L$7,IF(AND(OR(D607="S. acutus",D607="S. tabernaemontani"),G607&gt;0),E607*[1]Sheet1!$D$8+AI607*[1]Sheet1!$E$8,IF(AND(D607="S. californicus",G607&gt;0),E607*[1]Sheet1!$D$9+AI607*[1]Sheet1!$E$9,IF(D607="S. maritimus",F607*[1]Sheet1!$C$10+E607*[1]Sheet1!$D$10+G607*[1]Sheet1!$F$10+[1]Sheet1!$L$10,IF(D607="S. americanus",F607*[1]Sheet1!$C$6+E607*[1]Sheet1!$D$6+[1]Sheet1!$L$6,IF(AND(OR(D607="T. domingensis",D607="T. latifolia"),E607&gt;0),F607*[1]Sheet1!$C$4+E607*[1]Sheet1!$D$4+AD607*[1]Sheet1!$J$4+AE607*[1]Sheet1!$K$4+[1]Sheet1!$L$4,IF(AND(OR(D607="T. domingensis",D607="T. latifolia"),AF607&gt;0),AF607*[1]Sheet1!$G$5+AG607*[1]Sheet1!$H$5+AH607*[1]Sheet1!$I$5+[1]Sheet1!$L$5,0)))))))</f>
        <v>0</v>
      </c>
      <c r="AK607">
        <f t="shared" si="38"/>
        <v>0</v>
      </c>
      <c r="AL607">
        <f t="shared" si="37"/>
        <v>0</v>
      </c>
    </row>
    <row r="608" spans="1:38">
      <c r="A608" s="6"/>
      <c r="B608" s="5"/>
      <c r="D608" s="5"/>
      <c r="F608" s="5"/>
      <c r="AJ608">
        <f>IF(AND(OR(D608="S. acutus",D608="S. californicus",D608="S. tabernaemontani"),G608=0),E608*[1]Sheet1!$D$7+[1]Sheet1!$L$7,IF(AND(OR(D608="S. acutus",D608="S. tabernaemontani"),G608&gt;0),E608*[1]Sheet1!$D$8+AI608*[1]Sheet1!$E$8,IF(AND(D608="S. californicus",G608&gt;0),E608*[1]Sheet1!$D$9+AI608*[1]Sheet1!$E$9,IF(D608="S. maritimus",F608*[1]Sheet1!$C$10+E608*[1]Sheet1!$D$10+G608*[1]Sheet1!$F$10+[1]Sheet1!$L$10,IF(D608="S. americanus",F608*[1]Sheet1!$C$6+E608*[1]Sheet1!$D$6+[1]Sheet1!$L$6,IF(AND(OR(D608="T. domingensis",D608="T. latifolia"),E608&gt;0),F608*[1]Sheet1!$C$4+E608*[1]Sheet1!$D$4+AD608*[1]Sheet1!$J$4+AE608*[1]Sheet1!$K$4+[1]Sheet1!$L$4,IF(AND(OR(D608="T. domingensis",D608="T. latifolia"),AF608&gt;0),AF608*[1]Sheet1!$G$5+AG608*[1]Sheet1!$H$5+AH608*[1]Sheet1!$I$5+[1]Sheet1!$L$5,0)))))))</f>
        <v>0</v>
      </c>
      <c r="AK608">
        <f t="shared" si="38"/>
        <v>0</v>
      </c>
      <c r="AL608">
        <f t="shared" si="37"/>
        <v>0</v>
      </c>
    </row>
    <row r="609" spans="1:38">
      <c r="A609" s="6"/>
      <c r="B609" s="5"/>
      <c r="D609" s="5"/>
      <c r="F609" s="5"/>
      <c r="AJ609">
        <f>IF(AND(OR(D609="S. acutus",D609="S. californicus",D609="S. tabernaemontani"),G609=0),E609*[1]Sheet1!$D$7+[1]Sheet1!$L$7,IF(AND(OR(D609="S. acutus",D609="S. tabernaemontani"),G609&gt;0),E609*[1]Sheet1!$D$8+AI609*[1]Sheet1!$E$8,IF(AND(D609="S. californicus",G609&gt;0),E609*[1]Sheet1!$D$9+AI609*[1]Sheet1!$E$9,IF(D609="S. maritimus",F609*[1]Sheet1!$C$10+E609*[1]Sheet1!$D$10+G609*[1]Sheet1!$F$10+[1]Sheet1!$L$10,IF(D609="S. americanus",F609*[1]Sheet1!$C$6+E609*[1]Sheet1!$D$6+[1]Sheet1!$L$6,IF(AND(OR(D609="T. domingensis",D609="T. latifolia"),E609&gt;0),F609*[1]Sheet1!$C$4+E609*[1]Sheet1!$D$4+AD609*[1]Sheet1!$J$4+AE609*[1]Sheet1!$K$4+[1]Sheet1!$L$4,IF(AND(OR(D609="T. domingensis",D609="T. latifolia"),AF609&gt;0),AF609*[1]Sheet1!$G$5+AG609*[1]Sheet1!$H$5+AH609*[1]Sheet1!$I$5+[1]Sheet1!$L$5,0)))))))</f>
        <v>0</v>
      </c>
      <c r="AK609">
        <f t="shared" si="38"/>
        <v>0</v>
      </c>
      <c r="AL609">
        <f t="shared" si="37"/>
        <v>0</v>
      </c>
    </row>
    <row r="610" spans="1:38">
      <c r="A610" s="6"/>
      <c r="B610" s="5"/>
      <c r="D610" s="5"/>
      <c r="F610" s="5"/>
      <c r="AJ610">
        <f>IF(AND(OR(D610="S. acutus",D610="S. californicus",D610="S. tabernaemontani"),G610=0),E610*[1]Sheet1!$D$7+[1]Sheet1!$L$7,IF(AND(OR(D610="S. acutus",D610="S. tabernaemontani"),G610&gt;0),E610*[1]Sheet1!$D$8+AI610*[1]Sheet1!$E$8,IF(AND(D610="S. californicus",G610&gt;0),E610*[1]Sheet1!$D$9+AI610*[1]Sheet1!$E$9,IF(D610="S. maritimus",F610*[1]Sheet1!$C$10+E610*[1]Sheet1!$D$10+G610*[1]Sheet1!$F$10+[1]Sheet1!$L$10,IF(D610="S. americanus",F610*[1]Sheet1!$C$6+E610*[1]Sheet1!$D$6+[1]Sheet1!$L$6,IF(AND(OR(D610="T. domingensis",D610="T. latifolia"),E610&gt;0),F610*[1]Sheet1!$C$4+E610*[1]Sheet1!$D$4+AD610*[1]Sheet1!$J$4+AE610*[1]Sheet1!$K$4+[1]Sheet1!$L$4,IF(AND(OR(D610="T. domingensis",D610="T. latifolia"),AF610&gt;0),AF610*[1]Sheet1!$G$5+AG610*[1]Sheet1!$H$5+AH610*[1]Sheet1!$I$5+[1]Sheet1!$L$5,0)))))))</f>
        <v>0</v>
      </c>
      <c r="AK610">
        <f t="shared" si="38"/>
        <v>0</v>
      </c>
      <c r="AL610">
        <f t="shared" si="37"/>
        <v>0</v>
      </c>
    </row>
    <row r="611" spans="1:38">
      <c r="A611" s="6"/>
      <c r="B611" s="5"/>
      <c r="D611" s="5"/>
      <c r="F611" s="5"/>
      <c r="AJ611">
        <f>IF(AND(OR(D611="S. acutus",D611="S. californicus",D611="S. tabernaemontani"),G611=0),E611*[1]Sheet1!$D$7+[1]Sheet1!$L$7,IF(AND(OR(D611="S. acutus",D611="S. tabernaemontani"),G611&gt;0),E611*[1]Sheet1!$D$8+AI611*[1]Sheet1!$E$8,IF(AND(D611="S. californicus",G611&gt;0),E611*[1]Sheet1!$D$9+AI611*[1]Sheet1!$E$9,IF(D611="S. maritimus",F611*[1]Sheet1!$C$10+E611*[1]Sheet1!$D$10+G611*[1]Sheet1!$F$10+[1]Sheet1!$L$10,IF(D611="S. americanus",F611*[1]Sheet1!$C$6+E611*[1]Sheet1!$D$6+[1]Sheet1!$L$6,IF(AND(OR(D611="T. domingensis",D611="T. latifolia"),E611&gt;0),F611*[1]Sheet1!$C$4+E611*[1]Sheet1!$D$4+AD611*[1]Sheet1!$J$4+AE611*[1]Sheet1!$K$4+[1]Sheet1!$L$4,IF(AND(OR(D611="T. domingensis",D611="T. latifolia"),AF611&gt;0),AF611*[1]Sheet1!$G$5+AG611*[1]Sheet1!$H$5+AH611*[1]Sheet1!$I$5+[1]Sheet1!$L$5,0)))))))</f>
        <v>0</v>
      </c>
      <c r="AK611">
        <f t="shared" si="38"/>
        <v>0</v>
      </c>
      <c r="AL611">
        <f t="shared" si="37"/>
        <v>0</v>
      </c>
    </row>
    <row r="612" spans="1:38">
      <c r="A612" s="6"/>
      <c r="B612" s="5"/>
      <c r="D612" s="5"/>
      <c r="F612" s="5"/>
      <c r="AJ612">
        <f>IF(AND(OR(D612="S. acutus",D612="S. californicus",D612="S. tabernaemontani"),G612=0),E612*[1]Sheet1!$D$7+[1]Sheet1!$L$7,IF(AND(OR(D612="S. acutus",D612="S. tabernaemontani"),G612&gt;0),E612*[1]Sheet1!$D$8+AI612*[1]Sheet1!$E$8,IF(AND(D612="S. californicus",G612&gt;0),E612*[1]Sheet1!$D$9+AI612*[1]Sheet1!$E$9,IF(D612="S. maritimus",F612*[1]Sheet1!$C$10+E612*[1]Sheet1!$D$10+G612*[1]Sheet1!$F$10+[1]Sheet1!$L$10,IF(D612="S. americanus",F612*[1]Sheet1!$C$6+E612*[1]Sheet1!$D$6+[1]Sheet1!$L$6,IF(AND(OR(D612="T. domingensis",D612="T. latifolia"),E612&gt;0),F612*[1]Sheet1!$C$4+E612*[1]Sheet1!$D$4+AD612*[1]Sheet1!$J$4+AE612*[1]Sheet1!$K$4+[1]Sheet1!$L$4,IF(AND(OR(D612="T. domingensis",D612="T. latifolia"),AF612&gt;0),AF612*[1]Sheet1!$G$5+AG612*[1]Sheet1!$H$5+AH612*[1]Sheet1!$I$5+[1]Sheet1!$L$5,0)))))))</f>
        <v>0</v>
      </c>
      <c r="AK612">
        <f t="shared" si="38"/>
        <v>0</v>
      </c>
      <c r="AL612">
        <f t="shared" si="37"/>
        <v>0</v>
      </c>
    </row>
    <row r="613" spans="1:38">
      <c r="A613" s="6"/>
      <c r="B613" s="5"/>
      <c r="D613" s="5"/>
      <c r="F613" s="5"/>
      <c r="AJ613">
        <f>IF(AND(OR(D613="S. acutus",D613="S. californicus",D613="S. tabernaemontani"),G613=0),E613*[1]Sheet1!$D$7+[1]Sheet1!$L$7,IF(AND(OR(D613="S. acutus",D613="S. tabernaemontani"),G613&gt;0),E613*[1]Sheet1!$D$8+AI613*[1]Sheet1!$E$8,IF(AND(D613="S. californicus",G613&gt;0),E613*[1]Sheet1!$D$9+AI613*[1]Sheet1!$E$9,IF(D613="S. maritimus",F613*[1]Sheet1!$C$10+E613*[1]Sheet1!$D$10+G613*[1]Sheet1!$F$10+[1]Sheet1!$L$10,IF(D613="S. americanus",F613*[1]Sheet1!$C$6+E613*[1]Sheet1!$D$6+[1]Sheet1!$L$6,IF(AND(OR(D613="T. domingensis",D613="T. latifolia"),E613&gt;0),F613*[1]Sheet1!$C$4+E613*[1]Sheet1!$D$4+AD613*[1]Sheet1!$J$4+AE613*[1]Sheet1!$K$4+[1]Sheet1!$L$4,IF(AND(OR(D613="T. domingensis",D613="T. latifolia"),AF613&gt;0),AF613*[1]Sheet1!$G$5+AG613*[1]Sheet1!$H$5+AH613*[1]Sheet1!$I$5+[1]Sheet1!$L$5,0)))))))</f>
        <v>0</v>
      </c>
      <c r="AK613">
        <f t="shared" si="38"/>
        <v>0</v>
      </c>
      <c r="AL613">
        <f t="shared" si="37"/>
        <v>0</v>
      </c>
    </row>
    <row r="614" spans="1:38">
      <c r="A614" s="6"/>
      <c r="B614" s="5"/>
      <c r="D614" s="5"/>
      <c r="F614" s="5"/>
      <c r="AJ614">
        <f>IF(AND(OR(D614="S. acutus",D614="S. californicus",D614="S. tabernaemontani"),G614=0),E614*[1]Sheet1!$D$7+[1]Sheet1!$L$7,IF(AND(OR(D614="S. acutus",D614="S. tabernaemontani"),G614&gt;0),E614*[1]Sheet1!$D$8+AI614*[1]Sheet1!$E$8,IF(AND(D614="S. californicus",G614&gt;0),E614*[1]Sheet1!$D$9+AI614*[1]Sheet1!$E$9,IF(D614="S. maritimus",F614*[1]Sheet1!$C$10+E614*[1]Sheet1!$D$10+G614*[1]Sheet1!$F$10+[1]Sheet1!$L$10,IF(D614="S. americanus",F614*[1]Sheet1!$C$6+E614*[1]Sheet1!$D$6+[1]Sheet1!$L$6,IF(AND(OR(D614="T. domingensis",D614="T. latifolia"),E614&gt;0),F614*[1]Sheet1!$C$4+E614*[1]Sheet1!$D$4+AD614*[1]Sheet1!$J$4+AE614*[1]Sheet1!$K$4+[1]Sheet1!$L$4,IF(AND(OR(D614="T. domingensis",D614="T. latifolia"),AF614&gt;0),AF614*[1]Sheet1!$G$5+AG614*[1]Sheet1!$H$5+AH614*[1]Sheet1!$I$5+[1]Sheet1!$L$5,0)))))))</f>
        <v>0</v>
      </c>
      <c r="AK614">
        <f t="shared" si="38"/>
        <v>0</v>
      </c>
      <c r="AL614">
        <f t="shared" si="37"/>
        <v>0</v>
      </c>
    </row>
    <row r="615" spans="1:38">
      <c r="A615" s="6"/>
      <c r="B615" s="5"/>
      <c r="D615" s="5"/>
      <c r="F615" s="5"/>
      <c r="AJ615">
        <f>IF(AND(OR(D615="S. acutus",D615="S. californicus",D615="S. tabernaemontani"),G615=0),E615*[1]Sheet1!$D$7+[1]Sheet1!$L$7,IF(AND(OR(D615="S. acutus",D615="S. tabernaemontani"),G615&gt;0),E615*[1]Sheet1!$D$8+AI615*[1]Sheet1!$E$8,IF(AND(D615="S. californicus",G615&gt;0),E615*[1]Sheet1!$D$9+AI615*[1]Sheet1!$E$9,IF(D615="S. maritimus",F615*[1]Sheet1!$C$10+E615*[1]Sheet1!$D$10+G615*[1]Sheet1!$F$10+[1]Sheet1!$L$10,IF(D615="S. americanus",F615*[1]Sheet1!$C$6+E615*[1]Sheet1!$D$6+[1]Sheet1!$L$6,IF(AND(OR(D615="T. domingensis",D615="T. latifolia"),E615&gt;0),F615*[1]Sheet1!$C$4+E615*[1]Sheet1!$D$4+AD615*[1]Sheet1!$J$4+AE615*[1]Sheet1!$K$4+[1]Sheet1!$L$4,IF(AND(OR(D615="T. domingensis",D615="T. latifolia"),AF615&gt;0),AF615*[1]Sheet1!$G$5+AG615*[1]Sheet1!$H$5+AH615*[1]Sheet1!$I$5+[1]Sheet1!$L$5,0)))))))</f>
        <v>0</v>
      </c>
      <c r="AK615">
        <f t="shared" si="38"/>
        <v>0</v>
      </c>
      <c r="AL615">
        <f t="shared" ref="AL615:AL678" si="39">3.14159*((F615/2)^2)</f>
        <v>0</v>
      </c>
    </row>
    <row r="616" spans="1:38">
      <c r="A616" s="6"/>
      <c r="B616" s="5"/>
      <c r="D616" s="5"/>
      <c r="F616" s="5"/>
      <c r="AD616" s="5"/>
      <c r="AJ616">
        <f>IF(AND(OR(D616="S. acutus",D616="S. californicus",D616="S. tabernaemontani"),G616=0),E616*[1]Sheet1!$D$7+[1]Sheet1!$L$7,IF(AND(OR(D616="S. acutus",D616="S. tabernaemontani"),G616&gt;0),E616*[1]Sheet1!$D$8+AI616*[1]Sheet1!$E$8,IF(AND(D616="S. californicus",G616&gt;0),E616*[1]Sheet1!$D$9+AI616*[1]Sheet1!$E$9,IF(D616="S. maritimus",F616*[1]Sheet1!$C$10+E616*[1]Sheet1!$D$10+G616*[1]Sheet1!$F$10+[1]Sheet1!$L$10,IF(D616="S. americanus",F616*[1]Sheet1!$C$6+E616*[1]Sheet1!$D$6+[1]Sheet1!$L$6,IF(AND(OR(D616="T. domingensis",D616="T. latifolia"),E616&gt;0),F616*[1]Sheet1!$C$4+E616*[1]Sheet1!$D$4+AD616*[1]Sheet1!$J$4+AE616*[1]Sheet1!$K$4+[1]Sheet1!$L$4,IF(AND(OR(D616="T. domingensis",D616="T. latifolia"),AF616&gt;0),AF616*[1]Sheet1!$G$5+AG616*[1]Sheet1!$H$5+AH616*[1]Sheet1!$I$5+[1]Sheet1!$L$5,0)))))))</f>
        <v>0</v>
      </c>
      <c r="AK616">
        <f t="shared" si="38"/>
        <v>0</v>
      </c>
      <c r="AL616">
        <f t="shared" si="39"/>
        <v>0</v>
      </c>
    </row>
    <row r="617" spans="1:38">
      <c r="A617" s="6"/>
      <c r="B617" s="5"/>
      <c r="D617" s="5"/>
      <c r="F617" s="5"/>
      <c r="AJ617">
        <f>IF(AND(OR(D617="S. acutus",D617="S. californicus",D617="S. tabernaemontani"),G617=0),E617*[1]Sheet1!$D$7+[1]Sheet1!$L$7,IF(AND(OR(D617="S. acutus",D617="S. tabernaemontani"),G617&gt;0),E617*[1]Sheet1!$D$8+AI617*[1]Sheet1!$E$8,IF(AND(D617="S. californicus",G617&gt;0),E617*[1]Sheet1!$D$9+AI617*[1]Sheet1!$E$9,IF(D617="S. maritimus",F617*[1]Sheet1!$C$10+E617*[1]Sheet1!$D$10+G617*[1]Sheet1!$F$10+[1]Sheet1!$L$10,IF(D617="S. americanus",F617*[1]Sheet1!$C$6+E617*[1]Sheet1!$D$6+[1]Sheet1!$L$6,IF(AND(OR(D617="T. domingensis",D617="T. latifolia"),E617&gt;0),F617*[1]Sheet1!$C$4+E617*[1]Sheet1!$D$4+AD617*[1]Sheet1!$J$4+AE617*[1]Sheet1!$K$4+[1]Sheet1!$L$4,IF(AND(OR(D617="T. domingensis",D617="T. latifolia"),AF617&gt;0),AF617*[1]Sheet1!$G$5+AG617*[1]Sheet1!$H$5+AH617*[1]Sheet1!$I$5+[1]Sheet1!$L$5,0)))))))</f>
        <v>0</v>
      </c>
      <c r="AK617">
        <f t="shared" si="38"/>
        <v>0</v>
      </c>
      <c r="AL617">
        <f t="shared" si="39"/>
        <v>0</v>
      </c>
    </row>
    <row r="618" spans="1:38">
      <c r="A618" s="6"/>
      <c r="B618" s="5"/>
      <c r="D618" s="5"/>
      <c r="F618" s="5"/>
      <c r="AJ618">
        <f>IF(AND(OR(D618="S. acutus",D618="S. californicus",D618="S. tabernaemontani"),G618=0),E618*[1]Sheet1!$D$7+[1]Sheet1!$L$7,IF(AND(OR(D618="S. acutus",D618="S. tabernaemontani"),G618&gt;0),E618*[1]Sheet1!$D$8+AI618*[1]Sheet1!$E$8,IF(AND(D618="S. californicus",G618&gt;0),E618*[1]Sheet1!$D$9+AI618*[1]Sheet1!$E$9,IF(D618="S. maritimus",F618*[1]Sheet1!$C$10+E618*[1]Sheet1!$D$10+G618*[1]Sheet1!$F$10+[1]Sheet1!$L$10,IF(D618="S. americanus",F618*[1]Sheet1!$C$6+E618*[1]Sheet1!$D$6+[1]Sheet1!$L$6,IF(AND(OR(D618="T. domingensis",D618="T. latifolia"),E618&gt;0),F618*[1]Sheet1!$C$4+E618*[1]Sheet1!$D$4+AD618*[1]Sheet1!$J$4+AE618*[1]Sheet1!$K$4+[1]Sheet1!$L$4,IF(AND(OR(D618="T. domingensis",D618="T. latifolia"),AF618&gt;0),AF618*[1]Sheet1!$G$5+AG618*[1]Sheet1!$H$5+AH618*[1]Sheet1!$I$5+[1]Sheet1!$L$5,0)))))))</f>
        <v>0</v>
      </c>
      <c r="AK618">
        <f t="shared" si="38"/>
        <v>0</v>
      </c>
      <c r="AL618">
        <f t="shared" si="39"/>
        <v>0</v>
      </c>
    </row>
    <row r="619" spans="1:38">
      <c r="A619" s="6"/>
      <c r="B619" s="5"/>
      <c r="D619" s="5"/>
      <c r="F619" s="5"/>
      <c r="AJ619">
        <f>IF(AND(OR(D619="S. acutus",D619="S. californicus",D619="S. tabernaemontani"),G619=0),E619*[1]Sheet1!$D$7+[1]Sheet1!$L$7,IF(AND(OR(D619="S. acutus",D619="S. tabernaemontani"),G619&gt;0),E619*[1]Sheet1!$D$8+AI619*[1]Sheet1!$E$8,IF(AND(D619="S. californicus",G619&gt;0),E619*[1]Sheet1!$D$9+AI619*[1]Sheet1!$E$9,IF(D619="S. maritimus",F619*[1]Sheet1!$C$10+E619*[1]Sheet1!$D$10+G619*[1]Sheet1!$F$10+[1]Sheet1!$L$10,IF(D619="S. americanus",F619*[1]Sheet1!$C$6+E619*[1]Sheet1!$D$6+[1]Sheet1!$L$6,IF(AND(OR(D619="T. domingensis",D619="T. latifolia"),E619&gt;0),F619*[1]Sheet1!$C$4+E619*[1]Sheet1!$D$4+AD619*[1]Sheet1!$J$4+AE619*[1]Sheet1!$K$4+[1]Sheet1!$L$4,IF(AND(OR(D619="T. domingensis",D619="T. latifolia"),AF619&gt;0),AF619*[1]Sheet1!$G$5+AG619*[1]Sheet1!$H$5+AH619*[1]Sheet1!$I$5+[1]Sheet1!$L$5,0)))))))</f>
        <v>0</v>
      </c>
      <c r="AK619">
        <f t="shared" si="38"/>
        <v>0</v>
      </c>
      <c r="AL619">
        <f t="shared" si="39"/>
        <v>0</v>
      </c>
    </row>
    <row r="620" spans="1:38">
      <c r="A620" s="6"/>
      <c r="B620" s="5"/>
      <c r="D620" s="5"/>
      <c r="F620" s="5"/>
      <c r="AJ620">
        <f>IF(AND(OR(D620="S. acutus",D620="S. californicus",D620="S. tabernaemontani"),G620=0),E620*[1]Sheet1!$D$7+[1]Sheet1!$L$7,IF(AND(OR(D620="S. acutus",D620="S. tabernaemontani"),G620&gt;0),E620*[1]Sheet1!$D$8+AI620*[1]Sheet1!$E$8,IF(AND(D620="S. californicus",G620&gt;0),E620*[1]Sheet1!$D$9+AI620*[1]Sheet1!$E$9,IF(D620="S. maritimus",F620*[1]Sheet1!$C$10+E620*[1]Sheet1!$D$10+G620*[1]Sheet1!$F$10+[1]Sheet1!$L$10,IF(D620="S. americanus",F620*[1]Sheet1!$C$6+E620*[1]Sheet1!$D$6+[1]Sheet1!$L$6,IF(AND(OR(D620="T. domingensis",D620="T. latifolia"),E620&gt;0),F620*[1]Sheet1!$C$4+E620*[1]Sheet1!$D$4+AD620*[1]Sheet1!$J$4+AE620*[1]Sheet1!$K$4+[1]Sheet1!$L$4,IF(AND(OR(D620="T. domingensis",D620="T. latifolia"),AF620&gt;0),AF620*[1]Sheet1!$G$5+AG620*[1]Sheet1!$H$5+AH620*[1]Sheet1!$I$5+[1]Sheet1!$L$5,0)))))))</f>
        <v>0</v>
      </c>
      <c r="AK620">
        <f t="shared" si="38"/>
        <v>0</v>
      </c>
      <c r="AL620">
        <f t="shared" si="39"/>
        <v>0</v>
      </c>
    </row>
    <row r="621" spans="1:38">
      <c r="A621" s="6"/>
      <c r="B621" s="5"/>
      <c r="D621" s="5"/>
      <c r="F621" s="5"/>
      <c r="AJ621">
        <f>IF(AND(OR(D621="S. acutus",D621="S. californicus",D621="S. tabernaemontani"),G621=0),E621*[1]Sheet1!$D$7+[1]Sheet1!$L$7,IF(AND(OR(D621="S. acutus",D621="S. tabernaemontani"),G621&gt;0),E621*[1]Sheet1!$D$8+AI621*[1]Sheet1!$E$8,IF(AND(D621="S. californicus",G621&gt;0),E621*[1]Sheet1!$D$9+AI621*[1]Sheet1!$E$9,IF(D621="S. maritimus",F621*[1]Sheet1!$C$10+E621*[1]Sheet1!$D$10+G621*[1]Sheet1!$F$10+[1]Sheet1!$L$10,IF(D621="S. americanus",F621*[1]Sheet1!$C$6+E621*[1]Sheet1!$D$6+[1]Sheet1!$L$6,IF(AND(OR(D621="T. domingensis",D621="T. latifolia"),E621&gt;0),F621*[1]Sheet1!$C$4+E621*[1]Sheet1!$D$4+AD621*[1]Sheet1!$J$4+AE621*[1]Sheet1!$K$4+[1]Sheet1!$L$4,IF(AND(OR(D621="T. domingensis",D621="T. latifolia"),AF621&gt;0),AF621*[1]Sheet1!$G$5+AG621*[1]Sheet1!$H$5+AH621*[1]Sheet1!$I$5+[1]Sheet1!$L$5,0)))))))</f>
        <v>0</v>
      </c>
      <c r="AK621">
        <f t="shared" si="38"/>
        <v>0</v>
      </c>
      <c r="AL621">
        <f t="shared" si="39"/>
        <v>0</v>
      </c>
    </row>
    <row r="622" spans="1:38">
      <c r="A622" s="6"/>
      <c r="B622" s="5"/>
      <c r="D622" s="5"/>
      <c r="F622" s="5"/>
      <c r="AD622" s="5"/>
      <c r="AJ622">
        <f>IF(AND(OR(D622="S. acutus",D622="S. californicus",D622="S. tabernaemontani"),G622=0),E622*[1]Sheet1!$D$7+[1]Sheet1!$L$7,IF(AND(OR(D622="S. acutus",D622="S. tabernaemontani"),G622&gt;0),E622*[1]Sheet1!$D$8+AI622*[1]Sheet1!$E$8,IF(AND(D622="S. californicus",G622&gt;0),E622*[1]Sheet1!$D$9+AI622*[1]Sheet1!$E$9,IF(D622="S. maritimus",F622*[1]Sheet1!$C$10+E622*[1]Sheet1!$D$10+G622*[1]Sheet1!$F$10+[1]Sheet1!$L$10,IF(D622="S. americanus",F622*[1]Sheet1!$C$6+E622*[1]Sheet1!$D$6+[1]Sheet1!$L$6,IF(AND(OR(D622="T. domingensis",D622="T. latifolia"),E622&gt;0),F622*[1]Sheet1!$C$4+E622*[1]Sheet1!$D$4+AD622*[1]Sheet1!$J$4+AE622*[1]Sheet1!$K$4+[1]Sheet1!$L$4,IF(AND(OR(D622="T. domingensis",D622="T. latifolia"),AF622&gt;0),AF622*[1]Sheet1!$G$5+AG622*[1]Sheet1!$H$5+AH622*[1]Sheet1!$I$5+[1]Sheet1!$L$5,0)))))))</f>
        <v>0</v>
      </c>
      <c r="AK622">
        <f t="shared" si="38"/>
        <v>0</v>
      </c>
      <c r="AL622">
        <f t="shared" si="39"/>
        <v>0</v>
      </c>
    </row>
    <row r="623" spans="1:38">
      <c r="A623" s="6"/>
      <c r="B623" s="5"/>
      <c r="D623" s="5"/>
      <c r="F623" s="5"/>
      <c r="AJ623">
        <f>IF(AND(OR(D623="S. acutus",D623="S. californicus",D623="S. tabernaemontani"),G623=0),E623*[1]Sheet1!$D$7+[1]Sheet1!$L$7,IF(AND(OR(D623="S. acutus",D623="S. tabernaemontani"),G623&gt;0),E623*[1]Sheet1!$D$8+AI623*[1]Sheet1!$E$8,IF(AND(D623="S. californicus",G623&gt;0),E623*[1]Sheet1!$D$9+AI623*[1]Sheet1!$E$9,IF(D623="S. maritimus",F623*[1]Sheet1!$C$10+E623*[1]Sheet1!$D$10+G623*[1]Sheet1!$F$10+[1]Sheet1!$L$10,IF(D623="S. americanus",F623*[1]Sheet1!$C$6+E623*[1]Sheet1!$D$6+[1]Sheet1!$L$6,IF(AND(OR(D623="T. domingensis",D623="T. latifolia"),E623&gt;0),F623*[1]Sheet1!$C$4+E623*[1]Sheet1!$D$4+AD623*[1]Sheet1!$J$4+AE623*[1]Sheet1!$K$4+[1]Sheet1!$L$4,IF(AND(OR(D623="T. domingensis",D623="T. latifolia"),AF623&gt;0),AF623*[1]Sheet1!$G$5+AG623*[1]Sheet1!$H$5+AH623*[1]Sheet1!$I$5+[1]Sheet1!$L$5,0)))))))</f>
        <v>0</v>
      </c>
      <c r="AK623">
        <f t="shared" si="38"/>
        <v>0</v>
      </c>
      <c r="AL623">
        <f t="shared" si="39"/>
        <v>0</v>
      </c>
    </row>
    <row r="624" spans="1:38">
      <c r="A624" s="6"/>
      <c r="B624" s="5"/>
      <c r="D624" s="5"/>
      <c r="F624" s="5"/>
      <c r="AJ624">
        <f>IF(AND(OR(D624="S. acutus",D624="S. californicus",D624="S. tabernaemontani"),G624=0),E624*[1]Sheet1!$D$7+[1]Sheet1!$L$7,IF(AND(OR(D624="S. acutus",D624="S. tabernaemontani"),G624&gt;0),E624*[1]Sheet1!$D$8+AI624*[1]Sheet1!$E$8,IF(AND(D624="S. californicus",G624&gt;0),E624*[1]Sheet1!$D$9+AI624*[1]Sheet1!$E$9,IF(D624="S. maritimus",F624*[1]Sheet1!$C$10+E624*[1]Sheet1!$D$10+G624*[1]Sheet1!$F$10+[1]Sheet1!$L$10,IF(D624="S. americanus",F624*[1]Sheet1!$C$6+E624*[1]Sheet1!$D$6+[1]Sheet1!$L$6,IF(AND(OR(D624="T. domingensis",D624="T. latifolia"),E624&gt;0),F624*[1]Sheet1!$C$4+E624*[1]Sheet1!$D$4+AD624*[1]Sheet1!$J$4+AE624*[1]Sheet1!$K$4+[1]Sheet1!$L$4,IF(AND(OR(D624="T. domingensis",D624="T. latifolia"),AF624&gt;0),AF624*[1]Sheet1!$G$5+AG624*[1]Sheet1!$H$5+AH624*[1]Sheet1!$I$5+[1]Sheet1!$L$5,0)))))))</f>
        <v>0</v>
      </c>
      <c r="AK624">
        <f t="shared" si="38"/>
        <v>0</v>
      </c>
      <c r="AL624">
        <f t="shared" si="39"/>
        <v>0</v>
      </c>
    </row>
    <row r="625" spans="1:38">
      <c r="A625" s="6"/>
      <c r="B625" s="5"/>
      <c r="D625" s="5"/>
      <c r="F625" s="5"/>
      <c r="AJ625">
        <f>IF(AND(OR(D625="S. acutus",D625="S. californicus",D625="S. tabernaemontani"),G625=0),E625*[1]Sheet1!$D$7+[1]Sheet1!$L$7,IF(AND(OR(D625="S. acutus",D625="S. tabernaemontani"),G625&gt;0),E625*[1]Sheet1!$D$8+AI625*[1]Sheet1!$E$8,IF(AND(D625="S. californicus",G625&gt;0),E625*[1]Sheet1!$D$9+AI625*[1]Sheet1!$E$9,IF(D625="S. maritimus",F625*[1]Sheet1!$C$10+E625*[1]Sheet1!$D$10+G625*[1]Sheet1!$F$10+[1]Sheet1!$L$10,IF(D625="S. americanus",F625*[1]Sheet1!$C$6+E625*[1]Sheet1!$D$6+[1]Sheet1!$L$6,IF(AND(OR(D625="T. domingensis",D625="T. latifolia"),E625&gt;0),F625*[1]Sheet1!$C$4+E625*[1]Sheet1!$D$4+AD625*[1]Sheet1!$J$4+AE625*[1]Sheet1!$K$4+[1]Sheet1!$L$4,IF(AND(OR(D625="T. domingensis",D625="T. latifolia"),AF625&gt;0),AF625*[1]Sheet1!$G$5+AG625*[1]Sheet1!$H$5+AH625*[1]Sheet1!$I$5+[1]Sheet1!$L$5,0)))))))</f>
        <v>0</v>
      </c>
      <c r="AK625">
        <f t="shared" si="38"/>
        <v>0</v>
      </c>
      <c r="AL625">
        <f t="shared" si="39"/>
        <v>0</v>
      </c>
    </row>
    <row r="626" spans="1:38">
      <c r="A626" s="6"/>
      <c r="B626" s="5"/>
      <c r="C626" s="5"/>
      <c r="D626" s="5"/>
      <c r="F626" s="5"/>
      <c r="AJ626">
        <f>IF(AND(OR(D626="S. acutus",D626="S. californicus",D626="S. tabernaemontani"),G626=0),E626*[1]Sheet1!$D$7+[1]Sheet1!$L$7,IF(AND(OR(D626="S. acutus",D626="S. tabernaemontani"),G626&gt;0),E626*[1]Sheet1!$D$8+AI626*[1]Sheet1!$E$8,IF(AND(D626="S. californicus",G626&gt;0),E626*[1]Sheet1!$D$9+AI626*[1]Sheet1!$E$9,IF(D626="S. maritimus",F626*[1]Sheet1!$C$10+E626*[1]Sheet1!$D$10+G626*[1]Sheet1!$F$10+[1]Sheet1!$L$10,IF(D626="S. americanus",F626*[1]Sheet1!$C$6+E626*[1]Sheet1!$D$6+[1]Sheet1!$L$6,IF(AND(OR(D626="T. domingensis",D626="T. latifolia"),E626&gt;0),F626*[1]Sheet1!$C$4+E626*[1]Sheet1!$D$4+AD626*[1]Sheet1!$J$4+AE626*[1]Sheet1!$K$4+[1]Sheet1!$L$4,IF(AND(OR(D626="T. domingensis",D626="T. latifolia"),AF626&gt;0),AF626*[1]Sheet1!$G$5+AG626*[1]Sheet1!$H$5+AH626*[1]Sheet1!$I$5+[1]Sheet1!$L$5,0)))))))</f>
        <v>0</v>
      </c>
      <c r="AK626">
        <f t="shared" si="38"/>
        <v>0</v>
      </c>
      <c r="AL626">
        <f t="shared" si="39"/>
        <v>0</v>
      </c>
    </row>
    <row r="627" spans="1:38">
      <c r="A627" s="6"/>
      <c r="B627" s="5"/>
      <c r="C627" s="5"/>
      <c r="D627" s="5"/>
      <c r="F627" s="5"/>
      <c r="AJ627">
        <f>IF(AND(OR(D627="S. acutus",D627="S. californicus",D627="S. tabernaemontani"),G627=0),E627*[1]Sheet1!$D$7+[1]Sheet1!$L$7,IF(AND(OR(D627="S. acutus",D627="S. tabernaemontani"),G627&gt;0),E627*[1]Sheet1!$D$8+AI627*[1]Sheet1!$E$8,IF(AND(D627="S. californicus",G627&gt;0),E627*[1]Sheet1!$D$9+AI627*[1]Sheet1!$E$9,IF(D627="S. maritimus",F627*[1]Sheet1!$C$10+E627*[1]Sheet1!$D$10+G627*[1]Sheet1!$F$10+[1]Sheet1!$L$10,IF(D627="S. americanus",F627*[1]Sheet1!$C$6+E627*[1]Sheet1!$D$6+[1]Sheet1!$L$6,IF(AND(OR(D627="T. domingensis",D627="T. latifolia"),E627&gt;0),F627*[1]Sheet1!$C$4+E627*[1]Sheet1!$D$4+AD627*[1]Sheet1!$J$4+AE627*[1]Sheet1!$K$4+[1]Sheet1!$L$4,IF(AND(OR(D627="T. domingensis",D627="T. latifolia"),AF627&gt;0),AF627*[1]Sheet1!$G$5+AG627*[1]Sheet1!$H$5+AH627*[1]Sheet1!$I$5+[1]Sheet1!$L$5,0)))))))</f>
        <v>0</v>
      </c>
      <c r="AK627">
        <f t="shared" si="38"/>
        <v>0</v>
      </c>
      <c r="AL627">
        <f t="shared" si="39"/>
        <v>0</v>
      </c>
    </row>
    <row r="628" spans="1:38">
      <c r="A628" s="6"/>
      <c r="B628" s="5"/>
      <c r="C628" s="5"/>
      <c r="D628" s="5"/>
      <c r="F628" s="5"/>
      <c r="AJ628">
        <f>IF(AND(OR(D628="S. acutus",D628="S. californicus",D628="S. tabernaemontani"),G628=0),E628*[1]Sheet1!$D$7+[1]Sheet1!$L$7,IF(AND(OR(D628="S. acutus",D628="S. tabernaemontani"),G628&gt;0),E628*[1]Sheet1!$D$8+AI628*[1]Sheet1!$E$8,IF(AND(D628="S. californicus",G628&gt;0),E628*[1]Sheet1!$D$9+AI628*[1]Sheet1!$E$9,IF(D628="S. maritimus",F628*[1]Sheet1!$C$10+E628*[1]Sheet1!$D$10+G628*[1]Sheet1!$F$10+[1]Sheet1!$L$10,IF(D628="S. americanus",F628*[1]Sheet1!$C$6+E628*[1]Sheet1!$D$6+[1]Sheet1!$L$6,IF(AND(OR(D628="T. domingensis",D628="T. latifolia"),E628&gt;0),F628*[1]Sheet1!$C$4+E628*[1]Sheet1!$D$4+AD628*[1]Sheet1!$J$4+AE628*[1]Sheet1!$K$4+[1]Sheet1!$L$4,IF(AND(OR(D628="T. domingensis",D628="T. latifolia"),AF628&gt;0),AF628*[1]Sheet1!$G$5+AG628*[1]Sheet1!$H$5+AH628*[1]Sheet1!$I$5+[1]Sheet1!$L$5,0)))))))</f>
        <v>0</v>
      </c>
      <c r="AK628">
        <f t="shared" si="38"/>
        <v>0</v>
      </c>
      <c r="AL628">
        <f t="shared" si="39"/>
        <v>0</v>
      </c>
    </row>
    <row r="629" spans="1:38">
      <c r="A629" s="6"/>
      <c r="B629" s="5"/>
      <c r="C629" s="5"/>
      <c r="D629" s="5"/>
      <c r="F629" s="5"/>
      <c r="AJ629">
        <f>IF(AND(OR(D629="S. acutus",D629="S. californicus",D629="S. tabernaemontani"),G629=0),E629*[1]Sheet1!$D$7+[1]Sheet1!$L$7,IF(AND(OR(D629="S. acutus",D629="S. tabernaemontani"),G629&gt;0),E629*[1]Sheet1!$D$8+AI629*[1]Sheet1!$E$8,IF(AND(D629="S. californicus",G629&gt;0),E629*[1]Sheet1!$D$9+AI629*[1]Sheet1!$E$9,IF(D629="S. maritimus",F629*[1]Sheet1!$C$10+E629*[1]Sheet1!$D$10+G629*[1]Sheet1!$F$10+[1]Sheet1!$L$10,IF(D629="S. americanus",F629*[1]Sheet1!$C$6+E629*[1]Sheet1!$D$6+[1]Sheet1!$L$6,IF(AND(OR(D629="T. domingensis",D629="T. latifolia"),E629&gt;0),F629*[1]Sheet1!$C$4+E629*[1]Sheet1!$D$4+AD629*[1]Sheet1!$J$4+AE629*[1]Sheet1!$K$4+[1]Sheet1!$L$4,IF(AND(OR(D629="T. domingensis",D629="T. latifolia"),AF629&gt;0),AF629*[1]Sheet1!$G$5+AG629*[1]Sheet1!$H$5+AH629*[1]Sheet1!$I$5+[1]Sheet1!$L$5,0)))))))</f>
        <v>0</v>
      </c>
      <c r="AK629">
        <f t="shared" si="38"/>
        <v>0</v>
      </c>
      <c r="AL629">
        <f t="shared" si="39"/>
        <v>0</v>
      </c>
    </row>
    <row r="630" spans="1:38">
      <c r="A630" s="6"/>
      <c r="B630" s="5"/>
      <c r="C630" s="5"/>
      <c r="D630" s="5"/>
      <c r="F630" s="5"/>
      <c r="AJ630">
        <f>IF(AND(OR(D630="S. acutus",D630="S. californicus",D630="S. tabernaemontani"),G630=0),E630*[1]Sheet1!$D$7+[1]Sheet1!$L$7,IF(AND(OR(D630="S. acutus",D630="S. tabernaemontani"),G630&gt;0),E630*[1]Sheet1!$D$8+AI630*[1]Sheet1!$E$8,IF(AND(D630="S. californicus",G630&gt;0),E630*[1]Sheet1!$D$9+AI630*[1]Sheet1!$E$9,IF(D630="S. maritimus",F630*[1]Sheet1!$C$10+E630*[1]Sheet1!$D$10+G630*[1]Sheet1!$F$10+[1]Sheet1!$L$10,IF(D630="S. americanus",F630*[1]Sheet1!$C$6+E630*[1]Sheet1!$D$6+[1]Sheet1!$L$6,IF(AND(OR(D630="T. domingensis",D630="T. latifolia"),E630&gt;0),F630*[1]Sheet1!$C$4+E630*[1]Sheet1!$D$4+AD630*[1]Sheet1!$J$4+AE630*[1]Sheet1!$K$4+[1]Sheet1!$L$4,IF(AND(OR(D630="T. domingensis",D630="T. latifolia"),AF630&gt;0),AF630*[1]Sheet1!$G$5+AG630*[1]Sheet1!$H$5+AH630*[1]Sheet1!$I$5+[1]Sheet1!$L$5,0)))))))</f>
        <v>0</v>
      </c>
      <c r="AK630">
        <f t="shared" si="38"/>
        <v>0</v>
      </c>
      <c r="AL630">
        <f t="shared" si="39"/>
        <v>0</v>
      </c>
    </row>
    <row r="631" spans="1:38">
      <c r="A631" s="6"/>
      <c r="B631" s="5"/>
      <c r="C631" s="5"/>
      <c r="D631" s="5"/>
      <c r="F631" s="5"/>
      <c r="AJ631">
        <f>IF(AND(OR(D631="S. acutus",D631="S. californicus",D631="S. tabernaemontani"),G631=0),E631*[1]Sheet1!$D$7+[1]Sheet1!$L$7,IF(AND(OR(D631="S. acutus",D631="S. tabernaemontani"),G631&gt;0),E631*[1]Sheet1!$D$8+AI631*[1]Sheet1!$E$8,IF(AND(D631="S. californicus",G631&gt;0),E631*[1]Sheet1!$D$9+AI631*[1]Sheet1!$E$9,IF(D631="S. maritimus",F631*[1]Sheet1!$C$10+E631*[1]Sheet1!$D$10+G631*[1]Sheet1!$F$10+[1]Sheet1!$L$10,IF(D631="S. americanus",F631*[1]Sheet1!$C$6+E631*[1]Sheet1!$D$6+[1]Sheet1!$L$6,IF(AND(OR(D631="T. domingensis",D631="T. latifolia"),E631&gt;0),F631*[1]Sheet1!$C$4+E631*[1]Sheet1!$D$4+AD631*[1]Sheet1!$J$4+AE631*[1]Sheet1!$K$4+[1]Sheet1!$L$4,IF(AND(OR(D631="T. domingensis",D631="T. latifolia"),AF631&gt;0),AF631*[1]Sheet1!$G$5+AG631*[1]Sheet1!$H$5+AH631*[1]Sheet1!$I$5+[1]Sheet1!$L$5,0)))))))</f>
        <v>0</v>
      </c>
      <c r="AK631">
        <f t="shared" si="38"/>
        <v>0</v>
      </c>
      <c r="AL631">
        <f t="shared" si="39"/>
        <v>0</v>
      </c>
    </row>
    <row r="632" spans="1:38">
      <c r="A632" s="6"/>
      <c r="B632" s="5"/>
      <c r="C632" s="5"/>
      <c r="D632" s="5"/>
      <c r="F632" s="5"/>
      <c r="AJ632">
        <f>IF(AND(OR(D632="S. acutus",D632="S. californicus",D632="S. tabernaemontani"),G632=0),E632*[1]Sheet1!$D$7+[1]Sheet1!$L$7,IF(AND(OR(D632="S. acutus",D632="S. tabernaemontani"),G632&gt;0),E632*[1]Sheet1!$D$8+AI632*[1]Sheet1!$E$8,IF(AND(D632="S. californicus",G632&gt;0),E632*[1]Sheet1!$D$9+AI632*[1]Sheet1!$E$9,IF(D632="S. maritimus",F632*[1]Sheet1!$C$10+E632*[1]Sheet1!$D$10+G632*[1]Sheet1!$F$10+[1]Sheet1!$L$10,IF(D632="S. americanus",F632*[1]Sheet1!$C$6+E632*[1]Sheet1!$D$6+[1]Sheet1!$L$6,IF(AND(OR(D632="T. domingensis",D632="T. latifolia"),E632&gt;0),F632*[1]Sheet1!$C$4+E632*[1]Sheet1!$D$4+AD632*[1]Sheet1!$J$4+AE632*[1]Sheet1!$K$4+[1]Sheet1!$L$4,IF(AND(OR(D632="T. domingensis",D632="T. latifolia"),AF632&gt;0),AF632*[1]Sheet1!$G$5+AG632*[1]Sheet1!$H$5+AH632*[1]Sheet1!$I$5+[1]Sheet1!$L$5,0)))))))</f>
        <v>0</v>
      </c>
      <c r="AK632">
        <f t="shared" si="38"/>
        <v>0</v>
      </c>
      <c r="AL632">
        <f t="shared" si="39"/>
        <v>0</v>
      </c>
    </row>
    <row r="633" spans="1:38">
      <c r="A633" s="6"/>
      <c r="B633" s="5"/>
      <c r="C633" s="5"/>
      <c r="D633" s="5"/>
      <c r="F633" s="5"/>
      <c r="G633" s="5"/>
      <c r="AD633" s="5"/>
      <c r="AE633" s="5"/>
      <c r="AJ633">
        <f>IF(AND(OR(D633="S. acutus",D633="S. californicus",D633="S. tabernaemontani"),G633=0),E633*[1]Sheet1!$D$7+[1]Sheet1!$L$7,IF(AND(OR(D633="S. acutus",D633="S. tabernaemontani"),G633&gt;0),E633*[1]Sheet1!$D$8+AI633*[1]Sheet1!$E$8,IF(AND(D633="S. californicus",G633&gt;0),E633*[1]Sheet1!$D$9+AI633*[1]Sheet1!$E$9,IF(D633="S. maritimus",F633*[1]Sheet1!$C$10+E633*[1]Sheet1!$D$10+G633*[1]Sheet1!$F$10+[1]Sheet1!$L$10,IF(D633="S. americanus",F633*[1]Sheet1!$C$6+E633*[1]Sheet1!$D$6+[1]Sheet1!$L$6,IF(AND(OR(D633="T. domingensis",D633="T. latifolia"),E633&gt;0),F633*[1]Sheet1!$C$4+E633*[1]Sheet1!$D$4+AD633*[1]Sheet1!$J$4+AE633*[1]Sheet1!$K$4+[1]Sheet1!$L$4,IF(AND(OR(D633="T. domingensis",D633="T. latifolia"),AF633&gt;0),AF633*[1]Sheet1!$G$5+AG633*[1]Sheet1!$H$5+AH633*[1]Sheet1!$I$5+[1]Sheet1!$L$5,0)))))))</f>
        <v>0</v>
      </c>
      <c r="AK633">
        <f t="shared" si="38"/>
        <v>0</v>
      </c>
      <c r="AL633">
        <f t="shared" si="39"/>
        <v>0</v>
      </c>
    </row>
    <row r="634" spans="1:38">
      <c r="A634" s="6"/>
      <c r="B634" s="5"/>
      <c r="C634" s="5"/>
      <c r="D634" s="5"/>
      <c r="F634" s="5"/>
      <c r="G634" s="5"/>
      <c r="AJ634">
        <f>IF(AND(OR(D634="S. acutus",D634="S. californicus",D634="S. tabernaemontani"),G634=0),E634*[1]Sheet1!$D$7+[1]Sheet1!$L$7,IF(AND(OR(D634="S. acutus",D634="S. tabernaemontani"),G634&gt;0),E634*[1]Sheet1!$D$8+AI634*[1]Sheet1!$E$8,IF(AND(D634="S. californicus",G634&gt;0),E634*[1]Sheet1!$D$9+AI634*[1]Sheet1!$E$9,IF(D634="S. maritimus",F634*[1]Sheet1!$C$10+E634*[1]Sheet1!$D$10+G634*[1]Sheet1!$F$10+[1]Sheet1!$L$10,IF(D634="S. americanus",F634*[1]Sheet1!$C$6+E634*[1]Sheet1!$D$6+[1]Sheet1!$L$6,IF(AND(OR(D634="T. domingensis",D634="T. latifolia"),E634&gt;0),F634*[1]Sheet1!$C$4+E634*[1]Sheet1!$D$4+AD634*[1]Sheet1!$J$4+AE634*[1]Sheet1!$K$4+[1]Sheet1!$L$4,IF(AND(OR(D634="T. domingensis",D634="T. latifolia"),AF634&gt;0),AF634*[1]Sheet1!$G$5+AG634*[1]Sheet1!$H$5+AH634*[1]Sheet1!$I$5+[1]Sheet1!$L$5,0)))))))</f>
        <v>0</v>
      </c>
      <c r="AK634">
        <f t="shared" si="38"/>
        <v>0</v>
      </c>
      <c r="AL634">
        <f t="shared" si="39"/>
        <v>0</v>
      </c>
    </row>
    <row r="635" spans="1:38">
      <c r="A635" s="6"/>
      <c r="B635" s="5"/>
      <c r="C635" s="5"/>
      <c r="D635" s="5"/>
      <c r="F635" s="5"/>
      <c r="AJ635">
        <f>IF(AND(OR(D635="S. acutus",D635="S. californicus",D635="S. tabernaemontani"),G635=0),E635*[1]Sheet1!$D$7+[1]Sheet1!$L$7,IF(AND(OR(D635="S. acutus",D635="S. tabernaemontani"),G635&gt;0),E635*[1]Sheet1!$D$8+AI635*[1]Sheet1!$E$8,IF(AND(D635="S. californicus",G635&gt;0),E635*[1]Sheet1!$D$9+AI635*[1]Sheet1!$E$9,IF(D635="S. maritimus",F635*[1]Sheet1!$C$10+E635*[1]Sheet1!$D$10+G635*[1]Sheet1!$F$10+[1]Sheet1!$L$10,IF(D635="S. americanus",F635*[1]Sheet1!$C$6+E635*[1]Sheet1!$D$6+[1]Sheet1!$L$6,IF(AND(OR(D635="T. domingensis",D635="T. latifolia"),E635&gt;0),F635*[1]Sheet1!$C$4+E635*[1]Sheet1!$D$4+AD635*[1]Sheet1!$J$4+AE635*[1]Sheet1!$K$4+[1]Sheet1!$L$4,IF(AND(OR(D635="T. domingensis",D635="T. latifolia"),AF635&gt;0),AF635*[1]Sheet1!$G$5+AG635*[1]Sheet1!$H$5+AH635*[1]Sheet1!$I$5+[1]Sheet1!$L$5,0)))))))</f>
        <v>0</v>
      </c>
      <c r="AK635">
        <f t="shared" ref="AK635:AK686" si="40">IF(AJ635&lt;0," ",AJ635)</f>
        <v>0</v>
      </c>
      <c r="AL635">
        <f t="shared" si="39"/>
        <v>0</v>
      </c>
    </row>
    <row r="636" spans="1:38">
      <c r="A636" s="6"/>
      <c r="B636" s="5"/>
      <c r="C636" s="5"/>
      <c r="D636" s="5"/>
      <c r="F636" s="5"/>
      <c r="G636" s="5"/>
      <c r="AJ636">
        <f>IF(AND(OR(D636="S. acutus",D636="S. californicus",D636="S. tabernaemontani"),G636=0),E636*[1]Sheet1!$D$7+[1]Sheet1!$L$7,IF(AND(OR(D636="S. acutus",D636="S. tabernaemontani"),G636&gt;0),E636*[1]Sheet1!$D$8+AI636*[1]Sheet1!$E$8,IF(AND(D636="S. californicus",G636&gt;0),E636*[1]Sheet1!$D$9+AI636*[1]Sheet1!$E$9,IF(D636="S. maritimus",F636*[1]Sheet1!$C$10+E636*[1]Sheet1!$D$10+G636*[1]Sheet1!$F$10+[1]Sheet1!$L$10,IF(D636="S. americanus",F636*[1]Sheet1!$C$6+E636*[1]Sheet1!$D$6+[1]Sheet1!$L$6,IF(AND(OR(D636="T. domingensis",D636="T. latifolia"),E636&gt;0),F636*[1]Sheet1!$C$4+E636*[1]Sheet1!$D$4+AD636*[1]Sheet1!$J$4+AE636*[1]Sheet1!$K$4+[1]Sheet1!$L$4,IF(AND(OR(D636="T. domingensis",D636="T. latifolia"),AF636&gt;0),AF636*[1]Sheet1!$G$5+AG636*[1]Sheet1!$H$5+AH636*[1]Sheet1!$I$5+[1]Sheet1!$L$5,0)))))))</f>
        <v>0</v>
      </c>
      <c r="AK636">
        <f t="shared" si="40"/>
        <v>0</v>
      </c>
      <c r="AL636">
        <f t="shared" si="39"/>
        <v>0</v>
      </c>
    </row>
    <row r="637" spans="1:38">
      <c r="A637" s="6"/>
      <c r="B637" s="5"/>
      <c r="C637" s="5"/>
      <c r="D637" s="5"/>
      <c r="F637" s="5"/>
      <c r="G637" s="5"/>
      <c r="AJ637">
        <f>IF(AND(OR(D637="S. acutus",D637="S. californicus",D637="S. tabernaemontani"),G637=0),E637*[1]Sheet1!$D$7+[1]Sheet1!$L$7,IF(AND(OR(D637="S. acutus",D637="S. tabernaemontani"),G637&gt;0),E637*[1]Sheet1!$D$8+AI637*[1]Sheet1!$E$8,IF(AND(D637="S. californicus",G637&gt;0),E637*[1]Sheet1!$D$9+AI637*[1]Sheet1!$E$9,IF(D637="S. maritimus",F637*[1]Sheet1!$C$10+E637*[1]Sheet1!$D$10+G637*[1]Sheet1!$F$10+[1]Sheet1!$L$10,IF(D637="S. americanus",F637*[1]Sheet1!$C$6+E637*[1]Sheet1!$D$6+[1]Sheet1!$L$6,IF(AND(OR(D637="T. domingensis",D637="T. latifolia"),E637&gt;0),F637*[1]Sheet1!$C$4+E637*[1]Sheet1!$D$4+AD637*[1]Sheet1!$J$4+AE637*[1]Sheet1!$K$4+[1]Sheet1!$L$4,IF(AND(OR(D637="T. domingensis",D637="T. latifolia"),AF637&gt;0),AF637*[1]Sheet1!$G$5+AG637*[1]Sheet1!$H$5+AH637*[1]Sheet1!$I$5+[1]Sheet1!$L$5,0)))))))</f>
        <v>0</v>
      </c>
      <c r="AK637">
        <f t="shared" si="40"/>
        <v>0</v>
      </c>
      <c r="AL637">
        <f t="shared" si="39"/>
        <v>0</v>
      </c>
    </row>
    <row r="638" spans="1:38">
      <c r="A638" s="6"/>
      <c r="B638" s="5"/>
      <c r="C638" s="5"/>
      <c r="D638" s="5"/>
      <c r="F638" s="5"/>
      <c r="G638" s="5"/>
      <c r="AJ638">
        <f>IF(AND(OR(D638="S. acutus",D638="S. californicus",D638="S. tabernaemontani"),G638=0),E638*[1]Sheet1!$D$7+[1]Sheet1!$L$7,IF(AND(OR(D638="S. acutus",D638="S. tabernaemontani"),G638&gt;0),E638*[1]Sheet1!$D$8+AI638*[1]Sheet1!$E$8,IF(AND(D638="S. californicus",G638&gt;0),E638*[1]Sheet1!$D$9+AI638*[1]Sheet1!$E$9,IF(D638="S. maritimus",F638*[1]Sheet1!$C$10+E638*[1]Sheet1!$D$10+G638*[1]Sheet1!$F$10+[1]Sheet1!$L$10,IF(D638="S. americanus",F638*[1]Sheet1!$C$6+E638*[1]Sheet1!$D$6+[1]Sheet1!$L$6,IF(AND(OR(D638="T. domingensis",D638="T. latifolia"),E638&gt;0),F638*[1]Sheet1!$C$4+E638*[1]Sheet1!$D$4+AD638*[1]Sheet1!$J$4+AE638*[1]Sheet1!$K$4+[1]Sheet1!$L$4,IF(AND(OR(D638="T. domingensis",D638="T. latifolia"),AF638&gt;0),AF638*[1]Sheet1!$G$5+AG638*[1]Sheet1!$H$5+AH638*[1]Sheet1!$I$5+[1]Sheet1!$L$5,0)))))))</f>
        <v>0</v>
      </c>
      <c r="AK638">
        <f t="shared" si="40"/>
        <v>0</v>
      </c>
      <c r="AL638">
        <f t="shared" si="39"/>
        <v>0</v>
      </c>
    </row>
    <row r="639" spans="1:38">
      <c r="A639" s="6"/>
      <c r="B639" s="5"/>
      <c r="D639" s="5"/>
      <c r="F639" s="5"/>
      <c r="G639" s="5"/>
      <c r="AE639" s="5"/>
      <c r="AJ639">
        <f>IF(AND(OR(D639="S. acutus",D639="S. californicus",D639="S. tabernaemontani"),G639=0),E639*[1]Sheet1!$D$7+[1]Sheet1!$L$7,IF(AND(OR(D639="S. acutus",D639="S. tabernaemontani"),G639&gt;0),E639*[1]Sheet1!$D$8+AI639*[1]Sheet1!$E$8,IF(AND(D639="S. californicus",G639&gt;0),E639*[1]Sheet1!$D$9+AI639*[1]Sheet1!$E$9,IF(D639="S. maritimus",F639*[1]Sheet1!$C$10+E639*[1]Sheet1!$D$10+G639*[1]Sheet1!$F$10+[1]Sheet1!$L$10,IF(D639="S. americanus",F639*[1]Sheet1!$C$6+E639*[1]Sheet1!$D$6+[1]Sheet1!$L$6,IF(AND(OR(D639="T. domingensis",D639="T. latifolia"),E639&gt;0),F639*[1]Sheet1!$C$4+E639*[1]Sheet1!$D$4+AD639*[1]Sheet1!$J$4+AE639*[1]Sheet1!$K$4+[1]Sheet1!$L$4,IF(AND(OR(D639="T. domingensis",D639="T. latifolia"),AF639&gt;0),AF639*[1]Sheet1!$G$5+AG639*[1]Sheet1!$H$5+AH639*[1]Sheet1!$I$5+[1]Sheet1!$L$5,0)))))))</f>
        <v>0</v>
      </c>
      <c r="AK639">
        <f t="shared" si="40"/>
        <v>0</v>
      </c>
      <c r="AL639">
        <f t="shared" si="39"/>
        <v>0</v>
      </c>
    </row>
    <row r="640" spans="1:38">
      <c r="A640" s="6"/>
      <c r="B640" s="5"/>
      <c r="D640" s="5"/>
      <c r="F640" s="5"/>
      <c r="G640" s="5"/>
      <c r="AE640" s="5"/>
      <c r="AJ640">
        <f>IF(AND(OR(D640="S. acutus",D640="S. californicus",D640="S. tabernaemontani"),G640=0),E640*[1]Sheet1!$D$7+[1]Sheet1!$L$7,IF(AND(OR(D640="S. acutus",D640="S. tabernaemontani"),G640&gt;0),E640*[1]Sheet1!$D$8+AI640*[1]Sheet1!$E$8,IF(AND(D640="S. californicus",G640&gt;0),E640*[1]Sheet1!$D$9+AI640*[1]Sheet1!$E$9,IF(D640="S. maritimus",F640*[1]Sheet1!$C$10+E640*[1]Sheet1!$D$10+G640*[1]Sheet1!$F$10+[1]Sheet1!$L$10,IF(D640="S. americanus",F640*[1]Sheet1!$C$6+E640*[1]Sheet1!$D$6+[1]Sheet1!$L$6,IF(AND(OR(D640="T. domingensis",D640="T. latifolia"),E640&gt;0),F640*[1]Sheet1!$C$4+E640*[1]Sheet1!$D$4+AD640*[1]Sheet1!$J$4+AE640*[1]Sheet1!$K$4+[1]Sheet1!$L$4,IF(AND(OR(D640="T. domingensis",D640="T. latifolia"),AF640&gt;0),AF640*[1]Sheet1!$G$5+AG640*[1]Sheet1!$H$5+AH640*[1]Sheet1!$I$5+[1]Sheet1!$L$5,0)))))))</f>
        <v>0</v>
      </c>
      <c r="AK640">
        <f t="shared" si="40"/>
        <v>0</v>
      </c>
      <c r="AL640">
        <f t="shared" si="39"/>
        <v>0</v>
      </c>
    </row>
    <row r="641" spans="1:38">
      <c r="A641" s="6"/>
      <c r="B641" s="5"/>
      <c r="D641" s="5"/>
      <c r="F641" s="5"/>
      <c r="AJ641">
        <f>IF(AND(OR(D641="S. acutus",D641="S. californicus",D641="S. tabernaemontani"),G641=0),E641*[1]Sheet1!$D$7+[1]Sheet1!$L$7,IF(AND(OR(D641="S. acutus",D641="S. tabernaemontani"),G641&gt;0),E641*[1]Sheet1!$D$8+AI641*[1]Sheet1!$E$8,IF(AND(D641="S. californicus",G641&gt;0),E641*[1]Sheet1!$D$9+AI641*[1]Sheet1!$E$9,IF(D641="S. maritimus",F641*[1]Sheet1!$C$10+E641*[1]Sheet1!$D$10+G641*[1]Sheet1!$F$10+[1]Sheet1!$L$10,IF(D641="S. americanus",F641*[1]Sheet1!$C$6+E641*[1]Sheet1!$D$6+[1]Sheet1!$L$6,IF(AND(OR(D641="T. domingensis",D641="T. latifolia"),E641&gt;0),F641*[1]Sheet1!$C$4+E641*[1]Sheet1!$D$4+AD641*[1]Sheet1!$J$4+AE641*[1]Sheet1!$K$4+[1]Sheet1!$L$4,IF(AND(OR(D641="T. domingensis",D641="T. latifolia"),AF641&gt;0),AF641*[1]Sheet1!$G$5+AG641*[1]Sheet1!$H$5+AH641*[1]Sheet1!$I$5+[1]Sheet1!$L$5,0)))))))</f>
        <v>0</v>
      </c>
      <c r="AK641">
        <f t="shared" si="40"/>
        <v>0</v>
      </c>
      <c r="AL641">
        <f t="shared" si="39"/>
        <v>0</v>
      </c>
    </row>
    <row r="642" spans="1:38">
      <c r="A642" s="6"/>
      <c r="B642" s="5"/>
      <c r="D642" s="5"/>
      <c r="F642" s="5"/>
      <c r="AJ642">
        <f>IF(AND(OR(D642="S. acutus",D642="S. californicus",D642="S. tabernaemontani"),G642=0),E642*[1]Sheet1!$D$7+[1]Sheet1!$L$7,IF(AND(OR(D642="S. acutus",D642="S. tabernaemontani"),G642&gt;0),E642*[1]Sheet1!$D$8+AI642*[1]Sheet1!$E$8,IF(AND(D642="S. californicus",G642&gt;0),E642*[1]Sheet1!$D$9+AI642*[1]Sheet1!$E$9,IF(D642="S. maritimus",F642*[1]Sheet1!$C$10+E642*[1]Sheet1!$D$10+G642*[1]Sheet1!$F$10+[1]Sheet1!$L$10,IF(D642="S. americanus",F642*[1]Sheet1!$C$6+E642*[1]Sheet1!$D$6+[1]Sheet1!$L$6,IF(AND(OR(D642="T. domingensis",D642="T. latifolia"),E642&gt;0),F642*[1]Sheet1!$C$4+E642*[1]Sheet1!$D$4+AD642*[1]Sheet1!$J$4+AE642*[1]Sheet1!$K$4+[1]Sheet1!$L$4,IF(AND(OR(D642="T. domingensis",D642="T. latifolia"),AF642&gt;0),AF642*[1]Sheet1!$G$5+AG642*[1]Sheet1!$H$5+AH642*[1]Sheet1!$I$5+[1]Sheet1!$L$5,0)))))))</f>
        <v>0</v>
      </c>
      <c r="AK642">
        <f t="shared" si="40"/>
        <v>0</v>
      </c>
      <c r="AL642">
        <f t="shared" si="39"/>
        <v>0</v>
      </c>
    </row>
    <row r="643" spans="1:38">
      <c r="A643" s="6"/>
      <c r="B643" s="5"/>
      <c r="C643" s="5"/>
      <c r="D643" s="5"/>
      <c r="F643" s="5"/>
      <c r="G643" s="5"/>
      <c r="AJ643">
        <f>IF(AND(OR(D643="S. acutus",D643="S. californicus",D643="S. tabernaemontani"),G643=0),E643*[1]Sheet1!$D$7+[1]Sheet1!$L$7,IF(AND(OR(D643="S. acutus",D643="S. tabernaemontani"),G643&gt;0),E643*[1]Sheet1!$D$8+AI643*[1]Sheet1!$E$8,IF(AND(D643="S. californicus",G643&gt;0),E643*[1]Sheet1!$D$9+AI643*[1]Sheet1!$E$9,IF(D643="S. maritimus",F643*[1]Sheet1!$C$10+E643*[1]Sheet1!$D$10+G643*[1]Sheet1!$F$10+[1]Sheet1!$L$10,IF(D643="S. americanus",F643*[1]Sheet1!$C$6+E643*[1]Sheet1!$D$6+[1]Sheet1!$L$6,IF(AND(OR(D643="T. domingensis",D643="T. latifolia"),E643&gt;0),F643*[1]Sheet1!$C$4+E643*[1]Sheet1!$D$4+AD643*[1]Sheet1!$J$4+AE643*[1]Sheet1!$K$4+[1]Sheet1!$L$4,IF(AND(OR(D643="T. domingensis",D643="T. latifolia"),AF643&gt;0),AF643*[1]Sheet1!$G$5+AG643*[1]Sheet1!$H$5+AH643*[1]Sheet1!$I$5+[1]Sheet1!$L$5,0)))))))</f>
        <v>0</v>
      </c>
      <c r="AK643">
        <f t="shared" si="40"/>
        <v>0</v>
      </c>
      <c r="AL643">
        <f t="shared" si="39"/>
        <v>0</v>
      </c>
    </row>
    <row r="644" spans="1:38">
      <c r="A644" s="6"/>
      <c r="B644" s="5"/>
      <c r="C644" s="5"/>
      <c r="D644" s="5"/>
      <c r="F644" s="5"/>
      <c r="G644" s="5"/>
      <c r="AJ644">
        <f>IF(AND(OR(D644="S. acutus",D644="S. californicus",D644="S. tabernaemontani"),G644=0),E644*[1]Sheet1!$D$7+[1]Sheet1!$L$7,IF(AND(OR(D644="S. acutus",D644="S. tabernaemontani"),G644&gt;0),E644*[1]Sheet1!$D$8+AI644*[1]Sheet1!$E$8,IF(AND(D644="S. californicus",G644&gt;0),E644*[1]Sheet1!$D$9+AI644*[1]Sheet1!$E$9,IF(D644="S. maritimus",F644*[1]Sheet1!$C$10+E644*[1]Sheet1!$D$10+G644*[1]Sheet1!$F$10+[1]Sheet1!$L$10,IF(D644="S. americanus",F644*[1]Sheet1!$C$6+E644*[1]Sheet1!$D$6+[1]Sheet1!$L$6,IF(AND(OR(D644="T. domingensis",D644="T. latifolia"),E644&gt;0),F644*[1]Sheet1!$C$4+E644*[1]Sheet1!$D$4+AD644*[1]Sheet1!$J$4+AE644*[1]Sheet1!$K$4+[1]Sheet1!$L$4,IF(AND(OR(D644="T. domingensis",D644="T. latifolia"),AF644&gt;0),AF644*[1]Sheet1!$G$5+AG644*[1]Sheet1!$H$5+AH644*[1]Sheet1!$I$5+[1]Sheet1!$L$5,0)))))))</f>
        <v>0</v>
      </c>
      <c r="AK644">
        <f t="shared" si="40"/>
        <v>0</v>
      </c>
      <c r="AL644">
        <f t="shared" si="39"/>
        <v>0</v>
      </c>
    </row>
    <row r="645" spans="1:38">
      <c r="A645" s="6"/>
      <c r="B645" s="5"/>
      <c r="C645" s="5"/>
      <c r="D645" s="5"/>
      <c r="F645" s="5"/>
      <c r="AJ645">
        <f>IF(AND(OR(D645="S. acutus",D645="S. californicus",D645="S. tabernaemontani"),G645=0),E645*[1]Sheet1!$D$7+[1]Sheet1!$L$7,IF(AND(OR(D645="S. acutus",D645="S. tabernaemontani"),G645&gt;0),E645*[1]Sheet1!$D$8+AI645*[1]Sheet1!$E$8,IF(AND(D645="S. californicus",G645&gt;0),E645*[1]Sheet1!$D$9+AI645*[1]Sheet1!$E$9,IF(D645="S. maritimus",F645*[1]Sheet1!$C$10+E645*[1]Sheet1!$D$10+G645*[1]Sheet1!$F$10+[1]Sheet1!$L$10,IF(D645="S. americanus",F645*[1]Sheet1!$C$6+E645*[1]Sheet1!$D$6+[1]Sheet1!$L$6,IF(AND(OR(D645="T. domingensis",D645="T. latifolia"),E645&gt;0),F645*[1]Sheet1!$C$4+E645*[1]Sheet1!$D$4+AD645*[1]Sheet1!$J$4+AE645*[1]Sheet1!$K$4+[1]Sheet1!$L$4,IF(AND(OR(D645="T. domingensis",D645="T. latifolia"),AF645&gt;0),AF645*[1]Sheet1!$G$5+AG645*[1]Sheet1!$H$5+AH645*[1]Sheet1!$I$5+[1]Sheet1!$L$5,0)))))))</f>
        <v>0</v>
      </c>
      <c r="AK645">
        <f t="shared" si="40"/>
        <v>0</v>
      </c>
      <c r="AL645">
        <f t="shared" si="39"/>
        <v>0</v>
      </c>
    </row>
    <row r="646" spans="1:38">
      <c r="A646" s="6"/>
      <c r="B646" s="5"/>
      <c r="C646" s="5"/>
      <c r="D646" s="5"/>
      <c r="F646" s="5"/>
      <c r="G646" s="5"/>
      <c r="AJ646">
        <f>IF(AND(OR(D646="S. acutus",D646="S. californicus",D646="S. tabernaemontani"),G646=0),E646*[1]Sheet1!$D$7+[1]Sheet1!$L$7,IF(AND(OR(D646="S. acutus",D646="S. tabernaemontani"),G646&gt;0),E646*[1]Sheet1!$D$8+AI646*[1]Sheet1!$E$8,IF(AND(D646="S. californicus",G646&gt;0),E646*[1]Sheet1!$D$9+AI646*[1]Sheet1!$E$9,IF(D646="S. maritimus",F646*[1]Sheet1!$C$10+E646*[1]Sheet1!$D$10+G646*[1]Sheet1!$F$10+[1]Sheet1!$L$10,IF(D646="S. americanus",F646*[1]Sheet1!$C$6+E646*[1]Sheet1!$D$6+[1]Sheet1!$L$6,IF(AND(OR(D646="T. domingensis",D646="T. latifolia"),E646&gt;0),F646*[1]Sheet1!$C$4+E646*[1]Sheet1!$D$4+AD646*[1]Sheet1!$J$4+AE646*[1]Sheet1!$K$4+[1]Sheet1!$L$4,IF(AND(OR(D646="T. domingensis",D646="T. latifolia"),AF646&gt;0),AF646*[1]Sheet1!$G$5+AG646*[1]Sheet1!$H$5+AH646*[1]Sheet1!$I$5+[1]Sheet1!$L$5,0)))))))</f>
        <v>0</v>
      </c>
      <c r="AK646">
        <f t="shared" si="40"/>
        <v>0</v>
      </c>
      <c r="AL646">
        <f t="shared" si="39"/>
        <v>0</v>
      </c>
    </row>
    <row r="647" spans="1:38">
      <c r="A647" s="6"/>
      <c r="B647" s="5"/>
      <c r="C647" s="5"/>
      <c r="D647" s="5"/>
      <c r="F647" s="5"/>
      <c r="AJ647">
        <f>IF(AND(OR(D647="S. acutus",D647="S. californicus",D647="S. tabernaemontani"),G647=0),E647*[1]Sheet1!$D$7+[1]Sheet1!$L$7,IF(AND(OR(D647="S. acutus",D647="S. tabernaemontani"),G647&gt;0),E647*[1]Sheet1!$D$8+AI647*[1]Sheet1!$E$8,IF(AND(D647="S. californicus",G647&gt;0),E647*[1]Sheet1!$D$9+AI647*[1]Sheet1!$E$9,IF(D647="S. maritimus",F647*[1]Sheet1!$C$10+E647*[1]Sheet1!$D$10+G647*[1]Sheet1!$F$10+[1]Sheet1!$L$10,IF(D647="S. americanus",F647*[1]Sheet1!$C$6+E647*[1]Sheet1!$D$6+[1]Sheet1!$L$6,IF(AND(OR(D647="T. domingensis",D647="T. latifolia"),E647&gt;0),F647*[1]Sheet1!$C$4+E647*[1]Sheet1!$D$4+AD647*[1]Sheet1!$J$4+AE647*[1]Sheet1!$K$4+[1]Sheet1!$L$4,IF(AND(OR(D647="T. domingensis",D647="T. latifolia"),AF647&gt;0),AF647*[1]Sheet1!$G$5+AG647*[1]Sheet1!$H$5+AH647*[1]Sheet1!$I$5+[1]Sheet1!$L$5,0)))))))</f>
        <v>0</v>
      </c>
      <c r="AK647">
        <f t="shared" si="40"/>
        <v>0</v>
      </c>
      <c r="AL647">
        <f t="shared" si="39"/>
        <v>0</v>
      </c>
    </row>
    <row r="648" spans="1:38">
      <c r="A648" s="6"/>
      <c r="B648" s="5"/>
      <c r="C648" s="5"/>
      <c r="D648" s="5"/>
      <c r="F648" s="5"/>
      <c r="AJ648">
        <f>IF(AND(OR(D648="S. acutus",D648="S. californicus",D648="S. tabernaemontani"),G648=0),E648*[1]Sheet1!$D$7+[1]Sheet1!$L$7,IF(AND(OR(D648="S. acutus",D648="S. tabernaemontani"),G648&gt;0),E648*[1]Sheet1!$D$8+AI648*[1]Sheet1!$E$8,IF(AND(D648="S. californicus",G648&gt;0),E648*[1]Sheet1!$D$9+AI648*[1]Sheet1!$E$9,IF(D648="S. maritimus",F648*[1]Sheet1!$C$10+E648*[1]Sheet1!$D$10+G648*[1]Sheet1!$F$10+[1]Sheet1!$L$10,IF(D648="S. americanus",F648*[1]Sheet1!$C$6+E648*[1]Sheet1!$D$6+[1]Sheet1!$L$6,IF(AND(OR(D648="T. domingensis",D648="T. latifolia"),E648&gt;0),F648*[1]Sheet1!$C$4+E648*[1]Sheet1!$D$4+AD648*[1]Sheet1!$J$4+AE648*[1]Sheet1!$K$4+[1]Sheet1!$L$4,IF(AND(OR(D648="T. domingensis",D648="T. latifolia"),AF648&gt;0),AF648*[1]Sheet1!$G$5+AG648*[1]Sheet1!$H$5+AH648*[1]Sheet1!$I$5+[1]Sheet1!$L$5,0)))))))</f>
        <v>0</v>
      </c>
      <c r="AK648">
        <f t="shared" si="40"/>
        <v>0</v>
      </c>
      <c r="AL648">
        <f t="shared" si="39"/>
        <v>0</v>
      </c>
    </row>
    <row r="649" spans="1:38">
      <c r="A649" s="6"/>
      <c r="B649" s="5"/>
      <c r="C649" s="5"/>
      <c r="D649" s="5"/>
      <c r="F649" s="5"/>
      <c r="AJ649">
        <f>IF(AND(OR(D649="S. acutus",D649="S. californicus",D649="S. tabernaemontani"),G649=0),E649*[1]Sheet1!$D$7+[1]Sheet1!$L$7,IF(AND(OR(D649="S. acutus",D649="S. tabernaemontani"),G649&gt;0),E649*[1]Sheet1!$D$8+AI649*[1]Sheet1!$E$8,IF(AND(D649="S. californicus",G649&gt;0),E649*[1]Sheet1!$D$9+AI649*[1]Sheet1!$E$9,IF(D649="S. maritimus",F649*[1]Sheet1!$C$10+E649*[1]Sheet1!$D$10+G649*[1]Sheet1!$F$10+[1]Sheet1!$L$10,IF(D649="S. americanus",F649*[1]Sheet1!$C$6+E649*[1]Sheet1!$D$6+[1]Sheet1!$L$6,IF(AND(OR(D649="T. domingensis",D649="T. latifolia"),E649&gt;0),F649*[1]Sheet1!$C$4+E649*[1]Sheet1!$D$4+AD649*[1]Sheet1!$J$4+AE649*[1]Sheet1!$K$4+[1]Sheet1!$L$4,IF(AND(OR(D649="T. domingensis",D649="T. latifolia"),AF649&gt;0),AF649*[1]Sheet1!$G$5+AG649*[1]Sheet1!$H$5+AH649*[1]Sheet1!$I$5+[1]Sheet1!$L$5,0)))))))</f>
        <v>0</v>
      </c>
      <c r="AK649">
        <f t="shared" si="40"/>
        <v>0</v>
      </c>
      <c r="AL649">
        <f t="shared" si="39"/>
        <v>0</v>
      </c>
    </row>
    <row r="650" spans="1:38">
      <c r="A650" s="6"/>
      <c r="B650" s="5"/>
      <c r="C650" s="5"/>
      <c r="D650" s="5"/>
      <c r="F650" s="5"/>
      <c r="AJ650">
        <f>IF(AND(OR(D650="S. acutus",D650="S. californicus",D650="S. tabernaemontani"),G650=0),E650*[1]Sheet1!$D$7+[1]Sheet1!$L$7,IF(AND(OR(D650="S. acutus",D650="S. tabernaemontani"),G650&gt;0),E650*[1]Sheet1!$D$8+AI650*[1]Sheet1!$E$8,IF(AND(D650="S. californicus",G650&gt;0),E650*[1]Sheet1!$D$9+AI650*[1]Sheet1!$E$9,IF(D650="S. maritimus",F650*[1]Sheet1!$C$10+E650*[1]Sheet1!$D$10+G650*[1]Sheet1!$F$10+[1]Sheet1!$L$10,IF(D650="S. americanus",F650*[1]Sheet1!$C$6+E650*[1]Sheet1!$D$6+[1]Sheet1!$L$6,IF(AND(OR(D650="T. domingensis",D650="T. latifolia"),E650&gt;0),F650*[1]Sheet1!$C$4+E650*[1]Sheet1!$D$4+AD650*[1]Sheet1!$J$4+AE650*[1]Sheet1!$K$4+[1]Sheet1!$L$4,IF(AND(OR(D650="T. domingensis",D650="T. latifolia"),AF650&gt;0),AF650*[1]Sheet1!$G$5+AG650*[1]Sheet1!$H$5+AH650*[1]Sheet1!$I$5+[1]Sheet1!$L$5,0)))))))</f>
        <v>0</v>
      </c>
      <c r="AK650">
        <f t="shared" si="40"/>
        <v>0</v>
      </c>
      <c r="AL650">
        <f t="shared" si="39"/>
        <v>0</v>
      </c>
    </row>
    <row r="651" spans="1:38">
      <c r="A651" s="6"/>
      <c r="B651" s="5"/>
      <c r="C651" s="5"/>
      <c r="D651" s="5"/>
      <c r="F651" s="5"/>
      <c r="G651" s="5"/>
      <c r="AJ651">
        <f>IF(AND(OR(D651="S. acutus",D651="S. californicus",D651="S. tabernaemontani"),G651=0),E651*[1]Sheet1!$D$7+[1]Sheet1!$L$7,IF(AND(OR(D651="S. acutus",D651="S. tabernaemontani"),G651&gt;0),E651*[1]Sheet1!$D$8+AI651*[1]Sheet1!$E$8,IF(AND(D651="S. californicus",G651&gt;0),E651*[1]Sheet1!$D$9+AI651*[1]Sheet1!$E$9,IF(D651="S. maritimus",F651*[1]Sheet1!$C$10+E651*[1]Sheet1!$D$10+G651*[1]Sheet1!$F$10+[1]Sheet1!$L$10,IF(D651="S. americanus",F651*[1]Sheet1!$C$6+E651*[1]Sheet1!$D$6+[1]Sheet1!$L$6,IF(AND(OR(D651="T. domingensis",D651="T. latifolia"),E651&gt;0),F651*[1]Sheet1!$C$4+E651*[1]Sheet1!$D$4+AD651*[1]Sheet1!$J$4+AE651*[1]Sheet1!$K$4+[1]Sheet1!$L$4,IF(AND(OR(D651="T. domingensis",D651="T. latifolia"),AF651&gt;0),AF651*[1]Sheet1!$G$5+AG651*[1]Sheet1!$H$5+AH651*[1]Sheet1!$I$5+[1]Sheet1!$L$5,0)))))))</f>
        <v>0</v>
      </c>
      <c r="AK651">
        <f t="shared" si="40"/>
        <v>0</v>
      </c>
      <c r="AL651">
        <f t="shared" si="39"/>
        <v>0</v>
      </c>
    </row>
    <row r="652" spans="1:38">
      <c r="A652" s="6"/>
      <c r="B652" s="5"/>
      <c r="C652" s="5"/>
      <c r="D652" s="5"/>
      <c r="F652" s="5"/>
      <c r="AJ652">
        <f>IF(AND(OR(D652="S. acutus",D652="S. californicus",D652="S. tabernaemontani"),G652=0),E652*[1]Sheet1!$D$7+[1]Sheet1!$L$7,IF(AND(OR(D652="S. acutus",D652="S. tabernaemontani"),G652&gt;0),E652*[1]Sheet1!$D$8+AI652*[1]Sheet1!$E$8,IF(AND(D652="S. californicus",G652&gt;0),E652*[1]Sheet1!$D$9+AI652*[1]Sheet1!$E$9,IF(D652="S. maritimus",F652*[1]Sheet1!$C$10+E652*[1]Sheet1!$D$10+G652*[1]Sheet1!$F$10+[1]Sheet1!$L$10,IF(D652="S. americanus",F652*[1]Sheet1!$C$6+E652*[1]Sheet1!$D$6+[1]Sheet1!$L$6,IF(AND(OR(D652="T. domingensis",D652="T. latifolia"),E652&gt;0),F652*[1]Sheet1!$C$4+E652*[1]Sheet1!$D$4+AD652*[1]Sheet1!$J$4+AE652*[1]Sheet1!$K$4+[1]Sheet1!$L$4,IF(AND(OR(D652="T. domingensis",D652="T. latifolia"),AF652&gt;0),AF652*[1]Sheet1!$G$5+AG652*[1]Sheet1!$H$5+AH652*[1]Sheet1!$I$5+[1]Sheet1!$L$5,0)))))))</f>
        <v>0</v>
      </c>
      <c r="AK652">
        <f t="shared" si="40"/>
        <v>0</v>
      </c>
      <c r="AL652">
        <f t="shared" si="39"/>
        <v>0</v>
      </c>
    </row>
    <row r="653" spans="1:38">
      <c r="A653" s="6"/>
      <c r="B653" s="5"/>
      <c r="C653" s="5"/>
      <c r="D653" s="5"/>
      <c r="F653" s="5"/>
      <c r="G653" s="5"/>
      <c r="AE653" s="5"/>
      <c r="AJ653">
        <f>IF(AND(OR(D653="S. acutus",D653="S. californicus",D653="S. tabernaemontani"),G653=0),E653*[1]Sheet1!$D$7+[1]Sheet1!$L$7,IF(AND(OR(D653="S. acutus",D653="S. tabernaemontani"),G653&gt;0),E653*[1]Sheet1!$D$8+AI653*[1]Sheet1!$E$8,IF(AND(D653="S. californicus",G653&gt;0),E653*[1]Sheet1!$D$9+AI653*[1]Sheet1!$E$9,IF(D653="S. maritimus",F653*[1]Sheet1!$C$10+E653*[1]Sheet1!$D$10+G653*[1]Sheet1!$F$10+[1]Sheet1!$L$10,IF(D653="S. americanus",F653*[1]Sheet1!$C$6+E653*[1]Sheet1!$D$6+[1]Sheet1!$L$6,IF(AND(OR(D653="T. domingensis",D653="T. latifolia"),E653&gt;0),F653*[1]Sheet1!$C$4+E653*[1]Sheet1!$D$4+AD653*[1]Sheet1!$J$4+AE653*[1]Sheet1!$K$4+[1]Sheet1!$L$4,IF(AND(OR(D653="T. domingensis",D653="T. latifolia"),AF653&gt;0),AF653*[1]Sheet1!$G$5+AG653*[1]Sheet1!$H$5+AH653*[1]Sheet1!$I$5+[1]Sheet1!$L$5,0)))))))</f>
        <v>0</v>
      </c>
      <c r="AK653">
        <f t="shared" si="40"/>
        <v>0</v>
      </c>
      <c r="AL653">
        <f t="shared" si="39"/>
        <v>0</v>
      </c>
    </row>
    <row r="654" spans="1:38">
      <c r="A654" s="6"/>
      <c r="B654" s="5"/>
      <c r="C654" s="5"/>
      <c r="D654" s="5"/>
      <c r="F654" s="5"/>
      <c r="G654" s="5"/>
      <c r="AE654" s="5"/>
      <c r="AJ654">
        <f>IF(AND(OR(D654="S. acutus",D654="S. californicus",D654="S. tabernaemontani"),G654=0),E654*[1]Sheet1!$D$7+[1]Sheet1!$L$7,IF(AND(OR(D654="S. acutus",D654="S. tabernaemontani"),G654&gt;0),E654*[1]Sheet1!$D$8+AI654*[1]Sheet1!$E$8,IF(AND(D654="S. californicus",G654&gt;0),E654*[1]Sheet1!$D$9+AI654*[1]Sheet1!$E$9,IF(D654="S. maritimus",F654*[1]Sheet1!$C$10+E654*[1]Sheet1!$D$10+G654*[1]Sheet1!$F$10+[1]Sheet1!$L$10,IF(D654="S. americanus",F654*[1]Sheet1!$C$6+E654*[1]Sheet1!$D$6+[1]Sheet1!$L$6,IF(AND(OR(D654="T. domingensis",D654="T. latifolia"),E654&gt;0),F654*[1]Sheet1!$C$4+E654*[1]Sheet1!$D$4+AD654*[1]Sheet1!$J$4+AE654*[1]Sheet1!$K$4+[1]Sheet1!$L$4,IF(AND(OR(D654="T. domingensis",D654="T. latifolia"),AF654&gt;0),AF654*[1]Sheet1!$G$5+AG654*[1]Sheet1!$H$5+AH654*[1]Sheet1!$I$5+[1]Sheet1!$L$5,0)))))))</f>
        <v>0</v>
      </c>
      <c r="AK654">
        <f t="shared" si="40"/>
        <v>0</v>
      </c>
      <c r="AL654">
        <f t="shared" si="39"/>
        <v>0</v>
      </c>
    </row>
    <row r="655" spans="1:38">
      <c r="A655" s="6"/>
      <c r="B655" s="5"/>
      <c r="C655" s="5"/>
      <c r="D655" s="5"/>
      <c r="F655" s="5"/>
      <c r="G655" s="5"/>
      <c r="AE655" s="5"/>
      <c r="AJ655">
        <f>IF(AND(OR(D655="S. acutus",D655="S. californicus",D655="S. tabernaemontani"),G655=0),E655*[1]Sheet1!$D$7+[1]Sheet1!$L$7,IF(AND(OR(D655="S. acutus",D655="S. tabernaemontani"),G655&gt;0),E655*[1]Sheet1!$D$8+AI655*[1]Sheet1!$E$8,IF(AND(D655="S. californicus",G655&gt;0),E655*[1]Sheet1!$D$9+AI655*[1]Sheet1!$E$9,IF(D655="S. maritimus",F655*[1]Sheet1!$C$10+E655*[1]Sheet1!$D$10+G655*[1]Sheet1!$F$10+[1]Sheet1!$L$10,IF(D655="S. americanus",F655*[1]Sheet1!$C$6+E655*[1]Sheet1!$D$6+[1]Sheet1!$L$6,IF(AND(OR(D655="T. domingensis",D655="T. latifolia"),E655&gt;0),F655*[1]Sheet1!$C$4+E655*[1]Sheet1!$D$4+AD655*[1]Sheet1!$J$4+AE655*[1]Sheet1!$K$4+[1]Sheet1!$L$4,IF(AND(OR(D655="T. domingensis",D655="T. latifolia"),AF655&gt;0),AF655*[1]Sheet1!$G$5+AG655*[1]Sheet1!$H$5+AH655*[1]Sheet1!$I$5+[1]Sheet1!$L$5,0)))))))</f>
        <v>0</v>
      </c>
      <c r="AK655">
        <f t="shared" si="40"/>
        <v>0</v>
      </c>
      <c r="AL655">
        <f t="shared" si="39"/>
        <v>0</v>
      </c>
    </row>
    <row r="656" spans="1:38">
      <c r="A656" s="6"/>
      <c r="B656" s="5"/>
      <c r="C656" s="5"/>
      <c r="D656" s="5"/>
      <c r="F656" s="5"/>
      <c r="AJ656">
        <f>IF(AND(OR(D656="S. acutus",D656="S. californicus",D656="S. tabernaemontani"),G656=0),E656*[1]Sheet1!$D$7+[1]Sheet1!$L$7,IF(AND(OR(D656="S. acutus",D656="S. tabernaemontani"),G656&gt;0),E656*[1]Sheet1!$D$8+AI656*[1]Sheet1!$E$8,IF(AND(D656="S. californicus",G656&gt;0),E656*[1]Sheet1!$D$9+AI656*[1]Sheet1!$E$9,IF(D656="S. maritimus",F656*[1]Sheet1!$C$10+E656*[1]Sheet1!$D$10+G656*[1]Sheet1!$F$10+[1]Sheet1!$L$10,IF(D656="S. americanus",F656*[1]Sheet1!$C$6+E656*[1]Sheet1!$D$6+[1]Sheet1!$L$6,IF(AND(OR(D656="T. domingensis",D656="T. latifolia"),E656&gt;0),F656*[1]Sheet1!$C$4+E656*[1]Sheet1!$D$4+AD656*[1]Sheet1!$J$4+AE656*[1]Sheet1!$K$4+[1]Sheet1!$L$4,IF(AND(OR(D656="T. domingensis",D656="T. latifolia"),AF656&gt;0),AF656*[1]Sheet1!$G$5+AG656*[1]Sheet1!$H$5+AH656*[1]Sheet1!$I$5+[1]Sheet1!$L$5,0)))))))</f>
        <v>0</v>
      </c>
      <c r="AK656">
        <f t="shared" si="40"/>
        <v>0</v>
      </c>
      <c r="AL656">
        <f t="shared" si="39"/>
        <v>0</v>
      </c>
    </row>
    <row r="657" spans="1:38">
      <c r="A657" s="6"/>
      <c r="B657" s="5"/>
      <c r="C657" s="5"/>
      <c r="D657" s="5"/>
      <c r="F657" s="5"/>
      <c r="AJ657">
        <f>IF(AND(OR(D657="S. acutus",D657="S. californicus",D657="S. tabernaemontani"),G657=0),E657*[1]Sheet1!$D$7+[1]Sheet1!$L$7,IF(AND(OR(D657="S. acutus",D657="S. tabernaemontani"),G657&gt;0),E657*[1]Sheet1!$D$8+AI657*[1]Sheet1!$E$8,IF(AND(D657="S. californicus",G657&gt;0),E657*[1]Sheet1!$D$9+AI657*[1]Sheet1!$E$9,IF(D657="S. maritimus",F657*[1]Sheet1!$C$10+E657*[1]Sheet1!$D$10+G657*[1]Sheet1!$F$10+[1]Sheet1!$L$10,IF(D657="S. americanus",F657*[1]Sheet1!$C$6+E657*[1]Sheet1!$D$6+[1]Sheet1!$L$6,IF(AND(OR(D657="T. domingensis",D657="T. latifolia"),E657&gt;0),F657*[1]Sheet1!$C$4+E657*[1]Sheet1!$D$4+AD657*[1]Sheet1!$J$4+AE657*[1]Sheet1!$K$4+[1]Sheet1!$L$4,IF(AND(OR(D657="T. domingensis",D657="T. latifolia"),AF657&gt;0),AF657*[1]Sheet1!$G$5+AG657*[1]Sheet1!$H$5+AH657*[1]Sheet1!$I$5+[1]Sheet1!$L$5,0)))))))</f>
        <v>0</v>
      </c>
      <c r="AK657">
        <f t="shared" si="40"/>
        <v>0</v>
      </c>
      <c r="AL657">
        <f t="shared" si="39"/>
        <v>0</v>
      </c>
    </row>
    <row r="658" spans="1:38">
      <c r="A658" s="6"/>
      <c r="B658" s="5"/>
      <c r="C658" s="5"/>
      <c r="D658" s="5"/>
      <c r="F658" s="5"/>
      <c r="G658" s="5"/>
      <c r="AJ658">
        <f>IF(AND(OR(D658="S. acutus",D658="S. californicus",D658="S. tabernaemontani"),G658=0),E658*[1]Sheet1!$D$7+[1]Sheet1!$L$7,IF(AND(OR(D658="S. acutus",D658="S. tabernaemontani"),G658&gt;0),E658*[1]Sheet1!$D$8+AI658*[1]Sheet1!$E$8,IF(AND(D658="S. californicus",G658&gt;0),E658*[1]Sheet1!$D$9+AI658*[1]Sheet1!$E$9,IF(D658="S. maritimus",F658*[1]Sheet1!$C$10+E658*[1]Sheet1!$D$10+G658*[1]Sheet1!$F$10+[1]Sheet1!$L$10,IF(D658="S. americanus",F658*[1]Sheet1!$C$6+E658*[1]Sheet1!$D$6+[1]Sheet1!$L$6,IF(AND(OR(D658="T. domingensis",D658="T. latifolia"),E658&gt;0),F658*[1]Sheet1!$C$4+E658*[1]Sheet1!$D$4+AD658*[1]Sheet1!$J$4+AE658*[1]Sheet1!$K$4+[1]Sheet1!$L$4,IF(AND(OR(D658="T. domingensis",D658="T. latifolia"),AF658&gt;0),AF658*[1]Sheet1!$G$5+AG658*[1]Sheet1!$H$5+AH658*[1]Sheet1!$I$5+[1]Sheet1!$L$5,0)))))))</f>
        <v>0</v>
      </c>
      <c r="AK658">
        <f t="shared" si="40"/>
        <v>0</v>
      </c>
      <c r="AL658">
        <f t="shared" si="39"/>
        <v>0</v>
      </c>
    </row>
    <row r="659" spans="1:38">
      <c r="A659" s="6"/>
      <c r="B659" s="5"/>
      <c r="C659" s="5"/>
      <c r="D659" s="5"/>
      <c r="F659" s="5"/>
      <c r="AJ659">
        <f>IF(AND(OR(D659="S. acutus",D659="S. californicus",D659="S. tabernaemontani"),G659=0),E659*[1]Sheet1!$D$7+[1]Sheet1!$L$7,IF(AND(OR(D659="S. acutus",D659="S. tabernaemontani"),G659&gt;0),E659*[1]Sheet1!$D$8+AI659*[1]Sheet1!$E$8,IF(AND(D659="S. californicus",G659&gt;0),E659*[1]Sheet1!$D$9+AI659*[1]Sheet1!$E$9,IF(D659="S. maritimus",F659*[1]Sheet1!$C$10+E659*[1]Sheet1!$D$10+G659*[1]Sheet1!$F$10+[1]Sheet1!$L$10,IF(D659="S. americanus",F659*[1]Sheet1!$C$6+E659*[1]Sheet1!$D$6+[1]Sheet1!$L$6,IF(AND(OR(D659="T. domingensis",D659="T. latifolia"),E659&gt;0),F659*[1]Sheet1!$C$4+E659*[1]Sheet1!$D$4+AD659*[1]Sheet1!$J$4+AE659*[1]Sheet1!$K$4+[1]Sheet1!$L$4,IF(AND(OR(D659="T. domingensis",D659="T. latifolia"),AF659&gt;0),AF659*[1]Sheet1!$G$5+AG659*[1]Sheet1!$H$5+AH659*[1]Sheet1!$I$5+[1]Sheet1!$L$5,0)))))))</f>
        <v>0</v>
      </c>
      <c r="AK659">
        <f t="shared" si="40"/>
        <v>0</v>
      </c>
      <c r="AL659">
        <f t="shared" si="39"/>
        <v>0</v>
      </c>
    </row>
    <row r="660" spans="1:38">
      <c r="A660" s="6"/>
      <c r="B660" s="5"/>
      <c r="C660" s="5"/>
      <c r="D660" s="5"/>
      <c r="F660" s="5"/>
      <c r="G660" s="5"/>
      <c r="AJ660">
        <f>IF(AND(OR(D660="S. acutus",D660="S. californicus",D660="S. tabernaemontani"),G660=0),E660*[1]Sheet1!$D$7+[1]Sheet1!$L$7,IF(AND(OR(D660="S. acutus",D660="S. tabernaemontani"),G660&gt;0),E660*[1]Sheet1!$D$8+AI660*[1]Sheet1!$E$8,IF(AND(D660="S. californicus",G660&gt;0),E660*[1]Sheet1!$D$9+AI660*[1]Sheet1!$E$9,IF(D660="S. maritimus",F660*[1]Sheet1!$C$10+E660*[1]Sheet1!$D$10+G660*[1]Sheet1!$F$10+[1]Sheet1!$L$10,IF(D660="S. americanus",F660*[1]Sheet1!$C$6+E660*[1]Sheet1!$D$6+[1]Sheet1!$L$6,IF(AND(OR(D660="T. domingensis",D660="T. latifolia"),E660&gt;0),F660*[1]Sheet1!$C$4+E660*[1]Sheet1!$D$4+AD660*[1]Sheet1!$J$4+AE660*[1]Sheet1!$K$4+[1]Sheet1!$L$4,IF(AND(OR(D660="T. domingensis",D660="T. latifolia"),AF660&gt;0),AF660*[1]Sheet1!$G$5+AG660*[1]Sheet1!$H$5+AH660*[1]Sheet1!$I$5+[1]Sheet1!$L$5,0)))))))</f>
        <v>0</v>
      </c>
      <c r="AK660">
        <f t="shared" si="40"/>
        <v>0</v>
      </c>
      <c r="AL660">
        <f t="shared" si="39"/>
        <v>0</v>
      </c>
    </row>
    <row r="661" spans="1:38">
      <c r="A661" s="6"/>
      <c r="B661" s="5"/>
      <c r="C661" s="5"/>
      <c r="D661" s="5"/>
      <c r="F661" s="5"/>
      <c r="G661" s="5"/>
      <c r="AJ661">
        <f>IF(AND(OR(D661="S. acutus",D661="S. californicus",D661="S. tabernaemontani"),G661=0),E661*[1]Sheet1!$D$7+[1]Sheet1!$L$7,IF(AND(OR(D661="S. acutus",D661="S. tabernaemontani"),G661&gt;0),E661*[1]Sheet1!$D$8+AI661*[1]Sheet1!$E$8,IF(AND(D661="S. californicus",G661&gt;0),E661*[1]Sheet1!$D$9+AI661*[1]Sheet1!$E$9,IF(D661="S. maritimus",F661*[1]Sheet1!$C$10+E661*[1]Sheet1!$D$10+G661*[1]Sheet1!$F$10+[1]Sheet1!$L$10,IF(D661="S. americanus",F661*[1]Sheet1!$C$6+E661*[1]Sheet1!$D$6+[1]Sheet1!$L$6,IF(AND(OR(D661="T. domingensis",D661="T. latifolia"),E661&gt;0),F661*[1]Sheet1!$C$4+E661*[1]Sheet1!$D$4+AD661*[1]Sheet1!$J$4+AE661*[1]Sheet1!$K$4+[1]Sheet1!$L$4,IF(AND(OR(D661="T. domingensis",D661="T. latifolia"),AF661&gt;0),AF661*[1]Sheet1!$G$5+AG661*[1]Sheet1!$H$5+AH661*[1]Sheet1!$I$5+[1]Sheet1!$L$5,0)))))))</f>
        <v>0</v>
      </c>
      <c r="AK661">
        <f t="shared" si="40"/>
        <v>0</v>
      </c>
      <c r="AL661">
        <f t="shared" si="39"/>
        <v>0</v>
      </c>
    </row>
    <row r="662" spans="1:38">
      <c r="A662" s="6"/>
      <c r="B662" s="5"/>
      <c r="C662" s="5"/>
      <c r="D662" s="5"/>
      <c r="F662" s="5"/>
      <c r="G662" s="5"/>
      <c r="AJ662">
        <f>IF(AND(OR(D662="S. acutus",D662="S. californicus",D662="S. tabernaemontani"),G662=0),E662*[1]Sheet1!$D$7+[1]Sheet1!$L$7,IF(AND(OR(D662="S. acutus",D662="S. tabernaemontani"),G662&gt;0),E662*[1]Sheet1!$D$8+AI662*[1]Sheet1!$E$8,IF(AND(D662="S. californicus",G662&gt;0),E662*[1]Sheet1!$D$9+AI662*[1]Sheet1!$E$9,IF(D662="S. maritimus",F662*[1]Sheet1!$C$10+E662*[1]Sheet1!$D$10+G662*[1]Sheet1!$F$10+[1]Sheet1!$L$10,IF(D662="S. americanus",F662*[1]Sheet1!$C$6+E662*[1]Sheet1!$D$6+[1]Sheet1!$L$6,IF(AND(OR(D662="T. domingensis",D662="T. latifolia"),E662&gt;0),F662*[1]Sheet1!$C$4+E662*[1]Sheet1!$D$4+AD662*[1]Sheet1!$J$4+AE662*[1]Sheet1!$K$4+[1]Sheet1!$L$4,IF(AND(OR(D662="T. domingensis",D662="T. latifolia"),AF662&gt;0),AF662*[1]Sheet1!$G$5+AG662*[1]Sheet1!$H$5+AH662*[1]Sheet1!$I$5+[1]Sheet1!$L$5,0)))))))</f>
        <v>0</v>
      </c>
      <c r="AK662">
        <f t="shared" si="40"/>
        <v>0</v>
      </c>
      <c r="AL662">
        <f t="shared" si="39"/>
        <v>0</v>
      </c>
    </row>
    <row r="663" spans="1:38">
      <c r="A663" s="6"/>
      <c r="B663" s="5"/>
      <c r="C663" s="5"/>
      <c r="D663" s="5"/>
      <c r="F663" s="5"/>
      <c r="AJ663">
        <f>IF(AND(OR(D663="S. acutus",D663="S. californicus",D663="S. tabernaemontani"),G663=0),E663*[1]Sheet1!$D$7+[1]Sheet1!$L$7,IF(AND(OR(D663="S. acutus",D663="S. tabernaemontani"),G663&gt;0),E663*[1]Sheet1!$D$8+AI663*[1]Sheet1!$E$8,IF(AND(D663="S. californicus",G663&gt;0),E663*[1]Sheet1!$D$9+AI663*[1]Sheet1!$E$9,IF(D663="S. maritimus",F663*[1]Sheet1!$C$10+E663*[1]Sheet1!$D$10+G663*[1]Sheet1!$F$10+[1]Sheet1!$L$10,IF(D663="S. americanus",F663*[1]Sheet1!$C$6+E663*[1]Sheet1!$D$6+[1]Sheet1!$L$6,IF(AND(OR(D663="T. domingensis",D663="T. latifolia"),E663&gt;0),F663*[1]Sheet1!$C$4+E663*[1]Sheet1!$D$4+AD663*[1]Sheet1!$J$4+AE663*[1]Sheet1!$K$4+[1]Sheet1!$L$4,IF(AND(OR(D663="T. domingensis",D663="T. latifolia"),AF663&gt;0),AF663*[1]Sheet1!$G$5+AG663*[1]Sheet1!$H$5+AH663*[1]Sheet1!$I$5+[1]Sheet1!$L$5,0)))))))</f>
        <v>0</v>
      </c>
      <c r="AK663">
        <f t="shared" si="40"/>
        <v>0</v>
      </c>
      <c r="AL663">
        <f t="shared" si="39"/>
        <v>0</v>
      </c>
    </row>
    <row r="664" spans="1:38">
      <c r="A664" s="6"/>
      <c r="B664" s="5"/>
      <c r="C664" s="5"/>
      <c r="D664" s="5"/>
      <c r="F664" s="5"/>
      <c r="G664" s="5"/>
      <c r="AJ664">
        <f>IF(AND(OR(D664="S. acutus",D664="S. californicus",D664="S. tabernaemontani"),G664=0),E664*[1]Sheet1!$D$7+[1]Sheet1!$L$7,IF(AND(OR(D664="S. acutus",D664="S. tabernaemontani"),G664&gt;0),E664*[1]Sheet1!$D$8+AI664*[1]Sheet1!$E$8,IF(AND(D664="S. californicus",G664&gt;0),E664*[1]Sheet1!$D$9+AI664*[1]Sheet1!$E$9,IF(D664="S. maritimus",F664*[1]Sheet1!$C$10+E664*[1]Sheet1!$D$10+G664*[1]Sheet1!$F$10+[1]Sheet1!$L$10,IF(D664="S. americanus",F664*[1]Sheet1!$C$6+E664*[1]Sheet1!$D$6+[1]Sheet1!$L$6,IF(AND(OR(D664="T. domingensis",D664="T. latifolia"),E664&gt;0),F664*[1]Sheet1!$C$4+E664*[1]Sheet1!$D$4+AD664*[1]Sheet1!$J$4+AE664*[1]Sheet1!$K$4+[1]Sheet1!$L$4,IF(AND(OR(D664="T. domingensis",D664="T. latifolia"),AF664&gt;0),AF664*[1]Sheet1!$G$5+AG664*[1]Sheet1!$H$5+AH664*[1]Sheet1!$I$5+[1]Sheet1!$L$5,0)))))))</f>
        <v>0</v>
      </c>
      <c r="AK664">
        <f t="shared" si="40"/>
        <v>0</v>
      </c>
      <c r="AL664">
        <f t="shared" si="39"/>
        <v>0</v>
      </c>
    </row>
    <row r="665" spans="1:38">
      <c r="A665" s="6"/>
      <c r="B665" s="5"/>
      <c r="C665" s="5"/>
      <c r="D665" s="5"/>
      <c r="F665" s="5"/>
      <c r="G665" s="5"/>
      <c r="AE665" s="5"/>
      <c r="AJ665">
        <f>IF(AND(OR(D665="S. acutus",D665="S. californicus",D665="S. tabernaemontani"),G665=0),E665*[1]Sheet1!$D$7+[1]Sheet1!$L$7,IF(AND(OR(D665="S. acutus",D665="S. tabernaemontani"),G665&gt;0),E665*[1]Sheet1!$D$8+AI665*[1]Sheet1!$E$8,IF(AND(D665="S. californicus",G665&gt;0),E665*[1]Sheet1!$D$9+AI665*[1]Sheet1!$E$9,IF(D665="S. maritimus",F665*[1]Sheet1!$C$10+E665*[1]Sheet1!$D$10+G665*[1]Sheet1!$F$10+[1]Sheet1!$L$10,IF(D665="S. americanus",F665*[1]Sheet1!$C$6+E665*[1]Sheet1!$D$6+[1]Sheet1!$L$6,IF(AND(OR(D665="T. domingensis",D665="T. latifolia"),E665&gt;0),F665*[1]Sheet1!$C$4+E665*[1]Sheet1!$D$4+AD665*[1]Sheet1!$J$4+AE665*[1]Sheet1!$K$4+[1]Sheet1!$L$4,IF(AND(OR(D665="T. domingensis",D665="T. latifolia"),AF665&gt;0),AF665*[1]Sheet1!$G$5+AG665*[1]Sheet1!$H$5+AH665*[1]Sheet1!$I$5+[1]Sheet1!$L$5,0)))))))</f>
        <v>0</v>
      </c>
      <c r="AK665">
        <f t="shared" si="40"/>
        <v>0</v>
      </c>
      <c r="AL665">
        <f t="shared" si="39"/>
        <v>0</v>
      </c>
    </row>
    <row r="666" spans="1:38">
      <c r="A666" s="6"/>
      <c r="B666" s="5"/>
      <c r="C666" s="5"/>
      <c r="D666" s="5"/>
      <c r="F666" s="5"/>
      <c r="G666" s="5"/>
      <c r="AJ666">
        <f>IF(AND(OR(D666="S. acutus",D666="S. californicus",D666="S. tabernaemontani"),G666=0),E666*[1]Sheet1!$D$7+[1]Sheet1!$L$7,IF(AND(OR(D666="S. acutus",D666="S. tabernaemontani"),G666&gt;0),E666*[1]Sheet1!$D$8+AI666*[1]Sheet1!$E$8,IF(AND(D666="S. californicus",G666&gt;0),E666*[1]Sheet1!$D$9+AI666*[1]Sheet1!$E$9,IF(D666="S. maritimus",F666*[1]Sheet1!$C$10+E666*[1]Sheet1!$D$10+G666*[1]Sheet1!$F$10+[1]Sheet1!$L$10,IF(D666="S. americanus",F666*[1]Sheet1!$C$6+E666*[1]Sheet1!$D$6+[1]Sheet1!$L$6,IF(AND(OR(D666="T. domingensis",D666="T. latifolia"),E666&gt;0),F666*[1]Sheet1!$C$4+E666*[1]Sheet1!$D$4+AD666*[1]Sheet1!$J$4+AE666*[1]Sheet1!$K$4+[1]Sheet1!$L$4,IF(AND(OR(D666="T. domingensis",D666="T. latifolia"),AF666&gt;0),AF666*[1]Sheet1!$G$5+AG666*[1]Sheet1!$H$5+AH666*[1]Sheet1!$I$5+[1]Sheet1!$L$5,0)))))))</f>
        <v>0</v>
      </c>
      <c r="AK666">
        <f t="shared" si="40"/>
        <v>0</v>
      </c>
      <c r="AL666">
        <f t="shared" si="39"/>
        <v>0</v>
      </c>
    </row>
    <row r="667" spans="1:38">
      <c r="A667" s="6"/>
      <c r="B667" s="5"/>
      <c r="C667" s="5"/>
      <c r="D667" s="5"/>
      <c r="F667" s="5"/>
      <c r="G667" s="5"/>
      <c r="AJ667">
        <f>IF(AND(OR(D667="S. acutus",D667="S. californicus",D667="S. tabernaemontani"),G667=0),E667*[1]Sheet1!$D$7+[1]Sheet1!$L$7,IF(AND(OR(D667="S. acutus",D667="S. tabernaemontani"),G667&gt;0),E667*[1]Sheet1!$D$8+AI667*[1]Sheet1!$E$8,IF(AND(D667="S. californicus",G667&gt;0),E667*[1]Sheet1!$D$9+AI667*[1]Sheet1!$E$9,IF(D667="S. maritimus",F667*[1]Sheet1!$C$10+E667*[1]Sheet1!$D$10+G667*[1]Sheet1!$F$10+[1]Sheet1!$L$10,IF(D667="S. americanus",F667*[1]Sheet1!$C$6+E667*[1]Sheet1!$D$6+[1]Sheet1!$L$6,IF(AND(OR(D667="T. domingensis",D667="T. latifolia"),E667&gt;0),F667*[1]Sheet1!$C$4+E667*[1]Sheet1!$D$4+AD667*[1]Sheet1!$J$4+AE667*[1]Sheet1!$K$4+[1]Sheet1!$L$4,IF(AND(OR(D667="T. domingensis",D667="T. latifolia"),AF667&gt;0),AF667*[1]Sheet1!$G$5+AG667*[1]Sheet1!$H$5+AH667*[1]Sheet1!$I$5+[1]Sheet1!$L$5,0)))))))</f>
        <v>0</v>
      </c>
      <c r="AK667">
        <f t="shared" si="40"/>
        <v>0</v>
      </c>
      <c r="AL667">
        <f t="shared" si="39"/>
        <v>0</v>
      </c>
    </row>
    <row r="668" spans="1:38">
      <c r="A668" s="6"/>
      <c r="B668" s="5"/>
      <c r="C668" s="5"/>
      <c r="D668" s="5"/>
      <c r="F668" s="5"/>
      <c r="AJ668">
        <f>IF(AND(OR(D668="S. acutus",D668="S. californicus",D668="S. tabernaemontani"),G668=0),E668*[1]Sheet1!$D$7+[1]Sheet1!$L$7,IF(AND(OR(D668="S. acutus",D668="S. tabernaemontani"),G668&gt;0),E668*[1]Sheet1!$D$8+AI668*[1]Sheet1!$E$8,IF(AND(D668="S. californicus",G668&gt;0),E668*[1]Sheet1!$D$9+AI668*[1]Sheet1!$E$9,IF(D668="S. maritimus",F668*[1]Sheet1!$C$10+E668*[1]Sheet1!$D$10+G668*[1]Sheet1!$F$10+[1]Sheet1!$L$10,IF(D668="S. americanus",F668*[1]Sheet1!$C$6+E668*[1]Sheet1!$D$6+[1]Sheet1!$L$6,IF(AND(OR(D668="T. domingensis",D668="T. latifolia"),E668&gt;0),F668*[1]Sheet1!$C$4+E668*[1]Sheet1!$D$4+AD668*[1]Sheet1!$J$4+AE668*[1]Sheet1!$K$4+[1]Sheet1!$L$4,IF(AND(OR(D668="T. domingensis",D668="T. latifolia"),AF668&gt;0),AF668*[1]Sheet1!$G$5+AG668*[1]Sheet1!$H$5+AH668*[1]Sheet1!$I$5+[1]Sheet1!$L$5,0)))))))</f>
        <v>0</v>
      </c>
      <c r="AK668">
        <f t="shared" si="40"/>
        <v>0</v>
      </c>
      <c r="AL668">
        <f t="shared" si="39"/>
        <v>0</v>
      </c>
    </row>
    <row r="669" spans="1:38">
      <c r="A669" s="6"/>
      <c r="B669" s="5"/>
      <c r="C669" s="5"/>
      <c r="D669" s="5"/>
      <c r="F669" s="5"/>
      <c r="G669" s="5"/>
      <c r="AJ669">
        <f>IF(AND(OR(D669="S. acutus",D669="S. californicus",D669="S. tabernaemontani"),G669=0),E669*[1]Sheet1!$D$7+[1]Sheet1!$L$7,IF(AND(OR(D669="S. acutus",D669="S. tabernaemontani"),G669&gt;0),E669*[1]Sheet1!$D$8+AI669*[1]Sheet1!$E$8,IF(AND(D669="S. californicus",G669&gt;0),E669*[1]Sheet1!$D$9+AI669*[1]Sheet1!$E$9,IF(D669="S. maritimus",F669*[1]Sheet1!$C$10+E669*[1]Sheet1!$D$10+G669*[1]Sheet1!$F$10+[1]Sheet1!$L$10,IF(D669="S. americanus",F669*[1]Sheet1!$C$6+E669*[1]Sheet1!$D$6+[1]Sheet1!$L$6,IF(AND(OR(D669="T. domingensis",D669="T. latifolia"),E669&gt;0),F669*[1]Sheet1!$C$4+E669*[1]Sheet1!$D$4+AD669*[1]Sheet1!$J$4+AE669*[1]Sheet1!$K$4+[1]Sheet1!$L$4,IF(AND(OR(D669="T. domingensis",D669="T. latifolia"),AF669&gt;0),AF669*[1]Sheet1!$G$5+AG669*[1]Sheet1!$H$5+AH669*[1]Sheet1!$I$5+[1]Sheet1!$L$5,0)))))))</f>
        <v>0</v>
      </c>
      <c r="AK669">
        <f t="shared" si="40"/>
        <v>0</v>
      </c>
      <c r="AL669">
        <f t="shared" si="39"/>
        <v>0</v>
      </c>
    </row>
    <row r="670" spans="1:38">
      <c r="A670" s="6"/>
      <c r="B670" s="5"/>
      <c r="C670" s="5"/>
      <c r="D670" s="5"/>
      <c r="F670" s="5"/>
      <c r="G670" s="5"/>
      <c r="AE670" s="5"/>
      <c r="AJ670">
        <f>IF(AND(OR(D670="S. acutus",D670="S. californicus",D670="S. tabernaemontani"),G670=0),E670*[1]Sheet1!$D$7+[1]Sheet1!$L$7,IF(AND(OR(D670="S. acutus",D670="S. tabernaemontani"),G670&gt;0),E670*[1]Sheet1!$D$8+AI670*[1]Sheet1!$E$8,IF(AND(D670="S. californicus",G670&gt;0),E670*[1]Sheet1!$D$9+AI670*[1]Sheet1!$E$9,IF(D670="S. maritimus",F670*[1]Sheet1!$C$10+E670*[1]Sheet1!$D$10+G670*[1]Sheet1!$F$10+[1]Sheet1!$L$10,IF(D670="S. americanus",F670*[1]Sheet1!$C$6+E670*[1]Sheet1!$D$6+[1]Sheet1!$L$6,IF(AND(OR(D670="T. domingensis",D670="T. latifolia"),E670&gt;0),F670*[1]Sheet1!$C$4+E670*[1]Sheet1!$D$4+AD670*[1]Sheet1!$J$4+AE670*[1]Sheet1!$K$4+[1]Sheet1!$L$4,IF(AND(OR(D670="T. domingensis",D670="T. latifolia"),AF670&gt;0),AF670*[1]Sheet1!$G$5+AG670*[1]Sheet1!$H$5+AH670*[1]Sheet1!$I$5+[1]Sheet1!$L$5,0)))))))</f>
        <v>0</v>
      </c>
      <c r="AK670">
        <f t="shared" si="40"/>
        <v>0</v>
      </c>
      <c r="AL670">
        <f t="shared" si="39"/>
        <v>0</v>
      </c>
    </row>
    <row r="671" spans="1:38">
      <c r="A671" s="6"/>
      <c r="B671" s="5"/>
      <c r="C671" s="5"/>
      <c r="D671" s="5"/>
      <c r="F671" s="5"/>
      <c r="AJ671">
        <f>IF(AND(OR(D671="S. acutus",D671="S. californicus",D671="S. tabernaemontani"),G671=0),E671*[1]Sheet1!$D$7+[1]Sheet1!$L$7,IF(AND(OR(D671="S. acutus",D671="S. tabernaemontani"),G671&gt;0),E671*[1]Sheet1!$D$8+AI671*[1]Sheet1!$E$8,IF(AND(D671="S. californicus",G671&gt;0),E671*[1]Sheet1!$D$9+AI671*[1]Sheet1!$E$9,IF(D671="S. maritimus",F671*[1]Sheet1!$C$10+E671*[1]Sheet1!$D$10+G671*[1]Sheet1!$F$10+[1]Sheet1!$L$10,IF(D671="S. americanus",F671*[1]Sheet1!$C$6+E671*[1]Sheet1!$D$6+[1]Sheet1!$L$6,IF(AND(OR(D671="T. domingensis",D671="T. latifolia"),E671&gt;0),F671*[1]Sheet1!$C$4+E671*[1]Sheet1!$D$4+AD671*[1]Sheet1!$J$4+AE671*[1]Sheet1!$K$4+[1]Sheet1!$L$4,IF(AND(OR(D671="T. domingensis",D671="T. latifolia"),AF671&gt;0),AF671*[1]Sheet1!$G$5+AG671*[1]Sheet1!$H$5+AH671*[1]Sheet1!$I$5+[1]Sheet1!$L$5,0)))))))</f>
        <v>0</v>
      </c>
      <c r="AK671">
        <f t="shared" si="40"/>
        <v>0</v>
      </c>
      <c r="AL671">
        <f t="shared" si="39"/>
        <v>0</v>
      </c>
    </row>
    <row r="672" spans="1:38">
      <c r="A672" s="6"/>
      <c r="B672" s="5"/>
      <c r="C672" s="5"/>
      <c r="D672" s="5"/>
      <c r="F672" s="5"/>
      <c r="AJ672">
        <f>IF(AND(OR(D672="S. acutus",D672="S. californicus",D672="S. tabernaemontani"),G672=0),E672*[1]Sheet1!$D$7+[1]Sheet1!$L$7,IF(AND(OR(D672="S. acutus",D672="S. tabernaemontani"),G672&gt;0),E672*[1]Sheet1!$D$8+AI672*[1]Sheet1!$E$8,IF(AND(D672="S. californicus",G672&gt;0),E672*[1]Sheet1!$D$9+AI672*[1]Sheet1!$E$9,IF(D672="S. maritimus",F672*[1]Sheet1!$C$10+E672*[1]Sheet1!$D$10+G672*[1]Sheet1!$F$10+[1]Sheet1!$L$10,IF(D672="S. americanus",F672*[1]Sheet1!$C$6+E672*[1]Sheet1!$D$6+[1]Sheet1!$L$6,IF(AND(OR(D672="T. domingensis",D672="T. latifolia"),E672&gt;0),F672*[1]Sheet1!$C$4+E672*[1]Sheet1!$D$4+AD672*[1]Sheet1!$J$4+AE672*[1]Sheet1!$K$4+[1]Sheet1!$L$4,IF(AND(OR(D672="T. domingensis",D672="T. latifolia"),AF672&gt;0),AF672*[1]Sheet1!$G$5+AG672*[1]Sheet1!$H$5+AH672*[1]Sheet1!$I$5+[1]Sheet1!$L$5,0)))))))</f>
        <v>0</v>
      </c>
      <c r="AK672">
        <f t="shared" si="40"/>
        <v>0</v>
      </c>
      <c r="AL672">
        <f t="shared" si="39"/>
        <v>0</v>
      </c>
    </row>
    <row r="673" spans="1:38">
      <c r="A673" s="6"/>
      <c r="B673" s="5"/>
      <c r="C673" s="5"/>
      <c r="D673" s="5"/>
      <c r="F673" s="5"/>
      <c r="AJ673">
        <f>IF(AND(OR(D673="S. acutus",D673="S. californicus",D673="S. tabernaemontani"),G673=0),E673*[1]Sheet1!$D$7+[1]Sheet1!$L$7,IF(AND(OR(D673="S. acutus",D673="S. tabernaemontani"),G673&gt;0),E673*[1]Sheet1!$D$8+AI673*[1]Sheet1!$E$8,IF(AND(D673="S. californicus",G673&gt;0),E673*[1]Sheet1!$D$9+AI673*[1]Sheet1!$E$9,IF(D673="S. maritimus",F673*[1]Sheet1!$C$10+E673*[1]Sheet1!$D$10+G673*[1]Sheet1!$F$10+[1]Sheet1!$L$10,IF(D673="S. americanus",F673*[1]Sheet1!$C$6+E673*[1]Sheet1!$D$6+[1]Sheet1!$L$6,IF(AND(OR(D673="T. domingensis",D673="T. latifolia"),E673&gt;0),F673*[1]Sheet1!$C$4+E673*[1]Sheet1!$D$4+AD673*[1]Sheet1!$J$4+AE673*[1]Sheet1!$K$4+[1]Sheet1!$L$4,IF(AND(OR(D673="T. domingensis",D673="T. latifolia"),AF673&gt;0),AF673*[1]Sheet1!$G$5+AG673*[1]Sheet1!$H$5+AH673*[1]Sheet1!$I$5+[1]Sheet1!$L$5,0)))))))</f>
        <v>0</v>
      </c>
      <c r="AK673">
        <f t="shared" si="40"/>
        <v>0</v>
      </c>
      <c r="AL673">
        <f t="shared" si="39"/>
        <v>0</v>
      </c>
    </row>
    <row r="674" spans="1:38">
      <c r="A674" s="6"/>
      <c r="B674" s="5"/>
      <c r="C674" s="5"/>
      <c r="D674" s="5"/>
      <c r="F674" s="5"/>
      <c r="AJ674">
        <f>IF(AND(OR(D674="S. acutus",D674="S. californicus",D674="S. tabernaemontani"),G674=0),E674*[1]Sheet1!$D$7+[1]Sheet1!$L$7,IF(AND(OR(D674="S. acutus",D674="S. tabernaemontani"),G674&gt;0),E674*[1]Sheet1!$D$8+AI674*[1]Sheet1!$E$8,IF(AND(D674="S. californicus",G674&gt;0),E674*[1]Sheet1!$D$9+AI674*[1]Sheet1!$E$9,IF(D674="S. maritimus",F674*[1]Sheet1!$C$10+E674*[1]Sheet1!$D$10+G674*[1]Sheet1!$F$10+[1]Sheet1!$L$10,IF(D674="S. americanus",F674*[1]Sheet1!$C$6+E674*[1]Sheet1!$D$6+[1]Sheet1!$L$6,IF(AND(OR(D674="T. domingensis",D674="T. latifolia"),E674&gt;0),F674*[1]Sheet1!$C$4+E674*[1]Sheet1!$D$4+AD674*[1]Sheet1!$J$4+AE674*[1]Sheet1!$K$4+[1]Sheet1!$L$4,IF(AND(OR(D674="T. domingensis",D674="T. latifolia"),AF674&gt;0),AF674*[1]Sheet1!$G$5+AG674*[1]Sheet1!$H$5+AH674*[1]Sheet1!$I$5+[1]Sheet1!$L$5,0)))))))</f>
        <v>0</v>
      </c>
      <c r="AK674">
        <f t="shared" si="40"/>
        <v>0</v>
      </c>
      <c r="AL674">
        <f t="shared" si="39"/>
        <v>0</v>
      </c>
    </row>
    <row r="675" spans="1:38">
      <c r="A675" s="6"/>
      <c r="B675" s="5"/>
      <c r="C675" s="5"/>
      <c r="D675" s="5"/>
      <c r="F675" s="5"/>
      <c r="G675" s="5"/>
      <c r="AE675" s="5"/>
      <c r="AJ675">
        <f>IF(AND(OR(D675="S. acutus",D675="S. californicus",D675="S. tabernaemontani"),G675=0),E675*[1]Sheet1!$D$7+[1]Sheet1!$L$7,IF(AND(OR(D675="S. acutus",D675="S. tabernaemontani"),G675&gt;0),E675*[1]Sheet1!$D$8+AI675*[1]Sheet1!$E$8,IF(AND(D675="S. californicus",G675&gt;0),E675*[1]Sheet1!$D$9+AI675*[1]Sheet1!$E$9,IF(D675="S. maritimus",F675*[1]Sheet1!$C$10+E675*[1]Sheet1!$D$10+G675*[1]Sheet1!$F$10+[1]Sheet1!$L$10,IF(D675="S. americanus",F675*[1]Sheet1!$C$6+E675*[1]Sheet1!$D$6+[1]Sheet1!$L$6,IF(AND(OR(D675="T. domingensis",D675="T. latifolia"),E675&gt;0),F675*[1]Sheet1!$C$4+E675*[1]Sheet1!$D$4+AD675*[1]Sheet1!$J$4+AE675*[1]Sheet1!$K$4+[1]Sheet1!$L$4,IF(AND(OR(D675="T. domingensis",D675="T. latifolia"),AF675&gt;0),AF675*[1]Sheet1!$G$5+AG675*[1]Sheet1!$H$5+AH675*[1]Sheet1!$I$5+[1]Sheet1!$L$5,0)))))))</f>
        <v>0</v>
      </c>
      <c r="AK675">
        <f t="shared" si="40"/>
        <v>0</v>
      </c>
      <c r="AL675">
        <f t="shared" si="39"/>
        <v>0</v>
      </c>
    </row>
    <row r="676" spans="1:38">
      <c r="A676" s="6"/>
      <c r="B676" s="5"/>
      <c r="C676" s="5"/>
      <c r="D676" s="5"/>
      <c r="F676" s="5"/>
      <c r="G676" s="5"/>
      <c r="AE676" s="5"/>
      <c r="AJ676">
        <f>IF(AND(OR(D676="S. acutus",D676="S. californicus",D676="S. tabernaemontani"),G676=0),E676*[1]Sheet1!$D$7+[1]Sheet1!$L$7,IF(AND(OR(D676="S. acutus",D676="S. tabernaemontani"),G676&gt;0),E676*[1]Sheet1!$D$8+AI676*[1]Sheet1!$E$8,IF(AND(D676="S. californicus",G676&gt;0),E676*[1]Sheet1!$D$9+AI676*[1]Sheet1!$E$9,IF(D676="S. maritimus",F676*[1]Sheet1!$C$10+E676*[1]Sheet1!$D$10+G676*[1]Sheet1!$F$10+[1]Sheet1!$L$10,IF(D676="S. americanus",F676*[1]Sheet1!$C$6+E676*[1]Sheet1!$D$6+[1]Sheet1!$L$6,IF(AND(OR(D676="T. domingensis",D676="T. latifolia"),E676&gt;0),F676*[1]Sheet1!$C$4+E676*[1]Sheet1!$D$4+AD676*[1]Sheet1!$J$4+AE676*[1]Sheet1!$K$4+[1]Sheet1!$L$4,IF(AND(OR(D676="T. domingensis",D676="T. latifolia"),AF676&gt;0),AF676*[1]Sheet1!$G$5+AG676*[1]Sheet1!$H$5+AH676*[1]Sheet1!$I$5+[1]Sheet1!$L$5,0)))))))</f>
        <v>0</v>
      </c>
      <c r="AK676">
        <f t="shared" si="40"/>
        <v>0</v>
      </c>
      <c r="AL676">
        <f t="shared" si="39"/>
        <v>0</v>
      </c>
    </row>
    <row r="677" spans="1:38">
      <c r="A677" s="6"/>
      <c r="B677" s="5"/>
      <c r="C677" s="5"/>
      <c r="D677" s="5"/>
      <c r="F677" s="5"/>
      <c r="G677" s="5"/>
      <c r="AJ677">
        <f>IF(AND(OR(D677="S. acutus",D677="S. californicus",D677="S. tabernaemontani"),G677=0),E677*[1]Sheet1!$D$7+[1]Sheet1!$L$7,IF(AND(OR(D677="S. acutus",D677="S. tabernaemontani"),G677&gt;0),E677*[1]Sheet1!$D$8+AI677*[1]Sheet1!$E$8,IF(AND(D677="S. californicus",G677&gt;0),E677*[1]Sheet1!$D$9+AI677*[1]Sheet1!$E$9,IF(D677="S. maritimus",F677*[1]Sheet1!$C$10+E677*[1]Sheet1!$D$10+G677*[1]Sheet1!$F$10+[1]Sheet1!$L$10,IF(D677="S. americanus",F677*[1]Sheet1!$C$6+E677*[1]Sheet1!$D$6+[1]Sheet1!$L$6,IF(AND(OR(D677="T. domingensis",D677="T. latifolia"),E677&gt;0),F677*[1]Sheet1!$C$4+E677*[1]Sheet1!$D$4+AD677*[1]Sheet1!$J$4+AE677*[1]Sheet1!$K$4+[1]Sheet1!$L$4,IF(AND(OR(D677="T. domingensis",D677="T. latifolia"),AF677&gt;0),AF677*[1]Sheet1!$G$5+AG677*[1]Sheet1!$H$5+AH677*[1]Sheet1!$I$5+[1]Sheet1!$L$5,0)))))))</f>
        <v>0</v>
      </c>
      <c r="AK677">
        <f t="shared" si="40"/>
        <v>0</v>
      </c>
      <c r="AL677">
        <f t="shared" si="39"/>
        <v>0</v>
      </c>
    </row>
    <row r="678" spans="1:38">
      <c r="A678" s="6"/>
      <c r="B678" s="5"/>
      <c r="C678" s="5"/>
      <c r="D678" s="5"/>
      <c r="F678" s="5"/>
      <c r="G678" s="5"/>
      <c r="AJ678">
        <f>IF(AND(OR(D678="S. acutus",D678="S. californicus",D678="S. tabernaemontani"),G678=0),E678*[1]Sheet1!$D$7+[1]Sheet1!$L$7,IF(AND(OR(D678="S. acutus",D678="S. tabernaemontani"),G678&gt;0),E678*[1]Sheet1!$D$8+AI678*[1]Sheet1!$E$8,IF(AND(D678="S. californicus",G678&gt;0),E678*[1]Sheet1!$D$9+AI678*[1]Sheet1!$E$9,IF(D678="S. maritimus",F678*[1]Sheet1!$C$10+E678*[1]Sheet1!$D$10+G678*[1]Sheet1!$F$10+[1]Sheet1!$L$10,IF(D678="S. americanus",F678*[1]Sheet1!$C$6+E678*[1]Sheet1!$D$6+[1]Sheet1!$L$6,IF(AND(OR(D678="T. domingensis",D678="T. latifolia"),E678&gt;0),F678*[1]Sheet1!$C$4+E678*[1]Sheet1!$D$4+AD678*[1]Sheet1!$J$4+AE678*[1]Sheet1!$K$4+[1]Sheet1!$L$4,IF(AND(OR(D678="T. domingensis",D678="T. latifolia"),AF678&gt;0),AF678*[1]Sheet1!$G$5+AG678*[1]Sheet1!$H$5+AH678*[1]Sheet1!$I$5+[1]Sheet1!$L$5,0)))))))</f>
        <v>0</v>
      </c>
      <c r="AK678">
        <f t="shared" si="40"/>
        <v>0</v>
      </c>
      <c r="AL678">
        <f t="shared" si="39"/>
        <v>0</v>
      </c>
    </row>
    <row r="679" spans="1:38">
      <c r="A679" s="6"/>
      <c r="B679" s="5"/>
      <c r="C679" s="5"/>
      <c r="D679" s="5"/>
      <c r="F679" s="5"/>
      <c r="G679" s="5"/>
      <c r="AJ679">
        <f>IF(AND(OR(D679="S. acutus",D679="S. californicus",D679="S. tabernaemontani"),G679=0),E679*[1]Sheet1!$D$7+[1]Sheet1!$L$7,IF(AND(OR(D679="S. acutus",D679="S. tabernaemontani"),G679&gt;0),E679*[1]Sheet1!$D$8+AI679*[1]Sheet1!$E$8,IF(AND(D679="S. californicus",G679&gt;0),E679*[1]Sheet1!$D$9+AI679*[1]Sheet1!$E$9,IF(D679="S. maritimus",F679*[1]Sheet1!$C$10+E679*[1]Sheet1!$D$10+G679*[1]Sheet1!$F$10+[1]Sheet1!$L$10,IF(D679="S. americanus",F679*[1]Sheet1!$C$6+E679*[1]Sheet1!$D$6+[1]Sheet1!$L$6,IF(AND(OR(D679="T. domingensis",D679="T. latifolia"),E679&gt;0),F679*[1]Sheet1!$C$4+E679*[1]Sheet1!$D$4+AD679*[1]Sheet1!$J$4+AE679*[1]Sheet1!$K$4+[1]Sheet1!$L$4,IF(AND(OR(D679="T. domingensis",D679="T. latifolia"),AF679&gt;0),AF679*[1]Sheet1!$G$5+AG679*[1]Sheet1!$H$5+AH679*[1]Sheet1!$I$5+[1]Sheet1!$L$5,0)))))))</f>
        <v>0</v>
      </c>
      <c r="AK679">
        <f t="shared" si="40"/>
        <v>0</v>
      </c>
      <c r="AL679">
        <f t="shared" ref="AL679:AL686" si="41">3.14159*((F679/2)^2)</f>
        <v>0</v>
      </c>
    </row>
    <row r="680" spans="1:38">
      <c r="A680" s="6"/>
      <c r="B680" s="5"/>
      <c r="C680" s="5"/>
      <c r="D680" s="5"/>
      <c r="F680" s="5"/>
      <c r="AJ680">
        <f>IF(AND(OR(D680="S. acutus",D680="S. californicus",D680="S. tabernaemontani"),G680=0),E680*[1]Sheet1!$D$7+[1]Sheet1!$L$7,IF(AND(OR(D680="S. acutus",D680="S. tabernaemontani"),G680&gt;0),E680*[1]Sheet1!$D$8+AI680*[1]Sheet1!$E$8,IF(AND(D680="S. californicus",G680&gt;0),E680*[1]Sheet1!$D$9+AI680*[1]Sheet1!$E$9,IF(D680="S. maritimus",F680*[1]Sheet1!$C$10+E680*[1]Sheet1!$D$10+G680*[1]Sheet1!$F$10+[1]Sheet1!$L$10,IF(D680="S. americanus",F680*[1]Sheet1!$C$6+E680*[1]Sheet1!$D$6+[1]Sheet1!$L$6,IF(AND(OR(D680="T. domingensis",D680="T. latifolia"),E680&gt;0),F680*[1]Sheet1!$C$4+E680*[1]Sheet1!$D$4+AD680*[1]Sheet1!$J$4+AE680*[1]Sheet1!$K$4+[1]Sheet1!$L$4,IF(AND(OR(D680="T. domingensis",D680="T. latifolia"),AF680&gt;0),AF680*[1]Sheet1!$G$5+AG680*[1]Sheet1!$H$5+AH680*[1]Sheet1!$I$5+[1]Sheet1!$L$5,0)))))))</f>
        <v>0</v>
      </c>
      <c r="AK680">
        <f t="shared" si="40"/>
        <v>0</v>
      </c>
      <c r="AL680">
        <f t="shared" si="41"/>
        <v>0</v>
      </c>
    </row>
    <row r="681" spans="1:38">
      <c r="A681" s="6"/>
      <c r="B681" s="5"/>
      <c r="C681" s="5"/>
      <c r="D681" s="5"/>
      <c r="F681" s="5"/>
      <c r="AJ681">
        <f>IF(AND(OR(D681="S. acutus",D681="S. californicus",D681="S. tabernaemontani"),G681=0),E681*[1]Sheet1!$D$7+[1]Sheet1!$L$7,IF(AND(OR(D681="S. acutus",D681="S. tabernaemontani"),G681&gt;0),E681*[1]Sheet1!$D$8+AI681*[1]Sheet1!$E$8,IF(AND(D681="S. californicus",G681&gt;0),E681*[1]Sheet1!$D$9+AI681*[1]Sheet1!$E$9,IF(D681="S. maritimus",F681*[1]Sheet1!$C$10+E681*[1]Sheet1!$D$10+G681*[1]Sheet1!$F$10+[1]Sheet1!$L$10,IF(D681="S. americanus",F681*[1]Sheet1!$C$6+E681*[1]Sheet1!$D$6+[1]Sheet1!$L$6,IF(AND(OR(D681="T. domingensis",D681="T. latifolia"),E681&gt;0),F681*[1]Sheet1!$C$4+E681*[1]Sheet1!$D$4+AD681*[1]Sheet1!$J$4+AE681*[1]Sheet1!$K$4+[1]Sheet1!$L$4,IF(AND(OR(D681="T. domingensis",D681="T. latifolia"),AF681&gt;0),AF681*[1]Sheet1!$G$5+AG681*[1]Sheet1!$H$5+AH681*[1]Sheet1!$I$5+[1]Sheet1!$L$5,0)))))))</f>
        <v>0</v>
      </c>
      <c r="AK681">
        <f t="shared" si="40"/>
        <v>0</v>
      </c>
      <c r="AL681">
        <f t="shared" si="41"/>
        <v>0</v>
      </c>
    </row>
    <row r="682" spans="1:38">
      <c r="A682" s="6"/>
      <c r="B682" s="5"/>
      <c r="C682" s="5"/>
      <c r="D682" s="5"/>
      <c r="F682" s="5"/>
      <c r="AJ682">
        <f>IF(AND(OR(D682="S. acutus",D682="S. californicus",D682="S. tabernaemontani"),G682=0),E682*[1]Sheet1!$D$7+[1]Sheet1!$L$7,IF(AND(OR(D682="S. acutus",D682="S. tabernaemontani"),G682&gt;0),E682*[1]Sheet1!$D$8+AI682*[1]Sheet1!$E$8,IF(AND(D682="S. californicus",G682&gt;0),E682*[1]Sheet1!$D$9+AI682*[1]Sheet1!$E$9,IF(D682="S. maritimus",F682*[1]Sheet1!$C$10+E682*[1]Sheet1!$D$10+G682*[1]Sheet1!$F$10+[1]Sheet1!$L$10,IF(D682="S. americanus",F682*[1]Sheet1!$C$6+E682*[1]Sheet1!$D$6+[1]Sheet1!$L$6,IF(AND(OR(D682="T. domingensis",D682="T. latifolia"),E682&gt;0),F682*[1]Sheet1!$C$4+E682*[1]Sheet1!$D$4+AD682*[1]Sheet1!$J$4+AE682*[1]Sheet1!$K$4+[1]Sheet1!$L$4,IF(AND(OR(D682="T. domingensis",D682="T. latifolia"),AF682&gt;0),AF682*[1]Sheet1!$G$5+AG682*[1]Sheet1!$H$5+AH682*[1]Sheet1!$I$5+[1]Sheet1!$L$5,0)))))))</f>
        <v>0</v>
      </c>
      <c r="AK682">
        <f t="shared" si="40"/>
        <v>0</v>
      </c>
      <c r="AL682">
        <f t="shared" si="41"/>
        <v>0</v>
      </c>
    </row>
    <row r="683" spans="1:38">
      <c r="A683" s="6"/>
      <c r="B683" s="5"/>
      <c r="C683" s="5"/>
      <c r="D683" s="5"/>
      <c r="F683" s="5"/>
      <c r="AJ683">
        <f>IF(AND(OR(D683="S. acutus",D683="S. californicus",D683="S. tabernaemontani"),G683=0),E683*[1]Sheet1!$D$7+[1]Sheet1!$L$7,IF(AND(OR(D683="S. acutus",D683="S. tabernaemontani"),G683&gt;0),E683*[1]Sheet1!$D$8+AI683*[1]Sheet1!$E$8,IF(AND(D683="S. californicus",G683&gt;0),E683*[1]Sheet1!$D$9+AI683*[1]Sheet1!$E$9,IF(D683="S. maritimus",F683*[1]Sheet1!$C$10+E683*[1]Sheet1!$D$10+G683*[1]Sheet1!$F$10+[1]Sheet1!$L$10,IF(D683="S. americanus",F683*[1]Sheet1!$C$6+E683*[1]Sheet1!$D$6+[1]Sheet1!$L$6,IF(AND(OR(D683="T. domingensis",D683="T. latifolia"),E683&gt;0),F683*[1]Sheet1!$C$4+E683*[1]Sheet1!$D$4+AD683*[1]Sheet1!$J$4+AE683*[1]Sheet1!$K$4+[1]Sheet1!$L$4,IF(AND(OR(D683="T. domingensis",D683="T. latifolia"),AF683&gt;0),AF683*[1]Sheet1!$G$5+AG683*[1]Sheet1!$H$5+AH683*[1]Sheet1!$I$5+[1]Sheet1!$L$5,0)))))))</f>
        <v>0</v>
      </c>
      <c r="AK683">
        <f t="shared" si="40"/>
        <v>0</v>
      </c>
      <c r="AL683">
        <f t="shared" si="41"/>
        <v>0</v>
      </c>
    </row>
    <row r="684" spans="1:38">
      <c r="A684" s="6"/>
      <c r="B684" s="5"/>
      <c r="C684" s="5"/>
      <c r="D684" s="5"/>
      <c r="F684" s="5"/>
      <c r="G684" s="5"/>
      <c r="AJ684">
        <f>IF(AND(OR(D684="S. acutus",D684="S. californicus",D684="S. tabernaemontani"),G684=0),E684*[1]Sheet1!$D$7+[1]Sheet1!$L$7,IF(AND(OR(D684="S. acutus",D684="S. tabernaemontani"),G684&gt;0),E684*[1]Sheet1!$D$8+AI684*[1]Sheet1!$E$8,IF(AND(D684="S. californicus",G684&gt;0),E684*[1]Sheet1!$D$9+AI684*[1]Sheet1!$E$9,IF(D684="S. maritimus",F684*[1]Sheet1!$C$10+E684*[1]Sheet1!$D$10+G684*[1]Sheet1!$F$10+[1]Sheet1!$L$10,IF(D684="S. americanus",F684*[1]Sheet1!$C$6+E684*[1]Sheet1!$D$6+[1]Sheet1!$L$6,IF(AND(OR(D684="T. domingensis",D684="T. latifolia"),E684&gt;0),F684*[1]Sheet1!$C$4+E684*[1]Sheet1!$D$4+AD684*[1]Sheet1!$J$4+AE684*[1]Sheet1!$K$4+[1]Sheet1!$L$4,IF(AND(OR(D684="T. domingensis",D684="T. latifolia"),AF684&gt;0),AF684*[1]Sheet1!$G$5+AG684*[1]Sheet1!$H$5+AH684*[1]Sheet1!$I$5+[1]Sheet1!$L$5,0)))))))</f>
        <v>0</v>
      </c>
      <c r="AK684">
        <f t="shared" si="40"/>
        <v>0</v>
      </c>
      <c r="AL684">
        <f t="shared" si="41"/>
        <v>0</v>
      </c>
    </row>
    <row r="685" spans="1:38">
      <c r="A685" s="6"/>
      <c r="B685" s="5"/>
      <c r="C685" s="5"/>
      <c r="D685" s="5"/>
      <c r="F685" s="5"/>
      <c r="G685" s="5"/>
      <c r="AD685" s="5"/>
      <c r="AJ685">
        <f>IF(AND(OR(D685="S. acutus",D685="S. californicus",D685="S. tabernaemontani"),G685=0),E685*[1]Sheet1!$D$7+[1]Sheet1!$L$7,IF(AND(OR(D685="S. acutus",D685="S. tabernaemontani"),G685&gt;0),E685*[1]Sheet1!$D$8+AI685*[1]Sheet1!$E$8,IF(AND(D685="S. californicus",G685&gt;0),E685*[1]Sheet1!$D$9+AI685*[1]Sheet1!$E$9,IF(D685="S. maritimus",F685*[1]Sheet1!$C$10+E685*[1]Sheet1!$D$10+G685*[1]Sheet1!$F$10+[1]Sheet1!$L$10,IF(D685="S. americanus",F685*[1]Sheet1!$C$6+E685*[1]Sheet1!$D$6+[1]Sheet1!$L$6,IF(AND(OR(D685="T. domingensis",D685="T. latifolia"),E685&gt;0),F685*[1]Sheet1!$C$4+E685*[1]Sheet1!$D$4+AD685*[1]Sheet1!$J$4+AE685*[1]Sheet1!$K$4+[1]Sheet1!$L$4,IF(AND(OR(D685="T. domingensis",D685="T. latifolia"),AF685&gt;0),AF685*[1]Sheet1!$G$5+AG685*[1]Sheet1!$H$5+AH685*[1]Sheet1!$I$5+[1]Sheet1!$L$5,0)))))))</f>
        <v>0</v>
      </c>
      <c r="AK685">
        <f t="shared" si="40"/>
        <v>0</v>
      </c>
      <c r="AL685">
        <f t="shared" si="41"/>
        <v>0</v>
      </c>
    </row>
    <row r="686" spans="1:38">
      <c r="A686" s="6"/>
      <c r="B686" s="5"/>
      <c r="C686" s="5"/>
      <c r="D686" s="5"/>
      <c r="F686" s="5"/>
      <c r="G686" s="5"/>
      <c r="AJ686">
        <f>IF(AND(OR(D686="S. acutus",D686="S. californicus",D686="S. tabernaemontani"),G686=0),E686*[1]Sheet1!$D$7+[1]Sheet1!$L$7,IF(AND(OR(D686="S. acutus",D686="S. tabernaemontani"),G686&gt;0),E686*[1]Sheet1!$D$8+AI686*[1]Sheet1!$E$8,IF(AND(D686="S. californicus",G686&gt;0),E686*[1]Sheet1!$D$9+AI686*[1]Sheet1!$E$9,IF(D686="S. maritimus",F686*[1]Sheet1!$C$10+E686*[1]Sheet1!$D$10+G686*[1]Sheet1!$F$10+[1]Sheet1!$L$10,IF(D686="S. americanus",F686*[1]Sheet1!$C$6+E686*[1]Sheet1!$D$6+[1]Sheet1!$L$6,IF(AND(OR(D686="T. domingensis",D686="T. latifolia"),E686&gt;0),F686*[1]Sheet1!$C$4+E686*[1]Sheet1!$D$4+AD686*[1]Sheet1!$J$4+AE686*[1]Sheet1!$K$4+[1]Sheet1!$L$4,IF(AND(OR(D686="T. domingensis",D686="T. latifolia"),AF686&gt;0),AF686*[1]Sheet1!$G$5+AG686*[1]Sheet1!$H$5+AH686*[1]Sheet1!$I$5+[1]Sheet1!$L$5,0)))))))</f>
        <v>0</v>
      </c>
      <c r="AK686">
        <f t="shared" si="40"/>
        <v>0</v>
      </c>
      <c r="AL686">
        <f t="shared" si="41"/>
        <v>0</v>
      </c>
    </row>
  </sheetData>
  <sortState ref="B5:S687">
    <sortCondition ref="B5:B687"/>
    <sortCondition descending="1" ref="C5:C687"/>
    <sortCondition ref="D5:D68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workbookViewId="0">
      <selection activeCell="R53" sqref="R53"/>
    </sheetView>
  </sheetViews>
  <sheetFormatPr baseColWidth="10" defaultRowHeight="15" x14ac:dyDescent="0"/>
  <sheetData>
    <row r="1" spans="1:34" ht="20" thickBot="1">
      <c r="A1" s="39" t="s">
        <v>20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7"/>
      <c r="AA1" s="7"/>
    </row>
    <row r="2" spans="1:34" ht="99" thickTop="1">
      <c r="A2" s="8" t="s">
        <v>21</v>
      </c>
      <c r="B2" s="8" t="s">
        <v>2</v>
      </c>
      <c r="C2" s="3" t="s">
        <v>22</v>
      </c>
      <c r="D2" s="9" t="s">
        <v>23</v>
      </c>
      <c r="E2" s="8" t="s">
        <v>24</v>
      </c>
      <c r="F2" s="3" t="s">
        <v>25</v>
      </c>
      <c r="G2" s="3" t="s">
        <v>23</v>
      </c>
      <c r="H2" s="8" t="s">
        <v>26</v>
      </c>
      <c r="I2" s="3" t="s">
        <v>27</v>
      </c>
      <c r="J2" s="3" t="s">
        <v>23</v>
      </c>
      <c r="K2" s="8" t="s">
        <v>28</v>
      </c>
      <c r="L2" s="3" t="s">
        <v>29</v>
      </c>
      <c r="M2" s="10" t="s">
        <v>23</v>
      </c>
      <c r="N2" s="8" t="s">
        <v>30</v>
      </c>
      <c r="O2" s="3" t="s">
        <v>31</v>
      </c>
      <c r="P2" s="3" t="s">
        <v>23</v>
      </c>
      <c r="Q2" s="8" t="s">
        <v>32</v>
      </c>
      <c r="R2" s="3" t="s">
        <v>33</v>
      </c>
      <c r="S2" s="10" t="s">
        <v>23</v>
      </c>
      <c r="T2" s="8" t="s">
        <v>34</v>
      </c>
      <c r="U2" s="3" t="s">
        <v>35</v>
      </c>
      <c r="V2" s="3" t="s">
        <v>23</v>
      </c>
      <c r="W2" s="8" t="s">
        <v>36</v>
      </c>
      <c r="X2" s="8" t="s">
        <v>37</v>
      </c>
      <c r="Y2" s="8" t="s">
        <v>38</v>
      </c>
      <c r="Z2" s="8" t="s">
        <v>39</v>
      </c>
      <c r="AA2" s="8" t="s">
        <v>40</v>
      </c>
      <c r="AB2" s="8" t="s">
        <v>41</v>
      </c>
      <c r="AC2" s="8" t="s">
        <v>42</v>
      </c>
      <c r="AD2" s="8" t="s">
        <v>43</v>
      </c>
      <c r="AE2" s="8" t="s">
        <v>44</v>
      </c>
      <c r="AF2" s="11" t="s">
        <v>45</v>
      </c>
      <c r="AG2" s="11" t="s">
        <v>46</v>
      </c>
      <c r="AH2" s="11" t="s">
        <v>47</v>
      </c>
    </row>
    <row r="3" spans="1:34">
      <c r="A3" s="12" t="s">
        <v>48</v>
      </c>
      <c r="B3" s="13">
        <v>32</v>
      </c>
      <c r="C3" s="14"/>
      <c r="D3" s="15"/>
      <c r="E3" s="13">
        <f>C3*4</f>
        <v>0</v>
      </c>
      <c r="F3" s="14"/>
      <c r="G3" s="16"/>
      <c r="H3" s="13">
        <f>F3*4</f>
        <v>0</v>
      </c>
      <c r="I3" s="14"/>
      <c r="J3" s="16"/>
      <c r="K3" s="13">
        <f>I3*4</f>
        <v>0</v>
      </c>
      <c r="L3" s="14"/>
      <c r="M3" s="16"/>
      <c r="N3" s="13">
        <f>L3*4</f>
        <v>0</v>
      </c>
      <c r="O3" s="14"/>
      <c r="P3" s="16"/>
      <c r="Q3" s="13">
        <f>O3*4</f>
        <v>0</v>
      </c>
      <c r="R3" s="14">
        <f>SUM('Plant Measurements'!AK2+'Plant Measurements'!AK3+'Plant Measurements'!AK4+'Plant Measurements'!AK5+'Plant Measurements'!AK6+'Plant Measurements'!AK7+'Plant Measurements'!AK8+'Plant Measurements'!AK9+'Plant Measurements'!AK10+'Plant Measurements'!AK11+'Plant Measurements'!AK12+'Plant Measurements'!AK13+'Plant Measurements'!AK14+'Plant Measurements'!AK15+'Plant Measurements'!AK16+'Plant Measurements'!AK17+'Plant Measurements'!AK18+'Plant Measurements'!AK19+'Plant Measurements'!AK20+'Plant Measurements'!AK21+'Plant Measurements'!AK22+'Plant Measurements'!AK23+'Plant Measurements'!AK24+'Plant Measurements'!AK25)</f>
        <v>599.09709000000009</v>
      </c>
      <c r="S3" s="16"/>
      <c r="T3" s="13">
        <f>R3*4</f>
        <v>2396.3883600000004</v>
      </c>
      <c r="U3" s="14"/>
      <c r="V3" s="16"/>
      <c r="W3" s="13">
        <f>U3*4</f>
        <v>0</v>
      </c>
      <c r="X3" s="13">
        <f>SUM(W3,T3,Q3,N3,K3,H3,E3)</f>
        <v>2396.3883600000004</v>
      </c>
      <c r="Y3" s="17" t="e">
        <f>AVERAGE(X3:X7)</f>
        <v>#VALUE!</v>
      </c>
      <c r="Z3" s="18">
        <f>E3+Q3</f>
        <v>0</v>
      </c>
      <c r="AA3" s="18">
        <f>W3+T3</f>
        <v>2396.3883600000004</v>
      </c>
      <c r="AB3">
        <f>IF(X3&gt;0,(Q3+E3)/X3," ")</f>
        <v>0</v>
      </c>
      <c r="AC3">
        <f>IF(X3&gt;0,H3/X3," ")</f>
        <v>0</v>
      </c>
      <c r="AD3">
        <f>IF(X3&gt;0,K3/X3," ")</f>
        <v>0</v>
      </c>
      <c r="AE3">
        <f>IF(X3&gt;0,(W3+T3)/X3," ")</f>
        <v>1</v>
      </c>
      <c r="AF3">
        <f>210336.2801/10</f>
        <v>21033.62801</v>
      </c>
      <c r="AG3">
        <f>AF3/5</f>
        <v>4206.7256020000004</v>
      </c>
      <c r="AH3">
        <f>(AG3*X3)/1000</f>
        <v>10080.948266346795</v>
      </c>
    </row>
    <row r="4" spans="1:34">
      <c r="A4" s="19" t="s">
        <v>48</v>
      </c>
      <c r="B4" s="20">
        <v>31</v>
      </c>
      <c r="C4" s="21"/>
      <c r="D4" s="22"/>
      <c r="E4" s="13">
        <f t="shared" ref="E4:E52" si="0">C4*4</f>
        <v>0</v>
      </c>
      <c r="F4" s="21"/>
      <c r="G4" s="23"/>
      <c r="H4" s="13">
        <f>F4*4</f>
        <v>0</v>
      </c>
      <c r="I4" s="21"/>
      <c r="J4" s="23"/>
      <c r="K4" s="13">
        <f t="shared" ref="K4:K52" si="1">I4*4</f>
        <v>0</v>
      </c>
      <c r="L4" s="21"/>
      <c r="M4" s="23"/>
      <c r="N4" s="13">
        <f t="shared" ref="N4:N52" si="2">L4*4</f>
        <v>0</v>
      </c>
      <c r="O4" s="21"/>
      <c r="P4" s="23"/>
      <c r="Q4" s="13">
        <f t="shared" ref="Q4:Q52" si="3">O4*4</f>
        <v>0</v>
      </c>
      <c r="R4" s="21" t="e">
        <f>SUM('Plant Measurements'!AK26+'Plant Measurements'!AK27+'Plant Measurements'!AK28+'Plant Measurements'!AK29+'Plant Measurements'!AK30+'Plant Measurements'!AK31+'Plant Measurements'!AK32+'Plant Measurements'!AK33+'Plant Measurements'!AK34+'Plant Measurements'!AK35+'Plant Measurements'!AK36+'Plant Measurements'!AK37+'Plant Measurements'!AK38+'Plant Measurements'!AK39+'Plant Measurements'!AK40+'Plant Measurements'!AK41+'Plant Measurements'!AK42+'Plant Measurements'!AK43+'Plant Measurements'!AK44+'Plant Measurements'!AK45+'Plant Measurements'!AK46+'Plant Measurements'!AK47+'Plant Measurements'!AK48+'Plant Measurements'!AK49)</f>
        <v>#VALUE!</v>
      </c>
      <c r="S4" s="23"/>
      <c r="T4" s="13" t="e">
        <f t="shared" ref="T4:T52" si="4">R4*4</f>
        <v>#VALUE!</v>
      </c>
      <c r="U4" s="21"/>
      <c r="V4" s="23"/>
      <c r="W4" s="13">
        <f t="shared" ref="W4:W52" si="5">U4*4</f>
        <v>0</v>
      </c>
      <c r="X4" s="20" t="e">
        <f t="shared" ref="X4:X52" si="6">SUM(W4,T4,Q4,N4,K4,H4,E4)</f>
        <v>#VALUE!</v>
      </c>
      <c r="Y4" s="24"/>
      <c r="Z4" s="18">
        <f t="shared" ref="Z4:Z52" si="7">E4+Q4</f>
        <v>0</v>
      </c>
      <c r="AA4" s="18" t="e">
        <f t="shared" ref="AA4:AA52" si="8">W4+T4</f>
        <v>#VALUE!</v>
      </c>
      <c r="AB4" t="e">
        <f t="shared" ref="AB4:AB52" si="9">IF(X4&gt;0,(Q4+E4)/X4," ")</f>
        <v>#VALUE!</v>
      </c>
      <c r="AC4" t="e">
        <f t="shared" ref="AC4:AC52" si="10">IF(X4&gt;0,H4/X4," ")</f>
        <v>#VALUE!</v>
      </c>
      <c r="AD4" t="e">
        <f t="shared" ref="AD4:AD52" si="11">IF(X4&gt;0,K4/X4," ")</f>
        <v>#VALUE!</v>
      </c>
      <c r="AE4" t="e">
        <f t="shared" ref="AE4:AE52" si="12">IF(X4&gt;0,(W4+T4)/X4," ")</f>
        <v>#VALUE!</v>
      </c>
      <c r="AF4">
        <f t="shared" ref="AF4:AF52" si="13">210336.2801/10</f>
        <v>21033.62801</v>
      </c>
      <c r="AG4">
        <f t="shared" ref="AG4:AG52" si="14">AF4/5</f>
        <v>4206.7256020000004</v>
      </c>
      <c r="AH4" t="e">
        <f t="shared" ref="AH4:AH52" si="15">(AG4*X4)/1000</f>
        <v>#VALUE!</v>
      </c>
    </row>
    <row r="5" spans="1:34">
      <c r="A5" s="19" t="s">
        <v>48</v>
      </c>
      <c r="B5" s="20">
        <v>19</v>
      </c>
      <c r="C5" s="21">
        <f>SUM('Plant Measurements'!AK51+'Plant Measurements'!AK52+'Plant Measurements'!AK53+'Plant Measurements'!AK54+'Plant Measurements'!AK55+'Plant Measurements'!AK56+'Plant Measurements'!AK57+'Plant Measurements'!AK58)</f>
        <v>85.309682000000009</v>
      </c>
      <c r="D5" s="22"/>
      <c r="E5" s="13">
        <f t="shared" si="0"/>
        <v>341.23872800000004</v>
      </c>
      <c r="F5" s="21"/>
      <c r="G5" s="23"/>
      <c r="H5" s="13">
        <f>F5*4</f>
        <v>0</v>
      </c>
      <c r="I5" s="21"/>
      <c r="J5" s="23"/>
      <c r="K5" s="13">
        <f t="shared" si="1"/>
        <v>0</v>
      </c>
      <c r="L5" s="21"/>
      <c r="M5" s="23"/>
      <c r="N5" s="13">
        <f t="shared" si="2"/>
        <v>0</v>
      </c>
      <c r="O5" s="21"/>
      <c r="P5" s="23"/>
      <c r="Q5" s="13">
        <f t="shared" si="3"/>
        <v>0</v>
      </c>
      <c r="R5" s="21">
        <f>SUM('Plant Measurements'!AK59+'Plant Measurements'!AK60+'Plant Measurements'!AK61+'Plant Measurements'!AK62+'Plant Measurements'!AK63+'Plant Measurements'!AK64+'Plant Measurements'!AK65+'Plant Measurements'!AK66)</f>
        <v>201.82615200000004</v>
      </c>
      <c r="S5" s="23"/>
      <c r="T5" s="13">
        <f t="shared" si="4"/>
        <v>807.30460800000014</v>
      </c>
      <c r="U5" s="21"/>
      <c r="V5" s="23"/>
      <c r="W5" s="13">
        <f t="shared" si="5"/>
        <v>0</v>
      </c>
      <c r="X5" s="20">
        <f t="shared" si="6"/>
        <v>1148.5433360000002</v>
      </c>
      <c r="Y5" s="24"/>
      <c r="Z5" s="18">
        <f t="shared" si="7"/>
        <v>341.23872800000004</v>
      </c>
      <c r="AA5" s="18">
        <f t="shared" si="8"/>
        <v>807.30460800000014</v>
      </c>
      <c r="AB5">
        <f t="shared" si="9"/>
        <v>0.29710566184504855</v>
      </c>
      <c r="AC5">
        <f t="shared" si="10"/>
        <v>0</v>
      </c>
      <c r="AD5">
        <f t="shared" si="11"/>
        <v>0</v>
      </c>
      <c r="AE5">
        <f t="shared" si="12"/>
        <v>0.70289433815495139</v>
      </c>
      <c r="AF5">
        <f t="shared" si="13"/>
        <v>21033.62801</v>
      </c>
      <c r="AG5">
        <f t="shared" si="14"/>
        <v>4206.7256020000004</v>
      </c>
      <c r="AH5">
        <f t="shared" si="15"/>
        <v>4831.6066565576893</v>
      </c>
    </row>
    <row r="6" spans="1:34">
      <c r="A6" s="19" t="s">
        <v>48</v>
      </c>
      <c r="B6" s="20">
        <v>12</v>
      </c>
      <c r="C6" s="21"/>
      <c r="D6" s="22"/>
      <c r="E6" s="13">
        <f t="shared" si="0"/>
        <v>0</v>
      </c>
      <c r="F6" s="21"/>
      <c r="G6" s="23"/>
      <c r="H6" s="13">
        <f>F6*4</f>
        <v>0</v>
      </c>
      <c r="I6" s="21"/>
      <c r="J6" s="23"/>
      <c r="K6" s="13">
        <f t="shared" si="1"/>
        <v>0</v>
      </c>
      <c r="L6" s="21"/>
      <c r="M6" s="23"/>
      <c r="N6" s="13">
        <f t="shared" si="2"/>
        <v>0</v>
      </c>
      <c r="O6" s="21"/>
      <c r="P6" s="23"/>
      <c r="Q6" s="13">
        <f t="shared" si="3"/>
        <v>0</v>
      </c>
      <c r="R6" s="21">
        <f>SUM('Plant Measurements'!AK67+'Plant Measurements'!AK68+'Plant Measurements'!AK69+'Plant Measurements'!AK70+'Plant Measurements'!AK71+'Plant Measurements'!AK72+'Plant Measurements'!AK73+'Plant Measurements'!AK74+'Plant Measurements'!AK76+'Plant Measurements'!AK77+'Plant Measurements'!AK78+'Plant Measurements'!AK79)</f>
        <v>154.84255899999999</v>
      </c>
      <c r="S6" s="23"/>
      <c r="T6" s="13">
        <f t="shared" si="4"/>
        <v>619.37023599999998</v>
      </c>
      <c r="U6" s="21"/>
      <c r="V6" s="23"/>
      <c r="W6" s="13">
        <f t="shared" si="5"/>
        <v>0</v>
      </c>
      <c r="X6" s="20">
        <f t="shared" si="6"/>
        <v>619.37023599999998</v>
      </c>
      <c r="Y6" s="24"/>
      <c r="Z6" s="18">
        <f t="shared" si="7"/>
        <v>0</v>
      </c>
      <c r="AA6" s="18">
        <f t="shared" si="8"/>
        <v>619.37023599999998</v>
      </c>
      <c r="AB6">
        <f t="shared" si="9"/>
        <v>0</v>
      </c>
      <c r="AC6">
        <f t="shared" si="10"/>
        <v>0</v>
      </c>
      <c r="AD6">
        <f t="shared" si="11"/>
        <v>0</v>
      </c>
      <c r="AE6">
        <f t="shared" si="12"/>
        <v>1</v>
      </c>
      <c r="AF6">
        <f t="shared" si="13"/>
        <v>21033.62801</v>
      </c>
      <c r="AG6">
        <f>AF6/5</f>
        <v>4206.7256020000004</v>
      </c>
      <c r="AH6">
        <f t="shared" si="15"/>
        <v>2605.5206288979821</v>
      </c>
    </row>
    <row r="7" spans="1:34">
      <c r="A7" s="25" t="s">
        <v>48</v>
      </c>
      <c r="B7" s="26">
        <v>10</v>
      </c>
      <c r="C7" s="27"/>
      <c r="D7" s="28"/>
      <c r="E7" s="13">
        <f t="shared" si="0"/>
        <v>0</v>
      </c>
      <c r="F7" s="27"/>
      <c r="G7" s="29"/>
      <c r="H7" s="13">
        <f>F7*4</f>
        <v>0</v>
      </c>
      <c r="I7" s="27"/>
      <c r="J7" s="29"/>
      <c r="K7" s="13">
        <f t="shared" si="1"/>
        <v>0</v>
      </c>
      <c r="L7" s="27"/>
      <c r="M7" s="29"/>
      <c r="N7" s="13">
        <f t="shared" si="2"/>
        <v>0</v>
      </c>
      <c r="O7" s="27"/>
      <c r="P7" s="29"/>
      <c r="Q7" s="13">
        <f t="shared" si="3"/>
        <v>0</v>
      </c>
      <c r="R7" s="27"/>
      <c r="S7" s="29"/>
      <c r="T7" s="13">
        <f t="shared" si="4"/>
        <v>0</v>
      </c>
      <c r="U7" s="27"/>
      <c r="V7" s="29"/>
      <c r="W7" s="13">
        <f t="shared" si="5"/>
        <v>0</v>
      </c>
      <c r="X7" s="26">
        <f t="shared" si="6"/>
        <v>0</v>
      </c>
      <c r="Y7" s="30"/>
      <c r="Z7" s="18">
        <f t="shared" si="7"/>
        <v>0</v>
      </c>
      <c r="AA7" s="18">
        <f t="shared" si="8"/>
        <v>0</v>
      </c>
      <c r="AB7" t="str">
        <f t="shared" si="9"/>
        <v xml:space="preserve"> </v>
      </c>
      <c r="AC7" t="str">
        <f t="shared" si="10"/>
        <v xml:space="preserve"> </v>
      </c>
      <c r="AD7" t="str">
        <f t="shared" si="11"/>
        <v xml:space="preserve"> </v>
      </c>
      <c r="AE7" t="str">
        <f t="shared" si="12"/>
        <v xml:space="preserve"> </v>
      </c>
      <c r="AF7">
        <f t="shared" si="13"/>
        <v>21033.62801</v>
      </c>
      <c r="AG7">
        <f t="shared" si="14"/>
        <v>4206.7256020000004</v>
      </c>
      <c r="AH7">
        <f t="shared" si="15"/>
        <v>0</v>
      </c>
    </row>
    <row r="8" spans="1:34">
      <c r="A8" s="12" t="s">
        <v>14</v>
      </c>
      <c r="B8" s="13">
        <v>41</v>
      </c>
      <c r="C8" s="14"/>
      <c r="D8" s="15"/>
      <c r="E8" s="13">
        <f t="shared" si="0"/>
        <v>0</v>
      </c>
      <c r="F8" s="14"/>
      <c r="G8" s="16"/>
      <c r="H8" s="13"/>
      <c r="I8" s="14">
        <f>SUM('Plant Measurements'!AK81+'Plant Measurements'!AK82+'Plant Measurements'!AK83)</f>
        <v>115.40412600000002</v>
      </c>
      <c r="J8" s="16"/>
      <c r="K8" s="13">
        <f t="shared" si="1"/>
        <v>461.61650400000008</v>
      </c>
      <c r="L8" s="14"/>
      <c r="M8" s="16"/>
      <c r="N8" s="13">
        <f t="shared" si="2"/>
        <v>0</v>
      </c>
      <c r="O8" s="14"/>
      <c r="P8" s="16"/>
      <c r="Q8" s="13">
        <f t="shared" si="3"/>
        <v>0</v>
      </c>
      <c r="R8" s="14" t="e">
        <f>SUM('Plant Measurements'!AK84+'Plant Measurements'!AK85+'Plant Measurements'!AK86+'Plant Measurements'!AK87+'Plant Measurements'!AK88+'Plant Measurements'!AK89+'Plant Measurements'!AK90+'Plant Measurements'!AK91+'Plant Measurements'!AK92+'Plant Measurements'!AK93+'Plant Measurements'!AK94+'Plant Measurements'!AK95+'Plant Measurements'!AK96)</f>
        <v>#REF!</v>
      </c>
      <c r="S8" s="16"/>
      <c r="T8" s="13" t="e">
        <f t="shared" si="4"/>
        <v>#REF!</v>
      </c>
      <c r="U8" s="14"/>
      <c r="V8" s="16"/>
      <c r="W8" s="13">
        <f t="shared" si="5"/>
        <v>0</v>
      </c>
      <c r="X8" s="13" t="e">
        <f t="shared" si="6"/>
        <v>#REF!</v>
      </c>
      <c r="Y8" s="17" t="e">
        <f>AVERAGE(X8:X12)</f>
        <v>#REF!</v>
      </c>
      <c r="Z8" s="18">
        <f t="shared" si="7"/>
        <v>0</v>
      </c>
      <c r="AA8" s="18" t="e">
        <f t="shared" si="8"/>
        <v>#REF!</v>
      </c>
      <c r="AB8" t="e">
        <f t="shared" si="9"/>
        <v>#REF!</v>
      </c>
      <c r="AC8" t="e">
        <f t="shared" si="10"/>
        <v>#REF!</v>
      </c>
      <c r="AD8" t="e">
        <f t="shared" si="11"/>
        <v>#REF!</v>
      </c>
      <c r="AE8" t="e">
        <f t="shared" si="12"/>
        <v>#REF!</v>
      </c>
      <c r="AF8">
        <f t="shared" si="13"/>
        <v>21033.62801</v>
      </c>
      <c r="AG8">
        <f t="shared" si="14"/>
        <v>4206.7256020000004</v>
      </c>
      <c r="AH8" t="e">
        <f t="shared" si="15"/>
        <v>#REF!</v>
      </c>
    </row>
    <row r="9" spans="1:34">
      <c r="A9" s="19" t="s">
        <v>14</v>
      </c>
      <c r="B9" s="20">
        <v>36</v>
      </c>
      <c r="C9" s="21"/>
      <c r="D9" s="22"/>
      <c r="E9" s="13">
        <f t="shared" si="0"/>
        <v>0</v>
      </c>
      <c r="F9" s="21"/>
      <c r="G9" s="23"/>
      <c r="H9" s="20">
        <f>F9*4</f>
        <v>0</v>
      </c>
      <c r="I9" s="21"/>
      <c r="J9" s="23"/>
      <c r="K9" s="13">
        <f t="shared" si="1"/>
        <v>0</v>
      </c>
      <c r="L9" s="21"/>
      <c r="M9" s="23"/>
      <c r="N9" s="13">
        <f t="shared" si="2"/>
        <v>0</v>
      </c>
      <c r="O9" s="21"/>
      <c r="P9" s="23"/>
      <c r="Q9" s="13">
        <f t="shared" si="3"/>
        <v>0</v>
      </c>
      <c r="R9" s="21"/>
      <c r="S9" s="23"/>
      <c r="T9" s="13">
        <f t="shared" si="4"/>
        <v>0</v>
      </c>
      <c r="U9" s="21"/>
      <c r="V9" s="23"/>
      <c r="W9" s="13">
        <f t="shared" si="5"/>
        <v>0</v>
      </c>
      <c r="X9" s="20">
        <f>SUM(W9,T9,Q9,N9,K9,H9,E9)</f>
        <v>0</v>
      </c>
      <c r="Y9" s="24"/>
      <c r="Z9" s="18">
        <f t="shared" si="7"/>
        <v>0</v>
      </c>
      <c r="AA9" s="18">
        <f t="shared" si="8"/>
        <v>0</v>
      </c>
      <c r="AB9" t="str">
        <f t="shared" si="9"/>
        <v xml:space="preserve"> </v>
      </c>
      <c r="AC9" t="str">
        <f t="shared" si="10"/>
        <v xml:space="preserve"> </v>
      </c>
      <c r="AD9" t="str">
        <f t="shared" si="11"/>
        <v xml:space="preserve"> </v>
      </c>
      <c r="AE9" t="str">
        <f t="shared" si="12"/>
        <v xml:space="preserve"> </v>
      </c>
      <c r="AF9">
        <f t="shared" si="13"/>
        <v>21033.62801</v>
      </c>
      <c r="AG9">
        <f t="shared" si="14"/>
        <v>4206.7256020000004</v>
      </c>
      <c r="AH9">
        <f t="shared" si="15"/>
        <v>0</v>
      </c>
    </row>
    <row r="10" spans="1:34">
      <c r="A10" s="19" t="s">
        <v>14</v>
      </c>
      <c r="B10" s="20">
        <v>15</v>
      </c>
      <c r="C10" s="21"/>
      <c r="D10" s="22"/>
      <c r="E10" s="13">
        <f t="shared" si="0"/>
        <v>0</v>
      </c>
      <c r="F10" s="21"/>
      <c r="G10" s="23"/>
      <c r="H10" s="20">
        <f t="shared" ref="H10:H42" si="16">F10*4</f>
        <v>0</v>
      </c>
      <c r="I10" s="21"/>
      <c r="J10" s="23"/>
      <c r="K10" s="13">
        <f t="shared" si="1"/>
        <v>0</v>
      </c>
      <c r="L10" s="21"/>
      <c r="M10" s="23"/>
      <c r="N10" s="13">
        <f t="shared" si="2"/>
        <v>0</v>
      </c>
      <c r="O10" s="21"/>
      <c r="P10" s="23"/>
      <c r="Q10" s="13">
        <f t="shared" si="3"/>
        <v>0</v>
      </c>
      <c r="R10" s="21">
        <f>SUM('Plant Measurements'!AK98+'Plant Measurements'!AK100+'Plant Measurements'!AK101+'Plant Measurements'!AK102+'Plant Measurements'!AK103+'Plant Measurements'!AK105+'Plant Measurements'!AK106+'Plant Measurements'!AK107+'Plant Measurements'!AK109+'Plant Measurements'!AK110+'Plant Measurements'!AK111+'Plant Measurements'!AK113+'Plant Measurements'!AK114)</f>
        <v>386.1096366000001</v>
      </c>
      <c r="S10" s="23"/>
      <c r="T10" s="13">
        <f t="shared" si="4"/>
        <v>1544.4385464000004</v>
      </c>
      <c r="U10" s="21"/>
      <c r="V10" s="23"/>
      <c r="W10" s="13">
        <f t="shared" si="5"/>
        <v>0</v>
      </c>
      <c r="X10" s="20">
        <f t="shared" si="6"/>
        <v>1544.4385464000004</v>
      </c>
      <c r="Y10" s="24"/>
      <c r="Z10" s="18">
        <f t="shared" si="7"/>
        <v>0</v>
      </c>
      <c r="AA10" s="18">
        <f t="shared" si="8"/>
        <v>1544.4385464000004</v>
      </c>
      <c r="AB10">
        <f t="shared" si="9"/>
        <v>0</v>
      </c>
      <c r="AC10">
        <f t="shared" si="10"/>
        <v>0</v>
      </c>
      <c r="AD10">
        <f t="shared" si="11"/>
        <v>0</v>
      </c>
      <c r="AE10">
        <f t="shared" si="12"/>
        <v>1</v>
      </c>
      <c r="AF10">
        <f t="shared" si="13"/>
        <v>21033.62801</v>
      </c>
      <c r="AG10">
        <f t="shared" si="14"/>
        <v>4206.7256020000004</v>
      </c>
      <c r="AH10">
        <f t="shared" si="15"/>
        <v>6497.0291738565475</v>
      </c>
    </row>
    <row r="11" spans="1:34">
      <c r="A11" s="19" t="s">
        <v>14</v>
      </c>
      <c r="B11" s="20">
        <v>14</v>
      </c>
      <c r="C11" s="21" t="e">
        <f>SUM('Plant Measurements'!AK116+'Plant Measurements'!AK118+'Plant Measurements'!AK120+'Plant Measurements'!AK121+'Plant Measurements'!AK122+'Plant Measurements'!AK130+'Plant Measurements'!AK131+'Plant Measurements'!AK132+'Plant Measurements'!AK133+'Plant Measurements'!AK134+'Plant Measurements'!AK135+'Plant Measurements'!AK137+'Plant Measurements'!AK138+'Plant Measurements'!AK139+'Plant Measurements'!AK140+'Plant Measurements'!AK141+'Plant Measurements'!AK142+'Plant Measurements'!AK143+'Plant Measurements'!AK144+'Plant Measurements'!AK145)</f>
        <v>#VALUE!</v>
      </c>
      <c r="D11" s="22"/>
      <c r="E11" s="13" t="e">
        <f t="shared" si="0"/>
        <v>#VALUE!</v>
      </c>
      <c r="F11" s="21"/>
      <c r="G11" s="23"/>
      <c r="H11" s="20">
        <f t="shared" si="16"/>
        <v>0</v>
      </c>
      <c r="I11" s="21"/>
      <c r="J11" s="23"/>
      <c r="K11" s="13">
        <f t="shared" si="1"/>
        <v>0</v>
      </c>
      <c r="L11" s="21"/>
      <c r="M11" s="23"/>
      <c r="N11" s="13">
        <f t="shared" si="2"/>
        <v>0</v>
      </c>
      <c r="O11" s="21"/>
      <c r="P11" s="23"/>
      <c r="Q11" s="13">
        <f t="shared" si="3"/>
        <v>0</v>
      </c>
      <c r="R11" s="21"/>
      <c r="S11" s="23"/>
      <c r="T11" s="13">
        <f t="shared" si="4"/>
        <v>0</v>
      </c>
      <c r="U11" s="21"/>
      <c r="V11" s="23"/>
      <c r="W11" s="13">
        <f t="shared" si="5"/>
        <v>0</v>
      </c>
      <c r="X11" s="20" t="e">
        <f t="shared" si="6"/>
        <v>#VALUE!</v>
      </c>
      <c r="Y11" s="24"/>
      <c r="Z11" s="18" t="e">
        <f t="shared" si="7"/>
        <v>#VALUE!</v>
      </c>
      <c r="AA11" s="18">
        <f t="shared" si="8"/>
        <v>0</v>
      </c>
      <c r="AB11" t="e">
        <f t="shared" si="9"/>
        <v>#VALUE!</v>
      </c>
      <c r="AC11" t="e">
        <f t="shared" si="10"/>
        <v>#VALUE!</v>
      </c>
      <c r="AD11" t="e">
        <f t="shared" si="11"/>
        <v>#VALUE!</v>
      </c>
      <c r="AE11" t="e">
        <f t="shared" si="12"/>
        <v>#VALUE!</v>
      </c>
      <c r="AF11">
        <f t="shared" si="13"/>
        <v>21033.62801</v>
      </c>
      <c r="AG11">
        <f t="shared" si="14"/>
        <v>4206.7256020000004</v>
      </c>
      <c r="AH11" t="e">
        <f t="shared" si="15"/>
        <v>#VALUE!</v>
      </c>
    </row>
    <row r="12" spans="1:34">
      <c r="A12" s="25" t="s">
        <v>14</v>
      </c>
      <c r="B12" s="26">
        <v>6</v>
      </c>
      <c r="C12" s="27"/>
      <c r="D12" s="28"/>
      <c r="E12" s="13">
        <f t="shared" si="0"/>
        <v>0</v>
      </c>
      <c r="F12" s="27"/>
      <c r="G12" s="29"/>
      <c r="H12" s="20">
        <f t="shared" si="16"/>
        <v>0</v>
      </c>
      <c r="I12" s="27"/>
      <c r="J12" s="29"/>
      <c r="K12" s="13">
        <f t="shared" si="1"/>
        <v>0</v>
      </c>
      <c r="L12" s="27"/>
      <c r="M12" s="29"/>
      <c r="N12" s="13">
        <f t="shared" si="2"/>
        <v>0</v>
      </c>
      <c r="O12" s="27"/>
      <c r="P12" s="29"/>
      <c r="Q12" s="13">
        <f t="shared" si="3"/>
        <v>0</v>
      </c>
      <c r="R12" s="27"/>
      <c r="S12" s="29"/>
      <c r="T12" s="13">
        <f t="shared" si="4"/>
        <v>0</v>
      </c>
      <c r="U12" s="27"/>
      <c r="V12" s="29"/>
      <c r="W12" s="13">
        <f t="shared" si="5"/>
        <v>0</v>
      </c>
      <c r="X12" s="26">
        <f t="shared" si="6"/>
        <v>0</v>
      </c>
      <c r="Y12" s="30"/>
      <c r="Z12" s="18">
        <f t="shared" si="7"/>
        <v>0</v>
      </c>
      <c r="AA12" s="18">
        <f t="shared" si="8"/>
        <v>0</v>
      </c>
      <c r="AB12" t="str">
        <f t="shared" si="9"/>
        <v xml:space="preserve"> </v>
      </c>
      <c r="AC12" t="str">
        <f t="shared" si="10"/>
        <v xml:space="preserve"> </v>
      </c>
      <c r="AD12" t="str">
        <f t="shared" si="11"/>
        <v xml:space="preserve"> </v>
      </c>
      <c r="AE12" t="str">
        <f t="shared" si="12"/>
        <v xml:space="preserve"> </v>
      </c>
      <c r="AF12">
        <f t="shared" si="13"/>
        <v>21033.62801</v>
      </c>
      <c r="AG12">
        <f t="shared" si="14"/>
        <v>4206.7256020000004</v>
      </c>
      <c r="AH12">
        <f t="shared" si="15"/>
        <v>0</v>
      </c>
    </row>
    <row r="13" spans="1:34">
      <c r="A13" s="31" t="s">
        <v>12</v>
      </c>
      <c r="B13" s="32">
        <v>49</v>
      </c>
      <c r="C13" s="14"/>
      <c r="D13" s="15"/>
      <c r="E13" s="13">
        <f t="shared" si="0"/>
        <v>0</v>
      </c>
      <c r="F13" s="14"/>
      <c r="G13" s="16"/>
      <c r="H13" s="20">
        <f t="shared" si="16"/>
        <v>0</v>
      </c>
      <c r="I13" s="14"/>
      <c r="J13" s="16"/>
      <c r="K13" s="13">
        <f t="shared" si="1"/>
        <v>0</v>
      </c>
      <c r="L13" s="14"/>
      <c r="M13" s="16"/>
      <c r="N13" s="13">
        <f t="shared" si="2"/>
        <v>0</v>
      </c>
      <c r="O13" s="14"/>
      <c r="P13" s="16"/>
      <c r="Q13" s="13">
        <f t="shared" si="3"/>
        <v>0</v>
      </c>
      <c r="R13" s="14">
        <f>SUM('Plant Measurements'!AK147+'Plant Measurements'!AK148+'Plant Measurements'!AK149)</f>
        <v>42.522524000000004</v>
      </c>
      <c r="S13" s="16"/>
      <c r="T13" s="13">
        <f t="shared" si="4"/>
        <v>170.09009600000002</v>
      </c>
      <c r="U13" s="14"/>
      <c r="V13" s="16"/>
      <c r="W13" s="13">
        <f t="shared" si="5"/>
        <v>0</v>
      </c>
      <c r="X13" s="13">
        <f t="shared" si="6"/>
        <v>170.09009600000002</v>
      </c>
      <c r="Y13" s="17" t="e">
        <f>AVERAGE(X13:X17)</f>
        <v>#VALUE!</v>
      </c>
      <c r="Z13" s="18">
        <f t="shared" si="7"/>
        <v>0</v>
      </c>
      <c r="AA13" s="18">
        <f t="shared" si="8"/>
        <v>170.09009600000002</v>
      </c>
      <c r="AB13">
        <f t="shared" si="9"/>
        <v>0</v>
      </c>
      <c r="AC13">
        <f t="shared" si="10"/>
        <v>0</v>
      </c>
      <c r="AD13">
        <f t="shared" si="11"/>
        <v>0</v>
      </c>
      <c r="AE13">
        <f t="shared" si="12"/>
        <v>1</v>
      </c>
      <c r="AF13">
        <f t="shared" si="13"/>
        <v>21033.62801</v>
      </c>
      <c r="AG13">
        <f t="shared" si="14"/>
        <v>4206.7256020000004</v>
      </c>
      <c r="AH13">
        <f t="shared" si="15"/>
        <v>715.52236148983798</v>
      </c>
    </row>
    <row r="14" spans="1:34">
      <c r="A14" s="19" t="s">
        <v>12</v>
      </c>
      <c r="B14" s="20">
        <v>44</v>
      </c>
      <c r="C14" s="21"/>
      <c r="D14" s="22"/>
      <c r="E14" s="13">
        <f t="shared" si="0"/>
        <v>0</v>
      </c>
      <c r="F14" s="21"/>
      <c r="G14" s="23"/>
      <c r="H14" s="20">
        <f t="shared" si="16"/>
        <v>0</v>
      </c>
      <c r="I14" s="21"/>
      <c r="J14" s="23"/>
      <c r="K14" s="13">
        <f t="shared" si="1"/>
        <v>0</v>
      </c>
      <c r="L14" s="21"/>
      <c r="M14" s="23"/>
      <c r="N14" s="13">
        <f t="shared" si="2"/>
        <v>0</v>
      </c>
      <c r="O14" s="21"/>
      <c r="P14" s="23"/>
      <c r="Q14" s="13">
        <f t="shared" si="3"/>
        <v>0</v>
      </c>
      <c r="R14" s="21">
        <f>SUM('Plant Measurements'!AK150+'Plant Measurements'!AK151+'Plant Measurements'!AK152+'Plant Measurements'!AK153+'Plant Measurements'!AK154+'Plant Measurements'!AK155+'Plant Measurements'!AK156+'Plant Measurements'!AK158)</f>
        <v>56.164348999999994</v>
      </c>
      <c r="S14" s="23"/>
      <c r="T14" s="13">
        <f t="shared" si="4"/>
        <v>224.65739599999998</v>
      </c>
      <c r="U14" s="21"/>
      <c r="V14" s="23"/>
      <c r="W14" s="13">
        <f t="shared" si="5"/>
        <v>0</v>
      </c>
      <c r="X14" s="20">
        <f t="shared" si="6"/>
        <v>224.65739599999998</v>
      </c>
      <c r="Y14" s="24"/>
      <c r="Z14" s="18">
        <f t="shared" si="7"/>
        <v>0</v>
      </c>
      <c r="AA14" s="18">
        <f t="shared" si="8"/>
        <v>224.65739599999998</v>
      </c>
      <c r="AB14">
        <f t="shared" si="9"/>
        <v>0</v>
      </c>
      <c r="AC14">
        <f t="shared" si="10"/>
        <v>0</v>
      </c>
      <c r="AD14">
        <f t="shared" si="11"/>
        <v>0</v>
      </c>
      <c r="AE14">
        <f t="shared" si="12"/>
        <v>1</v>
      </c>
      <c r="AF14">
        <f t="shared" si="13"/>
        <v>21033.62801</v>
      </c>
      <c r="AG14">
        <f t="shared" si="14"/>
        <v>4206.7256020000004</v>
      </c>
      <c r="AH14">
        <f t="shared" si="15"/>
        <v>945.07201943185237</v>
      </c>
    </row>
    <row r="15" spans="1:34">
      <c r="A15" s="19" t="s">
        <v>12</v>
      </c>
      <c r="B15" s="20">
        <v>36</v>
      </c>
      <c r="C15" s="21"/>
      <c r="D15" s="22"/>
      <c r="E15" s="13">
        <f t="shared" si="0"/>
        <v>0</v>
      </c>
      <c r="F15" s="21"/>
      <c r="G15" s="23"/>
      <c r="H15" s="20">
        <f t="shared" si="16"/>
        <v>0</v>
      </c>
      <c r="I15" s="21"/>
      <c r="J15" s="23"/>
      <c r="K15" s="13">
        <f t="shared" si="1"/>
        <v>0</v>
      </c>
      <c r="L15" s="21"/>
      <c r="M15" s="23"/>
      <c r="N15" s="13">
        <f t="shared" si="2"/>
        <v>0</v>
      </c>
      <c r="O15" s="21"/>
      <c r="P15" s="23"/>
      <c r="Q15" s="13">
        <f t="shared" si="3"/>
        <v>0</v>
      </c>
      <c r="R15" s="21">
        <f>SUM('Plant Measurements'!AK159)</f>
        <v>2.8405330000000006</v>
      </c>
      <c r="S15" s="23"/>
      <c r="T15" s="13">
        <f t="shared" si="4"/>
        <v>11.362132000000003</v>
      </c>
      <c r="U15" s="21"/>
      <c r="V15" s="23"/>
      <c r="W15" s="13">
        <f t="shared" si="5"/>
        <v>0</v>
      </c>
      <c r="X15" s="20">
        <f t="shared" si="6"/>
        <v>11.362132000000003</v>
      </c>
      <c r="Y15" s="24"/>
      <c r="Z15" s="18">
        <f t="shared" si="7"/>
        <v>0</v>
      </c>
      <c r="AA15" s="18">
        <f t="shared" si="8"/>
        <v>11.362132000000003</v>
      </c>
      <c r="AB15">
        <f t="shared" si="9"/>
        <v>0</v>
      </c>
      <c r="AC15">
        <f t="shared" si="10"/>
        <v>0</v>
      </c>
      <c r="AD15">
        <f t="shared" si="11"/>
        <v>0</v>
      </c>
      <c r="AE15">
        <f t="shared" si="12"/>
        <v>1</v>
      </c>
      <c r="AF15">
        <f t="shared" si="13"/>
        <v>21033.62801</v>
      </c>
      <c r="AG15">
        <f t="shared" si="14"/>
        <v>4206.7256020000004</v>
      </c>
      <c r="AH15">
        <f t="shared" si="15"/>
        <v>47.79737157770348</v>
      </c>
    </row>
    <row r="16" spans="1:34">
      <c r="A16" s="19" t="s">
        <v>12</v>
      </c>
      <c r="B16" s="20">
        <v>13</v>
      </c>
      <c r="C16" s="21"/>
      <c r="D16" s="22"/>
      <c r="E16" s="13">
        <f t="shared" si="0"/>
        <v>0</v>
      </c>
      <c r="F16" s="21"/>
      <c r="G16" s="23"/>
      <c r="H16" s="20">
        <f t="shared" si="16"/>
        <v>0</v>
      </c>
      <c r="I16" s="21"/>
      <c r="J16" s="23"/>
      <c r="K16" s="13">
        <f t="shared" si="1"/>
        <v>0</v>
      </c>
      <c r="L16" s="21"/>
      <c r="M16" s="23"/>
      <c r="N16" s="13">
        <f t="shared" si="2"/>
        <v>0</v>
      </c>
      <c r="O16" s="21"/>
      <c r="P16" s="23"/>
      <c r="Q16" s="13">
        <f t="shared" si="3"/>
        <v>0</v>
      </c>
      <c r="R16" s="21" t="e">
        <f>SUM('Plant Measurements'!AK160+'Plant Measurements'!AK162+'Plant Measurements'!AK164+'Plant Measurements'!AK165)</f>
        <v>#VALUE!</v>
      </c>
      <c r="S16" s="23"/>
      <c r="T16" s="13" t="e">
        <f t="shared" si="4"/>
        <v>#VALUE!</v>
      </c>
      <c r="U16" s="21"/>
      <c r="V16" s="23"/>
      <c r="W16" s="13">
        <f t="shared" si="5"/>
        <v>0</v>
      </c>
      <c r="X16" s="20" t="e">
        <f t="shared" si="6"/>
        <v>#VALUE!</v>
      </c>
      <c r="Y16" s="24"/>
      <c r="Z16" s="18">
        <f t="shared" si="7"/>
        <v>0</v>
      </c>
      <c r="AA16" s="18" t="e">
        <f t="shared" si="8"/>
        <v>#VALUE!</v>
      </c>
      <c r="AB16" t="e">
        <f t="shared" si="9"/>
        <v>#VALUE!</v>
      </c>
      <c r="AC16" t="e">
        <f t="shared" si="10"/>
        <v>#VALUE!</v>
      </c>
      <c r="AD16" t="e">
        <f t="shared" si="11"/>
        <v>#VALUE!</v>
      </c>
      <c r="AE16" t="e">
        <f t="shared" si="12"/>
        <v>#VALUE!</v>
      </c>
      <c r="AF16">
        <f t="shared" si="13"/>
        <v>21033.62801</v>
      </c>
      <c r="AG16">
        <f t="shared" si="14"/>
        <v>4206.7256020000004</v>
      </c>
      <c r="AH16" t="e">
        <f t="shared" si="15"/>
        <v>#VALUE!</v>
      </c>
    </row>
    <row r="17" spans="1:34">
      <c r="A17" s="25" t="s">
        <v>12</v>
      </c>
      <c r="B17" s="26">
        <v>9</v>
      </c>
      <c r="C17" s="27"/>
      <c r="D17" s="28"/>
      <c r="E17" s="13">
        <f t="shared" si="0"/>
        <v>0</v>
      </c>
      <c r="F17" s="27"/>
      <c r="G17" s="29"/>
      <c r="H17" s="20">
        <f t="shared" si="16"/>
        <v>0</v>
      </c>
      <c r="I17" s="27"/>
      <c r="J17" s="29"/>
      <c r="K17" s="13">
        <f t="shared" si="1"/>
        <v>0</v>
      </c>
      <c r="L17" s="27"/>
      <c r="M17" s="29"/>
      <c r="N17" s="13">
        <f t="shared" si="2"/>
        <v>0</v>
      </c>
      <c r="O17" s="27"/>
      <c r="P17" s="29"/>
      <c r="Q17" s="13">
        <f t="shared" si="3"/>
        <v>0</v>
      </c>
      <c r="R17" s="37"/>
      <c r="S17" s="29"/>
      <c r="T17" s="13">
        <f t="shared" si="4"/>
        <v>0</v>
      </c>
      <c r="U17" s="27"/>
      <c r="V17" s="29"/>
      <c r="W17" s="13">
        <f t="shared" si="5"/>
        <v>0</v>
      </c>
      <c r="X17" s="26">
        <f t="shared" si="6"/>
        <v>0</v>
      </c>
      <c r="Y17" s="30"/>
      <c r="Z17" s="18">
        <f t="shared" si="7"/>
        <v>0</v>
      </c>
      <c r="AA17" s="18">
        <f t="shared" si="8"/>
        <v>0</v>
      </c>
      <c r="AB17" t="str">
        <f t="shared" si="9"/>
        <v xml:space="preserve"> </v>
      </c>
      <c r="AC17" t="str">
        <f t="shared" si="10"/>
        <v xml:space="preserve"> </v>
      </c>
      <c r="AD17" t="str">
        <f t="shared" si="11"/>
        <v xml:space="preserve"> </v>
      </c>
      <c r="AE17" t="str">
        <f t="shared" si="12"/>
        <v xml:space="preserve"> </v>
      </c>
      <c r="AF17">
        <f t="shared" si="13"/>
        <v>21033.62801</v>
      </c>
      <c r="AG17">
        <f t="shared" si="14"/>
        <v>4206.7256020000004</v>
      </c>
      <c r="AH17">
        <f t="shared" si="15"/>
        <v>0</v>
      </c>
    </row>
    <row r="18" spans="1:34">
      <c r="A18" s="12" t="s">
        <v>49</v>
      </c>
      <c r="B18" s="13">
        <v>42</v>
      </c>
      <c r="C18" s="14"/>
      <c r="D18" s="15"/>
      <c r="E18" s="13">
        <f t="shared" si="0"/>
        <v>0</v>
      </c>
      <c r="F18" s="14"/>
      <c r="G18" s="16"/>
      <c r="H18" s="20">
        <f t="shared" si="16"/>
        <v>0</v>
      </c>
      <c r="I18" s="14"/>
      <c r="J18" s="16"/>
      <c r="K18" s="13">
        <f t="shared" si="1"/>
        <v>0</v>
      </c>
      <c r="L18" s="14"/>
      <c r="M18" s="16"/>
      <c r="N18" s="13">
        <f t="shared" si="2"/>
        <v>0</v>
      </c>
      <c r="O18" s="14"/>
      <c r="P18" s="16"/>
      <c r="Q18" s="13">
        <f t="shared" si="3"/>
        <v>0</v>
      </c>
      <c r="R18" s="14">
        <f>SUM('Plant Measurements'!AK167+'Plant Measurements'!AK168+'Plant Measurements'!AK169+'Plant Measurements'!AK170+'Plant Measurements'!AK171)</f>
        <v>50.359806000000034</v>
      </c>
      <c r="S18" s="16"/>
      <c r="T18" s="13">
        <f t="shared" si="4"/>
        <v>201.43922400000014</v>
      </c>
      <c r="U18" s="14"/>
      <c r="V18" s="16"/>
      <c r="W18" s="13">
        <f t="shared" si="5"/>
        <v>0</v>
      </c>
      <c r="X18" s="13">
        <f t="shared" si="6"/>
        <v>201.43922400000014</v>
      </c>
      <c r="Y18" s="17" t="e">
        <f>AVERAGE(X18:X22)</f>
        <v>#VALUE!</v>
      </c>
      <c r="Z18" s="18">
        <f t="shared" si="7"/>
        <v>0</v>
      </c>
      <c r="AA18" s="18">
        <f t="shared" si="8"/>
        <v>201.43922400000014</v>
      </c>
      <c r="AB18">
        <f t="shared" si="9"/>
        <v>0</v>
      </c>
      <c r="AC18">
        <f t="shared" si="10"/>
        <v>0</v>
      </c>
      <c r="AD18">
        <f t="shared" si="11"/>
        <v>0</v>
      </c>
      <c r="AE18">
        <f t="shared" si="12"/>
        <v>1</v>
      </c>
      <c r="AF18">
        <f t="shared" si="13"/>
        <v>21033.62801</v>
      </c>
      <c r="AG18">
        <f t="shared" si="14"/>
        <v>4206.7256020000004</v>
      </c>
      <c r="AH18">
        <f t="shared" si="15"/>
        <v>847.39954084781346</v>
      </c>
    </row>
    <row r="19" spans="1:34">
      <c r="A19" s="19" t="s">
        <v>49</v>
      </c>
      <c r="B19" s="33">
        <v>9</v>
      </c>
      <c r="C19" s="21"/>
      <c r="D19" s="22"/>
      <c r="E19" s="13">
        <f t="shared" si="0"/>
        <v>0</v>
      </c>
      <c r="F19" s="21"/>
      <c r="G19" s="23"/>
      <c r="H19" s="20">
        <f t="shared" si="16"/>
        <v>0</v>
      </c>
      <c r="I19" s="21"/>
      <c r="J19" s="23"/>
      <c r="K19" s="13">
        <f t="shared" si="1"/>
        <v>0</v>
      </c>
      <c r="L19" s="21"/>
      <c r="M19" s="23"/>
      <c r="N19" s="13">
        <f t="shared" si="2"/>
        <v>0</v>
      </c>
      <c r="O19" s="21"/>
      <c r="P19" s="23"/>
      <c r="Q19" s="13">
        <f t="shared" si="3"/>
        <v>0</v>
      </c>
      <c r="R19" s="21"/>
      <c r="S19" s="23"/>
      <c r="T19" s="13">
        <f t="shared" si="4"/>
        <v>0</v>
      </c>
      <c r="U19" s="21"/>
      <c r="V19" s="23"/>
      <c r="W19" s="13">
        <f t="shared" si="5"/>
        <v>0</v>
      </c>
      <c r="X19" s="20">
        <f t="shared" si="6"/>
        <v>0</v>
      </c>
      <c r="Y19" s="24"/>
      <c r="Z19" s="18">
        <f t="shared" si="7"/>
        <v>0</v>
      </c>
      <c r="AA19" s="18">
        <f t="shared" si="8"/>
        <v>0</v>
      </c>
      <c r="AB19" t="str">
        <f t="shared" si="9"/>
        <v xml:space="preserve"> </v>
      </c>
      <c r="AC19" t="str">
        <f t="shared" si="10"/>
        <v xml:space="preserve"> </v>
      </c>
      <c r="AD19" t="str">
        <f t="shared" si="11"/>
        <v xml:space="preserve"> </v>
      </c>
      <c r="AE19" t="str">
        <f t="shared" si="12"/>
        <v xml:space="preserve"> </v>
      </c>
      <c r="AF19">
        <f t="shared" si="13"/>
        <v>21033.62801</v>
      </c>
      <c r="AG19">
        <f t="shared" si="14"/>
        <v>4206.7256020000004</v>
      </c>
      <c r="AH19">
        <f t="shared" si="15"/>
        <v>0</v>
      </c>
    </row>
    <row r="20" spans="1:34">
      <c r="A20" s="19" t="s">
        <v>49</v>
      </c>
      <c r="B20" s="20">
        <v>7</v>
      </c>
      <c r="C20" s="21"/>
      <c r="D20" s="22"/>
      <c r="E20" s="13">
        <f t="shared" si="0"/>
        <v>0</v>
      </c>
      <c r="F20" s="21"/>
      <c r="G20" s="23"/>
      <c r="H20" s="20">
        <f t="shared" si="16"/>
        <v>0</v>
      </c>
      <c r="I20" s="21" t="e">
        <f>SUM('Plant Measurements'!AK173+'Plant Measurements'!AK175+'Plant Measurements'!AK176+'Plant Measurements'!AK177+'Plant Measurements'!AK178+'Plant Measurements'!AK181+'Plant Measurements'!AK183+'Plant Measurements'!AK185+'Plant Measurements'!AK186+'Plant Measurements'!AK187)</f>
        <v>#VALUE!</v>
      </c>
      <c r="J20" s="23"/>
      <c r="K20" s="13" t="e">
        <f t="shared" si="1"/>
        <v>#VALUE!</v>
      </c>
      <c r="L20" s="21"/>
      <c r="M20" s="23"/>
      <c r="N20" s="13">
        <f t="shared" si="2"/>
        <v>0</v>
      </c>
      <c r="O20" s="21"/>
      <c r="P20" s="23"/>
      <c r="Q20" s="13">
        <f t="shared" si="3"/>
        <v>0</v>
      </c>
      <c r="R20" s="21"/>
      <c r="S20" s="23"/>
      <c r="T20" s="13">
        <f t="shared" si="4"/>
        <v>0</v>
      </c>
      <c r="U20" s="21"/>
      <c r="V20" s="23"/>
      <c r="W20" s="13">
        <f t="shared" si="5"/>
        <v>0</v>
      </c>
      <c r="X20" s="20" t="e">
        <f t="shared" si="6"/>
        <v>#VALUE!</v>
      </c>
      <c r="Y20" s="24"/>
      <c r="Z20" s="18">
        <f t="shared" si="7"/>
        <v>0</v>
      </c>
      <c r="AA20" s="18">
        <f t="shared" si="8"/>
        <v>0</v>
      </c>
      <c r="AB20" t="e">
        <f t="shared" si="9"/>
        <v>#VALUE!</v>
      </c>
      <c r="AC20" t="e">
        <f t="shared" si="10"/>
        <v>#VALUE!</v>
      </c>
      <c r="AD20" t="e">
        <f t="shared" si="11"/>
        <v>#VALUE!</v>
      </c>
      <c r="AE20" t="e">
        <f t="shared" si="12"/>
        <v>#VALUE!</v>
      </c>
      <c r="AF20">
        <f t="shared" si="13"/>
        <v>21033.62801</v>
      </c>
      <c r="AG20">
        <f t="shared" si="14"/>
        <v>4206.7256020000004</v>
      </c>
      <c r="AH20" t="e">
        <f t="shared" si="15"/>
        <v>#VALUE!</v>
      </c>
    </row>
    <row r="21" spans="1:34">
      <c r="A21" s="19" t="s">
        <v>49</v>
      </c>
      <c r="B21" s="20">
        <v>5</v>
      </c>
      <c r="C21" s="21"/>
      <c r="D21" s="22"/>
      <c r="E21" s="13">
        <f t="shared" si="0"/>
        <v>0</v>
      </c>
      <c r="F21" s="21"/>
      <c r="G21" s="23"/>
      <c r="H21" s="20">
        <f t="shared" si="16"/>
        <v>0</v>
      </c>
      <c r="I21" s="21"/>
      <c r="J21" s="23"/>
      <c r="K21" s="13">
        <f t="shared" si="1"/>
        <v>0</v>
      </c>
      <c r="L21" s="21"/>
      <c r="M21" s="23"/>
      <c r="N21" s="13">
        <f t="shared" si="2"/>
        <v>0</v>
      </c>
      <c r="O21" s="21"/>
      <c r="P21" s="23"/>
      <c r="Q21" s="13">
        <f t="shared" si="3"/>
        <v>0</v>
      </c>
      <c r="R21" s="21">
        <f>SUM('Plant Measurements'!AK189+'Plant Measurements'!AK190)</f>
        <v>36.045375000000014</v>
      </c>
      <c r="S21" s="23"/>
      <c r="T21" s="13">
        <f t="shared" si="4"/>
        <v>144.18150000000006</v>
      </c>
      <c r="U21" s="21"/>
      <c r="V21" s="23"/>
      <c r="W21" s="13">
        <f t="shared" si="5"/>
        <v>0</v>
      </c>
      <c r="X21" s="20">
        <f t="shared" si="6"/>
        <v>144.18150000000006</v>
      </c>
      <c r="Y21" s="24"/>
      <c r="Z21" s="18">
        <f t="shared" si="7"/>
        <v>0</v>
      </c>
      <c r="AA21" s="18">
        <f t="shared" si="8"/>
        <v>144.18150000000006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f t="shared" si="12"/>
        <v>1</v>
      </c>
      <c r="AF21">
        <f t="shared" si="13"/>
        <v>21033.62801</v>
      </c>
      <c r="AG21">
        <f t="shared" si="14"/>
        <v>4206.7256020000004</v>
      </c>
      <c r="AH21">
        <f t="shared" si="15"/>
        <v>606.53200738476335</v>
      </c>
    </row>
    <row r="22" spans="1:34">
      <c r="A22" s="25" t="s">
        <v>49</v>
      </c>
      <c r="B22" s="20">
        <v>3</v>
      </c>
      <c r="C22" s="27"/>
      <c r="D22" s="28"/>
      <c r="E22" s="13">
        <f t="shared" si="0"/>
        <v>0</v>
      </c>
      <c r="F22" s="27"/>
      <c r="G22" s="29"/>
      <c r="H22" s="20">
        <f t="shared" si="16"/>
        <v>0</v>
      </c>
      <c r="I22" s="27"/>
      <c r="J22" s="29"/>
      <c r="K22" s="13">
        <f t="shared" si="1"/>
        <v>0</v>
      </c>
      <c r="L22" s="27"/>
      <c r="M22" s="29"/>
      <c r="N22" s="13">
        <f t="shared" si="2"/>
        <v>0</v>
      </c>
      <c r="O22" s="27"/>
      <c r="P22" s="29"/>
      <c r="Q22" s="13">
        <f t="shared" si="3"/>
        <v>0</v>
      </c>
      <c r="R22" s="27">
        <f>SUM('Plant Measurements'!AK191+'Plant Measurements'!AK192+'Plant Measurements'!AK193+'Plant Measurements'!AK194+'Plant Measurements'!AK195+'Plant Measurements'!AK196+'Plant Measurements'!AK197+'Plant Measurements'!AK198+'Plant Measurements'!AK199)</f>
        <v>374.56682591000003</v>
      </c>
      <c r="S22" s="29"/>
      <c r="T22" s="13">
        <f t="shared" si="4"/>
        <v>1498.2673036400001</v>
      </c>
      <c r="U22" s="27"/>
      <c r="V22" s="29"/>
      <c r="W22" s="13">
        <f t="shared" si="5"/>
        <v>0</v>
      </c>
      <c r="X22" s="26">
        <f t="shared" si="6"/>
        <v>1498.2673036400001</v>
      </c>
      <c r="Y22" s="30"/>
      <c r="Z22" s="18">
        <f t="shared" si="7"/>
        <v>0</v>
      </c>
      <c r="AA22" s="18">
        <f t="shared" si="8"/>
        <v>1498.2673036400001</v>
      </c>
      <c r="AB22">
        <f t="shared" si="9"/>
        <v>0</v>
      </c>
      <c r="AC22">
        <f t="shared" si="10"/>
        <v>0</v>
      </c>
      <c r="AD22">
        <f t="shared" si="11"/>
        <v>0</v>
      </c>
      <c r="AE22">
        <f t="shared" si="12"/>
        <v>1</v>
      </c>
      <c r="AF22">
        <f t="shared" si="13"/>
        <v>21033.62801</v>
      </c>
      <c r="AG22">
        <f t="shared" si="14"/>
        <v>4206.7256020000004</v>
      </c>
      <c r="AH22">
        <f t="shared" si="15"/>
        <v>6302.799424861897</v>
      </c>
    </row>
    <row r="23" spans="1:34">
      <c r="A23" s="12" t="s">
        <v>13</v>
      </c>
      <c r="B23" s="13">
        <v>37</v>
      </c>
      <c r="C23" s="14"/>
      <c r="D23" s="15"/>
      <c r="E23" s="13">
        <f t="shared" si="0"/>
        <v>0</v>
      </c>
      <c r="F23" s="14"/>
      <c r="G23" s="16"/>
      <c r="H23" s="20">
        <f t="shared" si="16"/>
        <v>0</v>
      </c>
      <c r="I23" s="14"/>
      <c r="J23" s="16"/>
      <c r="K23" s="13">
        <f t="shared" si="1"/>
        <v>0</v>
      </c>
      <c r="L23" s="14"/>
      <c r="M23" s="16"/>
      <c r="N23" s="13">
        <f t="shared" si="2"/>
        <v>0</v>
      </c>
      <c r="O23" s="14"/>
      <c r="P23" s="16"/>
      <c r="Q23" s="13">
        <f t="shared" si="3"/>
        <v>0</v>
      </c>
      <c r="R23" s="14">
        <f>SUM('Plant Measurements'!AK200+'Plant Measurements'!AK201+'Plant Measurements'!AK202+'Plant Measurements'!AK203+'Plant Measurements'!AK204+'Plant Measurements'!AK205+'Plant Measurements'!AK207)</f>
        <v>345.24876900000004</v>
      </c>
      <c r="S23" s="16"/>
      <c r="T23" s="13">
        <f t="shared" si="4"/>
        <v>1380.9950760000002</v>
      </c>
      <c r="U23" s="14"/>
      <c r="V23" s="16"/>
      <c r="W23" s="13">
        <f t="shared" si="5"/>
        <v>0</v>
      </c>
      <c r="X23" s="13">
        <f t="shared" si="6"/>
        <v>1380.9950760000002</v>
      </c>
      <c r="Y23" s="17" t="e">
        <f>AVERAGE(X23:X27)</f>
        <v>#VALUE!</v>
      </c>
      <c r="Z23" s="18">
        <f t="shared" si="7"/>
        <v>0</v>
      </c>
      <c r="AA23" s="18">
        <f t="shared" si="8"/>
        <v>1380.9950760000002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1</v>
      </c>
      <c r="AF23">
        <f t="shared" si="13"/>
        <v>21033.62801</v>
      </c>
      <c r="AG23">
        <f t="shared" si="14"/>
        <v>4206.7256020000004</v>
      </c>
      <c r="AH23">
        <f t="shared" si="15"/>
        <v>5809.4673424451366</v>
      </c>
    </row>
    <row r="24" spans="1:34">
      <c r="A24" s="19" t="s">
        <v>13</v>
      </c>
      <c r="B24" s="20">
        <v>34</v>
      </c>
      <c r="C24" s="21"/>
      <c r="D24" s="22"/>
      <c r="E24" s="13">
        <f t="shared" si="0"/>
        <v>0</v>
      </c>
      <c r="F24" s="21"/>
      <c r="G24" s="23"/>
      <c r="H24" s="20">
        <f t="shared" si="16"/>
        <v>0</v>
      </c>
      <c r="I24" s="21"/>
      <c r="J24" s="23"/>
      <c r="K24" s="13">
        <f t="shared" si="1"/>
        <v>0</v>
      </c>
      <c r="L24" s="21"/>
      <c r="M24" s="23"/>
      <c r="N24" s="13">
        <f t="shared" si="2"/>
        <v>0</v>
      </c>
      <c r="O24" s="21"/>
      <c r="P24" s="23"/>
      <c r="Q24" s="13">
        <f t="shared" si="3"/>
        <v>0</v>
      </c>
      <c r="R24" s="38" t="e">
        <f>SUM('Plant Measurements'!AK208+'Plant Measurements'!AK209+'Plant Measurements'!AK210+'Plant Measurements'!AK211+'Plant Measurements'!AK212)</f>
        <v>#VALUE!</v>
      </c>
      <c r="S24" s="23"/>
      <c r="T24" s="13" t="e">
        <f t="shared" si="4"/>
        <v>#VALUE!</v>
      </c>
      <c r="U24" s="21"/>
      <c r="V24" s="23"/>
      <c r="W24" s="13">
        <f t="shared" si="5"/>
        <v>0</v>
      </c>
      <c r="X24" s="20" t="e">
        <f t="shared" si="6"/>
        <v>#VALUE!</v>
      </c>
      <c r="Y24" s="24"/>
      <c r="Z24" s="18">
        <f t="shared" si="7"/>
        <v>0</v>
      </c>
      <c r="AA24" s="18" t="e">
        <f t="shared" si="8"/>
        <v>#VALUE!</v>
      </c>
      <c r="AB24" t="e">
        <f t="shared" si="9"/>
        <v>#VALUE!</v>
      </c>
      <c r="AC24" t="e">
        <f t="shared" si="10"/>
        <v>#VALUE!</v>
      </c>
      <c r="AD24" t="e">
        <f t="shared" si="11"/>
        <v>#VALUE!</v>
      </c>
      <c r="AE24" t="e">
        <f t="shared" si="12"/>
        <v>#VALUE!</v>
      </c>
      <c r="AF24">
        <f t="shared" si="13"/>
        <v>21033.62801</v>
      </c>
      <c r="AG24">
        <f t="shared" si="14"/>
        <v>4206.7256020000004</v>
      </c>
      <c r="AH24" t="e">
        <f t="shared" si="15"/>
        <v>#VALUE!</v>
      </c>
    </row>
    <row r="25" spans="1:34">
      <c r="A25" s="19" t="s">
        <v>13</v>
      </c>
      <c r="B25" s="20">
        <v>26</v>
      </c>
      <c r="C25" s="21"/>
      <c r="D25" s="22"/>
      <c r="E25" s="13">
        <f t="shared" si="0"/>
        <v>0</v>
      </c>
      <c r="F25" s="21"/>
      <c r="G25" s="23"/>
      <c r="H25" s="20">
        <f t="shared" si="16"/>
        <v>0</v>
      </c>
      <c r="I25" s="21"/>
      <c r="J25" s="23"/>
      <c r="K25" s="13">
        <f t="shared" si="1"/>
        <v>0</v>
      </c>
      <c r="L25" s="21"/>
      <c r="M25" s="23"/>
      <c r="N25" s="13">
        <f t="shared" si="2"/>
        <v>0</v>
      </c>
      <c r="O25" s="21"/>
      <c r="P25" s="23"/>
      <c r="Q25" s="13">
        <f t="shared" si="3"/>
        <v>0</v>
      </c>
      <c r="R25" s="21">
        <f>SUM('Plant Measurements'!AK213+'Plant Measurements'!AK214+'Plant Measurements'!AK215+'Plant Measurements'!AK216+'Plant Measurements'!AK217+'Plant Measurements'!AK218+'Plant Measurements'!AK221+'Plant Measurements'!AK222+'Plant Measurements'!AK223+'Plant Measurements'!AK224+'Plant Measurements'!AK225)</f>
        <v>191.64433210000007</v>
      </c>
      <c r="S25" s="23"/>
      <c r="T25" s="13">
        <f t="shared" si="4"/>
        <v>766.57732840000028</v>
      </c>
      <c r="U25" s="21"/>
      <c r="V25" s="23"/>
      <c r="W25" s="13">
        <f t="shared" si="5"/>
        <v>0</v>
      </c>
      <c r="X25" s="20">
        <f t="shared" si="6"/>
        <v>766.57732840000028</v>
      </c>
      <c r="Y25" s="24"/>
      <c r="Z25" s="18">
        <f t="shared" si="7"/>
        <v>0</v>
      </c>
      <c r="AA25" s="18">
        <f t="shared" si="8"/>
        <v>766.57732840000028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1</v>
      </c>
      <c r="AF25">
        <f t="shared" si="13"/>
        <v>21033.62801</v>
      </c>
      <c r="AG25">
        <f t="shared" si="14"/>
        <v>4206.7256020000004</v>
      </c>
      <c r="AH25">
        <f t="shared" si="15"/>
        <v>3224.7804732930431</v>
      </c>
    </row>
    <row r="26" spans="1:34">
      <c r="A26" s="19" t="s">
        <v>13</v>
      </c>
      <c r="B26" s="20">
        <v>23</v>
      </c>
      <c r="C26" s="21"/>
      <c r="D26" s="22"/>
      <c r="E26" s="13">
        <f t="shared" si="0"/>
        <v>0</v>
      </c>
      <c r="F26" s="21"/>
      <c r="G26" s="23"/>
      <c r="H26" s="20">
        <f t="shared" si="16"/>
        <v>0</v>
      </c>
      <c r="I26" s="21"/>
      <c r="J26" s="23"/>
      <c r="K26" s="13">
        <f t="shared" si="1"/>
        <v>0</v>
      </c>
      <c r="L26" s="21"/>
      <c r="M26" s="23"/>
      <c r="N26" s="13">
        <f t="shared" si="2"/>
        <v>0</v>
      </c>
      <c r="O26" s="21"/>
      <c r="P26" s="23"/>
      <c r="Q26" s="13">
        <f t="shared" si="3"/>
        <v>0</v>
      </c>
      <c r="R26" s="21">
        <f>SUM('Plant Measurements'!AK226+'Plant Measurements'!AK227+'Plant Measurements'!AK228+'Plant Measurements'!AK229)</f>
        <v>19.325600300000001</v>
      </c>
      <c r="S26" s="23"/>
      <c r="T26" s="13">
        <f t="shared" si="4"/>
        <v>77.302401200000006</v>
      </c>
      <c r="U26" s="21"/>
      <c r="V26" s="23"/>
      <c r="W26" s="13">
        <f t="shared" si="5"/>
        <v>0</v>
      </c>
      <c r="X26" s="20">
        <f t="shared" si="6"/>
        <v>77.302401200000006</v>
      </c>
      <c r="Y26" s="24"/>
      <c r="Z26" s="18">
        <f t="shared" si="7"/>
        <v>0</v>
      </c>
      <c r="AA26" s="18">
        <f t="shared" si="8"/>
        <v>77.302401200000006</v>
      </c>
      <c r="AB26">
        <f t="shared" si="9"/>
        <v>0</v>
      </c>
      <c r="AC26">
        <f t="shared" si="10"/>
        <v>0</v>
      </c>
      <c r="AD26">
        <f t="shared" si="11"/>
        <v>0</v>
      </c>
      <c r="AE26">
        <f t="shared" si="12"/>
        <v>1</v>
      </c>
      <c r="AF26">
        <f t="shared" si="13"/>
        <v>21033.62801</v>
      </c>
      <c r="AG26">
        <f t="shared" si="14"/>
        <v>4206.7256020000004</v>
      </c>
      <c r="AH26">
        <f t="shared" si="15"/>
        <v>325.18999022411555</v>
      </c>
    </row>
    <row r="27" spans="1:34">
      <c r="A27" s="25" t="s">
        <v>13</v>
      </c>
      <c r="B27" s="26">
        <v>20</v>
      </c>
      <c r="C27" s="27"/>
      <c r="D27" s="28"/>
      <c r="E27" s="13">
        <f t="shared" si="0"/>
        <v>0</v>
      </c>
      <c r="F27" s="27"/>
      <c r="G27" s="29"/>
      <c r="H27" s="20">
        <f t="shared" si="16"/>
        <v>0</v>
      </c>
      <c r="I27" s="27"/>
      <c r="J27" s="29"/>
      <c r="K27" s="13">
        <f t="shared" si="1"/>
        <v>0</v>
      </c>
      <c r="L27" s="27"/>
      <c r="M27" s="29"/>
      <c r="N27" s="13">
        <f t="shared" si="2"/>
        <v>0</v>
      </c>
      <c r="O27" s="27"/>
      <c r="P27" s="29"/>
      <c r="Q27" s="13">
        <f t="shared" si="3"/>
        <v>0</v>
      </c>
      <c r="R27" s="27" t="e">
        <f>SUM('Plant Measurements'!AK230+'Plant Measurements'!AK231+'Plant Measurements'!AK232+'Plant Measurements'!AK233+'Plant Measurements'!AK234+'Plant Measurements'!AK235)</f>
        <v>#VALUE!</v>
      </c>
      <c r="S27" s="29"/>
      <c r="T27" s="13" t="e">
        <f t="shared" si="4"/>
        <v>#VALUE!</v>
      </c>
      <c r="U27" s="27"/>
      <c r="V27" s="29"/>
      <c r="W27" s="13">
        <f t="shared" si="5"/>
        <v>0</v>
      </c>
      <c r="X27" s="26" t="e">
        <f t="shared" si="6"/>
        <v>#VALUE!</v>
      </c>
      <c r="Y27" s="30"/>
      <c r="Z27" s="18">
        <f t="shared" si="7"/>
        <v>0</v>
      </c>
      <c r="AA27" s="18" t="e">
        <f t="shared" si="8"/>
        <v>#VALUE!</v>
      </c>
      <c r="AB27" t="e">
        <f t="shared" si="9"/>
        <v>#VALUE!</v>
      </c>
      <c r="AC27" t="e">
        <f t="shared" si="10"/>
        <v>#VALUE!</v>
      </c>
      <c r="AD27" t="e">
        <f t="shared" si="11"/>
        <v>#VALUE!</v>
      </c>
      <c r="AE27" t="e">
        <f t="shared" si="12"/>
        <v>#VALUE!</v>
      </c>
      <c r="AF27">
        <f t="shared" si="13"/>
        <v>21033.62801</v>
      </c>
      <c r="AG27">
        <f t="shared" si="14"/>
        <v>4206.7256020000004</v>
      </c>
      <c r="AH27" t="e">
        <f t="shared" si="15"/>
        <v>#VALUE!</v>
      </c>
    </row>
    <row r="28" spans="1:34">
      <c r="A28" s="12" t="s">
        <v>15</v>
      </c>
      <c r="B28" s="32">
        <v>50</v>
      </c>
      <c r="C28" s="14"/>
      <c r="D28" s="15"/>
      <c r="E28" s="13">
        <f t="shared" si="0"/>
        <v>0</v>
      </c>
      <c r="F28" s="14"/>
      <c r="G28" s="16"/>
      <c r="H28" s="20">
        <f t="shared" si="16"/>
        <v>0</v>
      </c>
      <c r="I28" s="14"/>
      <c r="J28" s="16"/>
      <c r="K28" s="13">
        <f t="shared" si="1"/>
        <v>0</v>
      </c>
      <c r="L28" s="14"/>
      <c r="M28" s="16"/>
      <c r="N28" s="13">
        <f t="shared" si="2"/>
        <v>0</v>
      </c>
      <c r="O28" s="14"/>
      <c r="P28" s="16"/>
      <c r="Q28" s="13">
        <f t="shared" si="3"/>
        <v>0</v>
      </c>
      <c r="R28" s="14">
        <f>SUM('Plant Measurements'!AK236+'Plant Measurements'!AK237+'Plant Measurements'!AK238+'Plant Measurements'!AK239+'Plant Measurements'!AK240+'Plant Measurements'!AK241+'Plant Measurements'!AK242+'Plant Measurements'!AK243+'Plant Measurements'!AK244+'Plant Measurements'!AK245+'Plant Measurements'!AK249+'Plant Measurements'!AK250+'Plant Measurements'!AK251+'Plant Measurements'!AK252+'Plant Measurements'!AK254+'Plant Measurements'!AK256+'Plant Measurements'!AK257+'Plant Measurements'!AK258+'Plant Measurements'!AK259+'Plant Measurements'!AK260)</f>
        <v>192.02998700000001</v>
      </c>
      <c r="S28" s="16"/>
      <c r="T28" s="13">
        <f t="shared" si="4"/>
        <v>768.11994800000002</v>
      </c>
      <c r="U28" s="14"/>
      <c r="V28" s="16"/>
      <c r="W28" s="13">
        <f t="shared" si="5"/>
        <v>0</v>
      </c>
      <c r="X28" s="13">
        <f t="shared" si="6"/>
        <v>768.11994800000002</v>
      </c>
      <c r="Y28" s="17" t="e">
        <f>AVERAGE(X28:X32)</f>
        <v>#VALUE!</v>
      </c>
      <c r="Z28" s="18">
        <f t="shared" si="7"/>
        <v>0</v>
      </c>
      <c r="AA28" s="18">
        <f t="shared" si="8"/>
        <v>768.11994800000002</v>
      </c>
      <c r="AB28">
        <f t="shared" si="9"/>
        <v>0</v>
      </c>
      <c r="AC28">
        <f t="shared" si="10"/>
        <v>0</v>
      </c>
      <c r="AD28">
        <f t="shared" si="11"/>
        <v>0</v>
      </c>
      <c r="AE28">
        <f t="shared" si="12"/>
        <v>1</v>
      </c>
      <c r="AF28">
        <f t="shared" si="13"/>
        <v>21033.62801</v>
      </c>
      <c r="AG28">
        <f t="shared" si="14"/>
        <v>4206.7256020000004</v>
      </c>
      <c r="AH28">
        <f t="shared" si="15"/>
        <v>3231.2698506585089</v>
      </c>
    </row>
    <row r="29" spans="1:34">
      <c r="A29" s="19" t="s">
        <v>15</v>
      </c>
      <c r="B29" s="20">
        <v>36</v>
      </c>
      <c r="C29" s="21" t="e">
        <f>SUM('Plant Measurements'!AK261+'Plant Measurements'!AK262+'Plant Measurements'!AK263+'Plant Measurements'!AK264+'Plant Measurements'!AK265+'Plant Measurements'!AK266+'Plant Measurements'!AK268+'Plant Measurements'!AK269+'Plant Measurements'!AK271+'Plant Measurements'!AK272+'Plant Measurements'!AK273+'Plant Measurements'!AK274)</f>
        <v>#VALUE!</v>
      </c>
      <c r="D29" s="22"/>
      <c r="E29" s="13" t="e">
        <f t="shared" si="0"/>
        <v>#VALUE!</v>
      </c>
      <c r="F29" s="21"/>
      <c r="G29" s="23"/>
      <c r="H29" s="20">
        <f t="shared" si="16"/>
        <v>0</v>
      </c>
      <c r="I29" s="21"/>
      <c r="J29" s="23"/>
      <c r="K29" s="13">
        <f t="shared" si="1"/>
        <v>0</v>
      </c>
      <c r="L29" s="21"/>
      <c r="M29" s="23"/>
      <c r="N29" s="13">
        <f t="shared" si="2"/>
        <v>0</v>
      </c>
      <c r="O29" s="21"/>
      <c r="P29" s="23"/>
      <c r="Q29" s="13">
        <f t="shared" si="3"/>
        <v>0</v>
      </c>
      <c r="R29" s="21"/>
      <c r="S29" s="23"/>
      <c r="T29" s="13">
        <f t="shared" si="4"/>
        <v>0</v>
      </c>
      <c r="U29" s="21"/>
      <c r="V29" s="23"/>
      <c r="W29" s="13">
        <f t="shared" si="5"/>
        <v>0</v>
      </c>
      <c r="X29" s="20" t="e">
        <f t="shared" si="6"/>
        <v>#VALUE!</v>
      </c>
      <c r="Y29" s="24"/>
      <c r="Z29" s="18" t="e">
        <f t="shared" si="7"/>
        <v>#VALUE!</v>
      </c>
      <c r="AA29" s="18">
        <f t="shared" si="8"/>
        <v>0</v>
      </c>
      <c r="AB29" t="e">
        <f t="shared" si="9"/>
        <v>#VALUE!</v>
      </c>
      <c r="AC29" t="e">
        <f t="shared" si="10"/>
        <v>#VALUE!</v>
      </c>
      <c r="AD29" t="e">
        <f t="shared" si="11"/>
        <v>#VALUE!</v>
      </c>
      <c r="AE29" t="e">
        <f t="shared" si="12"/>
        <v>#VALUE!</v>
      </c>
      <c r="AF29">
        <f t="shared" si="13"/>
        <v>21033.62801</v>
      </c>
      <c r="AG29">
        <f t="shared" si="14"/>
        <v>4206.7256020000004</v>
      </c>
      <c r="AH29" t="e">
        <f t="shared" si="15"/>
        <v>#VALUE!</v>
      </c>
    </row>
    <row r="30" spans="1:34">
      <c r="A30" s="19" t="s">
        <v>15</v>
      </c>
      <c r="B30" s="33">
        <v>16</v>
      </c>
      <c r="C30" s="21"/>
      <c r="D30" s="22"/>
      <c r="E30" s="13">
        <f t="shared" si="0"/>
        <v>0</v>
      </c>
      <c r="F30" s="21"/>
      <c r="G30" s="23"/>
      <c r="H30" s="20">
        <f t="shared" si="16"/>
        <v>0</v>
      </c>
      <c r="I30" s="21"/>
      <c r="J30" s="23"/>
      <c r="K30" s="13">
        <f t="shared" si="1"/>
        <v>0</v>
      </c>
      <c r="L30" s="21"/>
      <c r="M30" s="23"/>
      <c r="N30" s="13">
        <f t="shared" si="2"/>
        <v>0</v>
      </c>
      <c r="O30" s="21"/>
      <c r="P30" s="23"/>
      <c r="Q30" s="13">
        <f t="shared" si="3"/>
        <v>0</v>
      </c>
      <c r="R30" s="21" t="e">
        <f>SUM('Plant Measurements'!AK275+'Plant Measurements'!AK277+'Plant Measurements'!AK278+'Plant Measurements'!AK279+'Plant Measurements'!AK280+'Plant Measurements'!AK281+'Plant Measurements'!AK282)</f>
        <v>#VALUE!</v>
      </c>
      <c r="S30" s="23"/>
      <c r="T30" s="13" t="e">
        <f t="shared" si="4"/>
        <v>#VALUE!</v>
      </c>
      <c r="U30" s="21"/>
      <c r="V30" s="23"/>
      <c r="W30" s="13">
        <f t="shared" si="5"/>
        <v>0</v>
      </c>
      <c r="X30" s="20" t="e">
        <f t="shared" si="6"/>
        <v>#VALUE!</v>
      </c>
      <c r="Y30" s="24"/>
      <c r="Z30" s="18">
        <f t="shared" si="7"/>
        <v>0</v>
      </c>
      <c r="AA30" s="18" t="e">
        <f t="shared" si="8"/>
        <v>#VALUE!</v>
      </c>
      <c r="AB30" t="e">
        <f t="shared" si="9"/>
        <v>#VALUE!</v>
      </c>
      <c r="AC30" t="e">
        <f t="shared" si="10"/>
        <v>#VALUE!</v>
      </c>
      <c r="AD30" t="e">
        <f t="shared" si="11"/>
        <v>#VALUE!</v>
      </c>
      <c r="AE30" t="e">
        <f t="shared" si="12"/>
        <v>#VALUE!</v>
      </c>
      <c r="AF30">
        <f t="shared" si="13"/>
        <v>21033.62801</v>
      </c>
      <c r="AG30">
        <f t="shared" si="14"/>
        <v>4206.7256020000004</v>
      </c>
      <c r="AH30" t="e">
        <f t="shared" si="15"/>
        <v>#VALUE!</v>
      </c>
    </row>
    <row r="31" spans="1:34">
      <c r="A31" s="19" t="s">
        <v>15</v>
      </c>
      <c r="B31" s="20">
        <v>13</v>
      </c>
      <c r="C31" s="21"/>
      <c r="D31" s="22"/>
      <c r="E31" s="13">
        <f t="shared" si="0"/>
        <v>0</v>
      </c>
      <c r="F31" s="21"/>
      <c r="G31" s="23"/>
      <c r="H31" s="20">
        <f t="shared" si="16"/>
        <v>0</v>
      </c>
      <c r="I31" s="21"/>
      <c r="J31" s="23"/>
      <c r="K31" s="13">
        <f t="shared" si="1"/>
        <v>0</v>
      </c>
      <c r="L31" s="21"/>
      <c r="M31" s="23"/>
      <c r="N31" s="13">
        <f t="shared" si="2"/>
        <v>0</v>
      </c>
      <c r="O31" s="21"/>
      <c r="P31" s="23"/>
      <c r="Q31" s="13">
        <f t="shared" si="3"/>
        <v>0</v>
      </c>
      <c r="R31" s="21">
        <f>SUM('Plant Measurements'!AK284+'Plant Measurements'!AK285)</f>
        <v>48.956156000000007</v>
      </c>
      <c r="S31" s="23"/>
      <c r="T31" s="13">
        <f t="shared" si="4"/>
        <v>195.82462400000003</v>
      </c>
      <c r="U31" s="21"/>
      <c r="V31" s="23"/>
      <c r="W31" s="13">
        <f t="shared" si="5"/>
        <v>0</v>
      </c>
      <c r="X31" s="20">
        <f t="shared" si="6"/>
        <v>195.82462400000003</v>
      </c>
      <c r="Y31" s="24"/>
      <c r="Z31" s="18">
        <f t="shared" si="7"/>
        <v>0</v>
      </c>
      <c r="AA31" s="18">
        <f t="shared" si="8"/>
        <v>195.82462400000003</v>
      </c>
      <c r="AB31">
        <f t="shared" si="9"/>
        <v>0</v>
      </c>
      <c r="AC31">
        <f t="shared" si="10"/>
        <v>0</v>
      </c>
      <c r="AD31">
        <f t="shared" si="11"/>
        <v>0</v>
      </c>
      <c r="AE31">
        <f t="shared" si="12"/>
        <v>1</v>
      </c>
      <c r="AF31">
        <f t="shared" si="13"/>
        <v>21033.62801</v>
      </c>
      <c r="AG31">
        <f t="shared" si="14"/>
        <v>4206.7256020000004</v>
      </c>
      <c r="AH31">
        <f t="shared" si="15"/>
        <v>823.78045928282381</v>
      </c>
    </row>
    <row r="32" spans="1:34">
      <c r="A32" s="25" t="s">
        <v>15</v>
      </c>
      <c r="B32" s="20">
        <v>6</v>
      </c>
      <c r="C32" s="27"/>
      <c r="D32" s="28"/>
      <c r="E32" s="13">
        <f t="shared" si="0"/>
        <v>0</v>
      </c>
      <c r="F32" s="27"/>
      <c r="G32" s="29"/>
      <c r="H32" s="20">
        <f t="shared" si="16"/>
        <v>0</v>
      </c>
      <c r="I32" s="27">
        <f>SUM('Plant Measurements'!AK286+'Plant Measurements'!AK287+'Plant Measurements'!AK288+'Plant Measurements'!AK289+'Plant Measurements'!AK290+'Plant Measurements'!AK291+'Plant Measurements'!AK292+'Plant Measurements'!AK293+'Plant Measurements'!AK294+'Plant Measurements'!AK295+'Plant Measurements'!AK296+'Plant Measurements'!AK297+'Plant Measurements'!AK299+'Plant Measurements'!AK300+'Plant Measurements'!AK301+'Plant Measurements'!AK302+'Plant Measurements'!AK303+'Plant Measurements'!AK304+'Plant Measurements'!AK305+'Plant Measurements'!AK306+'Plant Measurements'!AK307+'Plant Measurements'!AK308+'Plant Measurements'!AK309)</f>
        <v>404.98430726000009</v>
      </c>
      <c r="J32" s="29"/>
      <c r="K32" s="13">
        <f t="shared" si="1"/>
        <v>1619.9372290400004</v>
      </c>
      <c r="L32" s="27"/>
      <c r="M32" s="29"/>
      <c r="N32" s="13">
        <f t="shared" si="2"/>
        <v>0</v>
      </c>
      <c r="O32" s="27"/>
      <c r="P32" s="29"/>
      <c r="Q32" s="13">
        <f t="shared" si="3"/>
        <v>0</v>
      </c>
      <c r="R32" s="27"/>
      <c r="S32" s="29"/>
      <c r="T32" s="13">
        <f t="shared" si="4"/>
        <v>0</v>
      </c>
      <c r="U32" s="27"/>
      <c r="V32" s="29"/>
      <c r="W32" s="13">
        <f t="shared" si="5"/>
        <v>0</v>
      </c>
      <c r="X32" s="26">
        <f t="shared" si="6"/>
        <v>1619.9372290400004</v>
      </c>
      <c r="Y32" s="30"/>
      <c r="Z32" s="18">
        <f t="shared" si="7"/>
        <v>0</v>
      </c>
      <c r="AA32" s="18">
        <f t="shared" si="8"/>
        <v>0</v>
      </c>
      <c r="AB32">
        <f t="shared" si="9"/>
        <v>0</v>
      </c>
      <c r="AC32">
        <f t="shared" si="10"/>
        <v>0</v>
      </c>
      <c r="AD32">
        <f t="shared" si="11"/>
        <v>1</v>
      </c>
      <c r="AE32">
        <f t="shared" si="12"/>
        <v>0</v>
      </c>
      <c r="AF32">
        <f t="shared" si="13"/>
        <v>21033.62801</v>
      </c>
      <c r="AG32">
        <f t="shared" si="14"/>
        <v>4206.7256020000004</v>
      </c>
      <c r="AH32">
        <f t="shared" si="15"/>
        <v>6814.6314150355083</v>
      </c>
    </row>
    <row r="33" spans="1:34">
      <c r="A33" s="12" t="s">
        <v>16</v>
      </c>
      <c r="B33" s="13">
        <v>46</v>
      </c>
      <c r="C33" s="14"/>
      <c r="D33" s="34"/>
      <c r="E33" s="13">
        <f t="shared" si="0"/>
        <v>0</v>
      </c>
      <c r="F33" s="14"/>
      <c r="G33" s="16"/>
      <c r="H33" s="20">
        <f t="shared" si="16"/>
        <v>0</v>
      </c>
      <c r="I33" s="14">
        <f>SUM('Plant Measurements'!AK310+'Plant Measurements'!AK311+'Plant Measurements'!AK312+'Plant Measurements'!AK313+'Plant Measurements'!AK314+'Plant Measurements'!AK315+'Plant Measurements'!AK316+'Plant Measurements'!AK318+'Plant Measurements'!AK319+'Plant Measurements'!AK320+'Plant Measurements'!AK321+'Plant Measurements'!AK322+'Plant Measurements'!AK323+'Plant Measurements'!AK324+'Plant Measurements'!AK325+'Plant Measurements'!AK326+'Plant Measurements'!AK327+'Plant Measurements'!AK328+'Plant Measurements'!AK329+'Plant Measurements'!AK330+'Plant Measurements'!AK331+'Plant Measurements'!AK332+'Plant Measurements'!AK333+'Plant Measurements'!AK334+'Plant Measurements'!AK335+'Plant Measurements'!AK336+'Plant Measurements'!AK337+'Plant Measurements'!AK338+'Plant Measurements'!AK339+'Plant Measurements'!AK340+'Plant Measurements'!AK341+'Plant Measurements'!AK342+'Plant Measurements'!AK344+'Plant Measurements'!AK345+'Plant Measurements'!AK346+'Plant Measurements'!AK349+'Plant Measurements'!AK350+'Plant Measurements'!AK351+'Plant Measurements'!AK352+'Plant Measurements'!AK353+'Plant Measurements'!AK354+'Plant Measurements'!AK355+'Plant Measurements'!AK356+'Plant Measurements'!AK357+'Plant Measurements'!AK358+'Plant Measurements'!AK359+'Plant Measurements'!AK360+'Plant Measurements'!AK361)</f>
        <v>0</v>
      </c>
      <c r="J33" s="16"/>
      <c r="K33" s="13">
        <f t="shared" si="1"/>
        <v>0</v>
      </c>
      <c r="L33" s="14"/>
      <c r="M33" s="16"/>
      <c r="N33" s="13">
        <f t="shared" si="2"/>
        <v>0</v>
      </c>
      <c r="O33" s="14"/>
      <c r="P33" s="16"/>
      <c r="Q33" s="13">
        <f t="shared" si="3"/>
        <v>0</v>
      </c>
      <c r="R33" s="14">
        <f>SUM('Plant Measurements'!AK362)</f>
        <v>0</v>
      </c>
      <c r="S33" s="16"/>
      <c r="T33" s="13">
        <f t="shared" si="4"/>
        <v>0</v>
      </c>
      <c r="U33" s="14"/>
      <c r="V33" s="16"/>
      <c r="W33" s="13">
        <f t="shared" si="5"/>
        <v>0</v>
      </c>
      <c r="X33" s="13">
        <f t="shared" si="6"/>
        <v>0</v>
      </c>
      <c r="Y33" s="17">
        <f>AVERAGE(X33:X37)</f>
        <v>0</v>
      </c>
      <c r="Z33" s="18">
        <f t="shared" si="7"/>
        <v>0</v>
      </c>
      <c r="AA33" s="18">
        <f t="shared" si="8"/>
        <v>0</v>
      </c>
      <c r="AB33" t="str">
        <f t="shared" si="9"/>
        <v xml:space="preserve"> </v>
      </c>
      <c r="AC33" t="str">
        <f t="shared" si="10"/>
        <v xml:space="preserve"> </v>
      </c>
      <c r="AD33" t="str">
        <f t="shared" si="11"/>
        <v xml:space="preserve"> </v>
      </c>
      <c r="AE33" t="str">
        <f t="shared" si="12"/>
        <v xml:space="preserve"> </v>
      </c>
      <c r="AF33">
        <f t="shared" si="13"/>
        <v>21033.62801</v>
      </c>
      <c r="AG33">
        <f t="shared" si="14"/>
        <v>4206.7256020000004</v>
      </c>
      <c r="AH33">
        <f t="shared" si="15"/>
        <v>0</v>
      </c>
    </row>
    <row r="34" spans="1:34">
      <c r="A34" s="19" t="s">
        <v>16</v>
      </c>
      <c r="B34" s="20">
        <v>42</v>
      </c>
      <c r="C34" s="21"/>
      <c r="D34" s="22"/>
      <c r="E34" s="13">
        <f t="shared" si="0"/>
        <v>0</v>
      </c>
      <c r="F34" s="21"/>
      <c r="G34" s="23"/>
      <c r="H34" s="20">
        <f t="shared" si="16"/>
        <v>0</v>
      </c>
      <c r="I34" s="21"/>
      <c r="J34" s="23"/>
      <c r="K34" s="13">
        <f t="shared" si="1"/>
        <v>0</v>
      </c>
      <c r="L34" s="21"/>
      <c r="M34" s="23"/>
      <c r="N34" s="13">
        <f t="shared" si="2"/>
        <v>0</v>
      </c>
      <c r="O34" s="21"/>
      <c r="P34" s="23"/>
      <c r="Q34" s="13">
        <f t="shared" si="3"/>
        <v>0</v>
      </c>
      <c r="R34" s="21">
        <f>SUM('Plant Measurements'!AK364+'Plant Measurements'!AK365+'Plant Measurements'!AK366+'Plant Measurements'!AK367+'Plant Measurements'!AK368+'Plant Measurements'!AK369+'Plant Measurements'!AK370+'Plant Measurements'!AK371+'Plant Measurements'!AK372+'Plant Measurements'!AK373+'Plant Measurements'!AK374+'Plant Measurements'!AK375+'Plant Measurements'!AK376)</f>
        <v>0</v>
      </c>
      <c r="S34" s="23"/>
      <c r="T34" s="13">
        <f t="shared" si="4"/>
        <v>0</v>
      </c>
      <c r="U34" s="21"/>
      <c r="V34" s="23"/>
      <c r="W34" s="13">
        <f t="shared" si="5"/>
        <v>0</v>
      </c>
      <c r="X34" s="20">
        <f t="shared" si="6"/>
        <v>0</v>
      </c>
      <c r="Y34" s="24"/>
      <c r="Z34" s="18">
        <f t="shared" si="7"/>
        <v>0</v>
      </c>
      <c r="AA34" s="18">
        <f t="shared" si="8"/>
        <v>0</v>
      </c>
      <c r="AB34" t="str">
        <f t="shared" si="9"/>
        <v xml:space="preserve"> </v>
      </c>
      <c r="AC34" t="str">
        <f t="shared" si="10"/>
        <v xml:space="preserve"> </v>
      </c>
      <c r="AD34" t="str">
        <f t="shared" si="11"/>
        <v xml:space="preserve"> </v>
      </c>
      <c r="AE34" t="str">
        <f t="shared" si="12"/>
        <v xml:space="preserve"> </v>
      </c>
      <c r="AF34">
        <f t="shared" si="13"/>
        <v>21033.62801</v>
      </c>
      <c r="AG34">
        <f t="shared" si="14"/>
        <v>4206.7256020000004</v>
      </c>
      <c r="AH34">
        <f t="shared" si="15"/>
        <v>0</v>
      </c>
    </row>
    <row r="35" spans="1:34">
      <c r="A35" s="19" t="s">
        <v>16</v>
      </c>
      <c r="B35" s="20">
        <v>20</v>
      </c>
      <c r="C35" s="21"/>
      <c r="D35" s="22"/>
      <c r="E35" s="13">
        <f t="shared" si="0"/>
        <v>0</v>
      </c>
      <c r="F35" s="21"/>
      <c r="G35" s="23"/>
      <c r="H35" s="20">
        <f t="shared" si="16"/>
        <v>0</v>
      </c>
      <c r="I35" s="21"/>
      <c r="J35" s="23"/>
      <c r="K35" s="13">
        <f t="shared" si="1"/>
        <v>0</v>
      </c>
      <c r="L35" s="21"/>
      <c r="M35" s="23"/>
      <c r="N35" s="13">
        <f t="shared" si="2"/>
        <v>0</v>
      </c>
      <c r="O35" s="21"/>
      <c r="P35" s="23"/>
      <c r="Q35" s="13">
        <f t="shared" si="3"/>
        <v>0</v>
      </c>
      <c r="R35" s="21">
        <f>SUM('Plant Measurements'!AK378+'Plant Measurements'!AK379+'Plant Measurements'!AK381+'Plant Measurements'!AK382+'Plant Measurements'!AK383+'Plant Measurements'!AK384+'Plant Measurements'!AK386+'Plant Measurements'!AK387+'Plant Measurements'!AK388+'Plant Measurements'!AK389+'Plant Measurements'!AK390+'Plant Measurements'!AK391+'Plant Measurements'!AK392+'Plant Measurements'!AK393+'Plant Measurements'!AK394)</f>
        <v>0</v>
      </c>
      <c r="S35" s="23"/>
      <c r="T35" s="13">
        <f t="shared" si="4"/>
        <v>0</v>
      </c>
      <c r="U35" s="21"/>
      <c r="V35" s="23"/>
      <c r="W35" s="13">
        <f t="shared" si="5"/>
        <v>0</v>
      </c>
      <c r="X35" s="20">
        <f t="shared" si="6"/>
        <v>0</v>
      </c>
      <c r="Y35" s="24"/>
      <c r="Z35" s="18">
        <f t="shared" si="7"/>
        <v>0</v>
      </c>
      <c r="AA35" s="18">
        <f t="shared" si="8"/>
        <v>0</v>
      </c>
      <c r="AB35" t="str">
        <f t="shared" si="9"/>
        <v xml:space="preserve"> </v>
      </c>
      <c r="AC35" t="str">
        <f t="shared" si="10"/>
        <v xml:space="preserve"> </v>
      </c>
      <c r="AD35" t="str">
        <f t="shared" si="11"/>
        <v xml:space="preserve"> </v>
      </c>
      <c r="AE35" t="str">
        <f t="shared" si="12"/>
        <v xml:space="preserve"> </v>
      </c>
      <c r="AF35">
        <f t="shared" si="13"/>
        <v>21033.62801</v>
      </c>
      <c r="AG35">
        <f t="shared" si="14"/>
        <v>4206.7256020000004</v>
      </c>
      <c r="AH35">
        <f t="shared" si="15"/>
        <v>0</v>
      </c>
    </row>
    <row r="36" spans="1:34">
      <c r="A36" s="19" t="s">
        <v>16</v>
      </c>
      <c r="B36" s="20">
        <v>14</v>
      </c>
      <c r="C36" s="21">
        <f>SUM('Plant Measurements'!AK396)</f>
        <v>0</v>
      </c>
      <c r="D36" s="22"/>
      <c r="E36" s="13">
        <f t="shared" si="0"/>
        <v>0</v>
      </c>
      <c r="F36" s="21"/>
      <c r="G36" s="23"/>
      <c r="H36" s="20">
        <f t="shared" si="16"/>
        <v>0</v>
      </c>
      <c r="I36" s="21"/>
      <c r="J36" s="23"/>
      <c r="K36" s="13">
        <f t="shared" si="1"/>
        <v>0</v>
      </c>
      <c r="L36" s="21"/>
      <c r="M36" s="23"/>
      <c r="N36" s="13">
        <f t="shared" si="2"/>
        <v>0</v>
      </c>
      <c r="O36" s="21"/>
      <c r="P36" s="23"/>
      <c r="Q36" s="13">
        <f t="shared" si="3"/>
        <v>0</v>
      </c>
      <c r="R36" s="21">
        <f>SUM('Plant Measurements'!AK399+'Plant Measurements'!AK400+'Plant Measurements'!AK401)</f>
        <v>0</v>
      </c>
      <c r="S36" s="23"/>
      <c r="T36" s="13">
        <f t="shared" si="4"/>
        <v>0</v>
      </c>
      <c r="U36" s="21"/>
      <c r="V36" s="23"/>
      <c r="W36" s="13">
        <f t="shared" si="5"/>
        <v>0</v>
      </c>
      <c r="X36" s="20">
        <f t="shared" si="6"/>
        <v>0</v>
      </c>
      <c r="Y36" s="24"/>
      <c r="Z36" s="18">
        <f t="shared" si="7"/>
        <v>0</v>
      </c>
      <c r="AA36" s="18">
        <f t="shared" si="8"/>
        <v>0</v>
      </c>
      <c r="AB36" t="str">
        <f t="shared" si="9"/>
        <v xml:space="preserve"> </v>
      </c>
      <c r="AC36" t="str">
        <f t="shared" si="10"/>
        <v xml:space="preserve"> </v>
      </c>
      <c r="AD36" t="str">
        <f t="shared" si="11"/>
        <v xml:space="preserve"> </v>
      </c>
      <c r="AE36" t="str">
        <f t="shared" si="12"/>
        <v xml:space="preserve"> </v>
      </c>
      <c r="AF36">
        <f t="shared" si="13"/>
        <v>21033.62801</v>
      </c>
      <c r="AG36">
        <f t="shared" si="14"/>
        <v>4206.7256020000004</v>
      </c>
      <c r="AH36">
        <f t="shared" si="15"/>
        <v>0</v>
      </c>
    </row>
    <row r="37" spans="1:34">
      <c r="A37" s="25" t="s">
        <v>16</v>
      </c>
      <c r="B37" s="26">
        <v>4</v>
      </c>
      <c r="C37" s="27"/>
      <c r="D37" s="28"/>
      <c r="E37" s="13">
        <f t="shared" si="0"/>
        <v>0</v>
      </c>
      <c r="F37" s="27"/>
      <c r="G37" s="29"/>
      <c r="H37" s="20">
        <f t="shared" si="16"/>
        <v>0</v>
      </c>
      <c r="I37" s="27"/>
      <c r="J37" s="29"/>
      <c r="K37" s="13">
        <f t="shared" si="1"/>
        <v>0</v>
      </c>
      <c r="L37" s="27"/>
      <c r="M37" s="29"/>
      <c r="N37" s="13">
        <f t="shared" si="2"/>
        <v>0</v>
      </c>
      <c r="O37" s="27"/>
      <c r="P37" s="29"/>
      <c r="Q37" s="13">
        <f t="shared" si="3"/>
        <v>0</v>
      </c>
      <c r="R37" s="27"/>
      <c r="S37" s="29"/>
      <c r="T37" s="13">
        <f t="shared" si="4"/>
        <v>0</v>
      </c>
      <c r="U37" s="27"/>
      <c r="V37" s="29"/>
      <c r="W37" s="13">
        <f t="shared" si="5"/>
        <v>0</v>
      </c>
      <c r="X37" s="26">
        <f t="shared" si="6"/>
        <v>0</v>
      </c>
      <c r="Y37" s="30"/>
      <c r="Z37" s="18">
        <f t="shared" si="7"/>
        <v>0</v>
      </c>
      <c r="AA37" s="18">
        <f t="shared" si="8"/>
        <v>0</v>
      </c>
      <c r="AB37" t="str">
        <f t="shared" si="9"/>
        <v xml:space="preserve"> </v>
      </c>
      <c r="AC37" t="str">
        <f t="shared" si="10"/>
        <v xml:space="preserve"> </v>
      </c>
      <c r="AD37" t="str">
        <f t="shared" si="11"/>
        <v xml:space="preserve"> </v>
      </c>
      <c r="AE37" t="str">
        <f t="shared" si="12"/>
        <v xml:space="preserve"> </v>
      </c>
      <c r="AF37">
        <f t="shared" si="13"/>
        <v>21033.62801</v>
      </c>
      <c r="AG37">
        <f t="shared" si="14"/>
        <v>4206.7256020000004</v>
      </c>
      <c r="AH37">
        <f t="shared" si="15"/>
        <v>0</v>
      </c>
    </row>
    <row r="38" spans="1:34">
      <c r="A38" s="12" t="s">
        <v>17</v>
      </c>
      <c r="B38" s="13">
        <v>36</v>
      </c>
      <c r="C38" s="14"/>
      <c r="D38" s="15"/>
      <c r="E38" s="13">
        <f t="shared" si="0"/>
        <v>0</v>
      </c>
      <c r="F38" s="14"/>
      <c r="G38" s="16"/>
      <c r="H38" s="20">
        <f t="shared" si="16"/>
        <v>0</v>
      </c>
      <c r="I38" s="14"/>
      <c r="J38" s="16"/>
      <c r="K38" s="13">
        <f t="shared" si="1"/>
        <v>0</v>
      </c>
      <c r="L38" s="14"/>
      <c r="M38" s="16"/>
      <c r="N38" s="13">
        <f t="shared" si="2"/>
        <v>0</v>
      </c>
      <c r="O38" s="14"/>
      <c r="P38" s="16"/>
      <c r="Q38" s="13">
        <f t="shared" si="3"/>
        <v>0</v>
      </c>
      <c r="R38" s="14">
        <f>SUM('Plant Measurements'!AK403+'Plant Measurements'!AK405+'Plant Measurements'!AK406+'Plant Measurements'!AK407+'Plant Measurements'!AK409+'Plant Measurements'!AK410+'Plant Measurements'!AK411+'Plant Measurements'!AK412+'Plant Measurements'!AK413+'Plant Measurements'!AK414+'Plant Measurements'!AK415+'Plant Measurements'!AK416+'Plant Measurements'!AK417+'Plant Measurements'!AK418+'Plant Measurements'!AK419+'Plant Measurements'!AK420)</f>
        <v>0</v>
      </c>
      <c r="S38" s="16"/>
      <c r="T38" s="13">
        <f t="shared" si="4"/>
        <v>0</v>
      </c>
      <c r="U38" s="14"/>
      <c r="V38" s="16"/>
      <c r="W38" s="13">
        <f t="shared" si="5"/>
        <v>0</v>
      </c>
      <c r="X38" s="13">
        <f t="shared" si="6"/>
        <v>0</v>
      </c>
      <c r="Y38" s="17">
        <f>AVERAGE(X38:X42)</f>
        <v>0</v>
      </c>
      <c r="Z38" s="18">
        <f t="shared" si="7"/>
        <v>0</v>
      </c>
      <c r="AA38" s="18">
        <f t="shared" si="8"/>
        <v>0</v>
      </c>
      <c r="AB38" t="str">
        <f t="shared" si="9"/>
        <v xml:space="preserve"> </v>
      </c>
      <c r="AC38" t="str">
        <f t="shared" si="10"/>
        <v xml:space="preserve"> </v>
      </c>
      <c r="AD38" t="str">
        <f t="shared" si="11"/>
        <v xml:space="preserve"> </v>
      </c>
      <c r="AE38" t="str">
        <f t="shared" si="12"/>
        <v xml:space="preserve"> </v>
      </c>
      <c r="AF38">
        <f t="shared" si="13"/>
        <v>21033.62801</v>
      </c>
      <c r="AG38">
        <f t="shared" si="14"/>
        <v>4206.7256020000004</v>
      </c>
      <c r="AH38">
        <f t="shared" si="15"/>
        <v>0</v>
      </c>
    </row>
    <row r="39" spans="1:34">
      <c r="A39" s="19" t="s">
        <v>17</v>
      </c>
      <c r="B39" s="20">
        <v>33</v>
      </c>
      <c r="C39" s="21"/>
      <c r="D39" s="22"/>
      <c r="E39" s="13">
        <f t="shared" si="0"/>
        <v>0</v>
      </c>
      <c r="F39" s="21"/>
      <c r="G39" s="23"/>
      <c r="H39" s="20">
        <f t="shared" si="16"/>
        <v>0</v>
      </c>
      <c r="I39" s="21"/>
      <c r="J39" s="23"/>
      <c r="K39" s="13">
        <f t="shared" si="1"/>
        <v>0</v>
      </c>
      <c r="L39" s="21"/>
      <c r="M39" s="23"/>
      <c r="N39" s="13">
        <f t="shared" si="2"/>
        <v>0</v>
      </c>
      <c r="O39" s="21"/>
      <c r="P39" s="23"/>
      <c r="Q39" s="13">
        <f t="shared" si="3"/>
        <v>0</v>
      </c>
      <c r="R39" s="21">
        <f>SUM('Plant Measurements'!AK421+'Plant Measurements'!AK422+'Plant Measurements'!AK423+'Plant Measurements'!AK424+'Plant Measurements'!AK425+'Plant Measurements'!AK427+'Plant Measurements'!AK428+'Plant Measurements'!AK429+'Plant Measurements'!AK430+'Plant Measurements'!AK431+'Plant Measurements'!AK432+'Plant Measurements'!AK433+'Plant Measurements'!AK434)</f>
        <v>0</v>
      </c>
      <c r="S39" s="23"/>
      <c r="T39" s="13">
        <f t="shared" si="4"/>
        <v>0</v>
      </c>
      <c r="U39" s="21"/>
      <c r="V39" s="23"/>
      <c r="W39" s="13">
        <f t="shared" si="5"/>
        <v>0</v>
      </c>
      <c r="X39" s="20">
        <f t="shared" si="6"/>
        <v>0</v>
      </c>
      <c r="Y39" s="24"/>
      <c r="Z39" s="18">
        <f t="shared" si="7"/>
        <v>0</v>
      </c>
      <c r="AA39" s="18">
        <f t="shared" si="8"/>
        <v>0</v>
      </c>
      <c r="AB39" t="str">
        <f t="shared" si="9"/>
        <v xml:space="preserve"> </v>
      </c>
      <c r="AC39" t="str">
        <f t="shared" si="10"/>
        <v xml:space="preserve"> </v>
      </c>
      <c r="AD39" t="str">
        <f t="shared" si="11"/>
        <v xml:space="preserve"> </v>
      </c>
      <c r="AE39" t="str">
        <f t="shared" si="12"/>
        <v xml:space="preserve"> </v>
      </c>
      <c r="AF39">
        <f t="shared" si="13"/>
        <v>21033.62801</v>
      </c>
      <c r="AG39">
        <f t="shared" si="14"/>
        <v>4206.7256020000004</v>
      </c>
      <c r="AH39">
        <f t="shared" si="15"/>
        <v>0</v>
      </c>
    </row>
    <row r="40" spans="1:34">
      <c r="A40" s="19" t="s">
        <v>17</v>
      </c>
      <c r="B40" s="20">
        <v>32</v>
      </c>
      <c r="C40" s="21"/>
      <c r="D40" s="22"/>
      <c r="E40" s="13">
        <f t="shared" si="0"/>
        <v>0</v>
      </c>
      <c r="F40" s="21"/>
      <c r="G40" s="23"/>
      <c r="H40" s="20">
        <f t="shared" si="16"/>
        <v>0</v>
      </c>
      <c r="I40" s="21"/>
      <c r="J40" s="23"/>
      <c r="K40" s="13">
        <f t="shared" si="1"/>
        <v>0</v>
      </c>
      <c r="L40" s="21"/>
      <c r="M40" s="23"/>
      <c r="N40" s="13">
        <f t="shared" si="2"/>
        <v>0</v>
      </c>
      <c r="O40" s="21"/>
      <c r="P40" s="23"/>
      <c r="Q40" s="13">
        <f t="shared" si="3"/>
        <v>0</v>
      </c>
      <c r="R40" s="21">
        <f>SUM('Plant Measurements'!AK437+'Plant Measurements'!AK439+'Plant Measurements'!AK440+'Plant Measurements'!AK441+'Plant Measurements'!AK442+'Plant Measurements'!AK443+'Plant Measurements'!AK445+'Plant Measurements'!AK446+'Plant Measurements'!AK447+'Plant Measurements'!AK448)</f>
        <v>0</v>
      </c>
      <c r="S40" s="23"/>
      <c r="T40" s="13">
        <f t="shared" si="4"/>
        <v>0</v>
      </c>
      <c r="U40" s="21"/>
      <c r="V40" s="23"/>
      <c r="W40" s="13">
        <f t="shared" si="5"/>
        <v>0</v>
      </c>
      <c r="X40" s="20">
        <f t="shared" si="6"/>
        <v>0</v>
      </c>
      <c r="Y40" s="24"/>
      <c r="Z40" s="18">
        <f t="shared" si="7"/>
        <v>0</v>
      </c>
      <c r="AA40" s="18">
        <f t="shared" si="8"/>
        <v>0</v>
      </c>
      <c r="AB40" t="str">
        <f t="shared" si="9"/>
        <v xml:space="preserve"> </v>
      </c>
      <c r="AC40" t="str">
        <f t="shared" si="10"/>
        <v xml:space="preserve"> </v>
      </c>
      <c r="AD40" t="str">
        <f t="shared" si="11"/>
        <v xml:space="preserve"> </v>
      </c>
      <c r="AE40" t="str">
        <f t="shared" si="12"/>
        <v xml:space="preserve"> </v>
      </c>
      <c r="AF40">
        <f t="shared" si="13"/>
        <v>21033.62801</v>
      </c>
      <c r="AG40">
        <f t="shared" si="14"/>
        <v>4206.7256020000004</v>
      </c>
      <c r="AH40">
        <f t="shared" si="15"/>
        <v>0</v>
      </c>
    </row>
    <row r="41" spans="1:34">
      <c r="A41" s="19" t="s">
        <v>17</v>
      </c>
      <c r="B41" s="20">
        <v>14</v>
      </c>
      <c r="C41" s="21"/>
      <c r="D41" s="22"/>
      <c r="E41" s="13">
        <f t="shared" si="0"/>
        <v>0</v>
      </c>
      <c r="F41" s="21"/>
      <c r="G41" s="23"/>
      <c r="H41" s="20">
        <f t="shared" si="16"/>
        <v>0</v>
      </c>
      <c r="I41" s="21">
        <f>SUM('Plant Measurements'!AK450+'Plant Measurements'!AK451+'Plant Measurements'!AK452+'Plant Measurements'!AK453+'Plant Measurements'!AK454+'Plant Measurements'!AK455+'Plant Measurements'!AK456+'Plant Measurements'!AK457+'Plant Measurements'!AK459+'Plant Measurements'!AK461+'Plant Measurements'!AK462+'Plant Measurements'!AK464+'Plant Measurements'!AK465+'Plant Measurements'!AK466+'Plant Measurements'!AK467+'Plant Measurements'!AK470+'Plant Measurements'!AK473+'Plant Measurements'!AK475+'Plant Measurements'!AK476+'Plant Measurements'!AK477+'Plant Measurements'!AK481+'Plant Measurements'!AK483+'Plant Measurements'!AK485+'Plant Measurements'!AK487+'Plant Measurements'!AK488+'Plant Measurements'!AK489+'Plant Measurements'!AK490+'Plant Measurements'!AK491+'Plant Measurements'!AK493+'Plant Measurements'!AK495+'Plant Measurements'!AK497+'Plant Measurements'!AK499+'Plant Measurements'!AK501+'Plant Measurements'!AK502+'Plant Measurements'!AK503+'Plant Measurements'!AK504+'Plant Measurements'!AK505+'Plant Measurements'!AK507+'Plant Measurements'!AK508)</f>
        <v>0</v>
      </c>
      <c r="J41" s="23"/>
      <c r="K41" s="13">
        <f t="shared" si="1"/>
        <v>0</v>
      </c>
      <c r="L41" s="21"/>
      <c r="M41" s="23"/>
      <c r="N41" s="13">
        <f t="shared" si="2"/>
        <v>0</v>
      </c>
      <c r="O41" s="21"/>
      <c r="P41" s="23"/>
      <c r="Q41" s="13">
        <f t="shared" si="3"/>
        <v>0</v>
      </c>
      <c r="R41" s="21"/>
      <c r="S41" s="23"/>
      <c r="T41" s="13">
        <f t="shared" si="4"/>
        <v>0</v>
      </c>
      <c r="U41" s="21"/>
      <c r="V41" s="23"/>
      <c r="W41" s="13">
        <f t="shared" si="5"/>
        <v>0</v>
      </c>
      <c r="X41" s="20">
        <f t="shared" si="6"/>
        <v>0</v>
      </c>
      <c r="Y41" s="24"/>
      <c r="Z41" s="18">
        <f t="shared" si="7"/>
        <v>0</v>
      </c>
      <c r="AA41" s="18">
        <f t="shared" si="8"/>
        <v>0</v>
      </c>
      <c r="AB41" t="str">
        <f t="shared" si="9"/>
        <v xml:space="preserve"> </v>
      </c>
      <c r="AC41" t="str">
        <f t="shared" si="10"/>
        <v xml:space="preserve"> </v>
      </c>
      <c r="AD41" t="str">
        <f t="shared" si="11"/>
        <v xml:space="preserve"> </v>
      </c>
      <c r="AE41" t="str">
        <f t="shared" si="12"/>
        <v xml:space="preserve"> </v>
      </c>
      <c r="AF41">
        <f t="shared" si="13"/>
        <v>21033.62801</v>
      </c>
      <c r="AG41">
        <f t="shared" si="14"/>
        <v>4206.7256020000004</v>
      </c>
      <c r="AH41">
        <f t="shared" si="15"/>
        <v>0</v>
      </c>
    </row>
    <row r="42" spans="1:34">
      <c r="A42" s="25" t="s">
        <v>17</v>
      </c>
      <c r="B42" s="26">
        <v>11</v>
      </c>
      <c r="C42" s="27"/>
      <c r="D42" s="28"/>
      <c r="E42" s="13">
        <f>C42*4</f>
        <v>0</v>
      </c>
      <c r="F42" s="27"/>
      <c r="G42" s="29"/>
      <c r="H42" s="20">
        <f t="shared" si="16"/>
        <v>0</v>
      </c>
      <c r="I42" s="27">
        <f>SUM('Plant Measurements'!AK511+'Plant Measurements'!AK512+'Plant Measurements'!AK514+'Plant Measurements'!AK515+'Plant Measurements'!AK517+'Plant Measurements'!AK522+'Plant Measurements'!AK523+'Plant Measurements'!AK524+'Plant Measurements'!AK526+'Plant Measurements'!AK527+'Plant Measurements'!AK529+'Plant Measurements'!AK530+'Plant Measurements'!AK531+'Plant Measurements'!AK532+'Plant Measurements'!AK533+'Plant Measurements'!AK534+'Plant Measurements'!AK535+'Plant Measurements'!AK536+'Plant Measurements'!AK537+'Plant Measurements'!AK538+'Plant Measurements'!AK539+'Plant Measurements'!AK540+'Plant Measurements'!AK541+'Plant Measurements'!AK542+'Plant Measurements'!AK543+'Plant Measurements'!AK544+'Plant Measurements'!AK545+'Plant Measurements'!AK546+'Plant Measurements'!AK547+'Plant Measurements'!AK548+'Plant Measurements'!AK549+'Plant Measurements'!AK550+'Plant Measurements'!AK551+'Plant Measurements'!AK557+'Plant Measurements'!AK558+'Plant Measurements'!AK559+'Plant Measurements'!AK560+'Plant Measurements'!AK561+'Plant Measurements'!AK562+'Plant Measurements'!AK563+'Plant Measurements'!AK564+'Plant Measurements'!AK565+'Plant Measurements'!AK566+'Plant Measurements'!AK568+'Plant Measurements'!AK569+'Plant Measurements'!AK570+'Plant Measurements'!AK571)</f>
        <v>0</v>
      </c>
      <c r="J42" s="29"/>
      <c r="K42" s="13">
        <f t="shared" si="1"/>
        <v>0</v>
      </c>
      <c r="L42" s="27"/>
      <c r="M42" s="29"/>
      <c r="N42" s="13">
        <f t="shared" si="2"/>
        <v>0</v>
      </c>
      <c r="O42" s="27"/>
      <c r="P42" s="29"/>
      <c r="Q42" s="13">
        <f t="shared" si="3"/>
        <v>0</v>
      </c>
      <c r="R42" s="27"/>
      <c r="S42" s="29"/>
      <c r="T42" s="13">
        <f t="shared" si="4"/>
        <v>0</v>
      </c>
      <c r="U42" s="27"/>
      <c r="V42" s="29"/>
      <c r="W42" s="13">
        <f t="shared" si="5"/>
        <v>0</v>
      </c>
      <c r="X42" s="26">
        <f t="shared" si="6"/>
        <v>0</v>
      </c>
      <c r="Y42" s="30"/>
      <c r="Z42" s="18">
        <f t="shared" si="7"/>
        <v>0</v>
      </c>
      <c r="AA42" s="18">
        <f t="shared" si="8"/>
        <v>0</v>
      </c>
      <c r="AB42" t="str">
        <f t="shared" si="9"/>
        <v xml:space="preserve"> </v>
      </c>
      <c r="AC42" t="str">
        <f t="shared" si="10"/>
        <v xml:space="preserve"> </v>
      </c>
      <c r="AD42" t="str">
        <f t="shared" si="11"/>
        <v xml:space="preserve"> </v>
      </c>
      <c r="AE42" t="str">
        <f t="shared" si="12"/>
        <v xml:space="preserve"> </v>
      </c>
      <c r="AF42">
        <f t="shared" si="13"/>
        <v>21033.62801</v>
      </c>
      <c r="AG42">
        <f t="shared" si="14"/>
        <v>4206.7256020000004</v>
      </c>
      <c r="AH42">
        <f t="shared" si="15"/>
        <v>0</v>
      </c>
    </row>
    <row r="43" spans="1:34">
      <c r="A43" s="12" t="s">
        <v>50</v>
      </c>
      <c r="B43" s="13">
        <v>49</v>
      </c>
      <c r="C43" s="14"/>
      <c r="D43" s="35"/>
      <c r="E43" s="13">
        <f>C43*4</f>
        <v>0</v>
      </c>
      <c r="F43" s="14"/>
      <c r="G43" s="16"/>
      <c r="H43" s="20">
        <f t="shared" ref="H43:H52" si="17">F43*4</f>
        <v>0</v>
      </c>
      <c r="I43" s="14">
        <f>SUM('Plant Measurements'!AK572+'Plant Measurements'!AK573+'Plant Measurements'!AK574+'Plant Measurements'!AK575+'Plant Measurements'!AK576+'Plant Measurements'!AK577+'Plant Measurements'!AK578+'Plant Measurements'!AK579+'Plant Measurements'!AK580+'Plant Measurements'!AK581)</f>
        <v>0</v>
      </c>
      <c r="J43" s="16"/>
      <c r="K43" s="13">
        <f t="shared" si="1"/>
        <v>0</v>
      </c>
      <c r="L43" s="14"/>
      <c r="M43" s="16"/>
      <c r="N43" s="13">
        <f t="shared" si="2"/>
        <v>0</v>
      </c>
      <c r="O43" s="14"/>
      <c r="P43" s="16"/>
      <c r="Q43" s="13">
        <f t="shared" si="3"/>
        <v>0</v>
      </c>
      <c r="R43" s="14"/>
      <c r="S43" s="16"/>
      <c r="T43" s="13">
        <f t="shared" si="4"/>
        <v>0</v>
      </c>
      <c r="U43" s="14"/>
      <c r="V43" s="15"/>
      <c r="W43" s="13">
        <f t="shared" si="5"/>
        <v>0</v>
      </c>
      <c r="X43" s="13">
        <f t="shared" si="6"/>
        <v>0</v>
      </c>
      <c r="Y43" s="17">
        <f>AVERAGE(X43:X47)</f>
        <v>0</v>
      </c>
      <c r="Z43" s="18">
        <f t="shared" si="7"/>
        <v>0</v>
      </c>
      <c r="AA43" s="18">
        <f t="shared" si="8"/>
        <v>0</v>
      </c>
      <c r="AB43" t="str">
        <f t="shared" si="9"/>
        <v xml:space="preserve"> </v>
      </c>
      <c r="AC43" t="str">
        <f t="shared" si="10"/>
        <v xml:space="preserve"> </v>
      </c>
      <c r="AD43" t="str">
        <f t="shared" si="11"/>
        <v xml:space="preserve"> </v>
      </c>
      <c r="AE43" t="str">
        <f t="shared" si="12"/>
        <v xml:space="preserve"> </v>
      </c>
      <c r="AF43">
        <f t="shared" si="13"/>
        <v>21033.62801</v>
      </c>
      <c r="AG43">
        <f t="shared" si="14"/>
        <v>4206.7256020000004</v>
      </c>
      <c r="AH43">
        <f t="shared" si="15"/>
        <v>0</v>
      </c>
    </row>
    <row r="44" spans="1:34">
      <c r="A44" s="19" t="s">
        <v>50</v>
      </c>
      <c r="B44" s="20">
        <v>26</v>
      </c>
      <c r="C44" s="21"/>
      <c r="D44" s="22"/>
      <c r="E44" s="13">
        <f>C44*4</f>
        <v>0</v>
      </c>
      <c r="F44" s="21"/>
      <c r="G44" s="23"/>
      <c r="H44" s="20">
        <f t="shared" si="17"/>
        <v>0</v>
      </c>
      <c r="I44" s="21"/>
      <c r="J44" s="23"/>
      <c r="K44" s="13">
        <f t="shared" si="1"/>
        <v>0</v>
      </c>
      <c r="L44" s="21"/>
      <c r="M44" s="23"/>
      <c r="N44" s="13">
        <f t="shared" si="2"/>
        <v>0</v>
      </c>
      <c r="O44" s="21"/>
      <c r="P44" s="23"/>
      <c r="Q44" s="13">
        <f t="shared" si="3"/>
        <v>0</v>
      </c>
      <c r="R44" s="21">
        <f>SUM('Plant Measurements'!AK582+'Plant Measurements'!AK583+'Plant Measurements'!AK584+'Plant Measurements'!AK587+'Plant Measurements'!AK588+'Plant Measurements'!AK590+'Plant Measurements'!AK591+'Plant Measurements'!AK592+'Plant Measurements'!AK593+'Plant Measurements'!AK594+'Plant Measurements'!AK597+'Plant Measurements'!AK599+'Plant Measurements'!AK600+'Plant Measurements'!AK601+'Plant Measurements'!AK602+'Plant Measurements'!AK603+'Plant Measurements'!AK604+'Plant Measurements'!AK605)</f>
        <v>0</v>
      </c>
      <c r="S44" s="23"/>
      <c r="T44" s="13">
        <f t="shared" si="4"/>
        <v>0</v>
      </c>
      <c r="U44" s="21"/>
      <c r="V44" s="23"/>
      <c r="W44" s="13">
        <f t="shared" si="5"/>
        <v>0</v>
      </c>
      <c r="X44" s="20">
        <f t="shared" si="6"/>
        <v>0</v>
      </c>
      <c r="Y44" s="24"/>
      <c r="Z44" s="18">
        <f t="shared" si="7"/>
        <v>0</v>
      </c>
      <c r="AA44" s="18">
        <f t="shared" si="8"/>
        <v>0</v>
      </c>
      <c r="AB44" t="str">
        <f t="shared" si="9"/>
        <v xml:space="preserve"> </v>
      </c>
      <c r="AC44" t="str">
        <f t="shared" si="10"/>
        <v xml:space="preserve"> </v>
      </c>
      <c r="AD44" t="str">
        <f t="shared" si="11"/>
        <v xml:space="preserve"> </v>
      </c>
      <c r="AE44" t="str">
        <f t="shared" si="12"/>
        <v xml:space="preserve"> </v>
      </c>
      <c r="AF44">
        <f t="shared" si="13"/>
        <v>21033.62801</v>
      </c>
      <c r="AG44">
        <f t="shared" si="14"/>
        <v>4206.7256020000004</v>
      </c>
      <c r="AH44">
        <f t="shared" si="15"/>
        <v>0</v>
      </c>
    </row>
    <row r="45" spans="1:34">
      <c r="A45" s="19" t="s">
        <v>50</v>
      </c>
      <c r="B45" s="20">
        <v>23</v>
      </c>
      <c r="C45" s="21"/>
      <c r="D45" s="22"/>
      <c r="E45" s="13">
        <f>C45*4</f>
        <v>0</v>
      </c>
      <c r="F45" s="21"/>
      <c r="G45" s="23"/>
      <c r="H45" s="20">
        <f t="shared" si="17"/>
        <v>0</v>
      </c>
      <c r="I45" s="21"/>
      <c r="J45" s="23"/>
      <c r="K45" s="13">
        <f t="shared" si="1"/>
        <v>0</v>
      </c>
      <c r="L45" s="21"/>
      <c r="M45" s="23"/>
      <c r="N45" s="13">
        <f t="shared" si="2"/>
        <v>0</v>
      </c>
      <c r="O45" s="21"/>
      <c r="P45" s="23"/>
      <c r="Q45" s="13">
        <f t="shared" si="3"/>
        <v>0</v>
      </c>
      <c r="R45" s="21">
        <f>SUM('Plant Measurements'!AK606+'Plant Measurements'!AK607+'Plant Measurements'!AK608+'Plant Measurements'!AK609+'Plant Measurements'!AK610+'Plant Measurements'!AK611+'Plant Measurements'!AK612+'Plant Measurements'!AK613+'Plant Measurements'!AK614+'Plant Measurements'!AK615+'Plant Measurements'!AK616+'Plant Measurements'!AK617+'Plant Measurements'!AK618+'Plant Measurements'!AK619+'Plant Measurements'!AK621+'Plant Measurements'!AK622+'Plant Measurements'!AK623+'Plant Measurements'!AK624+'Plant Measurements'!AK625)</f>
        <v>0</v>
      </c>
      <c r="S45" s="23"/>
      <c r="T45" s="13">
        <f t="shared" si="4"/>
        <v>0</v>
      </c>
      <c r="U45" s="21"/>
      <c r="V45" s="23"/>
      <c r="W45" s="13">
        <f t="shared" si="5"/>
        <v>0</v>
      </c>
      <c r="X45" s="20">
        <f t="shared" si="6"/>
        <v>0</v>
      </c>
      <c r="Y45" s="24"/>
      <c r="Z45" s="18">
        <f t="shared" si="7"/>
        <v>0</v>
      </c>
      <c r="AA45" s="18">
        <f t="shared" si="8"/>
        <v>0</v>
      </c>
      <c r="AB45" t="str">
        <f t="shared" si="9"/>
        <v xml:space="preserve"> </v>
      </c>
      <c r="AC45" t="str">
        <f t="shared" si="10"/>
        <v xml:space="preserve"> </v>
      </c>
      <c r="AD45" t="str">
        <f t="shared" si="11"/>
        <v xml:space="preserve"> </v>
      </c>
      <c r="AE45" t="str">
        <f t="shared" si="12"/>
        <v xml:space="preserve"> </v>
      </c>
      <c r="AF45">
        <f t="shared" si="13"/>
        <v>21033.62801</v>
      </c>
      <c r="AG45">
        <f t="shared" si="14"/>
        <v>4206.7256020000004</v>
      </c>
      <c r="AH45">
        <f t="shared" si="15"/>
        <v>0</v>
      </c>
    </row>
    <row r="46" spans="1:34">
      <c r="A46" s="19" t="s">
        <v>50</v>
      </c>
      <c r="B46" s="20">
        <v>20</v>
      </c>
      <c r="C46" s="21"/>
      <c r="D46" s="22"/>
      <c r="E46" s="13">
        <f>C46*4</f>
        <v>0</v>
      </c>
      <c r="F46" s="21"/>
      <c r="G46" s="23"/>
      <c r="H46" s="20">
        <f t="shared" si="17"/>
        <v>0</v>
      </c>
      <c r="I46" s="21"/>
      <c r="J46" s="23"/>
      <c r="K46" s="13">
        <f t="shared" si="1"/>
        <v>0</v>
      </c>
      <c r="L46" s="21"/>
      <c r="M46" s="23"/>
      <c r="N46" s="13">
        <f t="shared" si="2"/>
        <v>0</v>
      </c>
      <c r="O46" s="21"/>
      <c r="P46" s="23"/>
      <c r="Q46" s="13">
        <f t="shared" si="3"/>
        <v>0</v>
      </c>
      <c r="R46" s="21">
        <f>SUM('Plant Measurements'!AK627+'Plant Measurements'!AK628+'Plant Measurements'!AK629+'Plant Measurements'!AK630+'Plant Measurements'!AK631+'Plant Measurements'!AK632+'Plant Measurements'!AK633+'Plant Measurements'!AK634+'Plant Measurements'!AK635+'Plant Measurements'!AK636+'Plant Measurements'!AK637+'Plant Measurements'!AK638)</f>
        <v>0</v>
      </c>
      <c r="S46" s="23"/>
      <c r="T46" s="13">
        <f t="shared" si="4"/>
        <v>0</v>
      </c>
      <c r="U46" s="21"/>
      <c r="V46" s="23"/>
      <c r="W46" s="13">
        <f t="shared" si="5"/>
        <v>0</v>
      </c>
      <c r="X46" s="20">
        <f t="shared" si="6"/>
        <v>0</v>
      </c>
      <c r="Y46" s="24"/>
      <c r="Z46" s="18">
        <f t="shared" si="7"/>
        <v>0</v>
      </c>
      <c r="AA46" s="18">
        <f t="shared" si="8"/>
        <v>0</v>
      </c>
      <c r="AB46" t="str">
        <f t="shared" si="9"/>
        <v xml:space="preserve"> </v>
      </c>
      <c r="AC46" t="str">
        <f t="shared" si="10"/>
        <v xml:space="preserve"> </v>
      </c>
      <c r="AD46" t="str">
        <f t="shared" si="11"/>
        <v xml:space="preserve"> </v>
      </c>
      <c r="AE46" t="str">
        <f t="shared" si="12"/>
        <v xml:space="preserve"> </v>
      </c>
      <c r="AF46">
        <f t="shared" si="13"/>
        <v>21033.62801</v>
      </c>
      <c r="AG46">
        <f t="shared" si="14"/>
        <v>4206.7256020000004</v>
      </c>
      <c r="AH46">
        <f t="shared" si="15"/>
        <v>0</v>
      </c>
    </row>
    <row r="47" spans="1:34">
      <c r="A47" s="25" t="s">
        <v>50</v>
      </c>
      <c r="B47" s="26">
        <v>6</v>
      </c>
      <c r="C47" s="27"/>
      <c r="D47" s="28"/>
      <c r="E47" s="13">
        <f t="shared" si="0"/>
        <v>0</v>
      </c>
      <c r="F47" s="27"/>
      <c r="G47" s="29"/>
      <c r="H47" s="20">
        <f t="shared" si="17"/>
        <v>0</v>
      </c>
      <c r="I47" s="27">
        <f>SUM('Plant Measurements'!AK639+'Plant Measurements'!AK640)</f>
        <v>0</v>
      </c>
      <c r="J47" s="29"/>
      <c r="K47" s="13">
        <f t="shared" si="1"/>
        <v>0</v>
      </c>
      <c r="L47" s="27"/>
      <c r="M47" s="29"/>
      <c r="N47" s="13">
        <f t="shared" si="2"/>
        <v>0</v>
      </c>
      <c r="O47" s="27"/>
      <c r="P47" s="29"/>
      <c r="Q47" s="13">
        <f t="shared" si="3"/>
        <v>0</v>
      </c>
      <c r="R47" s="27">
        <f>SUM('Plant Measurements'!AK641+'Plant Measurements'!AK642)</f>
        <v>0</v>
      </c>
      <c r="S47" s="29"/>
      <c r="T47" s="13">
        <f t="shared" si="4"/>
        <v>0</v>
      </c>
      <c r="U47" s="27"/>
      <c r="V47" s="29"/>
      <c r="W47" s="13">
        <f t="shared" si="5"/>
        <v>0</v>
      </c>
      <c r="X47" s="26">
        <f t="shared" si="6"/>
        <v>0</v>
      </c>
      <c r="Y47" s="30"/>
      <c r="Z47" s="18">
        <f t="shared" si="7"/>
        <v>0</v>
      </c>
      <c r="AA47" s="18">
        <f t="shared" si="8"/>
        <v>0</v>
      </c>
      <c r="AB47" t="str">
        <f t="shared" si="9"/>
        <v xml:space="preserve"> </v>
      </c>
      <c r="AC47" t="str">
        <f t="shared" si="10"/>
        <v xml:space="preserve"> </v>
      </c>
      <c r="AD47" t="str">
        <f t="shared" si="11"/>
        <v xml:space="preserve"> </v>
      </c>
      <c r="AE47" t="str">
        <f t="shared" si="12"/>
        <v xml:space="preserve"> </v>
      </c>
      <c r="AF47">
        <f t="shared" si="13"/>
        <v>21033.62801</v>
      </c>
      <c r="AG47">
        <f t="shared" si="14"/>
        <v>4206.7256020000004</v>
      </c>
      <c r="AH47">
        <f t="shared" si="15"/>
        <v>0</v>
      </c>
    </row>
    <row r="48" spans="1:34">
      <c r="A48" s="12" t="s">
        <v>18</v>
      </c>
      <c r="B48" s="13">
        <v>36</v>
      </c>
      <c r="C48" s="14"/>
      <c r="D48" s="15"/>
      <c r="E48" s="13">
        <f t="shared" si="0"/>
        <v>0</v>
      </c>
      <c r="F48" s="14"/>
      <c r="G48" s="16"/>
      <c r="H48" s="20">
        <f t="shared" si="17"/>
        <v>0</v>
      </c>
      <c r="I48" s="14"/>
      <c r="J48" s="16"/>
      <c r="K48" s="13">
        <f t="shared" si="1"/>
        <v>0</v>
      </c>
      <c r="L48" s="14"/>
      <c r="M48" s="16"/>
      <c r="N48" s="13">
        <f t="shared" si="2"/>
        <v>0</v>
      </c>
      <c r="O48" s="14"/>
      <c r="P48" s="16"/>
      <c r="Q48" s="13">
        <f t="shared" si="3"/>
        <v>0</v>
      </c>
      <c r="R48" s="14">
        <f>SUM('Plant Measurements'!AK643+'Plant Measurements'!AK644+'Plant Measurements'!AK645+'Plant Measurements'!AK646+'Plant Measurements'!AK648)</f>
        <v>0</v>
      </c>
      <c r="S48" s="16"/>
      <c r="T48" s="13">
        <f t="shared" si="4"/>
        <v>0</v>
      </c>
      <c r="U48" s="14"/>
      <c r="V48" s="16"/>
      <c r="W48" s="13">
        <f t="shared" si="5"/>
        <v>0</v>
      </c>
      <c r="X48" s="13">
        <f t="shared" si="6"/>
        <v>0</v>
      </c>
      <c r="Y48" s="17">
        <f>AVERAGE(X48:X52)</f>
        <v>0</v>
      </c>
      <c r="Z48" s="18">
        <f>E48+Q48</f>
        <v>0</v>
      </c>
      <c r="AA48" s="18">
        <f t="shared" si="8"/>
        <v>0</v>
      </c>
      <c r="AB48" t="str">
        <f t="shared" si="9"/>
        <v xml:space="preserve"> </v>
      </c>
      <c r="AC48" t="str">
        <f t="shared" si="10"/>
        <v xml:space="preserve"> </v>
      </c>
      <c r="AD48" t="str">
        <f t="shared" si="11"/>
        <v xml:space="preserve"> </v>
      </c>
      <c r="AE48" t="str">
        <f t="shared" si="12"/>
        <v xml:space="preserve"> </v>
      </c>
      <c r="AF48">
        <f t="shared" si="13"/>
        <v>21033.62801</v>
      </c>
      <c r="AG48">
        <f t="shared" si="14"/>
        <v>4206.7256020000004</v>
      </c>
      <c r="AH48">
        <f t="shared" si="15"/>
        <v>0</v>
      </c>
    </row>
    <row r="49" spans="1:34">
      <c r="A49" s="19" t="s">
        <v>18</v>
      </c>
      <c r="B49" s="20">
        <v>35</v>
      </c>
      <c r="C49" s="21"/>
      <c r="D49" s="22"/>
      <c r="E49" s="13">
        <f t="shared" si="0"/>
        <v>0</v>
      </c>
      <c r="F49" s="21"/>
      <c r="G49" s="23"/>
      <c r="H49" s="20">
        <f t="shared" si="17"/>
        <v>0</v>
      </c>
      <c r="I49" s="21"/>
      <c r="J49" s="23"/>
      <c r="K49" s="13">
        <f t="shared" si="1"/>
        <v>0</v>
      </c>
      <c r="L49" s="21"/>
      <c r="M49" s="23"/>
      <c r="N49" s="13">
        <f t="shared" si="2"/>
        <v>0</v>
      </c>
      <c r="O49" s="21"/>
      <c r="P49" s="23"/>
      <c r="Q49" s="13">
        <f t="shared" si="3"/>
        <v>0</v>
      </c>
      <c r="R49" s="21">
        <f>SUM('Plant Measurements'!AK652+'Plant Measurements'!AK653+'Plant Measurements'!AK655)</f>
        <v>0</v>
      </c>
      <c r="S49" s="23"/>
      <c r="T49" s="13">
        <f t="shared" si="4"/>
        <v>0</v>
      </c>
      <c r="U49" s="21"/>
      <c r="V49" s="23"/>
      <c r="W49" s="13">
        <f t="shared" si="5"/>
        <v>0</v>
      </c>
      <c r="X49" s="20">
        <f t="shared" si="6"/>
        <v>0</v>
      </c>
      <c r="Y49" s="24"/>
      <c r="Z49" s="18">
        <f t="shared" si="7"/>
        <v>0</v>
      </c>
      <c r="AA49" s="18">
        <f t="shared" si="8"/>
        <v>0</v>
      </c>
      <c r="AB49" t="str">
        <f t="shared" si="9"/>
        <v xml:space="preserve"> </v>
      </c>
      <c r="AC49" t="str">
        <f t="shared" si="10"/>
        <v xml:space="preserve"> </v>
      </c>
      <c r="AD49" t="str">
        <f t="shared" si="11"/>
        <v xml:space="preserve"> </v>
      </c>
      <c r="AE49" t="str">
        <f t="shared" si="12"/>
        <v xml:space="preserve"> </v>
      </c>
      <c r="AF49">
        <f t="shared" si="13"/>
        <v>21033.62801</v>
      </c>
      <c r="AG49">
        <f t="shared" si="14"/>
        <v>4206.7256020000004</v>
      </c>
      <c r="AH49">
        <f t="shared" si="15"/>
        <v>0</v>
      </c>
    </row>
    <row r="50" spans="1:34">
      <c r="A50" s="19" t="s">
        <v>18</v>
      </c>
      <c r="B50" s="20">
        <v>27</v>
      </c>
      <c r="C50" s="21"/>
      <c r="D50" s="22"/>
      <c r="E50" s="13">
        <f t="shared" si="0"/>
        <v>0</v>
      </c>
      <c r="F50" s="21"/>
      <c r="G50" s="23"/>
      <c r="H50" s="20">
        <f t="shared" si="17"/>
        <v>0</v>
      </c>
      <c r="I50" s="21"/>
      <c r="J50" s="23"/>
      <c r="K50" s="13">
        <f t="shared" si="1"/>
        <v>0</v>
      </c>
      <c r="L50" s="21"/>
      <c r="M50" s="23"/>
      <c r="N50" s="13">
        <f t="shared" si="2"/>
        <v>0</v>
      </c>
      <c r="O50" s="21"/>
      <c r="P50" s="23"/>
      <c r="Q50" s="13">
        <f t="shared" si="3"/>
        <v>0</v>
      </c>
      <c r="R50" s="21">
        <f>SUM('Plant Measurements'!AK658+'Plant Measurements'!AK659)</f>
        <v>0</v>
      </c>
      <c r="S50" s="23"/>
      <c r="T50" s="13">
        <f t="shared" si="4"/>
        <v>0</v>
      </c>
      <c r="U50" s="21"/>
      <c r="V50" s="23"/>
      <c r="W50" s="13">
        <f t="shared" si="5"/>
        <v>0</v>
      </c>
      <c r="X50" s="20">
        <f t="shared" si="6"/>
        <v>0</v>
      </c>
      <c r="Y50" s="24"/>
      <c r="Z50" s="18">
        <f t="shared" si="7"/>
        <v>0</v>
      </c>
      <c r="AA50" s="18">
        <f t="shared" si="8"/>
        <v>0</v>
      </c>
      <c r="AB50" t="str">
        <f t="shared" si="9"/>
        <v xml:space="preserve"> </v>
      </c>
      <c r="AC50" t="str">
        <f t="shared" si="10"/>
        <v xml:space="preserve"> </v>
      </c>
      <c r="AD50" t="str">
        <f t="shared" si="11"/>
        <v xml:space="preserve"> </v>
      </c>
      <c r="AE50" t="str">
        <f t="shared" si="12"/>
        <v xml:space="preserve"> </v>
      </c>
      <c r="AF50">
        <f t="shared" si="13"/>
        <v>21033.62801</v>
      </c>
      <c r="AG50">
        <f t="shared" si="14"/>
        <v>4206.7256020000004</v>
      </c>
      <c r="AH50">
        <f t="shared" si="15"/>
        <v>0</v>
      </c>
    </row>
    <row r="51" spans="1:34">
      <c r="A51" s="19" t="s">
        <v>18</v>
      </c>
      <c r="B51" s="20">
        <v>17</v>
      </c>
      <c r="C51" s="21"/>
      <c r="D51" s="22"/>
      <c r="E51" s="13">
        <f t="shared" si="0"/>
        <v>0</v>
      </c>
      <c r="F51" s="21"/>
      <c r="G51" s="23"/>
      <c r="H51" s="20">
        <f t="shared" si="17"/>
        <v>0</v>
      </c>
      <c r="I51" s="21"/>
      <c r="J51" s="23"/>
      <c r="K51" s="13">
        <f t="shared" si="1"/>
        <v>0</v>
      </c>
      <c r="L51" s="21"/>
      <c r="M51" s="23"/>
      <c r="N51" s="13">
        <f t="shared" si="2"/>
        <v>0</v>
      </c>
      <c r="O51" s="21"/>
      <c r="P51" s="23"/>
      <c r="Q51" s="13">
        <f t="shared" si="3"/>
        <v>0</v>
      </c>
      <c r="R51" s="21">
        <f>SUM('Plant Measurements'!AK660+'Plant Measurements'!AK661+'Plant Measurements'!AK662+'Plant Measurements'!AK663+'Plant Measurements'!AK664+'Plant Measurements'!AK665+'Plant Measurements'!AK666+'Plant Measurements'!AK667+'Plant Measurements'!AK668+'Plant Measurements'!AK669+'Plant Measurements'!AK670+'Plant Measurements'!AK671+'Plant Measurements'!AK672+'Plant Measurements'!AK673+'Plant Measurements'!AK674)</f>
        <v>0</v>
      </c>
      <c r="S51" s="23"/>
      <c r="T51" s="13">
        <f t="shared" si="4"/>
        <v>0</v>
      </c>
      <c r="U51" s="21"/>
      <c r="V51" s="23"/>
      <c r="W51" s="13">
        <f t="shared" si="5"/>
        <v>0</v>
      </c>
      <c r="X51" s="20">
        <f t="shared" si="6"/>
        <v>0</v>
      </c>
      <c r="Y51" s="24"/>
      <c r="Z51" s="18">
        <f t="shared" si="7"/>
        <v>0</v>
      </c>
      <c r="AA51" s="18">
        <f t="shared" si="8"/>
        <v>0</v>
      </c>
      <c r="AB51" t="str">
        <f t="shared" si="9"/>
        <v xml:space="preserve"> </v>
      </c>
      <c r="AC51" t="str">
        <f t="shared" si="10"/>
        <v xml:space="preserve"> </v>
      </c>
      <c r="AD51" t="str">
        <f t="shared" si="11"/>
        <v xml:space="preserve"> </v>
      </c>
      <c r="AE51" t="str">
        <f t="shared" si="12"/>
        <v xml:space="preserve"> </v>
      </c>
      <c r="AF51">
        <f t="shared" si="13"/>
        <v>21033.62801</v>
      </c>
      <c r="AG51">
        <f t="shared" si="14"/>
        <v>4206.7256020000004</v>
      </c>
      <c r="AH51">
        <f t="shared" si="15"/>
        <v>0</v>
      </c>
    </row>
    <row r="52" spans="1:34">
      <c r="A52" s="25" t="s">
        <v>18</v>
      </c>
      <c r="B52" s="26">
        <v>5</v>
      </c>
      <c r="C52" s="27"/>
      <c r="D52" s="28"/>
      <c r="E52" s="13">
        <f t="shared" si="0"/>
        <v>0</v>
      </c>
      <c r="F52" s="27"/>
      <c r="G52" s="29"/>
      <c r="H52" s="20">
        <f t="shared" si="17"/>
        <v>0</v>
      </c>
      <c r="I52" s="27">
        <f>SUM('Plant Measurements'!AK675+'Plant Measurements'!AK676+'Plant Measurements'!AK677+'Plant Measurements'!AK678+'Plant Measurements'!AK679)</f>
        <v>0</v>
      </c>
      <c r="J52" s="29"/>
      <c r="K52" s="13">
        <f t="shared" si="1"/>
        <v>0</v>
      </c>
      <c r="L52" s="27"/>
      <c r="M52" s="29"/>
      <c r="N52" s="13">
        <f t="shared" si="2"/>
        <v>0</v>
      </c>
      <c r="O52" s="27"/>
      <c r="P52" s="29"/>
      <c r="Q52" s="13">
        <f t="shared" si="3"/>
        <v>0</v>
      </c>
      <c r="R52" s="27">
        <f>SUM('Plant Measurements'!AK681+'Plant Measurements'!AK682+'Plant Measurements'!AK683+'Plant Measurements'!AK684+'Plant Measurements'!AK686)</f>
        <v>0</v>
      </c>
      <c r="S52" s="29"/>
      <c r="T52" s="13">
        <f t="shared" si="4"/>
        <v>0</v>
      </c>
      <c r="U52" s="27"/>
      <c r="V52" s="29"/>
      <c r="W52" s="13">
        <f t="shared" si="5"/>
        <v>0</v>
      </c>
      <c r="X52" s="26">
        <f t="shared" si="6"/>
        <v>0</v>
      </c>
      <c r="Y52" s="30"/>
      <c r="Z52" s="18">
        <f t="shared" si="7"/>
        <v>0</v>
      </c>
      <c r="AA52" s="18">
        <f t="shared" si="8"/>
        <v>0</v>
      </c>
      <c r="AB52" t="str">
        <f t="shared" si="9"/>
        <v xml:space="preserve"> </v>
      </c>
      <c r="AC52" t="str">
        <f t="shared" si="10"/>
        <v xml:space="preserve"> </v>
      </c>
      <c r="AD52" t="str">
        <f t="shared" si="11"/>
        <v xml:space="preserve"> </v>
      </c>
      <c r="AE52" t="str">
        <f t="shared" si="12"/>
        <v xml:space="preserve"> </v>
      </c>
      <c r="AF52">
        <f t="shared" si="13"/>
        <v>21033.62801</v>
      </c>
      <c r="AG52">
        <f t="shared" si="14"/>
        <v>4206.7256020000004</v>
      </c>
      <c r="AH52">
        <f t="shared" si="15"/>
        <v>0</v>
      </c>
    </row>
    <row r="53" spans="1:34">
      <c r="Y53" t="s">
        <v>51</v>
      </c>
      <c r="AB53" t="e">
        <f>AVERAGE(AB3:AB52)</f>
        <v>#VALUE!</v>
      </c>
      <c r="AC53" t="e">
        <f>AVERAGE(AC3:AC52)</f>
        <v>#VALUE!</v>
      </c>
      <c r="AD53" t="e">
        <f>AVERAGE(AD3:AD52)</f>
        <v>#VALUE!</v>
      </c>
      <c r="AE53" t="e">
        <f>AVERAGE(AE3:AE52)</f>
        <v>#VALUE!</v>
      </c>
      <c r="AG53" t="s">
        <v>52</v>
      </c>
      <c r="AH53" t="e">
        <f>SUM(AH3:AH52)</f>
        <v>#VALUE!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Measurements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 Childers</cp:lastModifiedBy>
  <dcterms:created xsi:type="dcterms:W3CDTF">2015-06-18T17:11:46Z</dcterms:created>
  <dcterms:modified xsi:type="dcterms:W3CDTF">2017-06-08T23:06:02Z</dcterms:modified>
</cp:coreProperties>
</file>