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5460" yWindow="5000" windowWidth="26280" windowHeight="22260" tabRatio="912" firstSheet="8" activeTab="20"/>
  </bookViews>
  <sheets>
    <sheet name="Total Biomass" sheetId="1" r:id="rId1"/>
    <sheet name="relative abundance" sheetId="2" r:id="rId2"/>
    <sheet name="density" sheetId="3" r:id="rId3"/>
    <sheet name="July 11" sheetId="5" r:id="rId4"/>
    <sheet name="Sept 11" sheetId="7" r:id="rId5"/>
    <sheet name="Nov 11" sheetId="6" r:id="rId6"/>
    <sheet name="Jan 12" sheetId="4" r:id="rId7"/>
    <sheet name="Mar 12" sheetId="13" r:id="rId8"/>
    <sheet name="May 12" sheetId="15" r:id="rId9"/>
    <sheet name="July 12" sheetId="16" r:id="rId10"/>
    <sheet name="Sept 12" sheetId="17" r:id="rId11"/>
    <sheet name="Nov 12" sheetId="18" r:id="rId12"/>
    <sheet name="Jan 13" sheetId="19" r:id="rId13"/>
    <sheet name="Mar 13" sheetId="20" r:id="rId14"/>
    <sheet name="May 13" sheetId="21" r:id="rId15"/>
    <sheet name="Actus and Tab" sheetId="8" r:id="rId16"/>
    <sheet name="Americanus" sheetId="9" r:id="rId17"/>
    <sheet name="Californicus" sheetId="11" r:id="rId18"/>
    <sheet name="Typha" sheetId="12" r:id="rId19"/>
    <sheet name="Transect-specific biomass" sheetId="10" r:id="rId20"/>
    <sheet name="Summary Data" sheetId="14" r:id="rId21"/>
  </sheets>
  <externalReferences>
    <externalReference r:id="rId22"/>
  </externalReferences>
  <definedNames>
    <definedName name="_xlnm._FilterDatabase" localSheetId="1" hidden="1">'relative abundance'!$A$1:$E$5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14" l="1"/>
  <c r="M25" i="14"/>
  <c r="E54" i="21"/>
  <c r="L25" i="14"/>
  <c r="E53" i="21"/>
  <c r="K25" i="14"/>
  <c r="J25" i="14"/>
  <c r="I25" i="14"/>
  <c r="H25" i="14"/>
  <c r="G25" i="14"/>
  <c r="F25" i="14"/>
  <c r="E25" i="14"/>
  <c r="N23" i="14"/>
  <c r="M23" i="14"/>
  <c r="L23" i="14"/>
  <c r="K23" i="14"/>
  <c r="J23" i="14"/>
  <c r="I23" i="14"/>
  <c r="H23" i="14"/>
  <c r="G23" i="14"/>
  <c r="F23" i="14"/>
  <c r="E23" i="14"/>
  <c r="N21" i="14"/>
  <c r="M21" i="14"/>
  <c r="L21" i="14"/>
  <c r="K21" i="14"/>
  <c r="J21" i="14"/>
  <c r="I21" i="14"/>
  <c r="H21" i="14"/>
  <c r="G21" i="14"/>
  <c r="F21" i="14"/>
  <c r="E21" i="14"/>
  <c r="F19" i="14"/>
  <c r="E19" i="14"/>
  <c r="N19" i="14"/>
  <c r="M19" i="14"/>
  <c r="L19" i="14"/>
  <c r="K19" i="14"/>
  <c r="J19" i="14"/>
  <c r="I19" i="14"/>
  <c r="H19" i="14"/>
  <c r="G19" i="14"/>
  <c r="G54" i="21"/>
  <c r="F54" i="21"/>
  <c r="D54" i="21"/>
  <c r="C54" i="21"/>
  <c r="G53" i="21"/>
  <c r="F53" i="21"/>
  <c r="D53" i="21"/>
  <c r="C53" i="21"/>
  <c r="G54" i="20"/>
  <c r="F54" i="20"/>
  <c r="E54" i="20"/>
  <c r="D54" i="20"/>
  <c r="C54" i="20"/>
  <c r="G53" i="20"/>
  <c r="F53" i="20"/>
  <c r="E53" i="20"/>
  <c r="D53" i="20"/>
  <c r="C53" i="20"/>
  <c r="G54" i="19"/>
  <c r="F54" i="19"/>
  <c r="E54" i="19"/>
  <c r="D54" i="19"/>
  <c r="C54" i="19"/>
  <c r="G53" i="19"/>
  <c r="F53" i="19"/>
  <c r="E53" i="19"/>
  <c r="D53" i="19"/>
  <c r="C53" i="19"/>
  <c r="D53" i="18"/>
  <c r="E53" i="18"/>
  <c r="F53" i="18"/>
  <c r="G53" i="18"/>
  <c r="D54" i="18"/>
  <c r="E54" i="18"/>
  <c r="F54" i="18"/>
  <c r="G54" i="18"/>
  <c r="C54" i="18"/>
  <c r="C53" i="18"/>
  <c r="D25" i="14"/>
  <c r="D23" i="14"/>
  <c r="D21" i="14"/>
  <c r="D19" i="14"/>
  <c r="D17" i="14"/>
  <c r="D15" i="14"/>
  <c r="D13" i="14"/>
  <c r="D11" i="14"/>
  <c r="D9" i="14"/>
  <c r="D7" i="14"/>
  <c r="D5" i="14"/>
  <c r="D3" i="14"/>
  <c r="N17" i="14"/>
  <c r="M17" i="14"/>
  <c r="L17" i="14"/>
  <c r="K17" i="14"/>
  <c r="J17" i="14"/>
  <c r="I17" i="14"/>
  <c r="H17" i="14"/>
  <c r="G17" i="14"/>
  <c r="I54" i="17"/>
  <c r="F54" i="17"/>
  <c r="D54" i="17"/>
  <c r="C54" i="17"/>
  <c r="I53" i="17"/>
  <c r="F53" i="17"/>
  <c r="D53" i="17"/>
  <c r="C53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2" i="17"/>
  <c r="N15" i="14"/>
  <c r="M15" i="14"/>
  <c r="L15" i="14"/>
  <c r="K15" i="14"/>
  <c r="J15" i="14"/>
  <c r="I15" i="14"/>
  <c r="H15" i="14"/>
  <c r="G15" i="14"/>
  <c r="I54" i="16"/>
  <c r="F54" i="16"/>
  <c r="D54" i="16"/>
  <c r="C54" i="16"/>
  <c r="I53" i="16"/>
  <c r="F53" i="16"/>
  <c r="D53" i="16"/>
  <c r="C53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2" i="16"/>
  <c r="N13" i="14"/>
  <c r="M13" i="14"/>
  <c r="L13" i="14"/>
  <c r="K13" i="14"/>
  <c r="J13" i="14"/>
  <c r="I13" i="14"/>
  <c r="H13" i="14"/>
  <c r="G13" i="14"/>
  <c r="D53" i="15"/>
  <c r="F53" i="15"/>
  <c r="I53" i="15"/>
  <c r="D54" i="15"/>
  <c r="F54" i="15"/>
  <c r="I54" i="15"/>
  <c r="C54" i="15"/>
  <c r="C53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" i="15"/>
  <c r="H3" i="15"/>
  <c r="I3" i="15"/>
  <c r="H4" i="15"/>
  <c r="I4" i="15"/>
  <c r="H5" i="15"/>
  <c r="I5" i="15"/>
  <c r="H6" i="15"/>
  <c r="I6" i="15"/>
  <c r="H7" i="15"/>
  <c r="I7" i="15"/>
  <c r="H8" i="15"/>
  <c r="I8" i="15"/>
  <c r="H9" i="15"/>
  <c r="I9" i="15"/>
  <c r="H10" i="15"/>
  <c r="I10" i="15"/>
  <c r="H11" i="15"/>
  <c r="I11" i="15"/>
  <c r="H12" i="15"/>
  <c r="I12" i="15"/>
  <c r="H13" i="15"/>
  <c r="I13" i="15"/>
  <c r="H14" i="15"/>
  <c r="I14" i="15"/>
  <c r="H15" i="15"/>
  <c r="I15" i="15"/>
  <c r="H16" i="15"/>
  <c r="I16" i="15"/>
  <c r="H17" i="15"/>
  <c r="I17" i="15"/>
  <c r="H18" i="15"/>
  <c r="I18" i="15"/>
  <c r="H19" i="15"/>
  <c r="I19" i="15"/>
  <c r="H20" i="15"/>
  <c r="I20" i="15"/>
  <c r="H21" i="15"/>
  <c r="I21" i="15"/>
  <c r="H22" i="15"/>
  <c r="I22" i="15"/>
  <c r="H23" i="15"/>
  <c r="I23" i="15"/>
  <c r="H24" i="15"/>
  <c r="I24" i="15"/>
  <c r="H25" i="15"/>
  <c r="I25" i="15"/>
  <c r="H26" i="15"/>
  <c r="I26" i="15"/>
  <c r="H27" i="15"/>
  <c r="I27" i="15"/>
  <c r="H28" i="15"/>
  <c r="I28" i="15"/>
  <c r="H29" i="15"/>
  <c r="I29" i="15"/>
  <c r="H30" i="15"/>
  <c r="I30" i="15"/>
  <c r="H31" i="15"/>
  <c r="I31" i="15"/>
  <c r="H32" i="15"/>
  <c r="I32" i="15"/>
  <c r="H33" i="15"/>
  <c r="I33" i="15"/>
  <c r="H34" i="15"/>
  <c r="I34" i="15"/>
  <c r="H35" i="15"/>
  <c r="I35" i="15"/>
  <c r="H36" i="15"/>
  <c r="I36" i="15"/>
  <c r="H37" i="15"/>
  <c r="I37" i="15"/>
  <c r="H38" i="15"/>
  <c r="I38" i="15"/>
  <c r="H39" i="15"/>
  <c r="I39" i="15"/>
  <c r="H40" i="15"/>
  <c r="I40" i="15"/>
  <c r="H41" i="15"/>
  <c r="I41" i="15"/>
  <c r="H42" i="15"/>
  <c r="I42" i="15"/>
  <c r="H43" i="15"/>
  <c r="I43" i="15"/>
  <c r="H44" i="15"/>
  <c r="I44" i="15"/>
  <c r="H45" i="15"/>
  <c r="I45" i="15"/>
  <c r="H46" i="15"/>
  <c r="I46" i="15"/>
  <c r="H47" i="15"/>
  <c r="I47" i="15"/>
  <c r="H48" i="15"/>
  <c r="I48" i="15"/>
  <c r="H49" i="15"/>
  <c r="I49" i="15"/>
  <c r="H50" i="15"/>
  <c r="I50" i="15"/>
  <c r="H51" i="15"/>
  <c r="I51" i="15"/>
  <c r="H2" i="15"/>
  <c r="I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2" i="15"/>
  <c r="B9" i="1"/>
  <c r="B8" i="1"/>
  <c r="B7" i="1"/>
  <c r="B6" i="1"/>
  <c r="B5" i="1"/>
  <c r="B4" i="1"/>
  <c r="B3" i="1"/>
  <c r="B2" i="1"/>
  <c r="B1" i="1"/>
  <c r="N11" i="14"/>
  <c r="M11" i="14"/>
  <c r="L11" i="14"/>
  <c r="K11" i="14"/>
  <c r="J11" i="14"/>
  <c r="I11" i="14"/>
  <c r="H11" i="14"/>
  <c r="G11" i="14"/>
  <c r="F11" i="14"/>
  <c r="E11" i="14"/>
  <c r="N9" i="14"/>
  <c r="M9" i="14"/>
  <c r="L9" i="14"/>
  <c r="K9" i="14"/>
  <c r="J9" i="14"/>
  <c r="I9" i="14"/>
  <c r="H9" i="14"/>
  <c r="G9" i="14"/>
  <c r="F9" i="14"/>
  <c r="E9" i="14"/>
  <c r="N7" i="14"/>
  <c r="M7" i="14"/>
  <c r="L7" i="14"/>
  <c r="K7" i="14"/>
  <c r="J7" i="14"/>
  <c r="I7" i="14"/>
  <c r="H7" i="14"/>
  <c r="G7" i="14"/>
  <c r="F7" i="14"/>
  <c r="E7" i="14"/>
  <c r="N5" i="14"/>
  <c r="M5" i="14"/>
  <c r="L5" i="14"/>
  <c r="K5" i="14"/>
  <c r="J5" i="14"/>
  <c r="I5" i="14"/>
  <c r="H5" i="14"/>
  <c r="G5" i="14"/>
  <c r="F5" i="14"/>
  <c r="E5" i="14"/>
  <c r="N3" i="14"/>
  <c r="M3" i="14"/>
  <c r="L3" i="14"/>
  <c r="K3" i="14"/>
  <c r="J3" i="14"/>
  <c r="I3" i="14"/>
  <c r="H3" i="14"/>
  <c r="G3" i="14"/>
  <c r="F3" i="14"/>
  <c r="E3" i="14"/>
  <c r="I54" i="13"/>
  <c r="H54" i="13"/>
  <c r="G54" i="13"/>
  <c r="F54" i="13"/>
  <c r="E54" i="13"/>
  <c r="D54" i="13"/>
  <c r="I53" i="13"/>
  <c r="H53" i="13"/>
  <c r="G53" i="13"/>
  <c r="F53" i="13"/>
  <c r="E53" i="13"/>
  <c r="D53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54" i="4"/>
  <c r="H54" i="4"/>
  <c r="G54" i="4"/>
  <c r="F54" i="4"/>
  <c r="E54" i="4"/>
  <c r="D54" i="4"/>
  <c r="I53" i="4"/>
  <c r="H53" i="4"/>
  <c r="G53" i="4"/>
  <c r="F53" i="4"/>
  <c r="E53" i="4"/>
  <c r="D53" i="4"/>
  <c r="I54" i="6"/>
  <c r="H54" i="6"/>
  <c r="G54" i="6"/>
  <c r="F54" i="6"/>
  <c r="E54" i="6"/>
  <c r="D54" i="6"/>
  <c r="I53" i="6"/>
  <c r="H53" i="6"/>
  <c r="G53" i="6"/>
  <c r="F53" i="6"/>
  <c r="E53" i="6"/>
  <c r="D53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54" i="7"/>
  <c r="H54" i="7"/>
  <c r="G54" i="7"/>
  <c r="F54" i="7"/>
  <c r="E54" i="7"/>
  <c r="D54" i="7"/>
  <c r="I53" i="7"/>
  <c r="H53" i="7"/>
  <c r="G53" i="7"/>
  <c r="F53" i="7"/>
  <c r="E53" i="7"/>
  <c r="D53" i="7"/>
  <c r="I53" i="5"/>
  <c r="I54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2" i="5"/>
  <c r="H54" i="5"/>
  <c r="G54" i="5"/>
  <c r="F54" i="5"/>
  <c r="E54" i="5"/>
  <c r="H53" i="5"/>
  <c r="G53" i="5"/>
  <c r="F53" i="5"/>
  <c r="E53" i="5"/>
  <c r="D54" i="5"/>
  <c r="D53" i="5"/>
  <c r="X12" i="10"/>
  <c r="AJ23" i="10"/>
  <c r="AJ24" i="10"/>
  <c r="AJ25" i="10"/>
  <c r="AJ26" i="10"/>
  <c r="AJ22" i="10"/>
  <c r="AI23" i="10"/>
  <c r="AI24" i="10"/>
  <c r="AI25" i="10"/>
  <c r="AI26" i="10"/>
  <c r="AI22" i="10"/>
  <c r="AK22" i="10"/>
  <c r="AH22" i="10"/>
  <c r="AK23" i="10"/>
  <c r="AK24" i="10"/>
  <c r="AK25" i="10"/>
  <c r="AK26" i="10"/>
  <c r="AH23" i="10"/>
  <c r="AH24" i="10"/>
  <c r="AH25" i="10"/>
  <c r="AH26" i="10"/>
  <c r="AB19" i="10"/>
  <c r="AB18" i="10"/>
  <c r="AB17" i="10"/>
  <c r="AB16" i="10"/>
  <c r="AB15" i="10"/>
  <c r="AB14" i="10"/>
  <c r="AB13" i="10"/>
  <c r="AB12" i="10"/>
  <c r="AB11" i="10"/>
  <c r="AB10" i="10"/>
  <c r="AA18" i="10"/>
  <c r="AA19" i="10"/>
  <c r="AA17" i="10"/>
  <c r="AA16" i="10"/>
  <c r="AA15" i="10"/>
  <c r="AA14" i="10"/>
  <c r="AA13" i="10"/>
  <c r="AA12" i="10"/>
  <c r="AA11" i="10"/>
  <c r="AA10" i="10"/>
  <c r="Z19" i="10"/>
  <c r="Z18" i="10"/>
  <c r="Z17" i="10"/>
  <c r="Z16" i="10"/>
  <c r="Z15" i="10"/>
  <c r="Z14" i="10"/>
  <c r="Z13" i="10"/>
  <c r="Z12" i="10"/>
  <c r="Z11" i="10"/>
  <c r="Z10" i="10"/>
  <c r="Y19" i="10"/>
  <c r="Y18" i="10"/>
  <c r="Y17" i="10"/>
  <c r="Y16" i="10"/>
  <c r="Y15" i="10"/>
  <c r="Y14" i="10"/>
  <c r="Y13" i="10"/>
  <c r="Y12" i="10"/>
  <c r="Y11" i="10"/>
  <c r="Y10" i="10"/>
  <c r="X19" i="10"/>
  <c r="X18" i="10"/>
  <c r="X17" i="10"/>
  <c r="X16" i="10"/>
  <c r="X15" i="10"/>
  <c r="X14" i="10"/>
  <c r="X13" i="10"/>
  <c r="X11" i="10"/>
  <c r="X10" i="10"/>
  <c r="Y9" i="3"/>
  <c r="Z9" i="3"/>
  <c r="AA9" i="3"/>
  <c r="AB9" i="3"/>
  <c r="AC9" i="3"/>
  <c r="AC14" i="3"/>
  <c r="AB14" i="3"/>
  <c r="AA14" i="3"/>
  <c r="Z14" i="3"/>
  <c r="Y14" i="3"/>
  <c r="AC13" i="3"/>
  <c r="AC12" i="3"/>
  <c r="AC11" i="3"/>
  <c r="AC10" i="3"/>
  <c r="T54" i="3"/>
  <c r="T53" i="3"/>
  <c r="M25" i="1"/>
  <c r="M21" i="1"/>
  <c r="M24" i="1"/>
  <c r="M23" i="1"/>
  <c r="M22" i="1"/>
  <c r="D53" i="3"/>
  <c r="Z13" i="3"/>
  <c r="AA13" i="3"/>
  <c r="AB13" i="3"/>
  <c r="Y13" i="3"/>
  <c r="Z12" i="3"/>
  <c r="AA12" i="3"/>
  <c r="AB12" i="3"/>
  <c r="Y12" i="3"/>
  <c r="Z11" i="3"/>
  <c r="AA11" i="3"/>
  <c r="AB11" i="3"/>
  <c r="Y11" i="3"/>
  <c r="Z10" i="3"/>
  <c r="AA10" i="3"/>
  <c r="AB10" i="3"/>
  <c r="Y10" i="3"/>
  <c r="H54" i="3"/>
  <c r="L54" i="3"/>
  <c r="P54" i="3"/>
  <c r="D54" i="3"/>
  <c r="H53" i="3"/>
  <c r="L53" i="3"/>
  <c r="P53" i="3"/>
  <c r="L25" i="1"/>
  <c r="L21" i="1"/>
  <c r="L24" i="1"/>
  <c r="L23" i="1"/>
  <c r="L22" i="1"/>
  <c r="K25" i="1"/>
  <c r="K21" i="1"/>
  <c r="K24" i="1"/>
  <c r="K23" i="1"/>
  <c r="K22" i="1"/>
  <c r="J25" i="1"/>
  <c r="I25" i="1"/>
  <c r="J21" i="1"/>
  <c r="J24" i="1"/>
  <c r="J23" i="1"/>
  <c r="J22" i="1"/>
  <c r="I21" i="1"/>
  <c r="I24" i="1"/>
  <c r="I23" i="1"/>
  <c r="I22" i="1"/>
</calcChain>
</file>

<file path=xl/sharedStrings.xml><?xml version="1.0" encoding="utf-8"?>
<sst xmlns="http://schemas.openxmlformats.org/spreadsheetml/2006/main" count="1552" uniqueCount="122">
  <si>
    <t>Month</t>
  </si>
  <si>
    <t>Nov</t>
  </si>
  <si>
    <t>Jan</t>
  </si>
  <si>
    <t>Sept</t>
  </si>
  <si>
    <t>Jun/July</t>
  </si>
  <si>
    <t>Acutus/Tab</t>
  </si>
  <si>
    <t>%</t>
  </si>
  <si>
    <t>americ</t>
  </si>
  <si>
    <t>cal</t>
  </si>
  <si>
    <t>typha</t>
  </si>
  <si>
    <t>Jun/Jul</t>
  </si>
  <si>
    <t>marit</t>
  </si>
  <si>
    <t>Jun july</t>
  </si>
  <si>
    <t>g/m^2</t>
  </si>
  <si>
    <t>sept</t>
  </si>
  <si>
    <t>std deviation</t>
  </si>
  <si>
    <t>average</t>
  </si>
  <si>
    <t>Statistic</t>
  </si>
  <si>
    <t>Jul</t>
  </si>
  <si>
    <t>Sep</t>
  </si>
  <si>
    <t>median</t>
  </si>
  <si>
    <t>q1</t>
  </si>
  <si>
    <t xml:space="preserve">min </t>
  </si>
  <si>
    <t>q3</t>
  </si>
  <si>
    <t>max</t>
  </si>
  <si>
    <t>Error</t>
  </si>
  <si>
    <t>q dist</t>
  </si>
  <si>
    <t>C-1</t>
  </si>
  <si>
    <t>C-2</t>
  </si>
  <si>
    <t>M-1-E</t>
  </si>
  <si>
    <t>M-1-W</t>
  </si>
  <si>
    <t>M-2</t>
  </si>
  <si>
    <t>M-3</t>
  </si>
  <si>
    <t>M-4-C</t>
  </si>
  <si>
    <t>M-4-N</t>
  </si>
  <si>
    <t>M-4-S</t>
  </si>
  <si>
    <t>M-5</t>
  </si>
  <si>
    <t xml:space="preserve">Dist </t>
  </si>
  <si>
    <t>dist</t>
  </si>
  <si>
    <t>quad</t>
  </si>
  <si>
    <t>Dist</t>
  </si>
  <si>
    <t>%marit</t>
  </si>
  <si>
    <t>Quadrat</t>
  </si>
  <si>
    <t>relative dist from inflow</t>
  </si>
  <si>
    <t>Dist in transect</t>
  </si>
  <si>
    <t>transect</t>
  </si>
  <si>
    <t>g/m^2 americ</t>
  </si>
  <si>
    <t>g/m^2 Acutus/tab</t>
  </si>
  <si>
    <t>g/m^2 cal</t>
  </si>
  <si>
    <t>g/m^2 typha</t>
  </si>
  <si>
    <t>quadrat</t>
  </si>
  <si>
    <t>Jun-July</t>
  </si>
  <si>
    <t>Mar</t>
  </si>
  <si>
    <t>g/m^2 americus</t>
  </si>
  <si>
    <t>Mean</t>
  </si>
  <si>
    <t xml:space="preserve">Jan </t>
  </si>
  <si>
    <t>N-4-N</t>
  </si>
  <si>
    <t xml:space="preserve">C-2 </t>
  </si>
  <si>
    <t>Avg g/m^2</t>
  </si>
  <si>
    <t>Std Deviation</t>
  </si>
  <si>
    <t>System Average</t>
  </si>
  <si>
    <t>Sys Avg+1stdev</t>
  </si>
  <si>
    <t>Sys Avg-1stdev</t>
  </si>
  <si>
    <t>July</t>
  </si>
  <si>
    <t>S. actus &amp; S. tabernaemontani</t>
  </si>
  <si>
    <t>S. americanus</t>
  </si>
  <si>
    <t>S. californicus</t>
  </si>
  <si>
    <t>Typha spp.</t>
  </si>
  <si>
    <t>S. maritimus</t>
  </si>
  <si>
    <t xml:space="preserve"> </t>
  </si>
  <si>
    <t>g/m2 Acutus/tab</t>
  </si>
  <si>
    <r>
      <t>g/m</t>
    </r>
    <r>
      <rPr>
        <vertAlign val="superscript"/>
        <sz val="11"/>
        <color theme="1"/>
        <rFont val="Calibri"/>
        <family val="2"/>
        <scheme val="minor"/>
      </rPr>
      <t>2</t>
    </r>
  </si>
  <si>
    <t>in kg</t>
  </si>
  <si>
    <t>mean=</t>
  </si>
  <si>
    <t>SE=</t>
  </si>
  <si>
    <t>total Biomass</t>
  </si>
  <si>
    <t>Year</t>
  </si>
  <si>
    <t>Series</t>
  </si>
  <si>
    <t>Biomass mn</t>
  </si>
  <si>
    <t>Biomass SE</t>
  </si>
  <si>
    <t>S.acutus+S.tab. SE</t>
  </si>
  <si>
    <t>S.acutus+S.tab. mn</t>
  </si>
  <si>
    <t>Month Year</t>
  </si>
  <si>
    <t>July 2011</t>
  </si>
  <si>
    <t>Sept 2011</t>
  </si>
  <si>
    <t>Nov 2011</t>
  </si>
  <si>
    <t>Jan 2012</t>
  </si>
  <si>
    <t>Mar 2012</t>
  </si>
  <si>
    <t>May 2012</t>
  </si>
  <si>
    <t>July 2012</t>
  </si>
  <si>
    <t xml:space="preserve">Sept 2012 </t>
  </si>
  <si>
    <t>S. acutus total wt inc unmeasured (g/m^2)</t>
  </si>
  <si>
    <t>S. taber total wt inc unmeasured (g/m^2)</t>
  </si>
  <si>
    <t>SAC&amp;STAB corr</t>
  </si>
  <si>
    <t>S. americanus total wt inc unmeasured (g/m^2)</t>
  </si>
  <si>
    <t>S. californicus total wt inc unmeasured (g/m^2)</t>
  </si>
  <si>
    <t>T. latifolia total wt inc unmeasured (g/m^2)</t>
  </si>
  <si>
    <t>T. domingensis total wt inc unmeasured (g/m^2)</t>
  </si>
  <si>
    <t>SCAL corr.</t>
  </si>
  <si>
    <t>TYP total</t>
  </si>
  <si>
    <t>TYP corr</t>
  </si>
  <si>
    <t>TYP corr.</t>
  </si>
  <si>
    <t>SC&amp;STAB corr.</t>
  </si>
  <si>
    <t>S.americanus mn</t>
  </si>
  <si>
    <t>S.americanus SE</t>
  </si>
  <si>
    <t>S.californicus mn</t>
  </si>
  <si>
    <t>S.californicus SE</t>
  </si>
  <si>
    <t>Typha sp. mn</t>
  </si>
  <si>
    <t>Typha sp. SE</t>
  </si>
  <si>
    <t xml:space="preserve">Transect </t>
  </si>
  <si>
    <t>Acutus + Tab (g/m^2)</t>
  </si>
  <si>
    <t>SAC/STAB (gdw/m2)</t>
  </si>
  <si>
    <t>S. americanus (g/m^2)</t>
  </si>
  <si>
    <t>S. californicus (g/m^2)</t>
  </si>
  <si>
    <t>Dom+Lat (g/m^2)</t>
  </si>
  <si>
    <t>Quadrat Total (g/m^2)</t>
  </si>
  <si>
    <t>Mean=</t>
  </si>
  <si>
    <t>No 5th (?)</t>
  </si>
  <si>
    <t>?</t>
  </si>
  <si>
    <t>S. americanu (g/m^2)</t>
  </si>
  <si>
    <t>???</t>
  </si>
  <si>
    <t>Total Biomass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</si>
</sst>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59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0" borderId="0" xfId="0" applyFont="1" applyFill="1"/>
    <xf numFmtId="0" fontId="3" fillId="0" borderId="0" xfId="1" applyFont="1" applyFill="1" applyBorder="1"/>
    <xf numFmtId="0" fontId="0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2" fillId="2" borderId="1" xfId="40" applyAlignment="1">
      <alignment wrapText="1"/>
    </xf>
    <xf numFmtId="0" fontId="2" fillId="2" borderId="2" xfId="40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/>
    <xf numFmtId="0" fontId="8" fillId="0" borderId="0" xfId="0" applyFont="1"/>
    <xf numFmtId="0" fontId="2" fillId="2" borderId="3" xfId="40" applyBorder="1"/>
    <xf numFmtId="0" fontId="2" fillId="2" borderId="4" xfId="40" applyBorder="1"/>
    <xf numFmtId="0" fontId="2" fillId="2" borderId="1" xfId="40" applyBorder="1"/>
    <xf numFmtId="0" fontId="2" fillId="2" borderId="5" xfId="40" applyBorder="1"/>
    <xf numFmtId="0" fontId="2" fillId="2" borderId="6" xfId="40" applyBorder="1"/>
    <xf numFmtId="0" fontId="2" fillId="2" borderId="7" xfId="40" applyBorder="1"/>
    <xf numFmtId="0" fontId="2" fillId="2" borderId="0" xfId="40" applyBorder="1"/>
    <xf numFmtId="167" fontId="2" fillId="2" borderId="0" xfId="40" applyNumberFormat="1" applyBorder="1"/>
    <xf numFmtId="167" fontId="0" fillId="0" borderId="0" xfId="0" applyNumberFormat="1"/>
    <xf numFmtId="167" fontId="2" fillId="2" borderId="2" xfId="40" applyNumberFormat="1" applyBorder="1"/>
    <xf numFmtId="0" fontId="1" fillId="0" borderId="0" xfId="0" applyFont="1" applyAlignment="1">
      <alignment horizontal="right"/>
    </xf>
    <xf numFmtId="0" fontId="2" fillId="2" borderId="1" xfId="1" applyAlignment="1">
      <alignment wrapText="1"/>
    </xf>
    <xf numFmtId="0" fontId="2" fillId="2" borderId="2" xfId="1" applyBorder="1"/>
  </cellXfs>
  <cellStyles count="5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Output" xfId="1" builtinId="21"/>
    <cellStyle name="Output 2" xfId="40"/>
  </cellStyles>
  <dxfs count="0"/>
  <tableStyles count="0" defaultTableStyle="TableStyleMedium2" defaultPivotStyle="PivotStyleLight16"/>
  <colors>
    <mruColors>
      <color rgb="FFEB8D00"/>
      <color rgb="FF9E7900"/>
      <color rgb="FF616161"/>
      <color rgb="FF0085EB"/>
      <color rgb="FF005A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'Total Biomass'!$A$2:$A$6</c:f>
              <c:strCache>
                <c:ptCount val="5"/>
                <c:pt idx="0">
                  <c:v>July 2011</c:v>
                </c:pt>
                <c:pt idx="1">
                  <c:v>Sept 2011</c:v>
                </c:pt>
                <c:pt idx="2">
                  <c:v>Nov 2011</c:v>
                </c:pt>
                <c:pt idx="3">
                  <c:v>Jan 2012</c:v>
                </c:pt>
                <c:pt idx="4">
                  <c:v>Mar 2012</c:v>
                </c:pt>
              </c:strCache>
            </c:strRef>
          </c:cat>
          <c:val>
            <c:numRef>
              <c:f>'Total Biomass'!$B$2:$B$6</c:f>
              <c:numCache>
                <c:formatCode>0.00</c:formatCode>
                <c:ptCount val="5"/>
                <c:pt idx="0">
                  <c:v>617.1314756654283</c:v>
                </c:pt>
                <c:pt idx="1">
                  <c:v>205.6622358120868</c:v>
                </c:pt>
                <c:pt idx="2">
                  <c:v>223.1574203293366</c:v>
                </c:pt>
                <c:pt idx="3">
                  <c:v>105.578353891636</c:v>
                </c:pt>
                <c:pt idx="4">
                  <c:v>92.9537260773676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23352"/>
        <c:axId val="2083892984"/>
      </c:lineChart>
      <c:catAx>
        <c:axId val="2136323352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2083892984"/>
        <c:crosses val="autoZero"/>
        <c:auto val="1"/>
        <c:lblAlgn val="ctr"/>
        <c:lblOffset val="100"/>
        <c:noMultiLvlLbl val="0"/>
      </c:catAx>
      <c:valAx>
        <c:axId val="208389298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213632335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314735336194564"/>
                <c:y val="0.292141294838145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Total biomass (10</a:t>
                  </a:r>
                  <a:r>
                    <a:rPr lang="en-US" baseline="30000"/>
                    <a:t>3</a:t>
                  </a:r>
                  <a:r>
                    <a:rPr lang="en-US"/>
                    <a:t> kg)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'July 11'!$F$1</c:f>
              <c:strCache>
                <c:ptCount val="1"/>
                <c:pt idx="0">
                  <c:v>g/m^2 cal</c:v>
                </c:pt>
              </c:strCache>
            </c:strRef>
          </c:tx>
          <c:spPr>
            <a:ln w="28575">
              <a:noFill/>
            </a:ln>
          </c:spPr>
          <c:xVal>
            <c:numRef>
              <c:f>'July 11'!$C$2:$C$51</c:f>
              <c:numCache>
                <c:formatCode>General</c:formatCode>
                <c:ptCount val="50"/>
                <c:pt idx="0">
                  <c:v>6.0</c:v>
                </c:pt>
                <c:pt idx="1">
                  <c:v>8.0</c:v>
                </c:pt>
                <c:pt idx="2">
                  <c:v>19.0</c:v>
                </c:pt>
                <c:pt idx="3">
                  <c:v>28.0</c:v>
                </c:pt>
                <c:pt idx="4">
                  <c:v>40.0</c:v>
                </c:pt>
                <c:pt idx="5">
                  <c:v>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30.0</c:v>
                </c:pt>
                <c:pt idx="10">
                  <c:v>4.0</c:v>
                </c:pt>
                <c:pt idx="11">
                  <c:v>5.0</c:v>
                </c:pt>
                <c:pt idx="12">
                  <c:v>19.0</c:v>
                </c:pt>
                <c:pt idx="13">
                  <c:v>55.0</c:v>
                </c:pt>
                <c:pt idx="14">
                  <c:v>58.0</c:v>
                </c:pt>
                <c:pt idx="15">
                  <c:v>11.0</c:v>
                </c:pt>
                <c:pt idx="16">
                  <c:v>15.0</c:v>
                </c:pt>
                <c:pt idx="17">
                  <c:v>18.0</c:v>
                </c:pt>
                <c:pt idx="18">
                  <c:v>32.0</c:v>
                </c:pt>
                <c:pt idx="19">
                  <c:v>47.0</c:v>
                </c:pt>
                <c:pt idx="20">
                  <c:v>12.0</c:v>
                </c:pt>
                <c:pt idx="21">
                  <c:v>14.0</c:v>
                </c:pt>
                <c:pt idx="22">
                  <c:v>28.0</c:v>
                </c:pt>
                <c:pt idx="23">
                  <c:v>33.0</c:v>
                </c:pt>
                <c:pt idx="24">
                  <c:v>35.0</c:v>
                </c:pt>
                <c:pt idx="25">
                  <c:v>2.0</c:v>
                </c:pt>
                <c:pt idx="26">
                  <c:v>19.0</c:v>
                </c:pt>
                <c:pt idx="27">
                  <c:v>20.0</c:v>
                </c:pt>
                <c:pt idx="28">
                  <c:v>23.0</c:v>
                </c:pt>
                <c:pt idx="29">
                  <c:v>28.0</c:v>
                </c:pt>
                <c:pt idx="30">
                  <c:v>13.0</c:v>
                </c:pt>
                <c:pt idx="31">
                  <c:v>17.0</c:v>
                </c:pt>
                <c:pt idx="32">
                  <c:v>27.0</c:v>
                </c:pt>
                <c:pt idx="33">
                  <c:v>33.0</c:v>
                </c:pt>
                <c:pt idx="34">
                  <c:v>58.0</c:v>
                </c:pt>
                <c:pt idx="35">
                  <c:v>9.0</c:v>
                </c:pt>
                <c:pt idx="36">
                  <c:v>15.0</c:v>
                </c:pt>
                <c:pt idx="37">
                  <c:v>18.0</c:v>
                </c:pt>
                <c:pt idx="38">
                  <c:v>26.0</c:v>
                </c:pt>
                <c:pt idx="39">
                  <c:v>27.0</c:v>
                </c:pt>
                <c:pt idx="40">
                  <c:v>9.0</c:v>
                </c:pt>
                <c:pt idx="41">
                  <c:v>16.0</c:v>
                </c:pt>
                <c:pt idx="42">
                  <c:v>35.0</c:v>
                </c:pt>
                <c:pt idx="43">
                  <c:v>37.0</c:v>
                </c:pt>
                <c:pt idx="44">
                  <c:v>43.0</c:v>
                </c:pt>
                <c:pt idx="45">
                  <c:v>10.0</c:v>
                </c:pt>
                <c:pt idx="46">
                  <c:v>20.0</c:v>
                </c:pt>
                <c:pt idx="47">
                  <c:v>22.0</c:v>
                </c:pt>
                <c:pt idx="48">
                  <c:v>25.0</c:v>
                </c:pt>
                <c:pt idx="49">
                  <c:v>29.0</c:v>
                </c:pt>
              </c:numCache>
            </c:numRef>
          </c:xVal>
          <c:yVal>
            <c:numRef>
              <c:f>'July 11'!$F$1:$F$50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152.5984770877105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159.7603454624293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457.3688812094217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96968"/>
        <c:axId val="-2140194008"/>
      </c:scatterChart>
      <c:valAx>
        <c:axId val="-2140196968"/>
        <c:scaling>
          <c:orientation val="minMax"/>
          <c:max val="6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194008"/>
        <c:crosses val="autoZero"/>
        <c:crossBetween val="midCat"/>
      </c:valAx>
      <c:valAx>
        <c:axId val="-214019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9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'July 11'!$G$1</c:f>
              <c:strCache>
                <c:ptCount val="1"/>
                <c:pt idx="0">
                  <c:v>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'July 11'!$C$2:$C$51</c:f>
              <c:numCache>
                <c:formatCode>General</c:formatCode>
                <c:ptCount val="50"/>
                <c:pt idx="0">
                  <c:v>6.0</c:v>
                </c:pt>
                <c:pt idx="1">
                  <c:v>8.0</c:v>
                </c:pt>
                <c:pt idx="2">
                  <c:v>19.0</c:v>
                </c:pt>
                <c:pt idx="3">
                  <c:v>28.0</c:v>
                </c:pt>
                <c:pt idx="4">
                  <c:v>40.0</c:v>
                </c:pt>
                <c:pt idx="5">
                  <c:v>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30.0</c:v>
                </c:pt>
                <c:pt idx="10">
                  <c:v>4.0</c:v>
                </c:pt>
                <c:pt idx="11">
                  <c:v>5.0</c:v>
                </c:pt>
                <c:pt idx="12">
                  <c:v>19.0</c:v>
                </c:pt>
                <c:pt idx="13">
                  <c:v>55.0</c:v>
                </c:pt>
                <c:pt idx="14">
                  <c:v>58.0</c:v>
                </c:pt>
                <c:pt idx="15">
                  <c:v>11.0</c:v>
                </c:pt>
                <c:pt idx="16">
                  <c:v>15.0</c:v>
                </c:pt>
                <c:pt idx="17">
                  <c:v>18.0</c:v>
                </c:pt>
                <c:pt idx="18">
                  <c:v>32.0</c:v>
                </c:pt>
                <c:pt idx="19">
                  <c:v>47.0</c:v>
                </c:pt>
                <c:pt idx="20">
                  <c:v>12.0</c:v>
                </c:pt>
                <c:pt idx="21">
                  <c:v>14.0</c:v>
                </c:pt>
                <c:pt idx="22">
                  <c:v>28.0</c:v>
                </c:pt>
                <c:pt idx="23">
                  <c:v>33.0</c:v>
                </c:pt>
                <c:pt idx="24">
                  <c:v>35.0</c:v>
                </c:pt>
                <c:pt idx="25">
                  <c:v>2.0</c:v>
                </c:pt>
                <c:pt idx="26">
                  <c:v>19.0</c:v>
                </c:pt>
                <c:pt idx="27">
                  <c:v>20.0</c:v>
                </c:pt>
                <c:pt idx="28">
                  <c:v>23.0</c:v>
                </c:pt>
                <c:pt idx="29">
                  <c:v>28.0</c:v>
                </c:pt>
                <c:pt idx="30">
                  <c:v>13.0</c:v>
                </c:pt>
                <c:pt idx="31">
                  <c:v>17.0</c:v>
                </c:pt>
                <c:pt idx="32">
                  <c:v>27.0</c:v>
                </c:pt>
                <c:pt idx="33">
                  <c:v>33.0</c:v>
                </c:pt>
                <c:pt idx="34">
                  <c:v>58.0</c:v>
                </c:pt>
                <c:pt idx="35">
                  <c:v>9.0</c:v>
                </c:pt>
                <c:pt idx="36">
                  <c:v>15.0</c:v>
                </c:pt>
                <c:pt idx="37">
                  <c:v>18.0</c:v>
                </c:pt>
                <c:pt idx="38">
                  <c:v>26.0</c:v>
                </c:pt>
                <c:pt idx="39">
                  <c:v>27.0</c:v>
                </c:pt>
                <c:pt idx="40">
                  <c:v>9.0</c:v>
                </c:pt>
                <c:pt idx="41">
                  <c:v>16.0</c:v>
                </c:pt>
                <c:pt idx="42">
                  <c:v>35.0</c:v>
                </c:pt>
                <c:pt idx="43">
                  <c:v>37.0</c:v>
                </c:pt>
                <c:pt idx="44">
                  <c:v>43.0</c:v>
                </c:pt>
                <c:pt idx="45">
                  <c:v>10.0</c:v>
                </c:pt>
                <c:pt idx="46">
                  <c:v>20.0</c:v>
                </c:pt>
                <c:pt idx="47">
                  <c:v>22.0</c:v>
                </c:pt>
                <c:pt idx="48">
                  <c:v>25.0</c:v>
                </c:pt>
                <c:pt idx="49">
                  <c:v>29.0</c:v>
                </c:pt>
              </c:numCache>
            </c:numRef>
          </c:xVal>
          <c:yVal>
            <c:numRef>
              <c:f>'July 11'!$G$2:$G$51</c:f>
              <c:numCache>
                <c:formatCode>General</c:formatCode>
                <c:ptCount val="50"/>
                <c:pt idx="0">
                  <c:v>2142.8247396</c:v>
                </c:pt>
                <c:pt idx="1">
                  <c:v>1939.1726648</c:v>
                </c:pt>
                <c:pt idx="2">
                  <c:v>1941.079434</c:v>
                </c:pt>
                <c:pt idx="3">
                  <c:v>2776.8773804</c:v>
                </c:pt>
                <c:pt idx="4">
                  <c:v>5975.713382</c:v>
                </c:pt>
                <c:pt idx="5">
                  <c:v>1935.6271</c:v>
                </c:pt>
                <c:pt idx="6">
                  <c:v>5909.8034844</c:v>
                </c:pt>
                <c:pt idx="7">
                  <c:v>3361.4560484</c:v>
                </c:pt>
                <c:pt idx="8">
                  <c:v>2386.3309328</c:v>
                </c:pt>
                <c:pt idx="9">
                  <c:v>2656.93665</c:v>
                </c:pt>
                <c:pt idx="10">
                  <c:v>2453.287428</c:v>
                </c:pt>
                <c:pt idx="11">
                  <c:v>335.4331664</c:v>
                </c:pt>
                <c:pt idx="12">
                  <c:v>2401.9472904</c:v>
                </c:pt>
                <c:pt idx="13">
                  <c:v>636.7417199999998</c:v>
                </c:pt>
                <c:pt idx="14">
                  <c:v>4271.91608</c:v>
                </c:pt>
                <c:pt idx="15">
                  <c:v>390.5990579999999</c:v>
                </c:pt>
                <c:pt idx="16">
                  <c:v>0.0</c:v>
                </c:pt>
                <c:pt idx="17">
                  <c:v>1774.7508032</c:v>
                </c:pt>
                <c:pt idx="18">
                  <c:v>3034.6056056</c:v>
                </c:pt>
                <c:pt idx="19">
                  <c:v>0.0</c:v>
                </c:pt>
                <c:pt idx="20">
                  <c:v>1812.7298236</c:v>
                </c:pt>
                <c:pt idx="21">
                  <c:v>1371.7195396</c:v>
                </c:pt>
                <c:pt idx="22">
                  <c:v>3318.5218396</c:v>
                </c:pt>
                <c:pt idx="23">
                  <c:v>1503.999701199999</c:v>
                </c:pt>
                <c:pt idx="24">
                  <c:v>0.0</c:v>
                </c:pt>
                <c:pt idx="25">
                  <c:v>1211.2348704</c:v>
                </c:pt>
                <c:pt idx="26">
                  <c:v>3318.3410952</c:v>
                </c:pt>
                <c:pt idx="27">
                  <c:v>873.2705547999999</c:v>
                </c:pt>
                <c:pt idx="28">
                  <c:v>1916.3569156</c:v>
                </c:pt>
                <c:pt idx="29">
                  <c:v>458.8647015999998</c:v>
                </c:pt>
                <c:pt idx="30">
                  <c:v>0.0</c:v>
                </c:pt>
                <c:pt idx="31">
                  <c:v>0.0</c:v>
                </c:pt>
                <c:pt idx="32">
                  <c:v>2316.4565516</c:v>
                </c:pt>
                <c:pt idx="33">
                  <c:v>2347.046661599999</c:v>
                </c:pt>
                <c:pt idx="34">
                  <c:v>0.0</c:v>
                </c:pt>
                <c:pt idx="35">
                  <c:v>1269.5920584</c:v>
                </c:pt>
                <c:pt idx="36">
                  <c:v>1523.875828</c:v>
                </c:pt>
                <c:pt idx="37">
                  <c:v>2591.383525199999</c:v>
                </c:pt>
                <c:pt idx="38">
                  <c:v>3326.1089004</c:v>
                </c:pt>
                <c:pt idx="39">
                  <c:v>4349.3703996</c:v>
                </c:pt>
                <c:pt idx="40">
                  <c:v>5041.0401639</c:v>
                </c:pt>
                <c:pt idx="41">
                  <c:v>2880.2909408</c:v>
                </c:pt>
                <c:pt idx="42">
                  <c:v>4122.1438552</c:v>
                </c:pt>
                <c:pt idx="43">
                  <c:v>2892.619179999999</c:v>
                </c:pt>
                <c:pt idx="44">
                  <c:v>1669.365138</c:v>
                </c:pt>
                <c:pt idx="45">
                  <c:v>2751.254940000001</c:v>
                </c:pt>
                <c:pt idx="46">
                  <c:v>123.90368</c:v>
                </c:pt>
                <c:pt idx="47">
                  <c:v>519.2769276000001</c:v>
                </c:pt>
                <c:pt idx="48">
                  <c:v>1858.6535568</c:v>
                </c:pt>
                <c:pt idx="49">
                  <c:v>2597.9668264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166328"/>
        <c:axId val="-2140163368"/>
      </c:scatterChart>
      <c:valAx>
        <c:axId val="-2140166328"/>
        <c:scaling>
          <c:orientation val="minMax"/>
          <c:max val="6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163368"/>
        <c:crosses val="autoZero"/>
        <c:crossBetween val="midCat"/>
      </c:valAx>
      <c:valAx>
        <c:axId val="-214016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166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'Sept 11'!$D$1</c:f>
              <c:strCache>
                <c:ptCount val="1"/>
                <c:pt idx="0">
                  <c:v>g/m^2 Acutus/tab</c:v>
                </c:pt>
              </c:strCache>
            </c:strRef>
          </c:tx>
          <c:spPr>
            <a:ln w="28575">
              <a:noFill/>
            </a:ln>
          </c:spPr>
          <c:xVal>
            <c:numRef>
              <c:f>'Sept 11'!$C$2:$C$51</c:f>
              <c:numCache>
                <c:formatCode>General</c:formatCode>
                <c:ptCount val="50"/>
                <c:pt idx="0">
                  <c:v>21.0</c:v>
                </c:pt>
                <c:pt idx="1">
                  <c:v>36.0</c:v>
                </c:pt>
                <c:pt idx="2">
                  <c:v>46.0</c:v>
                </c:pt>
                <c:pt idx="3">
                  <c:v>49.0</c:v>
                </c:pt>
                <c:pt idx="4">
                  <c:v>52.0</c:v>
                </c:pt>
                <c:pt idx="5">
                  <c:v>7.0</c:v>
                </c:pt>
                <c:pt idx="6">
                  <c:v>21.0</c:v>
                </c:pt>
                <c:pt idx="7">
                  <c:v>27.0</c:v>
                </c:pt>
                <c:pt idx="8">
                  <c:v>31.0</c:v>
                </c:pt>
                <c:pt idx="9">
                  <c:v>52.0</c:v>
                </c:pt>
                <c:pt idx="10">
                  <c:v>10.0</c:v>
                </c:pt>
                <c:pt idx="11">
                  <c:v>16.0</c:v>
                </c:pt>
                <c:pt idx="12">
                  <c:v>24.0</c:v>
                </c:pt>
                <c:pt idx="13">
                  <c:v>45.0</c:v>
                </c:pt>
                <c:pt idx="14">
                  <c:v>53.0</c:v>
                </c:pt>
                <c:pt idx="15">
                  <c:v>19.0</c:v>
                </c:pt>
                <c:pt idx="16">
                  <c:v>21.0</c:v>
                </c:pt>
                <c:pt idx="17">
                  <c:v>38.0</c:v>
                </c:pt>
                <c:pt idx="18">
                  <c:v>41.0</c:v>
                </c:pt>
                <c:pt idx="19">
                  <c:v>49.0</c:v>
                </c:pt>
                <c:pt idx="20">
                  <c:v>5.0</c:v>
                </c:pt>
                <c:pt idx="21">
                  <c:v>15.0</c:v>
                </c:pt>
                <c:pt idx="22">
                  <c:v>27.0</c:v>
                </c:pt>
                <c:pt idx="23">
                  <c:v>34.0</c:v>
                </c:pt>
                <c:pt idx="24">
                  <c:v>46.0</c:v>
                </c:pt>
                <c:pt idx="25">
                  <c:v>12.0</c:v>
                </c:pt>
                <c:pt idx="26">
                  <c:v>19.0</c:v>
                </c:pt>
                <c:pt idx="27">
                  <c:v>23.0</c:v>
                </c:pt>
                <c:pt idx="28">
                  <c:v>28.0</c:v>
                </c:pt>
                <c:pt idx="29">
                  <c:v>37.0</c:v>
                </c:pt>
                <c:pt idx="30">
                  <c:v>7.0</c:v>
                </c:pt>
                <c:pt idx="31">
                  <c:v>8.0</c:v>
                </c:pt>
                <c:pt idx="32">
                  <c:v>17.0</c:v>
                </c:pt>
                <c:pt idx="33">
                  <c:v>31.0</c:v>
                </c:pt>
                <c:pt idx="34">
                  <c:v>52.0</c:v>
                </c:pt>
                <c:pt idx="35">
                  <c:v>2.0</c:v>
                </c:pt>
                <c:pt idx="36">
                  <c:v>11.0</c:v>
                </c:pt>
                <c:pt idx="37">
                  <c:v>20.0</c:v>
                </c:pt>
                <c:pt idx="38">
                  <c:v>33.0</c:v>
                </c:pt>
                <c:pt idx="39">
                  <c:v>54.0</c:v>
                </c:pt>
                <c:pt idx="40">
                  <c:v>7.0</c:v>
                </c:pt>
                <c:pt idx="41">
                  <c:v>13.0</c:v>
                </c:pt>
                <c:pt idx="42">
                  <c:v>17.0</c:v>
                </c:pt>
                <c:pt idx="43">
                  <c:v>23.0</c:v>
                </c:pt>
                <c:pt idx="44">
                  <c:v>56.0</c:v>
                </c:pt>
                <c:pt idx="45">
                  <c:v>2.0</c:v>
                </c:pt>
                <c:pt idx="46">
                  <c:v>20.0</c:v>
                </c:pt>
                <c:pt idx="47">
                  <c:v>33.0</c:v>
                </c:pt>
                <c:pt idx="48">
                  <c:v>46.0</c:v>
                </c:pt>
                <c:pt idx="49">
                  <c:v>10.0</c:v>
                </c:pt>
              </c:numCache>
            </c:numRef>
          </c:xVal>
          <c:yVal>
            <c:numRef>
              <c:f>'Sept 11'!$D$2:$D$51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268.3948922759207</c:v>
                </c:pt>
                <c:pt idx="4">
                  <c:v>219.8201753829189</c:v>
                </c:pt>
                <c:pt idx="5">
                  <c:v>254.145290561962</c:v>
                </c:pt>
                <c:pt idx="6">
                  <c:v>0.0</c:v>
                </c:pt>
                <c:pt idx="7">
                  <c:v>0.0</c:v>
                </c:pt>
                <c:pt idx="8">
                  <c:v>712.9251786569066</c:v>
                </c:pt>
                <c:pt idx="9">
                  <c:v>636.5005350559102</c:v>
                </c:pt>
                <c:pt idx="10">
                  <c:v>0.0</c:v>
                </c:pt>
                <c:pt idx="11">
                  <c:v>310.4057395637931</c:v>
                </c:pt>
                <c:pt idx="12">
                  <c:v>49.53937531809562</c:v>
                </c:pt>
                <c:pt idx="13">
                  <c:v>25.2130844219392</c:v>
                </c:pt>
                <c:pt idx="14">
                  <c:v>0.0</c:v>
                </c:pt>
                <c:pt idx="15">
                  <c:v>0.0</c:v>
                </c:pt>
                <c:pt idx="16">
                  <c:v>19.52241691458333</c:v>
                </c:pt>
                <c:pt idx="17">
                  <c:v>0.0</c:v>
                </c:pt>
                <c:pt idx="18">
                  <c:v>0.0</c:v>
                </c:pt>
                <c:pt idx="19">
                  <c:v>544.6111609479576</c:v>
                </c:pt>
                <c:pt idx="20">
                  <c:v>47.83606001301547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53.31410787703467</c:v>
                </c:pt>
                <c:pt idx="25">
                  <c:v>0.0</c:v>
                </c:pt>
                <c:pt idx="26">
                  <c:v>1314.30941016129</c:v>
                </c:pt>
                <c:pt idx="27">
                  <c:v>1173.718614916673</c:v>
                </c:pt>
                <c:pt idx="28">
                  <c:v>0.0</c:v>
                </c:pt>
                <c:pt idx="29">
                  <c:v>0.0</c:v>
                </c:pt>
                <c:pt idx="30">
                  <c:v>337.934673980745</c:v>
                </c:pt>
                <c:pt idx="31">
                  <c:v>1178.687496312484</c:v>
                </c:pt>
                <c:pt idx="32">
                  <c:v>0.0</c:v>
                </c:pt>
                <c:pt idx="33">
                  <c:v>0.0</c:v>
                </c:pt>
                <c:pt idx="34">
                  <c:v>301.1318790846802</c:v>
                </c:pt>
                <c:pt idx="35">
                  <c:v>224.0293353055309</c:v>
                </c:pt>
                <c:pt idx="36">
                  <c:v>415.7991532628256</c:v>
                </c:pt>
                <c:pt idx="37">
                  <c:v>694.7378911308401</c:v>
                </c:pt>
                <c:pt idx="38">
                  <c:v>245.0757862530029</c:v>
                </c:pt>
                <c:pt idx="39">
                  <c:v>819.758975419025</c:v>
                </c:pt>
                <c:pt idx="40">
                  <c:v>219.3920164426986</c:v>
                </c:pt>
                <c:pt idx="41">
                  <c:v>436.7656617099133</c:v>
                </c:pt>
                <c:pt idx="42">
                  <c:v>0.0</c:v>
                </c:pt>
                <c:pt idx="43">
                  <c:v>0.0</c:v>
                </c:pt>
                <c:pt idx="44">
                  <c:v>738.4061525888692</c:v>
                </c:pt>
                <c:pt idx="45">
                  <c:v>80.59363954582377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84008"/>
        <c:axId val="-2141187032"/>
      </c:scatterChart>
      <c:valAx>
        <c:axId val="-214118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87032"/>
        <c:crosses val="autoZero"/>
        <c:crossBetween val="midCat"/>
      </c:valAx>
      <c:valAx>
        <c:axId val="-214118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184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'Sept 11'!$E$1</c:f>
              <c:strCache>
                <c:ptCount val="1"/>
                <c:pt idx="0">
                  <c:v>g/m^2 americ</c:v>
                </c:pt>
              </c:strCache>
            </c:strRef>
          </c:tx>
          <c:spPr>
            <a:ln w="28575">
              <a:noFill/>
            </a:ln>
          </c:spPr>
          <c:xVal>
            <c:numRef>
              <c:f>'Sept 11'!$C$2:$C$51</c:f>
              <c:numCache>
                <c:formatCode>General</c:formatCode>
                <c:ptCount val="50"/>
                <c:pt idx="0">
                  <c:v>21.0</c:v>
                </c:pt>
                <c:pt idx="1">
                  <c:v>36.0</c:v>
                </c:pt>
                <c:pt idx="2">
                  <c:v>46.0</c:v>
                </c:pt>
                <c:pt idx="3">
                  <c:v>49.0</c:v>
                </c:pt>
                <c:pt idx="4">
                  <c:v>52.0</c:v>
                </c:pt>
                <c:pt idx="5">
                  <c:v>7.0</c:v>
                </c:pt>
                <c:pt idx="6">
                  <c:v>21.0</c:v>
                </c:pt>
                <c:pt idx="7">
                  <c:v>27.0</c:v>
                </c:pt>
                <c:pt idx="8">
                  <c:v>31.0</c:v>
                </c:pt>
                <c:pt idx="9">
                  <c:v>52.0</c:v>
                </c:pt>
                <c:pt idx="10">
                  <c:v>10.0</c:v>
                </c:pt>
                <c:pt idx="11">
                  <c:v>16.0</c:v>
                </c:pt>
                <c:pt idx="12">
                  <c:v>24.0</c:v>
                </c:pt>
                <c:pt idx="13">
                  <c:v>45.0</c:v>
                </c:pt>
                <c:pt idx="14">
                  <c:v>53.0</c:v>
                </c:pt>
                <c:pt idx="15">
                  <c:v>19.0</c:v>
                </c:pt>
                <c:pt idx="16">
                  <c:v>21.0</c:v>
                </c:pt>
                <c:pt idx="17">
                  <c:v>38.0</c:v>
                </c:pt>
                <c:pt idx="18">
                  <c:v>41.0</c:v>
                </c:pt>
                <c:pt idx="19">
                  <c:v>49.0</c:v>
                </c:pt>
                <c:pt idx="20">
                  <c:v>5.0</c:v>
                </c:pt>
                <c:pt idx="21">
                  <c:v>15.0</c:v>
                </c:pt>
                <c:pt idx="22">
                  <c:v>27.0</c:v>
                </c:pt>
                <c:pt idx="23">
                  <c:v>34.0</c:v>
                </c:pt>
                <c:pt idx="24">
                  <c:v>46.0</c:v>
                </c:pt>
                <c:pt idx="25">
                  <c:v>12.0</c:v>
                </c:pt>
                <c:pt idx="26">
                  <c:v>19.0</c:v>
                </c:pt>
                <c:pt idx="27">
                  <c:v>23.0</c:v>
                </c:pt>
                <c:pt idx="28">
                  <c:v>28.0</c:v>
                </c:pt>
                <c:pt idx="29">
                  <c:v>37.0</c:v>
                </c:pt>
                <c:pt idx="30">
                  <c:v>7.0</c:v>
                </c:pt>
                <c:pt idx="31">
                  <c:v>8.0</c:v>
                </c:pt>
                <c:pt idx="32">
                  <c:v>17.0</c:v>
                </c:pt>
                <c:pt idx="33">
                  <c:v>31.0</c:v>
                </c:pt>
                <c:pt idx="34">
                  <c:v>52.0</c:v>
                </c:pt>
                <c:pt idx="35">
                  <c:v>2.0</c:v>
                </c:pt>
                <c:pt idx="36">
                  <c:v>11.0</c:v>
                </c:pt>
                <c:pt idx="37">
                  <c:v>20.0</c:v>
                </c:pt>
                <c:pt idx="38">
                  <c:v>33.0</c:v>
                </c:pt>
                <c:pt idx="39">
                  <c:v>54.0</c:v>
                </c:pt>
                <c:pt idx="40">
                  <c:v>7.0</c:v>
                </c:pt>
                <c:pt idx="41">
                  <c:v>13.0</c:v>
                </c:pt>
                <c:pt idx="42">
                  <c:v>17.0</c:v>
                </c:pt>
                <c:pt idx="43">
                  <c:v>23.0</c:v>
                </c:pt>
                <c:pt idx="44">
                  <c:v>56.0</c:v>
                </c:pt>
                <c:pt idx="45">
                  <c:v>2.0</c:v>
                </c:pt>
                <c:pt idx="46">
                  <c:v>20.0</c:v>
                </c:pt>
                <c:pt idx="47">
                  <c:v>33.0</c:v>
                </c:pt>
                <c:pt idx="48">
                  <c:v>46.0</c:v>
                </c:pt>
                <c:pt idx="49">
                  <c:v>10.0</c:v>
                </c:pt>
              </c:numCache>
            </c:numRef>
          </c:xVal>
          <c:yVal>
            <c:numRef>
              <c:f>'Sept 11'!$E$2:$E$51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366.9635319999999</c:v>
                </c:pt>
                <c:pt idx="7">
                  <c:v>234.7099916</c:v>
                </c:pt>
                <c:pt idx="8">
                  <c:v>0.0</c:v>
                </c:pt>
                <c:pt idx="9">
                  <c:v>0.0</c:v>
                </c:pt>
                <c:pt idx="10">
                  <c:v>10.79407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1059.027488</c:v>
                </c:pt>
                <c:pt idx="16">
                  <c:v>795.5078379999995</c:v>
                </c:pt>
                <c:pt idx="17">
                  <c:v>85.53455679999997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212.629568</c:v>
                </c:pt>
                <c:pt idx="23">
                  <c:v>1456.637196399999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1362.948832</c:v>
                </c:pt>
                <c:pt idx="29">
                  <c:v>26.75797679999999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167.8663496</c:v>
                </c:pt>
                <c:pt idx="44">
                  <c:v>0.0</c:v>
                </c:pt>
                <c:pt idx="45">
                  <c:v>0.0</c:v>
                </c:pt>
                <c:pt idx="46">
                  <c:v>821.1693395999998</c:v>
                </c:pt>
                <c:pt idx="47">
                  <c:v>45.647884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915624"/>
        <c:axId val="2082824968"/>
      </c:scatterChart>
      <c:valAx>
        <c:axId val="208291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824968"/>
        <c:crosses val="autoZero"/>
        <c:crossBetween val="midCat"/>
      </c:valAx>
      <c:valAx>
        <c:axId val="208282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915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'Sept 11'!$F$1</c:f>
              <c:strCache>
                <c:ptCount val="1"/>
                <c:pt idx="0">
                  <c:v>g/m^2 cal</c:v>
                </c:pt>
              </c:strCache>
            </c:strRef>
          </c:tx>
          <c:spPr>
            <a:ln w="28575">
              <a:noFill/>
            </a:ln>
          </c:spPr>
          <c:xVal>
            <c:numRef>
              <c:f>'Sept 11'!$C$2:$C$51</c:f>
              <c:numCache>
                <c:formatCode>General</c:formatCode>
                <c:ptCount val="50"/>
                <c:pt idx="0">
                  <c:v>21.0</c:v>
                </c:pt>
                <c:pt idx="1">
                  <c:v>36.0</c:v>
                </c:pt>
                <c:pt idx="2">
                  <c:v>46.0</c:v>
                </c:pt>
                <c:pt idx="3">
                  <c:v>49.0</c:v>
                </c:pt>
                <c:pt idx="4">
                  <c:v>52.0</c:v>
                </c:pt>
                <c:pt idx="5">
                  <c:v>7.0</c:v>
                </c:pt>
                <c:pt idx="6">
                  <c:v>21.0</c:v>
                </c:pt>
                <c:pt idx="7">
                  <c:v>27.0</c:v>
                </c:pt>
                <c:pt idx="8">
                  <c:v>31.0</c:v>
                </c:pt>
                <c:pt idx="9">
                  <c:v>52.0</c:v>
                </c:pt>
                <c:pt idx="10">
                  <c:v>10.0</c:v>
                </c:pt>
                <c:pt idx="11">
                  <c:v>16.0</c:v>
                </c:pt>
                <c:pt idx="12">
                  <c:v>24.0</c:v>
                </c:pt>
                <c:pt idx="13">
                  <c:v>45.0</c:v>
                </c:pt>
                <c:pt idx="14">
                  <c:v>53.0</c:v>
                </c:pt>
                <c:pt idx="15">
                  <c:v>19.0</c:v>
                </c:pt>
                <c:pt idx="16">
                  <c:v>21.0</c:v>
                </c:pt>
                <c:pt idx="17">
                  <c:v>38.0</c:v>
                </c:pt>
                <c:pt idx="18">
                  <c:v>41.0</c:v>
                </c:pt>
                <c:pt idx="19">
                  <c:v>49.0</c:v>
                </c:pt>
                <c:pt idx="20">
                  <c:v>5.0</c:v>
                </c:pt>
                <c:pt idx="21">
                  <c:v>15.0</c:v>
                </c:pt>
                <c:pt idx="22">
                  <c:v>27.0</c:v>
                </c:pt>
                <c:pt idx="23">
                  <c:v>34.0</c:v>
                </c:pt>
                <c:pt idx="24">
                  <c:v>46.0</c:v>
                </c:pt>
                <c:pt idx="25">
                  <c:v>12.0</c:v>
                </c:pt>
                <c:pt idx="26">
                  <c:v>19.0</c:v>
                </c:pt>
                <c:pt idx="27">
                  <c:v>23.0</c:v>
                </c:pt>
                <c:pt idx="28">
                  <c:v>28.0</c:v>
                </c:pt>
                <c:pt idx="29">
                  <c:v>37.0</c:v>
                </c:pt>
                <c:pt idx="30">
                  <c:v>7.0</c:v>
                </c:pt>
                <c:pt idx="31">
                  <c:v>8.0</c:v>
                </c:pt>
                <c:pt idx="32">
                  <c:v>17.0</c:v>
                </c:pt>
                <c:pt idx="33">
                  <c:v>31.0</c:v>
                </c:pt>
                <c:pt idx="34">
                  <c:v>52.0</c:v>
                </c:pt>
                <c:pt idx="35">
                  <c:v>2.0</c:v>
                </c:pt>
                <c:pt idx="36">
                  <c:v>11.0</c:v>
                </c:pt>
                <c:pt idx="37">
                  <c:v>20.0</c:v>
                </c:pt>
                <c:pt idx="38">
                  <c:v>33.0</c:v>
                </c:pt>
                <c:pt idx="39">
                  <c:v>54.0</c:v>
                </c:pt>
                <c:pt idx="40">
                  <c:v>7.0</c:v>
                </c:pt>
                <c:pt idx="41">
                  <c:v>13.0</c:v>
                </c:pt>
                <c:pt idx="42">
                  <c:v>17.0</c:v>
                </c:pt>
                <c:pt idx="43">
                  <c:v>23.0</c:v>
                </c:pt>
                <c:pt idx="44">
                  <c:v>56.0</c:v>
                </c:pt>
                <c:pt idx="45">
                  <c:v>2.0</c:v>
                </c:pt>
                <c:pt idx="46">
                  <c:v>20.0</c:v>
                </c:pt>
                <c:pt idx="47">
                  <c:v>33.0</c:v>
                </c:pt>
                <c:pt idx="48">
                  <c:v>46.0</c:v>
                </c:pt>
                <c:pt idx="49">
                  <c:v>10.0</c:v>
                </c:pt>
              </c:numCache>
            </c:numRef>
          </c:xVal>
          <c:yVal>
            <c:numRef>
              <c:f>'Sept 11'!$F$2:$F$51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196.7571165202467</c:v>
                </c:pt>
                <c:pt idx="11">
                  <c:v>0.0</c:v>
                </c:pt>
                <c:pt idx="12">
                  <c:v>0.0</c:v>
                </c:pt>
                <c:pt idx="13">
                  <c:v>21.136258156292</c:v>
                </c:pt>
                <c:pt idx="14">
                  <c:v>196.6994595268868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650.9156802145598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215.4769530861995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113.9631175465147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145.7233954140293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23016"/>
        <c:axId val="2082514216"/>
      </c:scatterChart>
      <c:valAx>
        <c:axId val="208302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514216"/>
        <c:crosses val="autoZero"/>
        <c:crossBetween val="midCat"/>
      </c:valAx>
      <c:valAx>
        <c:axId val="208251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023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'Sept 11'!$G$1</c:f>
              <c:strCache>
                <c:ptCount val="1"/>
                <c:pt idx="0">
                  <c:v>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'Sept 11'!$C$2:$C$51</c:f>
              <c:numCache>
                <c:formatCode>General</c:formatCode>
                <c:ptCount val="50"/>
                <c:pt idx="0">
                  <c:v>21.0</c:v>
                </c:pt>
                <c:pt idx="1">
                  <c:v>36.0</c:v>
                </c:pt>
                <c:pt idx="2">
                  <c:v>46.0</c:v>
                </c:pt>
                <c:pt idx="3">
                  <c:v>49.0</c:v>
                </c:pt>
                <c:pt idx="4">
                  <c:v>52.0</c:v>
                </c:pt>
                <c:pt idx="5">
                  <c:v>7.0</c:v>
                </c:pt>
                <c:pt idx="6">
                  <c:v>21.0</c:v>
                </c:pt>
                <c:pt idx="7">
                  <c:v>27.0</c:v>
                </c:pt>
                <c:pt idx="8">
                  <c:v>31.0</c:v>
                </c:pt>
                <c:pt idx="9">
                  <c:v>52.0</c:v>
                </c:pt>
                <c:pt idx="10">
                  <c:v>10.0</c:v>
                </c:pt>
                <c:pt idx="11">
                  <c:v>16.0</c:v>
                </c:pt>
                <c:pt idx="12">
                  <c:v>24.0</c:v>
                </c:pt>
                <c:pt idx="13">
                  <c:v>45.0</c:v>
                </c:pt>
                <c:pt idx="14">
                  <c:v>53.0</c:v>
                </c:pt>
                <c:pt idx="15">
                  <c:v>19.0</c:v>
                </c:pt>
                <c:pt idx="16">
                  <c:v>21.0</c:v>
                </c:pt>
                <c:pt idx="17">
                  <c:v>38.0</c:v>
                </c:pt>
                <c:pt idx="18">
                  <c:v>41.0</c:v>
                </c:pt>
                <c:pt idx="19">
                  <c:v>49.0</c:v>
                </c:pt>
                <c:pt idx="20">
                  <c:v>5.0</c:v>
                </c:pt>
                <c:pt idx="21">
                  <c:v>15.0</c:v>
                </c:pt>
                <c:pt idx="22">
                  <c:v>27.0</c:v>
                </c:pt>
                <c:pt idx="23">
                  <c:v>34.0</c:v>
                </c:pt>
                <c:pt idx="24">
                  <c:v>46.0</c:v>
                </c:pt>
                <c:pt idx="25">
                  <c:v>12.0</c:v>
                </c:pt>
                <c:pt idx="26">
                  <c:v>19.0</c:v>
                </c:pt>
                <c:pt idx="27">
                  <c:v>23.0</c:v>
                </c:pt>
                <c:pt idx="28">
                  <c:v>28.0</c:v>
                </c:pt>
                <c:pt idx="29">
                  <c:v>37.0</c:v>
                </c:pt>
                <c:pt idx="30">
                  <c:v>7.0</c:v>
                </c:pt>
                <c:pt idx="31">
                  <c:v>8.0</c:v>
                </c:pt>
                <c:pt idx="32">
                  <c:v>17.0</c:v>
                </c:pt>
                <c:pt idx="33">
                  <c:v>31.0</c:v>
                </c:pt>
                <c:pt idx="34">
                  <c:v>52.0</c:v>
                </c:pt>
                <c:pt idx="35">
                  <c:v>2.0</c:v>
                </c:pt>
                <c:pt idx="36">
                  <c:v>11.0</c:v>
                </c:pt>
                <c:pt idx="37">
                  <c:v>20.0</c:v>
                </c:pt>
                <c:pt idx="38">
                  <c:v>33.0</c:v>
                </c:pt>
                <c:pt idx="39">
                  <c:v>54.0</c:v>
                </c:pt>
                <c:pt idx="40">
                  <c:v>7.0</c:v>
                </c:pt>
                <c:pt idx="41">
                  <c:v>13.0</c:v>
                </c:pt>
                <c:pt idx="42">
                  <c:v>17.0</c:v>
                </c:pt>
                <c:pt idx="43">
                  <c:v>23.0</c:v>
                </c:pt>
                <c:pt idx="44">
                  <c:v>56.0</c:v>
                </c:pt>
                <c:pt idx="45">
                  <c:v>2.0</c:v>
                </c:pt>
                <c:pt idx="46">
                  <c:v>20.0</c:v>
                </c:pt>
                <c:pt idx="47">
                  <c:v>33.0</c:v>
                </c:pt>
                <c:pt idx="48">
                  <c:v>46.0</c:v>
                </c:pt>
                <c:pt idx="49">
                  <c:v>10.0</c:v>
                </c:pt>
              </c:numCache>
            </c:numRef>
          </c:xVal>
          <c:yVal>
            <c:numRef>
              <c:f>'Sept 11'!$G$2:$G$51</c:f>
              <c:numCache>
                <c:formatCode>General</c:formatCode>
                <c:ptCount val="50"/>
                <c:pt idx="0">
                  <c:v>120.1243999999999</c:v>
                </c:pt>
                <c:pt idx="1">
                  <c:v>355.3345199999998</c:v>
                </c:pt>
                <c:pt idx="2">
                  <c:v>1224.79212</c:v>
                </c:pt>
                <c:pt idx="3">
                  <c:v>957.3136399999999</c:v>
                </c:pt>
                <c:pt idx="4">
                  <c:v>0.0</c:v>
                </c:pt>
                <c:pt idx="5">
                  <c:v>156.3461999999999</c:v>
                </c:pt>
                <c:pt idx="6">
                  <c:v>0.0</c:v>
                </c:pt>
                <c:pt idx="7">
                  <c:v>700.4587423999999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207.4199199999999</c:v>
                </c:pt>
                <c:pt idx="14">
                  <c:v>2188.3244</c:v>
                </c:pt>
                <c:pt idx="15">
                  <c:v>0.0</c:v>
                </c:pt>
                <c:pt idx="16">
                  <c:v>190.99416</c:v>
                </c:pt>
                <c:pt idx="17">
                  <c:v>22.43552000000003</c:v>
                </c:pt>
                <c:pt idx="18">
                  <c:v>765.0031999999998</c:v>
                </c:pt>
                <c:pt idx="19">
                  <c:v>0.0</c:v>
                </c:pt>
                <c:pt idx="20">
                  <c:v>1002.91425</c:v>
                </c:pt>
                <c:pt idx="21">
                  <c:v>767.4450431999999</c:v>
                </c:pt>
                <c:pt idx="22">
                  <c:v>604.8249711999998</c:v>
                </c:pt>
                <c:pt idx="23">
                  <c:v>0.0</c:v>
                </c:pt>
                <c:pt idx="24">
                  <c:v>2639.70676</c:v>
                </c:pt>
                <c:pt idx="25">
                  <c:v>156.8762</c:v>
                </c:pt>
                <c:pt idx="26">
                  <c:v>1368.9353796</c:v>
                </c:pt>
                <c:pt idx="27">
                  <c:v>0.0</c:v>
                </c:pt>
                <c:pt idx="28">
                  <c:v>0.0</c:v>
                </c:pt>
                <c:pt idx="29">
                  <c:v>1778.90292</c:v>
                </c:pt>
                <c:pt idx="30">
                  <c:v>328.4059999999999</c:v>
                </c:pt>
                <c:pt idx="31">
                  <c:v>0.0</c:v>
                </c:pt>
                <c:pt idx="32">
                  <c:v>292.3047999999999</c:v>
                </c:pt>
                <c:pt idx="33">
                  <c:v>1219.26656</c:v>
                </c:pt>
                <c:pt idx="34">
                  <c:v>836.4583599999999</c:v>
                </c:pt>
                <c:pt idx="35">
                  <c:v>458.9476399999998</c:v>
                </c:pt>
                <c:pt idx="36">
                  <c:v>337.8258</c:v>
                </c:pt>
                <c:pt idx="37">
                  <c:v>529.3092463999999</c:v>
                </c:pt>
                <c:pt idx="38">
                  <c:v>0.0</c:v>
                </c:pt>
                <c:pt idx="39">
                  <c:v>774.0022399999999</c:v>
                </c:pt>
                <c:pt idx="40">
                  <c:v>0.0</c:v>
                </c:pt>
                <c:pt idx="41">
                  <c:v>149.55952</c:v>
                </c:pt>
                <c:pt idx="42">
                  <c:v>3577.201184</c:v>
                </c:pt>
                <c:pt idx="43">
                  <c:v>1708.087212</c:v>
                </c:pt>
                <c:pt idx="44">
                  <c:v>0.0</c:v>
                </c:pt>
                <c:pt idx="45">
                  <c:v>2050.2257208</c:v>
                </c:pt>
                <c:pt idx="46">
                  <c:v>0.0</c:v>
                </c:pt>
                <c:pt idx="47">
                  <c:v>237.2866799999998</c:v>
                </c:pt>
                <c:pt idx="48">
                  <c:v>144.5306399999998</c:v>
                </c:pt>
                <c:pt idx="49">
                  <c:v>119.0785199999999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165368"/>
        <c:axId val="-2141179864"/>
      </c:scatterChart>
      <c:valAx>
        <c:axId val="-214116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179864"/>
        <c:crosses val="autoZero"/>
        <c:crossBetween val="midCat"/>
      </c:valAx>
      <c:valAx>
        <c:axId val="-214117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165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 11'!$D$1</c:f>
              <c:strCache>
                <c:ptCount val="1"/>
                <c:pt idx="0">
                  <c:v>g/m^2 Acutus/tab</c:v>
                </c:pt>
              </c:strCache>
            </c:strRef>
          </c:tx>
          <c:spPr>
            <a:ln w="28575">
              <a:noFill/>
            </a:ln>
          </c:spPr>
          <c:xVal>
            <c:strRef>
              <c:f>'Nov 11'!$C$2:$C$51</c:f>
              <c:strCache>
                <c:ptCount val="50"/>
                <c:pt idx="0">
                  <c:v>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22</c:v>
                </c:pt>
                <c:pt idx="9">
                  <c:v>31</c:v>
                </c:pt>
                <c:pt idx="10">
                  <c:v>20</c:v>
                </c:pt>
                <c:pt idx="11">
                  <c:v>22</c:v>
                </c:pt>
                <c:pt idx="12">
                  <c:v>42</c:v>
                </c:pt>
                <c:pt idx="13">
                  <c:v>48</c:v>
                </c:pt>
                <c:pt idx="14">
                  <c:v>Error</c:v>
                </c:pt>
                <c:pt idx="15">
                  <c:v>7</c:v>
                </c:pt>
                <c:pt idx="16">
                  <c:v>8</c:v>
                </c:pt>
                <c:pt idx="17">
                  <c:v>20</c:v>
                </c:pt>
                <c:pt idx="18">
                  <c:v>27</c:v>
                </c:pt>
                <c:pt idx="19">
                  <c:v>41</c:v>
                </c:pt>
                <c:pt idx="20">
                  <c:v>7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46</c:v>
                </c:pt>
                <c:pt idx="25">
                  <c:v>7</c:v>
                </c:pt>
                <c:pt idx="26">
                  <c:v>17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1</c:v>
                </c:pt>
                <c:pt idx="31">
                  <c:v>11</c:v>
                </c:pt>
                <c:pt idx="32">
                  <c:v>20</c:v>
                </c:pt>
                <c:pt idx="33">
                  <c:v>35</c:v>
                </c:pt>
                <c:pt idx="34">
                  <c:v>38</c:v>
                </c:pt>
                <c:pt idx="35">
                  <c:v>2</c:v>
                </c:pt>
                <c:pt idx="36">
                  <c:v>13</c:v>
                </c:pt>
                <c:pt idx="37">
                  <c:v>38</c:v>
                </c:pt>
                <c:pt idx="38">
                  <c:v>45</c:v>
                </c:pt>
                <c:pt idx="39">
                  <c:v>56</c:v>
                </c:pt>
                <c:pt idx="40">
                  <c:v>2</c:v>
                </c:pt>
                <c:pt idx="41">
                  <c:v>12</c:v>
                </c:pt>
                <c:pt idx="42">
                  <c:v>36</c:v>
                </c:pt>
                <c:pt idx="43">
                  <c:v>45</c:v>
                </c:pt>
                <c:pt idx="44">
                  <c:v>56</c:v>
                </c:pt>
                <c:pt idx="45">
                  <c:v>12</c:v>
                </c:pt>
                <c:pt idx="46">
                  <c:v>17</c:v>
                </c:pt>
                <c:pt idx="47">
                  <c:v>24</c:v>
                </c:pt>
                <c:pt idx="48">
                  <c:v>37</c:v>
                </c:pt>
                <c:pt idx="49">
                  <c:v>48</c:v>
                </c:pt>
              </c:strCache>
            </c:strRef>
          </c:xVal>
          <c:yVal>
            <c:numRef>
              <c:f>'Nov 11'!$D$2:$D$51</c:f>
              <c:numCache>
                <c:formatCode>General</c:formatCode>
                <c:ptCount val="50"/>
                <c:pt idx="0">
                  <c:v>651.7658474998594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1045.389442257474</c:v>
                </c:pt>
                <c:pt idx="6">
                  <c:v>22.18414740509579</c:v>
                </c:pt>
                <c:pt idx="7">
                  <c:v>0.0</c:v>
                </c:pt>
                <c:pt idx="8">
                  <c:v>0.0</c:v>
                </c:pt>
                <c:pt idx="9">
                  <c:v>495.2062051063056</c:v>
                </c:pt>
                <c:pt idx="10">
                  <c:v>173.7305253422776</c:v>
                </c:pt>
                <c:pt idx="11">
                  <c:v>55.5496731460433</c:v>
                </c:pt>
                <c:pt idx="12">
                  <c:v>0.0</c:v>
                </c:pt>
                <c:pt idx="13">
                  <c:v>370.4800021581323</c:v>
                </c:pt>
                <c:pt idx="14">
                  <c:v>0.0</c:v>
                </c:pt>
                <c:pt idx="15">
                  <c:v>503.7266837381705</c:v>
                </c:pt>
                <c:pt idx="16">
                  <c:v>1008.46844882006</c:v>
                </c:pt>
                <c:pt idx="17">
                  <c:v>102.2442499045539</c:v>
                </c:pt>
                <c:pt idx="18">
                  <c:v>545.0745521296173</c:v>
                </c:pt>
                <c:pt idx="19">
                  <c:v>0.0</c:v>
                </c:pt>
                <c:pt idx="20">
                  <c:v>560.3561749567457</c:v>
                </c:pt>
                <c:pt idx="21">
                  <c:v>1068.34216442159</c:v>
                </c:pt>
                <c:pt idx="22">
                  <c:v>570.2225018054174</c:v>
                </c:pt>
                <c:pt idx="23">
                  <c:v>0.0</c:v>
                </c:pt>
                <c:pt idx="24">
                  <c:v>0.0</c:v>
                </c:pt>
                <c:pt idx="25">
                  <c:v>144.9058447033072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584.5008143954788</c:v>
                </c:pt>
                <c:pt idx="31">
                  <c:v>721.4355571261513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562.3706215704104</c:v>
                </c:pt>
                <c:pt idx="36">
                  <c:v>256.3702827554156</c:v>
                </c:pt>
                <c:pt idx="37">
                  <c:v>0.0</c:v>
                </c:pt>
                <c:pt idx="38">
                  <c:v>0.0</c:v>
                </c:pt>
                <c:pt idx="39">
                  <c:v>859.7779965546354</c:v>
                </c:pt>
                <c:pt idx="40">
                  <c:v>0.0</c:v>
                </c:pt>
                <c:pt idx="41">
                  <c:v>650.0238660791444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214.633700057508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79608"/>
        <c:axId val="2083282632"/>
      </c:scatterChart>
      <c:valAx>
        <c:axId val="208327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282632"/>
        <c:crosses val="autoZero"/>
        <c:crossBetween val="midCat"/>
      </c:valAx>
      <c:valAx>
        <c:axId val="208328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279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 11'!$E$1</c:f>
              <c:strCache>
                <c:ptCount val="1"/>
                <c:pt idx="0">
                  <c:v>g/m^2 americ</c:v>
                </c:pt>
              </c:strCache>
            </c:strRef>
          </c:tx>
          <c:spPr>
            <a:ln w="28575">
              <a:noFill/>
            </a:ln>
          </c:spPr>
          <c:xVal>
            <c:strRef>
              <c:f>'Nov 11'!$C$2:$C$51</c:f>
              <c:strCache>
                <c:ptCount val="50"/>
                <c:pt idx="0">
                  <c:v>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22</c:v>
                </c:pt>
                <c:pt idx="9">
                  <c:v>31</c:v>
                </c:pt>
                <c:pt idx="10">
                  <c:v>20</c:v>
                </c:pt>
                <c:pt idx="11">
                  <c:v>22</c:v>
                </c:pt>
                <c:pt idx="12">
                  <c:v>42</c:v>
                </c:pt>
                <c:pt idx="13">
                  <c:v>48</c:v>
                </c:pt>
                <c:pt idx="14">
                  <c:v>Error</c:v>
                </c:pt>
                <c:pt idx="15">
                  <c:v>7</c:v>
                </c:pt>
                <c:pt idx="16">
                  <c:v>8</c:v>
                </c:pt>
                <c:pt idx="17">
                  <c:v>20</c:v>
                </c:pt>
                <c:pt idx="18">
                  <c:v>27</c:v>
                </c:pt>
                <c:pt idx="19">
                  <c:v>41</c:v>
                </c:pt>
                <c:pt idx="20">
                  <c:v>7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46</c:v>
                </c:pt>
                <c:pt idx="25">
                  <c:v>7</c:v>
                </c:pt>
                <c:pt idx="26">
                  <c:v>17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1</c:v>
                </c:pt>
                <c:pt idx="31">
                  <c:v>11</c:v>
                </c:pt>
                <c:pt idx="32">
                  <c:v>20</c:v>
                </c:pt>
                <c:pt idx="33">
                  <c:v>35</c:v>
                </c:pt>
                <c:pt idx="34">
                  <c:v>38</c:v>
                </c:pt>
                <c:pt idx="35">
                  <c:v>2</c:v>
                </c:pt>
                <c:pt idx="36">
                  <c:v>13</c:v>
                </c:pt>
                <c:pt idx="37">
                  <c:v>38</c:v>
                </c:pt>
                <c:pt idx="38">
                  <c:v>45</c:v>
                </c:pt>
                <c:pt idx="39">
                  <c:v>56</c:v>
                </c:pt>
                <c:pt idx="40">
                  <c:v>2</c:v>
                </c:pt>
                <c:pt idx="41">
                  <c:v>12</c:v>
                </c:pt>
                <c:pt idx="42">
                  <c:v>36</c:v>
                </c:pt>
                <c:pt idx="43">
                  <c:v>45</c:v>
                </c:pt>
                <c:pt idx="44">
                  <c:v>56</c:v>
                </c:pt>
                <c:pt idx="45">
                  <c:v>12</c:v>
                </c:pt>
                <c:pt idx="46">
                  <c:v>17</c:v>
                </c:pt>
                <c:pt idx="47">
                  <c:v>24</c:v>
                </c:pt>
                <c:pt idx="48">
                  <c:v>37</c:v>
                </c:pt>
                <c:pt idx="49">
                  <c:v>48</c:v>
                </c:pt>
              </c:strCache>
            </c:strRef>
          </c:xVal>
          <c:yVal>
            <c:numRef>
              <c:f>'Nov 11'!$E$2:$E$51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1408.23086895</c:v>
                </c:pt>
                <c:pt idx="9">
                  <c:v>193.1560052</c:v>
                </c:pt>
                <c:pt idx="10">
                  <c:v>0.0</c:v>
                </c:pt>
                <c:pt idx="11">
                  <c:v>87.42594319999999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1520.26215</c:v>
                </c:pt>
                <c:pt idx="18">
                  <c:v>365.5079856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226.7284688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553.193254</c:v>
                </c:pt>
                <c:pt idx="47">
                  <c:v>458.3716532</c:v>
                </c:pt>
                <c:pt idx="48">
                  <c:v>1079.901222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11320"/>
        <c:axId val="2083314344"/>
      </c:scatterChart>
      <c:valAx>
        <c:axId val="208331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314344"/>
        <c:crosses val="autoZero"/>
        <c:crossBetween val="midCat"/>
      </c:valAx>
      <c:valAx>
        <c:axId val="208331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311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 11'!$F$1</c:f>
              <c:strCache>
                <c:ptCount val="1"/>
                <c:pt idx="0">
                  <c:v>g/m^2 cal</c:v>
                </c:pt>
              </c:strCache>
            </c:strRef>
          </c:tx>
          <c:spPr>
            <a:ln w="28575">
              <a:noFill/>
            </a:ln>
          </c:spPr>
          <c:xVal>
            <c:strRef>
              <c:f>'Nov 11'!$C$2:$C$51</c:f>
              <c:strCache>
                <c:ptCount val="50"/>
                <c:pt idx="0">
                  <c:v>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22</c:v>
                </c:pt>
                <c:pt idx="9">
                  <c:v>31</c:v>
                </c:pt>
                <c:pt idx="10">
                  <c:v>20</c:v>
                </c:pt>
                <c:pt idx="11">
                  <c:v>22</c:v>
                </c:pt>
                <c:pt idx="12">
                  <c:v>42</c:v>
                </c:pt>
                <c:pt idx="13">
                  <c:v>48</c:v>
                </c:pt>
                <c:pt idx="14">
                  <c:v>Error</c:v>
                </c:pt>
                <c:pt idx="15">
                  <c:v>7</c:v>
                </c:pt>
                <c:pt idx="16">
                  <c:v>8</c:v>
                </c:pt>
                <c:pt idx="17">
                  <c:v>20</c:v>
                </c:pt>
                <c:pt idx="18">
                  <c:v>27</c:v>
                </c:pt>
                <c:pt idx="19">
                  <c:v>41</c:v>
                </c:pt>
                <c:pt idx="20">
                  <c:v>7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46</c:v>
                </c:pt>
                <c:pt idx="25">
                  <c:v>7</c:v>
                </c:pt>
                <c:pt idx="26">
                  <c:v>17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1</c:v>
                </c:pt>
                <c:pt idx="31">
                  <c:v>11</c:v>
                </c:pt>
                <c:pt idx="32">
                  <c:v>20</c:v>
                </c:pt>
                <c:pt idx="33">
                  <c:v>35</c:v>
                </c:pt>
                <c:pt idx="34">
                  <c:v>38</c:v>
                </c:pt>
                <c:pt idx="35">
                  <c:v>2</c:v>
                </c:pt>
                <c:pt idx="36">
                  <c:v>13</c:v>
                </c:pt>
                <c:pt idx="37">
                  <c:v>38</c:v>
                </c:pt>
                <c:pt idx="38">
                  <c:v>45</c:v>
                </c:pt>
                <c:pt idx="39">
                  <c:v>56</c:v>
                </c:pt>
                <c:pt idx="40">
                  <c:v>2</c:v>
                </c:pt>
                <c:pt idx="41">
                  <c:v>12</c:v>
                </c:pt>
                <c:pt idx="42">
                  <c:v>36</c:v>
                </c:pt>
                <c:pt idx="43">
                  <c:v>45</c:v>
                </c:pt>
                <c:pt idx="44">
                  <c:v>56</c:v>
                </c:pt>
                <c:pt idx="45">
                  <c:v>12</c:v>
                </c:pt>
                <c:pt idx="46">
                  <c:v>17</c:v>
                </c:pt>
                <c:pt idx="47">
                  <c:v>24</c:v>
                </c:pt>
                <c:pt idx="48">
                  <c:v>37</c:v>
                </c:pt>
                <c:pt idx="49">
                  <c:v>48</c:v>
                </c:pt>
              </c:strCache>
            </c:strRef>
          </c:xVal>
          <c:yVal>
            <c:numRef>
              <c:f>'Nov 11'!$F$1:$F$50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267.2484032674286</c:v>
                </c:pt>
                <c:pt idx="14">
                  <c:v>0.0</c:v>
                </c:pt>
                <c:pt idx="15">
                  <c:v>0.0</c:v>
                </c:pt>
                <c:pt idx="16">
                  <c:v>1742.843147117994</c:v>
                </c:pt>
                <c:pt idx="17">
                  <c:v>41.59438105452373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347.3215109192758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1176.867418341056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139.0469806206137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1015.670710938603</c:v>
                </c:pt>
                <c:pt idx="46">
                  <c:v>260.078861085846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17032"/>
        <c:axId val="2083111304"/>
      </c:scatterChart>
      <c:valAx>
        <c:axId val="208311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111304"/>
        <c:crosses val="autoZero"/>
        <c:crossBetween val="midCat"/>
      </c:valAx>
      <c:valAx>
        <c:axId val="2083111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117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'Nov 11'!$G$1</c:f>
              <c:strCache>
                <c:ptCount val="1"/>
                <c:pt idx="0">
                  <c:v>g/m^2 typha</c:v>
                </c:pt>
              </c:strCache>
            </c:strRef>
          </c:tx>
          <c:spPr>
            <a:ln w="28575">
              <a:noFill/>
            </a:ln>
          </c:spPr>
          <c:xVal>
            <c:strRef>
              <c:f>'Nov 11'!$C$2:$C$51</c:f>
              <c:strCache>
                <c:ptCount val="50"/>
                <c:pt idx="0">
                  <c:v>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22</c:v>
                </c:pt>
                <c:pt idx="9">
                  <c:v>31</c:v>
                </c:pt>
                <c:pt idx="10">
                  <c:v>20</c:v>
                </c:pt>
                <c:pt idx="11">
                  <c:v>22</c:v>
                </c:pt>
                <c:pt idx="12">
                  <c:v>42</c:v>
                </c:pt>
                <c:pt idx="13">
                  <c:v>48</c:v>
                </c:pt>
                <c:pt idx="14">
                  <c:v>Error</c:v>
                </c:pt>
                <c:pt idx="15">
                  <c:v>7</c:v>
                </c:pt>
                <c:pt idx="16">
                  <c:v>8</c:v>
                </c:pt>
                <c:pt idx="17">
                  <c:v>20</c:v>
                </c:pt>
                <c:pt idx="18">
                  <c:v>27</c:v>
                </c:pt>
                <c:pt idx="19">
                  <c:v>41</c:v>
                </c:pt>
                <c:pt idx="20">
                  <c:v>7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46</c:v>
                </c:pt>
                <c:pt idx="25">
                  <c:v>7</c:v>
                </c:pt>
                <c:pt idx="26">
                  <c:v>17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1</c:v>
                </c:pt>
                <c:pt idx="31">
                  <c:v>11</c:v>
                </c:pt>
                <c:pt idx="32">
                  <c:v>20</c:v>
                </c:pt>
                <c:pt idx="33">
                  <c:v>35</c:v>
                </c:pt>
                <c:pt idx="34">
                  <c:v>38</c:v>
                </c:pt>
                <c:pt idx="35">
                  <c:v>2</c:v>
                </c:pt>
                <c:pt idx="36">
                  <c:v>13</c:v>
                </c:pt>
                <c:pt idx="37">
                  <c:v>38</c:v>
                </c:pt>
                <c:pt idx="38">
                  <c:v>45</c:v>
                </c:pt>
                <c:pt idx="39">
                  <c:v>56</c:v>
                </c:pt>
                <c:pt idx="40">
                  <c:v>2</c:v>
                </c:pt>
                <c:pt idx="41">
                  <c:v>12</c:v>
                </c:pt>
                <c:pt idx="42">
                  <c:v>36</c:v>
                </c:pt>
                <c:pt idx="43">
                  <c:v>45</c:v>
                </c:pt>
                <c:pt idx="44">
                  <c:v>56</c:v>
                </c:pt>
                <c:pt idx="45">
                  <c:v>12</c:v>
                </c:pt>
                <c:pt idx="46">
                  <c:v>17</c:v>
                </c:pt>
                <c:pt idx="47">
                  <c:v>24</c:v>
                </c:pt>
                <c:pt idx="48">
                  <c:v>37</c:v>
                </c:pt>
                <c:pt idx="49">
                  <c:v>48</c:v>
                </c:pt>
              </c:strCache>
            </c:strRef>
          </c:xVal>
          <c:yVal>
            <c:numRef>
              <c:f>'Nov 11'!$G$2:$G$51</c:f>
              <c:numCache>
                <c:formatCode>General</c:formatCode>
                <c:ptCount val="50"/>
                <c:pt idx="0">
                  <c:v>554.5299199999997</c:v>
                </c:pt>
                <c:pt idx="1">
                  <c:v>51.96228000000002</c:v>
                </c:pt>
                <c:pt idx="2">
                  <c:v>1707.268159999999</c:v>
                </c:pt>
                <c:pt idx="3">
                  <c:v>557.8313199999999</c:v>
                </c:pt>
                <c:pt idx="4">
                  <c:v>0.0</c:v>
                </c:pt>
                <c:pt idx="5">
                  <c:v>392.7626896000001</c:v>
                </c:pt>
                <c:pt idx="6">
                  <c:v>0.0</c:v>
                </c:pt>
                <c:pt idx="7">
                  <c:v>26.03627999999998</c:v>
                </c:pt>
                <c:pt idx="8">
                  <c:v>0.0</c:v>
                </c:pt>
                <c:pt idx="9">
                  <c:v>115.1167599999999</c:v>
                </c:pt>
                <c:pt idx="10">
                  <c:v>508.6461199999998</c:v>
                </c:pt>
                <c:pt idx="11">
                  <c:v>0.0</c:v>
                </c:pt>
                <c:pt idx="12">
                  <c:v>2641.105999999999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108.28</c:v>
                </c:pt>
                <c:pt idx="20">
                  <c:v>458.4682647999998</c:v>
                </c:pt>
                <c:pt idx="21">
                  <c:v>665.4135903999999</c:v>
                </c:pt>
                <c:pt idx="22">
                  <c:v>0.0</c:v>
                </c:pt>
                <c:pt idx="23">
                  <c:v>1623.8488012</c:v>
                </c:pt>
                <c:pt idx="24">
                  <c:v>822.4516399999997</c:v>
                </c:pt>
                <c:pt idx="25">
                  <c:v>220.6549999999999</c:v>
                </c:pt>
                <c:pt idx="26">
                  <c:v>127.75692</c:v>
                </c:pt>
                <c:pt idx="27">
                  <c:v>1365.33344</c:v>
                </c:pt>
                <c:pt idx="28">
                  <c:v>2165.0886</c:v>
                </c:pt>
                <c:pt idx="29">
                  <c:v>2144.599679999999</c:v>
                </c:pt>
                <c:pt idx="30">
                  <c:v>325.9657999999998</c:v>
                </c:pt>
                <c:pt idx="31">
                  <c:v>0.0</c:v>
                </c:pt>
                <c:pt idx="32">
                  <c:v>19.84804</c:v>
                </c:pt>
                <c:pt idx="33">
                  <c:v>1225.350079999999</c:v>
                </c:pt>
                <c:pt idx="34">
                  <c:v>1599.560359999999</c:v>
                </c:pt>
                <c:pt idx="35">
                  <c:v>0.0</c:v>
                </c:pt>
                <c:pt idx="36">
                  <c:v>447.8981367999999</c:v>
                </c:pt>
                <c:pt idx="37">
                  <c:v>449.7051599999998</c:v>
                </c:pt>
                <c:pt idx="38">
                  <c:v>1259.238319999999</c:v>
                </c:pt>
                <c:pt idx="39">
                  <c:v>0.0</c:v>
                </c:pt>
                <c:pt idx="40">
                  <c:v>2604.630464</c:v>
                </c:pt>
                <c:pt idx="41">
                  <c:v>28.20267999999999</c:v>
                </c:pt>
                <c:pt idx="42">
                  <c:v>2949.90632</c:v>
                </c:pt>
                <c:pt idx="43">
                  <c:v>1873.64308</c:v>
                </c:pt>
                <c:pt idx="44">
                  <c:v>0.0</c:v>
                </c:pt>
                <c:pt idx="45">
                  <c:v>0.0</c:v>
                </c:pt>
                <c:pt idx="46">
                  <c:v>750.7617812</c:v>
                </c:pt>
                <c:pt idx="47">
                  <c:v>122.57292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77304"/>
        <c:axId val="2082880328"/>
      </c:scatterChart>
      <c:valAx>
        <c:axId val="208287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880328"/>
        <c:crosses val="autoZero"/>
        <c:crossBetween val="midCat"/>
      </c:valAx>
      <c:valAx>
        <c:axId val="2082880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77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9960948277692"/>
          <c:y val="0.0307762153431445"/>
          <c:w val="0.836656125531478"/>
          <c:h val="0.8997805315915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'Total Biomass'!$H$21</c:f>
              <c:strCache>
                <c:ptCount val="1"/>
                <c:pt idx="0">
                  <c:v>Typha spp.</c:v>
                </c:pt>
              </c:strCache>
            </c:strRef>
          </c:tx>
          <c:invertIfNegative val="0"/>
          <c:cat>
            <c:strRef>
              <c:f>'Total Biomass'!$I$20:$M$20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'Total Biomass'!$I$21:$M$21</c:f>
              <c:numCache>
                <c:formatCode>General</c:formatCode>
                <c:ptCount val="5"/>
                <c:pt idx="0">
                  <c:v>397.6007379810542</c:v>
                </c:pt>
                <c:pt idx="1">
                  <c:v>98.52113145077058</c:v>
                </c:pt>
                <c:pt idx="2">
                  <c:v>111.4286138826646</c:v>
                </c:pt>
                <c:pt idx="3">
                  <c:v>44.63668793882931</c:v>
                </c:pt>
                <c:pt idx="4">
                  <c:v>57.88978360375278</c:v>
                </c:pt>
              </c:numCache>
            </c:numRef>
          </c:val>
        </c:ser>
        <c:ser>
          <c:idx val="1"/>
          <c:order val="1"/>
          <c:tx>
            <c:strRef>
              <c:f>'Total Biomass'!$H$22</c:f>
              <c:strCache>
                <c:ptCount val="1"/>
                <c:pt idx="0">
                  <c:v>S. actus &amp; S. tabernaemontani</c:v>
                </c:pt>
              </c:strCache>
            </c:strRef>
          </c:tx>
          <c:invertIfNegative val="0"/>
          <c:cat>
            <c:strRef>
              <c:f>'Total Biomass'!$I$20:$M$20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'Total Biomass'!$I$22:$M$22</c:f>
              <c:numCache>
                <c:formatCode>General</c:formatCode>
                <c:ptCount val="5"/>
                <c:pt idx="0">
                  <c:v>132.8639891390007</c:v>
                </c:pt>
                <c:pt idx="1">
                  <c:v>65.3066750391383</c:v>
                </c:pt>
                <c:pt idx="2">
                  <c:v>67.91629648167635</c:v>
                </c:pt>
                <c:pt idx="3">
                  <c:v>35.57262228263965</c:v>
                </c:pt>
                <c:pt idx="4">
                  <c:v>21.72471401693874</c:v>
                </c:pt>
              </c:numCache>
            </c:numRef>
          </c:val>
        </c:ser>
        <c:ser>
          <c:idx val="2"/>
          <c:order val="2"/>
          <c:tx>
            <c:strRef>
              <c:f>'Total Biomass'!$H$23</c:f>
              <c:strCache>
                <c:ptCount val="1"/>
                <c:pt idx="0">
                  <c:v>S. americanus</c:v>
                </c:pt>
              </c:strCache>
            </c:strRef>
          </c:tx>
          <c:invertIfNegative val="0"/>
          <c:cat>
            <c:strRef>
              <c:f>'Total Biomass'!$I$20:$M$20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'Total Biomass'!$I$23:$M$23</c:f>
              <c:numCache>
                <c:formatCode>General</c:formatCode>
                <c:ptCount val="5"/>
                <c:pt idx="0">
                  <c:v>71.07038673506082</c:v>
                </c:pt>
                <c:pt idx="1">
                  <c:v>30.48609313998178</c:v>
                </c:pt>
                <c:pt idx="2">
                  <c:v>25.69113414760454</c:v>
                </c:pt>
                <c:pt idx="3">
                  <c:v>15.32276125735534</c:v>
                </c:pt>
                <c:pt idx="4">
                  <c:v>5.835134024221005</c:v>
                </c:pt>
              </c:numCache>
            </c:numRef>
          </c:val>
        </c:ser>
        <c:ser>
          <c:idx val="3"/>
          <c:order val="3"/>
          <c:tx>
            <c:strRef>
              <c:f>'Total Biomass'!$H$24</c:f>
              <c:strCache>
                <c:ptCount val="1"/>
                <c:pt idx="0">
                  <c:v>S. californicus</c:v>
                </c:pt>
              </c:strCache>
            </c:strRef>
          </c:tx>
          <c:invertIfNegative val="0"/>
          <c:cat>
            <c:strRef>
              <c:f>'Total Biomass'!$I$20:$M$20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'Total Biomass'!$I$24:$M$24</c:f>
              <c:numCache>
                <c:formatCode>General</c:formatCode>
                <c:ptCount val="5"/>
                <c:pt idx="0">
                  <c:v>2.965805380192944</c:v>
                </c:pt>
                <c:pt idx="1">
                  <c:v>11.3483361821961</c:v>
                </c:pt>
                <c:pt idx="2">
                  <c:v>18.12137581739113</c:v>
                </c:pt>
                <c:pt idx="3">
                  <c:v>10.04628241281168</c:v>
                </c:pt>
                <c:pt idx="4">
                  <c:v>7.504094432455067</c:v>
                </c:pt>
              </c:numCache>
            </c:numRef>
          </c:val>
        </c:ser>
        <c:ser>
          <c:idx val="4"/>
          <c:order val="4"/>
          <c:tx>
            <c:strRef>
              <c:f>'Total Biomass'!$H$25</c:f>
              <c:strCache>
                <c:ptCount val="1"/>
                <c:pt idx="0">
                  <c:v>S. maritimus</c:v>
                </c:pt>
              </c:strCache>
            </c:strRef>
          </c:tx>
          <c:invertIfNegative val="0"/>
          <c:cat>
            <c:strRef>
              <c:f>'Total Biomass'!$I$20:$M$20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'Total Biomass'!$I$25:$M$25</c:f>
              <c:numCache>
                <c:formatCode>General</c:formatCode>
                <c:ptCount val="5"/>
                <c:pt idx="0">
                  <c:v>12.63055643011974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3436424"/>
        <c:axId val="2137693736"/>
      </c:barChart>
      <c:catAx>
        <c:axId val="207343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693736"/>
        <c:crosses val="autoZero"/>
        <c:auto val="1"/>
        <c:lblAlgn val="ctr"/>
        <c:lblOffset val="100"/>
        <c:noMultiLvlLbl val="0"/>
      </c:catAx>
      <c:valAx>
        <c:axId val="2137693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7343642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0899363994595015"/>
                <c:y val="0.36618855075548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Biomass (10</a:t>
                  </a:r>
                  <a:r>
                    <a:rPr lang="en-US" baseline="30000"/>
                    <a:t>3 </a:t>
                  </a:r>
                  <a:r>
                    <a:rPr lang="en-US"/>
                    <a:t>kg)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420116730691682"/>
          <c:y val="0.291525201761422"/>
          <c:w val="0.235208031428504"/>
          <c:h val="0.21624189463009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 12'!$D$1</c:f>
              <c:strCache>
                <c:ptCount val="1"/>
                <c:pt idx="0">
                  <c:v>g/m^2 Acutus/tab</c:v>
                </c:pt>
              </c:strCache>
            </c:strRef>
          </c:tx>
          <c:spPr>
            <a:ln w="28575">
              <a:noFill/>
            </a:ln>
          </c:spPr>
          <c:xVal>
            <c:numRef>
              <c:f>'Jan 12'!$C$2:$C$51</c:f>
              <c:numCache>
                <c:formatCode>General</c:formatCode>
                <c:ptCount val="50"/>
                <c:pt idx="0">
                  <c:v>8.0</c:v>
                </c:pt>
                <c:pt idx="1">
                  <c:v>11.0</c:v>
                </c:pt>
                <c:pt idx="2">
                  <c:v>32.0</c:v>
                </c:pt>
                <c:pt idx="3">
                  <c:v>34.0</c:v>
                </c:pt>
                <c:pt idx="4">
                  <c:v>37.0</c:v>
                </c:pt>
                <c:pt idx="5">
                  <c:v>12.0</c:v>
                </c:pt>
                <c:pt idx="6">
                  <c:v>25.0</c:v>
                </c:pt>
                <c:pt idx="7">
                  <c:v>29.0</c:v>
                </c:pt>
                <c:pt idx="8">
                  <c:v>41.0</c:v>
                </c:pt>
                <c:pt idx="9">
                  <c:v>46.0</c:v>
                </c:pt>
                <c:pt idx="10">
                  <c:v>8.0</c:v>
                </c:pt>
                <c:pt idx="11">
                  <c:v>14.0</c:v>
                </c:pt>
                <c:pt idx="12">
                  <c:v>25.0</c:v>
                </c:pt>
                <c:pt idx="13">
                  <c:v>26.0</c:v>
                </c:pt>
                <c:pt idx="14">
                  <c:v>36.0</c:v>
                </c:pt>
                <c:pt idx="15">
                  <c:v>10.0</c:v>
                </c:pt>
                <c:pt idx="16">
                  <c:v>16.0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15.0</c:v>
                </c:pt>
                <c:pt idx="21">
                  <c:v>19.0</c:v>
                </c:pt>
                <c:pt idx="22">
                  <c:v>30.0</c:v>
                </c:pt>
                <c:pt idx="23">
                  <c:v>42.0</c:v>
                </c:pt>
                <c:pt idx="24">
                  <c:v>49.0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31.0</c:v>
                </c:pt>
                <c:pt idx="29">
                  <c:v>46.0</c:v>
                </c:pt>
                <c:pt idx="30">
                  <c:v>2.0</c:v>
                </c:pt>
                <c:pt idx="31">
                  <c:v>3.0</c:v>
                </c:pt>
                <c:pt idx="32">
                  <c:v>33.0</c:v>
                </c:pt>
                <c:pt idx="33">
                  <c:v>37.0</c:v>
                </c:pt>
                <c:pt idx="34">
                  <c:v>48.0</c:v>
                </c:pt>
                <c:pt idx="35">
                  <c:v>9.0</c:v>
                </c:pt>
                <c:pt idx="36">
                  <c:v>12.0</c:v>
                </c:pt>
                <c:pt idx="37">
                  <c:v>22.0</c:v>
                </c:pt>
                <c:pt idx="38">
                  <c:v>38.0</c:v>
                </c:pt>
                <c:pt idx="39">
                  <c:v>40.0</c:v>
                </c:pt>
                <c:pt idx="40">
                  <c:v>1.0</c:v>
                </c:pt>
                <c:pt idx="41">
                  <c:v>7.0</c:v>
                </c:pt>
                <c:pt idx="42">
                  <c:v>10.0</c:v>
                </c:pt>
                <c:pt idx="43">
                  <c:v>24.0</c:v>
                </c:pt>
                <c:pt idx="44">
                  <c:v>50.0</c:v>
                </c:pt>
                <c:pt idx="45">
                  <c:v>4.0</c:v>
                </c:pt>
                <c:pt idx="46">
                  <c:v>10.0</c:v>
                </c:pt>
                <c:pt idx="47">
                  <c:v>23.0</c:v>
                </c:pt>
                <c:pt idx="48">
                  <c:v>26.0</c:v>
                </c:pt>
                <c:pt idx="49">
                  <c:v>45.0</c:v>
                </c:pt>
              </c:numCache>
            </c:numRef>
          </c:xVal>
          <c:yVal>
            <c:numRef>
              <c:f>'Jan 12'!$D$2:$D$51</c:f>
              <c:numCache>
                <c:formatCode>General</c:formatCode>
                <c:ptCount val="50"/>
                <c:pt idx="0">
                  <c:v>145.4575084207726</c:v>
                </c:pt>
                <c:pt idx="1">
                  <c:v>108.5922499386394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110.7434708415166</c:v>
                </c:pt>
                <c:pt idx="6">
                  <c:v>0.0</c:v>
                </c:pt>
                <c:pt idx="7">
                  <c:v>83.10897218859373</c:v>
                </c:pt>
                <c:pt idx="8">
                  <c:v>0.0</c:v>
                </c:pt>
                <c:pt idx="9">
                  <c:v>0.0</c:v>
                </c:pt>
                <c:pt idx="10">
                  <c:v>315.503214149892</c:v>
                </c:pt>
                <c:pt idx="11">
                  <c:v>353.0417887294799</c:v>
                </c:pt>
                <c:pt idx="12">
                  <c:v>247.7281553961024</c:v>
                </c:pt>
                <c:pt idx="13">
                  <c:v>220.5573102968997</c:v>
                </c:pt>
                <c:pt idx="14">
                  <c:v>0.0</c:v>
                </c:pt>
                <c:pt idx="15">
                  <c:v>143.8785190865034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377.8141737376749</c:v>
                </c:pt>
                <c:pt idx="25">
                  <c:v>130.528478931779</c:v>
                </c:pt>
                <c:pt idx="26">
                  <c:v>96.72214840588362</c:v>
                </c:pt>
                <c:pt idx="27">
                  <c:v>232.9967160927292</c:v>
                </c:pt>
                <c:pt idx="28">
                  <c:v>0.0</c:v>
                </c:pt>
                <c:pt idx="29">
                  <c:v>0.0</c:v>
                </c:pt>
                <c:pt idx="30">
                  <c:v>163.7652258538373</c:v>
                </c:pt>
                <c:pt idx="31">
                  <c:v>241.5635322778416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12.84358802675541</c:v>
                </c:pt>
                <c:pt idx="39">
                  <c:v>0.0</c:v>
                </c:pt>
                <c:pt idx="40">
                  <c:v>64.42983210098407</c:v>
                </c:pt>
                <c:pt idx="41">
                  <c:v>0.0</c:v>
                </c:pt>
                <c:pt idx="42">
                  <c:v>131.2684927207019</c:v>
                </c:pt>
                <c:pt idx="43">
                  <c:v>0.0</c:v>
                </c:pt>
                <c:pt idx="44">
                  <c:v>1406.240910480963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102.2332931832876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27592"/>
        <c:axId val="2082819016"/>
      </c:scatterChart>
      <c:valAx>
        <c:axId val="208282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819016"/>
        <c:crosses val="autoZero"/>
        <c:crossBetween val="midCat"/>
      </c:valAx>
      <c:valAx>
        <c:axId val="208281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27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 12'!$E$1</c:f>
              <c:strCache>
                <c:ptCount val="1"/>
                <c:pt idx="0">
                  <c:v>g/m^2 americ</c:v>
                </c:pt>
              </c:strCache>
            </c:strRef>
          </c:tx>
          <c:spPr>
            <a:ln w="28575">
              <a:noFill/>
            </a:ln>
          </c:spPr>
          <c:xVal>
            <c:numRef>
              <c:f>'Jan 12'!$C$2:$C$51</c:f>
              <c:numCache>
                <c:formatCode>General</c:formatCode>
                <c:ptCount val="50"/>
                <c:pt idx="0">
                  <c:v>8.0</c:v>
                </c:pt>
                <c:pt idx="1">
                  <c:v>11.0</c:v>
                </c:pt>
                <c:pt idx="2">
                  <c:v>32.0</c:v>
                </c:pt>
                <c:pt idx="3">
                  <c:v>34.0</c:v>
                </c:pt>
                <c:pt idx="4">
                  <c:v>37.0</c:v>
                </c:pt>
                <c:pt idx="5">
                  <c:v>12.0</c:v>
                </c:pt>
                <c:pt idx="6">
                  <c:v>25.0</c:v>
                </c:pt>
                <c:pt idx="7">
                  <c:v>29.0</c:v>
                </c:pt>
                <c:pt idx="8">
                  <c:v>41.0</c:v>
                </c:pt>
                <c:pt idx="9">
                  <c:v>46.0</c:v>
                </c:pt>
                <c:pt idx="10">
                  <c:v>8.0</c:v>
                </c:pt>
                <c:pt idx="11">
                  <c:v>14.0</c:v>
                </c:pt>
                <c:pt idx="12">
                  <c:v>25.0</c:v>
                </c:pt>
                <c:pt idx="13">
                  <c:v>26.0</c:v>
                </c:pt>
                <c:pt idx="14">
                  <c:v>36.0</c:v>
                </c:pt>
                <c:pt idx="15">
                  <c:v>10.0</c:v>
                </c:pt>
                <c:pt idx="16">
                  <c:v>16.0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15.0</c:v>
                </c:pt>
                <c:pt idx="21">
                  <c:v>19.0</c:v>
                </c:pt>
                <c:pt idx="22">
                  <c:v>30.0</c:v>
                </c:pt>
                <c:pt idx="23">
                  <c:v>42.0</c:v>
                </c:pt>
                <c:pt idx="24">
                  <c:v>49.0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31.0</c:v>
                </c:pt>
                <c:pt idx="29">
                  <c:v>46.0</c:v>
                </c:pt>
                <c:pt idx="30">
                  <c:v>2.0</c:v>
                </c:pt>
                <c:pt idx="31">
                  <c:v>3.0</c:v>
                </c:pt>
                <c:pt idx="32">
                  <c:v>33.0</c:v>
                </c:pt>
                <c:pt idx="33">
                  <c:v>37.0</c:v>
                </c:pt>
                <c:pt idx="34">
                  <c:v>48.0</c:v>
                </c:pt>
                <c:pt idx="35">
                  <c:v>9.0</c:v>
                </c:pt>
                <c:pt idx="36">
                  <c:v>12.0</c:v>
                </c:pt>
                <c:pt idx="37">
                  <c:v>22.0</c:v>
                </c:pt>
                <c:pt idx="38">
                  <c:v>38.0</c:v>
                </c:pt>
                <c:pt idx="39">
                  <c:v>40.0</c:v>
                </c:pt>
                <c:pt idx="40">
                  <c:v>1.0</c:v>
                </c:pt>
                <c:pt idx="41">
                  <c:v>7.0</c:v>
                </c:pt>
                <c:pt idx="42">
                  <c:v>10.0</c:v>
                </c:pt>
                <c:pt idx="43">
                  <c:v>24.0</c:v>
                </c:pt>
                <c:pt idx="44">
                  <c:v>50.0</c:v>
                </c:pt>
                <c:pt idx="45">
                  <c:v>4.0</c:v>
                </c:pt>
                <c:pt idx="46">
                  <c:v>10.0</c:v>
                </c:pt>
                <c:pt idx="47">
                  <c:v>23.0</c:v>
                </c:pt>
                <c:pt idx="48">
                  <c:v>26.0</c:v>
                </c:pt>
                <c:pt idx="49">
                  <c:v>45.0</c:v>
                </c:pt>
              </c:numCache>
            </c:numRef>
          </c:xVal>
          <c:yVal>
            <c:numRef>
              <c:f>'Jan 12'!$E$2:$E$51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142.5849696</c:v>
                </c:pt>
                <c:pt idx="7">
                  <c:v>39.4058608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874.5237404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276.7868644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899.8755764000001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577.9543943999998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272.618518</c:v>
                </c:pt>
                <c:pt idx="48">
                  <c:v>684.8098835999998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79176"/>
        <c:axId val="2082768568"/>
      </c:scatterChart>
      <c:valAx>
        <c:axId val="2082779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768568"/>
        <c:crosses val="autoZero"/>
        <c:crossBetween val="midCat"/>
      </c:valAx>
      <c:valAx>
        <c:axId val="208276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79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 12'!$F$1</c:f>
              <c:strCache>
                <c:ptCount val="1"/>
                <c:pt idx="0">
                  <c:v>g/m^2 cal</c:v>
                </c:pt>
              </c:strCache>
            </c:strRef>
          </c:tx>
          <c:spPr>
            <a:ln w="28575">
              <a:noFill/>
            </a:ln>
          </c:spPr>
          <c:xVal>
            <c:numRef>
              <c:f>'Jan 12'!$C$2:$C$51</c:f>
              <c:numCache>
                <c:formatCode>General</c:formatCode>
                <c:ptCount val="50"/>
                <c:pt idx="0">
                  <c:v>8.0</c:v>
                </c:pt>
                <c:pt idx="1">
                  <c:v>11.0</c:v>
                </c:pt>
                <c:pt idx="2">
                  <c:v>32.0</c:v>
                </c:pt>
                <c:pt idx="3">
                  <c:v>34.0</c:v>
                </c:pt>
                <c:pt idx="4">
                  <c:v>37.0</c:v>
                </c:pt>
                <c:pt idx="5">
                  <c:v>12.0</c:v>
                </c:pt>
                <c:pt idx="6">
                  <c:v>25.0</c:v>
                </c:pt>
                <c:pt idx="7">
                  <c:v>29.0</c:v>
                </c:pt>
                <c:pt idx="8">
                  <c:v>41.0</c:v>
                </c:pt>
                <c:pt idx="9">
                  <c:v>46.0</c:v>
                </c:pt>
                <c:pt idx="10">
                  <c:v>8.0</c:v>
                </c:pt>
                <c:pt idx="11">
                  <c:v>14.0</c:v>
                </c:pt>
                <c:pt idx="12">
                  <c:v>25.0</c:v>
                </c:pt>
                <c:pt idx="13">
                  <c:v>26.0</c:v>
                </c:pt>
                <c:pt idx="14">
                  <c:v>36.0</c:v>
                </c:pt>
                <c:pt idx="15">
                  <c:v>10.0</c:v>
                </c:pt>
                <c:pt idx="16">
                  <c:v>16.0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15.0</c:v>
                </c:pt>
                <c:pt idx="21">
                  <c:v>19.0</c:v>
                </c:pt>
                <c:pt idx="22">
                  <c:v>30.0</c:v>
                </c:pt>
                <c:pt idx="23">
                  <c:v>42.0</c:v>
                </c:pt>
                <c:pt idx="24">
                  <c:v>49.0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31.0</c:v>
                </c:pt>
                <c:pt idx="29">
                  <c:v>46.0</c:v>
                </c:pt>
                <c:pt idx="30">
                  <c:v>2.0</c:v>
                </c:pt>
                <c:pt idx="31">
                  <c:v>3.0</c:v>
                </c:pt>
                <c:pt idx="32">
                  <c:v>33.0</c:v>
                </c:pt>
                <c:pt idx="33">
                  <c:v>37.0</c:v>
                </c:pt>
                <c:pt idx="34">
                  <c:v>48.0</c:v>
                </c:pt>
                <c:pt idx="35">
                  <c:v>9.0</c:v>
                </c:pt>
                <c:pt idx="36">
                  <c:v>12.0</c:v>
                </c:pt>
                <c:pt idx="37">
                  <c:v>22.0</c:v>
                </c:pt>
                <c:pt idx="38">
                  <c:v>38.0</c:v>
                </c:pt>
                <c:pt idx="39">
                  <c:v>40.0</c:v>
                </c:pt>
                <c:pt idx="40">
                  <c:v>1.0</c:v>
                </c:pt>
                <c:pt idx="41">
                  <c:v>7.0</c:v>
                </c:pt>
                <c:pt idx="42">
                  <c:v>10.0</c:v>
                </c:pt>
                <c:pt idx="43">
                  <c:v>24.0</c:v>
                </c:pt>
                <c:pt idx="44">
                  <c:v>50.0</c:v>
                </c:pt>
                <c:pt idx="45">
                  <c:v>4.0</c:v>
                </c:pt>
                <c:pt idx="46">
                  <c:v>10.0</c:v>
                </c:pt>
                <c:pt idx="47">
                  <c:v>23.0</c:v>
                </c:pt>
                <c:pt idx="48">
                  <c:v>26.0</c:v>
                </c:pt>
                <c:pt idx="49">
                  <c:v>45.0</c:v>
                </c:pt>
              </c:numCache>
            </c:numRef>
          </c:xVal>
          <c:yVal>
            <c:numRef>
              <c:f>'Jan 12'!$F$2:$F$51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117.4258111530173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743.7524051224585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191.8775514702017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381.9192757041404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836.1944525713078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269.1294667636321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873.4110385976853</c:v>
                </c:pt>
                <c:pt idx="45">
                  <c:v>0.0</c:v>
                </c:pt>
                <c:pt idx="46">
                  <c:v>209.2870484151598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24888"/>
        <c:axId val="2082722952"/>
      </c:scatterChart>
      <c:valAx>
        <c:axId val="2082724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722952"/>
        <c:crosses val="autoZero"/>
        <c:crossBetween val="midCat"/>
      </c:valAx>
      <c:valAx>
        <c:axId val="208272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24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'Jan 12'!$G$1</c:f>
              <c:strCache>
                <c:ptCount val="1"/>
                <c:pt idx="0">
                  <c:v>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'Jan 12'!$C$2:$C$51</c:f>
              <c:numCache>
                <c:formatCode>General</c:formatCode>
                <c:ptCount val="50"/>
                <c:pt idx="0">
                  <c:v>8.0</c:v>
                </c:pt>
                <c:pt idx="1">
                  <c:v>11.0</c:v>
                </c:pt>
                <c:pt idx="2">
                  <c:v>32.0</c:v>
                </c:pt>
                <c:pt idx="3">
                  <c:v>34.0</c:v>
                </c:pt>
                <c:pt idx="4">
                  <c:v>37.0</c:v>
                </c:pt>
                <c:pt idx="5">
                  <c:v>12.0</c:v>
                </c:pt>
                <c:pt idx="6">
                  <c:v>25.0</c:v>
                </c:pt>
                <c:pt idx="7">
                  <c:v>29.0</c:v>
                </c:pt>
                <c:pt idx="8">
                  <c:v>41.0</c:v>
                </c:pt>
                <c:pt idx="9">
                  <c:v>46.0</c:v>
                </c:pt>
                <c:pt idx="10">
                  <c:v>8.0</c:v>
                </c:pt>
                <c:pt idx="11">
                  <c:v>14.0</c:v>
                </c:pt>
                <c:pt idx="12">
                  <c:v>25.0</c:v>
                </c:pt>
                <c:pt idx="13">
                  <c:v>26.0</c:v>
                </c:pt>
                <c:pt idx="14">
                  <c:v>36.0</c:v>
                </c:pt>
                <c:pt idx="15">
                  <c:v>10.0</c:v>
                </c:pt>
                <c:pt idx="16">
                  <c:v>16.0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15.0</c:v>
                </c:pt>
                <c:pt idx="21">
                  <c:v>19.0</c:v>
                </c:pt>
                <c:pt idx="22">
                  <c:v>30.0</c:v>
                </c:pt>
                <c:pt idx="23">
                  <c:v>42.0</c:v>
                </c:pt>
                <c:pt idx="24">
                  <c:v>49.0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31.0</c:v>
                </c:pt>
                <c:pt idx="29">
                  <c:v>46.0</c:v>
                </c:pt>
                <c:pt idx="30">
                  <c:v>2.0</c:v>
                </c:pt>
                <c:pt idx="31">
                  <c:v>3.0</c:v>
                </c:pt>
                <c:pt idx="32">
                  <c:v>33.0</c:v>
                </c:pt>
                <c:pt idx="33">
                  <c:v>37.0</c:v>
                </c:pt>
                <c:pt idx="34">
                  <c:v>48.0</c:v>
                </c:pt>
                <c:pt idx="35">
                  <c:v>9.0</c:v>
                </c:pt>
                <c:pt idx="36">
                  <c:v>12.0</c:v>
                </c:pt>
                <c:pt idx="37">
                  <c:v>22.0</c:v>
                </c:pt>
                <c:pt idx="38">
                  <c:v>38.0</c:v>
                </c:pt>
                <c:pt idx="39">
                  <c:v>40.0</c:v>
                </c:pt>
                <c:pt idx="40">
                  <c:v>1.0</c:v>
                </c:pt>
                <c:pt idx="41">
                  <c:v>7.0</c:v>
                </c:pt>
                <c:pt idx="42">
                  <c:v>10.0</c:v>
                </c:pt>
                <c:pt idx="43">
                  <c:v>24.0</c:v>
                </c:pt>
                <c:pt idx="44">
                  <c:v>50.0</c:v>
                </c:pt>
                <c:pt idx="45">
                  <c:v>4.0</c:v>
                </c:pt>
                <c:pt idx="46">
                  <c:v>10.0</c:v>
                </c:pt>
                <c:pt idx="47">
                  <c:v>23.0</c:v>
                </c:pt>
                <c:pt idx="48">
                  <c:v>26.0</c:v>
                </c:pt>
                <c:pt idx="49">
                  <c:v>45.0</c:v>
                </c:pt>
              </c:numCache>
            </c:numRef>
          </c:xVal>
          <c:yVal>
            <c:numRef>
              <c:f>'Jan 12'!$G$2:$G$51</c:f>
              <c:numCache>
                <c:formatCode>General</c:formatCode>
                <c:ptCount val="50"/>
                <c:pt idx="0">
                  <c:v>0.0</c:v>
                </c:pt>
                <c:pt idx="1">
                  <c:v>27.21012</c:v>
                </c:pt>
                <c:pt idx="2">
                  <c:v>220.5749999999998</c:v>
                </c:pt>
                <c:pt idx="3">
                  <c:v>49.23075999999986</c:v>
                </c:pt>
                <c:pt idx="4">
                  <c:v>506.2420399999999</c:v>
                </c:pt>
                <c:pt idx="5">
                  <c:v>124.26124</c:v>
                </c:pt>
                <c:pt idx="6">
                  <c:v>0.0</c:v>
                </c:pt>
                <c:pt idx="7">
                  <c:v>0.0</c:v>
                </c:pt>
                <c:pt idx="8">
                  <c:v>362.1740399999999</c:v>
                </c:pt>
                <c:pt idx="9">
                  <c:v>1051.07764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521.4146399999998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214.80112</c:v>
                </c:pt>
                <c:pt idx="19">
                  <c:v>820.9318399999997</c:v>
                </c:pt>
                <c:pt idx="20">
                  <c:v>0.0</c:v>
                </c:pt>
                <c:pt idx="21">
                  <c:v>25.34455999999997</c:v>
                </c:pt>
                <c:pt idx="22">
                  <c:v>20.38963999999999</c:v>
                </c:pt>
                <c:pt idx="23">
                  <c:v>3234.488439999999</c:v>
                </c:pt>
                <c:pt idx="24">
                  <c:v>804.1545999999998</c:v>
                </c:pt>
                <c:pt idx="25">
                  <c:v>0.0</c:v>
                </c:pt>
                <c:pt idx="26">
                  <c:v>52.67231999999978</c:v>
                </c:pt>
                <c:pt idx="27">
                  <c:v>0.0</c:v>
                </c:pt>
                <c:pt idx="28">
                  <c:v>141.74808</c:v>
                </c:pt>
                <c:pt idx="29">
                  <c:v>2140.101479999999</c:v>
                </c:pt>
                <c:pt idx="30">
                  <c:v>12.6959999999998</c:v>
                </c:pt>
                <c:pt idx="31">
                  <c:v>0.0</c:v>
                </c:pt>
                <c:pt idx="32">
                  <c:v>119.693</c:v>
                </c:pt>
                <c:pt idx="33">
                  <c:v>227.8307999999998</c:v>
                </c:pt>
                <c:pt idx="34">
                  <c:v>1042.72868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127.4742399999999</c:v>
                </c:pt>
                <c:pt idx="39">
                  <c:v>126.1775599999999</c:v>
                </c:pt>
                <c:pt idx="40">
                  <c:v>9.489319999999793</c:v>
                </c:pt>
                <c:pt idx="41">
                  <c:v>0.0</c:v>
                </c:pt>
                <c:pt idx="42">
                  <c:v>0.0</c:v>
                </c:pt>
                <c:pt idx="43">
                  <c:v>799.3066</c:v>
                </c:pt>
                <c:pt idx="44">
                  <c:v>141.5435199999999</c:v>
                </c:pt>
                <c:pt idx="45">
                  <c:v>0.0</c:v>
                </c:pt>
                <c:pt idx="46">
                  <c:v>173.0421999999999</c:v>
                </c:pt>
                <c:pt idx="47">
                  <c:v>0.0</c:v>
                </c:pt>
                <c:pt idx="48">
                  <c:v>121.6022399999999</c:v>
                </c:pt>
                <c:pt idx="49">
                  <c:v>14.92523999999986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66712"/>
        <c:axId val="2082661768"/>
      </c:scatterChart>
      <c:valAx>
        <c:axId val="208266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661768"/>
        <c:crosses val="autoZero"/>
        <c:crossBetween val="midCat"/>
      </c:valAx>
      <c:valAx>
        <c:axId val="208266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666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 12'!$D$1</c:f>
              <c:strCache>
                <c:ptCount val="1"/>
                <c:pt idx="0">
                  <c:v>g/m^2 Acutus/tab</c:v>
                </c:pt>
              </c:strCache>
            </c:strRef>
          </c:tx>
          <c:spPr>
            <a:ln w="28575">
              <a:noFill/>
            </a:ln>
          </c:spPr>
          <c:xVal>
            <c:numRef>
              <c:f>'Mar 12'!$C$2:$C$51</c:f>
              <c:numCache>
                <c:formatCode>General</c:formatCode>
                <c:ptCount val="50"/>
                <c:pt idx="0">
                  <c:v>1.0</c:v>
                </c:pt>
                <c:pt idx="1">
                  <c:v>25.0</c:v>
                </c:pt>
                <c:pt idx="2">
                  <c:v>42.0</c:v>
                </c:pt>
                <c:pt idx="3">
                  <c:v>47.0</c:v>
                </c:pt>
                <c:pt idx="4">
                  <c:v>49.0</c:v>
                </c:pt>
                <c:pt idx="5">
                  <c:v>28.0</c:v>
                </c:pt>
                <c:pt idx="6">
                  <c:v>31.0</c:v>
                </c:pt>
                <c:pt idx="7">
                  <c:v>34.0</c:v>
                </c:pt>
                <c:pt idx="8">
                  <c:v>44.0</c:v>
                </c:pt>
                <c:pt idx="9">
                  <c:v>50.0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36.0</c:v>
                </c:pt>
                <c:pt idx="14">
                  <c:v>39.0</c:v>
                </c:pt>
                <c:pt idx="15">
                  <c:v>4.0</c:v>
                </c:pt>
                <c:pt idx="16">
                  <c:v>15.0</c:v>
                </c:pt>
                <c:pt idx="17">
                  <c:v>25.0</c:v>
                </c:pt>
                <c:pt idx="18">
                  <c:v>42.0</c:v>
                </c:pt>
                <c:pt idx="19">
                  <c:v>48.0</c:v>
                </c:pt>
                <c:pt idx="20">
                  <c:v>4.0</c:v>
                </c:pt>
                <c:pt idx="21">
                  <c:v>21.0</c:v>
                </c:pt>
                <c:pt idx="22">
                  <c:v>23.0</c:v>
                </c:pt>
                <c:pt idx="23">
                  <c:v>43.0</c:v>
                </c:pt>
                <c:pt idx="24">
                  <c:v>45.0</c:v>
                </c:pt>
                <c:pt idx="25">
                  <c:v>2.0</c:v>
                </c:pt>
                <c:pt idx="26">
                  <c:v>15.0</c:v>
                </c:pt>
                <c:pt idx="27">
                  <c:v>22.0</c:v>
                </c:pt>
                <c:pt idx="28">
                  <c:v>43.0</c:v>
                </c:pt>
                <c:pt idx="29">
                  <c:v>52.0</c:v>
                </c:pt>
                <c:pt idx="30">
                  <c:v>13.0</c:v>
                </c:pt>
                <c:pt idx="31">
                  <c:v>21.0</c:v>
                </c:pt>
                <c:pt idx="32">
                  <c:v>22.0</c:v>
                </c:pt>
                <c:pt idx="33">
                  <c:v>27.0</c:v>
                </c:pt>
                <c:pt idx="34">
                  <c:v>52.0</c:v>
                </c:pt>
                <c:pt idx="35">
                  <c:v>4.0</c:v>
                </c:pt>
                <c:pt idx="36">
                  <c:v>12.0</c:v>
                </c:pt>
                <c:pt idx="37">
                  <c:v>40.0</c:v>
                </c:pt>
                <c:pt idx="38">
                  <c:v>49.0</c:v>
                </c:pt>
                <c:pt idx="39">
                  <c:v>51.0</c:v>
                </c:pt>
                <c:pt idx="40">
                  <c:v>5.0</c:v>
                </c:pt>
                <c:pt idx="41">
                  <c:v>15.0</c:v>
                </c:pt>
                <c:pt idx="42">
                  <c:v>34.0</c:v>
                </c:pt>
                <c:pt idx="43">
                  <c:v>37.0</c:v>
                </c:pt>
                <c:pt idx="44">
                  <c:v>38.0</c:v>
                </c:pt>
                <c:pt idx="45">
                  <c:v>6.0</c:v>
                </c:pt>
                <c:pt idx="46">
                  <c:v>12.0</c:v>
                </c:pt>
                <c:pt idx="47">
                  <c:v>22.0</c:v>
                </c:pt>
                <c:pt idx="48">
                  <c:v>51.0</c:v>
                </c:pt>
                <c:pt idx="49">
                  <c:v>54.0</c:v>
                </c:pt>
              </c:numCache>
            </c:numRef>
          </c:xVal>
          <c:yVal>
            <c:numRef>
              <c:f>'Mar 12'!$D$2:$D$51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40.02040617946943</c:v>
                </c:pt>
                <c:pt idx="3">
                  <c:v>0.0</c:v>
                </c:pt>
                <c:pt idx="4">
                  <c:v>97.53956194366773</c:v>
                </c:pt>
                <c:pt idx="5">
                  <c:v>0.0</c:v>
                </c:pt>
                <c:pt idx="6">
                  <c:v>80.39619292779061</c:v>
                </c:pt>
                <c:pt idx="7">
                  <c:v>0.0</c:v>
                </c:pt>
                <c:pt idx="8">
                  <c:v>246.0952452846857</c:v>
                </c:pt>
                <c:pt idx="9">
                  <c:v>0.0</c:v>
                </c:pt>
                <c:pt idx="10">
                  <c:v>390.1631172222611</c:v>
                </c:pt>
                <c:pt idx="11">
                  <c:v>217.461566719435</c:v>
                </c:pt>
                <c:pt idx="12">
                  <c:v>94.0665297277682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287.3022355230034</c:v>
                </c:pt>
                <c:pt idx="18">
                  <c:v>424.1281638338972</c:v>
                </c:pt>
                <c:pt idx="19">
                  <c:v>56.19098593645561</c:v>
                </c:pt>
                <c:pt idx="20">
                  <c:v>54.42192215140818</c:v>
                </c:pt>
                <c:pt idx="21">
                  <c:v>218.8061762458272</c:v>
                </c:pt>
                <c:pt idx="22">
                  <c:v>61.49006061846229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380.250301959758</c:v>
                </c:pt>
                <c:pt idx="28">
                  <c:v>0.0</c:v>
                </c:pt>
                <c:pt idx="29">
                  <c:v>0.0</c:v>
                </c:pt>
                <c:pt idx="30">
                  <c:v>165.8437726248146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34.310018866032</c:v>
                </c:pt>
                <c:pt idx="37">
                  <c:v>0.0</c:v>
                </c:pt>
                <c:pt idx="38">
                  <c:v>36.64140432960994</c:v>
                </c:pt>
                <c:pt idx="39">
                  <c:v>979.4614625403767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33.66007540109813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55.19167711407358</c:v>
                </c:pt>
                <c:pt idx="49">
                  <c:v>1127.914258772462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06216"/>
        <c:axId val="2082597544"/>
      </c:scatterChart>
      <c:valAx>
        <c:axId val="208260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597544"/>
        <c:crosses val="autoZero"/>
        <c:crossBetween val="midCat"/>
      </c:valAx>
      <c:valAx>
        <c:axId val="208259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606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 12'!$E$1</c:f>
              <c:strCache>
                <c:ptCount val="1"/>
                <c:pt idx="0">
                  <c:v>g/m^2 americ</c:v>
                </c:pt>
              </c:strCache>
            </c:strRef>
          </c:tx>
          <c:spPr>
            <a:ln w="28575">
              <a:noFill/>
            </a:ln>
          </c:spPr>
          <c:xVal>
            <c:numRef>
              <c:f>'Mar 12'!$C$2:$C$51</c:f>
              <c:numCache>
                <c:formatCode>General</c:formatCode>
                <c:ptCount val="50"/>
                <c:pt idx="0">
                  <c:v>1.0</c:v>
                </c:pt>
                <c:pt idx="1">
                  <c:v>25.0</c:v>
                </c:pt>
                <c:pt idx="2">
                  <c:v>42.0</c:v>
                </c:pt>
                <c:pt idx="3">
                  <c:v>47.0</c:v>
                </c:pt>
                <c:pt idx="4">
                  <c:v>49.0</c:v>
                </c:pt>
                <c:pt idx="5">
                  <c:v>28.0</c:v>
                </c:pt>
                <c:pt idx="6">
                  <c:v>31.0</c:v>
                </c:pt>
                <c:pt idx="7">
                  <c:v>34.0</c:v>
                </c:pt>
                <c:pt idx="8">
                  <c:v>44.0</c:v>
                </c:pt>
                <c:pt idx="9">
                  <c:v>50.0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36.0</c:v>
                </c:pt>
                <c:pt idx="14">
                  <c:v>39.0</c:v>
                </c:pt>
                <c:pt idx="15">
                  <c:v>4.0</c:v>
                </c:pt>
                <c:pt idx="16">
                  <c:v>15.0</c:v>
                </c:pt>
                <c:pt idx="17">
                  <c:v>25.0</c:v>
                </c:pt>
                <c:pt idx="18">
                  <c:v>42.0</c:v>
                </c:pt>
                <c:pt idx="19">
                  <c:v>48.0</c:v>
                </c:pt>
                <c:pt idx="20">
                  <c:v>4.0</c:v>
                </c:pt>
                <c:pt idx="21">
                  <c:v>21.0</c:v>
                </c:pt>
                <c:pt idx="22">
                  <c:v>23.0</c:v>
                </c:pt>
                <c:pt idx="23">
                  <c:v>43.0</c:v>
                </c:pt>
                <c:pt idx="24">
                  <c:v>45.0</c:v>
                </c:pt>
                <c:pt idx="25">
                  <c:v>2.0</c:v>
                </c:pt>
                <c:pt idx="26">
                  <c:v>15.0</c:v>
                </c:pt>
                <c:pt idx="27">
                  <c:v>22.0</c:v>
                </c:pt>
                <c:pt idx="28">
                  <c:v>43.0</c:v>
                </c:pt>
                <c:pt idx="29">
                  <c:v>52.0</c:v>
                </c:pt>
                <c:pt idx="30">
                  <c:v>13.0</c:v>
                </c:pt>
                <c:pt idx="31">
                  <c:v>21.0</c:v>
                </c:pt>
                <c:pt idx="32">
                  <c:v>22.0</c:v>
                </c:pt>
                <c:pt idx="33">
                  <c:v>27.0</c:v>
                </c:pt>
                <c:pt idx="34">
                  <c:v>52.0</c:v>
                </c:pt>
                <c:pt idx="35">
                  <c:v>4.0</c:v>
                </c:pt>
                <c:pt idx="36">
                  <c:v>12.0</c:v>
                </c:pt>
                <c:pt idx="37">
                  <c:v>40.0</c:v>
                </c:pt>
                <c:pt idx="38">
                  <c:v>49.0</c:v>
                </c:pt>
                <c:pt idx="39">
                  <c:v>51.0</c:v>
                </c:pt>
                <c:pt idx="40">
                  <c:v>5.0</c:v>
                </c:pt>
                <c:pt idx="41">
                  <c:v>15.0</c:v>
                </c:pt>
                <c:pt idx="42">
                  <c:v>34.0</c:v>
                </c:pt>
                <c:pt idx="43">
                  <c:v>37.0</c:v>
                </c:pt>
                <c:pt idx="44">
                  <c:v>38.0</c:v>
                </c:pt>
                <c:pt idx="45">
                  <c:v>6.0</c:v>
                </c:pt>
                <c:pt idx="46">
                  <c:v>12.0</c:v>
                </c:pt>
                <c:pt idx="47">
                  <c:v>22.0</c:v>
                </c:pt>
                <c:pt idx="48">
                  <c:v>51.0</c:v>
                </c:pt>
                <c:pt idx="49">
                  <c:v>54.0</c:v>
                </c:pt>
              </c:numCache>
            </c:numRef>
          </c:xVal>
          <c:yVal>
            <c:numRef>
              <c:f>'Mar 12'!$E$2:$E$51</c:f>
              <c:numCache>
                <c:formatCode>General</c:formatCode>
                <c:ptCount val="50"/>
                <c:pt idx="0">
                  <c:v>0.0</c:v>
                </c:pt>
                <c:pt idx="1">
                  <c:v>2.180528399999998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25.7962752</c:v>
                </c:pt>
                <c:pt idx="9">
                  <c:v>20.341568</c:v>
                </c:pt>
                <c:pt idx="10">
                  <c:v>0.0</c:v>
                </c:pt>
                <c:pt idx="11">
                  <c:v>594.8992212000001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240.6306324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54168"/>
        <c:axId val="2082550744"/>
      </c:scatterChart>
      <c:valAx>
        <c:axId val="208255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550744"/>
        <c:crosses val="autoZero"/>
        <c:crossBetween val="midCat"/>
      </c:valAx>
      <c:valAx>
        <c:axId val="2082550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55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 12'!$F$1</c:f>
              <c:strCache>
                <c:ptCount val="1"/>
                <c:pt idx="0">
                  <c:v>g/m^2 cal</c:v>
                </c:pt>
              </c:strCache>
            </c:strRef>
          </c:tx>
          <c:spPr>
            <a:ln w="28575">
              <a:noFill/>
            </a:ln>
          </c:spPr>
          <c:xVal>
            <c:numRef>
              <c:f>'Mar 12'!$C$2:$C$51</c:f>
              <c:numCache>
                <c:formatCode>General</c:formatCode>
                <c:ptCount val="50"/>
                <c:pt idx="0">
                  <c:v>1.0</c:v>
                </c:pt>
                <c:pt idx="1">
                  <c:v>25.0</c:v>
                </c:pt>
                <c:pt idx="2">
                  <c:v>42.0</c:v>
                </c:pt>
                <c:pt idx="3">
                  <c:v>47.0</c:v>
                </c:pt>
                <c:pt idx="4">
                  <c:v>49.0</c:v>
                </c:pt>
                <c:pt idx="5">
                  <c:v>28.0</c:v>
                </c:pt>
                <c:pt idx="6">
                  <c:v>31.0</c:v>
                </c:pt>
                <c:pt idx="7">
                  <c:v>34.0</c:v>
                </c:pt>
                <c:pt idx="8">
                  <c:v>44.0</c:v>
                </c:pt>
                <c:pt idx="9">
                  <c:v>50.0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36.0</c:v>
                </c:pt>
                <c:pt idx="14">
                  <c:v>39.0</c:v>
                </c:pt>
                <c:pt idx="15">
                  <c:v>4.0</c:v>
                </c:pt>
                <c:pt idx="16">
                  <c:v>15.0</c:v>
                </c:pt>
                <c:pt idx="17">
                  <c:v>25.0</c:v>
                </c:pt>
                <c:pt idx="18">
                  <c:v>42.0</c:v>
                </c:pt>
                <c:pt idx="19">
                  <c:v>48.0</c:v>
                </c:pt>
                <c:pt idx="20">
                  <c:v>4.0</c:v>
                </c:pt>
                <c:pt idx="21">
                  <c:v>21.0</c:v>
                </c:pt>
                <c:pt idx="22">
                  <c:v>23.0</c:v>
                </c:pt>
                <c:pt idx="23">
                  <c:v>43.0</c:v>
                </c:pt>
                <c:pt idx="24">
                  <c:v>45.0</c:v>
                </c:pt>
                <c:pt idx="25">
                  <c:v>2.0</c:v>
                </c:pt>
                <c:pt idx="26">
                  <c:v>15.0</c:v>
                </c:pt>
                <c:pt idx="27">
                  <c:v>22.0</c:v>
                </c:pt>
                <c:pt idx="28">
                  <c:v>43.0</c:v>
                </c:pt>
                <c:pt idx="29">
                  <c:v>52.0</c:v>
                </c:pt>
                <c:pt idx="30">
                  <c:v>13.0</c:v>
                </c:pt>
                <c:pt idx="31">
                  <c:v>21.0</c:v>
                </c:pt>
                <c:pt idx="32">
                  <c:v>22.0</c:v>
                </c:pt>
                <c:pt idx="33">
                  <c:v>27.0</c:v>
                </c:pt>
                <c:pt idx="34">
                  <c:v>52.0</c:v>
                </c:pt>
                <c:pt idx="35">
                  <c:v>4.0</c:v>
                </c:pt>
                <c:pt idx="36">
                  <c:v>12.0</c:v>
                </c:pt>
                <c:pt idx="37">
                  <c:v>40.0</c:v>
                </c:pt>
                <c:pt idx="38">
                  <c:v>49.0</c:v>
                </c:pt>
                <c:pt idx="39">
                  <c:v>51.0</c:v>
                </c:pt>
                <c:pt idx="40">
                  <c:v>5.0</c:v>
                </c:pt>
                <c:pt idx="41">
                  <c:v>15.0</c:v>
                </c:pt>
                <c:pt idx="42">
                  <c:v>34.0</c:v>
                </c:pt>
                <c:pt idx="43">
                  <c:v>37.0</c:v>
                </c:pt>
                <c:pt idx="44">
                  <c:v>38.0</c:v>
                </c:pt>
                <c:pt idx="45">
                  <c:v>6.0</c:v>
                </c:pt>
                <c:pt idx="46">
                  <c:v>12.0</c:v>
                </c:pt>
                <c:pt idx="47">
                  <c:v>22.0</c:v>
                </c:pt>
                <c:pt idx="48">
                  <c:v>51.0</c:v>
                </c:pt>
                <c:pt idx="49">
                  <c:v>54.0</c:v>
                </c:pt>
              </c:numCache>
            </c:numRef>
          </c:xVal>
          <c:yVal>
            <c:numRef>
              <c:f>'Mar 12'!$F$2:$F$51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939.9763494726677</c:v>
                </c:pt>
                <c:pt idx="15">
                  <c:v>695.4993468046157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29.50201247305184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362.5517357065727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1252.362419273625</c:v>
                </c:pt>
                <c:pt idx="41">
                  <c:v>0.0</c:v>
                </c:pt>
                <c:pt idx="42">
                  <c:v>29.17230656719531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185.0697015461926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41928"/>
        <c:axId val="2132437528"/>
      </c:scatterChart>
      <c:valAx>
        <c:axId val="213244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437528"/>
        <c:crosses val="autoZero"/>
        <c:crossBetween val="midCat"/>
      </c:valAx>
      <c:valAx>
        <c:axId val="2132437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441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 12'!$G$1</c:f>
              <c:strCache>
                <c:ptCount val="1"/>
                <c:pt idx="0">
                  <c:v>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'Mar 12'!$C$2:$C$51</c:f>
              <c:numCache>
                <c:formatCode>General</c:formatCode>
                <c:ptCount val="50"/>
                <c:pt idx="0">
                  <c:v>1.0</c:v>
                </c:pt>
                <c:pt idx="1">
                  <c:v>25.0</c:v>
                </c:pt>
                <c:pt idx="2">
                  <c:v>42.0</c:v>
                </c:pt>
                <c:pt idx="3">
                  <c:v>47.0</c:v>
                </c:pt>
                <c:pt idx="4">
                  <c:v>49.0</c:v>
                </c:pt>
                <c:pt idx="5">
                  <c:v>28.0</c:v>
                </c:pt>
                <c:pt idx="6">
                  <c:v>31.0</c:v>
                </c:pt>
                <c:pt idx="7">
                  <c:v>34.0</c:v>
                </c:pt>
                <c:pt idx="8">
                  <c:v>44.0</c:v>
                </c:pt>
                <c:pt idx="9">
                  <c:v>50.0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36.0</c:v>
                </c:pt>
                <c:pt idx="14">
                  <c:v>39.0</c:v>
                </c:pt>
                <c:pt idx="15">
                  <c:v>4.0</c:v>
                </c:pt>
                <c:pt idx="16">
                  <c:v>15.0</c:v>
                </c:pt>
                <c:pt idx="17">
                  <c:v>25.0</c:v>
                </c:pt>
                <c:pt idx="18">
                  <c:v>42.0</c:v>
                </c:pt>
                <c:pt idx="19">
                  <c:v>48.0</c:v>
                </c:pt>
                <c:pt idx="20">
                  <c:v>4.0</c:v>
                </c:pt>
                <c:pt idx="21">
                  <c:v>21.0</c:v>
                </c:pt>
                <c:pt idx="22">
                  <c:v>23.0</c:v>
                </c:pt>
                <c:pt idx="23">
                  <c:v>43.0</c:v>
                </c:pt>
                <c:pt idx="24">
                  <c:v>45.0</c:v>
                </c:pt>
                <c:pt idx="25">
                  <c:v>2.0</c:v>
                </c:pt>
                <c:pt idx="26">
                  <c:v>15.0</c:v>
                </c:pt>
                <c:pt idx="27">
                  <c:v>22.0</c:v>
                </c:pt>
                <c:pt idx="28">
                  <c:v>43.0</c:v>
                </c:pt>
                <c:pt idx="29">
                  <c:v>52.0</c:v>
                </c:pt>
                <c:pt idx="30">
                  <c:v>13.0</c:v>
                </c:pt>
                <c:pt idx="31">
                  <c:v>21.0</c:v>
                </c:pt>
                <c:pt idx="32">
                  <c:v>22.0</c:v>
                </c:pt>
                <c:pt idx="33">
                  <c:v>27.0</c:v>
                </c:pt>
                <c:pt idx="34">
                  <c:v>52.0</c:v>
                </c:pt>
                <c:pt idx="35">
                  <c:v>4.0</c:v>
                </c:pt>
                <c:pt idx="36">
                  <c:v>12.0</c:v>
                </c:pt>
                <c:pt idx="37">
                  <c:v>40.0</c:v>
                </c:pt>
                <c:pt idx="38">
                  <c:v>49.0</c:v>
                </c:pt>
                <c:pt idx="39">
                  <c:v>51.0</c:v>
                </c:pt>
                <c:pt idx="40">
                  <c:v>5.0</c:v>
                </c:pt>
                <c:pt idx="41">
                  <c:v>15.0</c:v>
                </c:pt>
                <c:pt idx="42">
                  <c:v>34.0</c:v>
                </c:pt>
                <c:pt idx="43">
                  <c:v>37.0</c:v>
                </c:pt>
                <c:pt idx="44">
                  <c:v>38.0</c:v>
                </c:pt>
                <c:pt idx="45">
                  <c:v>6.0</c:v>
                </c:pt>
                <c:pt idx="46">
                  <c:v>12.0</c:v>
                </c:pt>
                <c:pt idx="47">
                  <c:v>22.0</c:v>
                </c:pt>
                <c:pt idx="48">
                  <c:v>51.0</c:v>
                </c:pt>
                <c:pt idx="49">
                  <c:v>54.0</c:v>
                </c:pt>
              </c:numCache>
            </c:numRef>
          </c:xVal>
          <c:yVal>
            <c:numRef>
              <c:f>'Mar 12'!$G$2:$G$51</c:f>
              <c:numCache>
                <c:formatCode>General</c:formatCode>
                <c:ptCount val="50"/>
                <c:pt idx="0">
                  <c:v>104.1873199999999</c:v>
                </c:pt>
                <c:pt idx="1">
                  <c:v>203.9247999999999</c:v>
                </c:pt>
                <c:pt idx="2">
                  <c:v>295.9025999999999</c:v>
                </c:pt>
                <c:pt idx="3">
                  <c:v>416.3507999999997</c:v>
                </c:pt>
                <c:pt idx="4">
                  <c:v>336.7039199999999</c:v>
                </c:pt>
                <c:pt idx="5">
                  <c:v>132.14792</c:v>
                </c:pt>
                <c:pt idx="6">
                  <c:v>82.84863999999994</c:v>
                </c:pt>
                <c:pt idx="7">
                  <c:v>841.3042399999997</c:v>
                </c:pt>
                <c:pt idx="8">
                  <c:v>184.8333599999998</c:v>
                </c:pt>
                <c:pt idx="9">
                  <c:v>299.3049599999997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20.20711999999995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60.48611999999991</c:v>
                </c:pt>
                <c:pt idx="19">
                  <c:v>493.6207199999998</c:v>
                </c:pt>
                <c:pt idx="20">
                  <c:v>177.92036</c:v>
                </c:pt>
                <c:pt idx="21">
                  <c:v>90.65203999999996</c:v>
                </c:pt>
                <c:pt idx="22">
                  <c:v>236.82248</c:v>
                </c:pt>
                <c:pt idx="23">
                  <c:v>442.8559199999997</c:v>
                </c:pt>
                <c:pt idx="24">
                  <c:v>308.5069599999998</c:v>
                </c:pt>
                <c:pt idx="25">
                  <c:v>333.2844799999998</c:v>
                </c:pt>
                <c:pt idx="26">
                  <c:v>536.27276</c:v>
                </c:pt>
                <c:pt idx="27">
                  <c:v>299.4102399999999</c:v>
                </c:pt>
                <c:pt idx="28">
                  <c:v>361.2784799999997</c:v>
                </c:pt>
                <c:pt idx="29">
                  <c:v>1704.39936</c:v>
                </c:pt>
                <c:pt idx="30">
                  <c:v>0.0</c:v>
                </c:pt>
                <c:pt idx="31">
                  <c:v>272.9257599999998</c:v>
                </c:pt>
                <c:pt idx="32">
                  <c:v>1038.3218</c:v>
                </c:pt>
                <c:pt idx="33">
                  <c:v>281.6814399999998</c:v>
                </c:pt>
                <c:pt idx="34">
                  <c:v>550.97956</c:v>
                </c:pt>
                <c:pt idx="35">
                  <c:v>0.0</c:v>
                </c:pt>
                <c:pt idx="36">
                  <c:v>95.08971999999993</c:v>
                </c:pt>
                <c:pt idx="37">
                  <c:v>191.1271999999998</c:v>
                </c:pt>
                <c:pt idx="38">
                  <c:v>340.8142799999997</c:v>
                </c:pt>
                <c:pt idx="39">
                  <c:v>48.81803999999991</c:v>
                </c:pt>
                <c:pt idx="40">
                  <c:v>38.97904</c:v>
                </c:pt>
                <c:pt idx="41">
                  <c:v>358.5389199999998</c:v>
                </c:pt>
                <c:pt idx="42">
                  <c:v>154.45084</c:v>
                </c:pt>
                <c:pt idx="43">
                  <c:v>105.042</c:v>
                </c:pt>
                <c:pt idx="44">
                  <c:v>354.1658399999998</c:v>
                </c:pt>
                <c:pt idx="45">
                  <c:v>190.2774399999998</c:v>
                </c:pt>
                <c:pt idx="46">
                  <c:v>68.69075999999993</c:v>
                </c:pt>
                <c:pt idx="47">
                  <c:v>0.0</c:v>
                </c:pt>
                <c:pt idx="48">
                  <c:v>1728.05328</c:v>
                </c:pt>
                <c:pt idx="49">
                  <c:v>337.9193999999998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21624"/>
        <c:axId val="2131824648"/>
      </c:scatterChart>
      <c:valAx>
        <c:axId val="213182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824648"/>
        <c:crosses val="autoZero"/>
        <c:crossBetween val="midCat"/>
      </c:valAx>
      <c:valAx>
        <c:axId val="213182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821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S. acutus </a:t>
            </a:r>
            <a:r>
              <a:rPr lang="en-US"/>
              <a:t>&amp; </a:t>
            </a:r>
            <a:r>
              <a:rPr lang="en-US" i="1"/>
              <a:t>S. tabernaemontani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806318259436"/>
          <c:y val="0.117864285082537"/>
          <c:w val="0.84858625685251"/>
          <c:h val="0.736966324439127"/>
        </c:manualLayout>
      </c:layout>
      <c:scatterChart>
        <c:scatterStyle val="lineMarker"/>
        <c:varyColors val="0"/>
        <c:ser>
          <c:idx val="1"/>
          <c:order val="1"/>
          <c:tx>
            <c:strRef>
              <c:f>'Actus and Tab'!$D$1</c:f>
              <c:strCache>
                <c:ptCount val="1"/>
                <c:pt idx="0">
                  <c:v>July</c:v>
                </c:pt>
              </c:strCache>
            </c:strRef>
          </c:tx>
          <c:spPr>
            <a:ln w="28575">
              <a:noFill/>
            </a:ln>
          </c:spPr>
          <c:xVal>
            <c:numRef>
              <c:f>'Actus and Tab'!$C$4:$C$53</c:f>
              <c:numCache>
                <c:formatCode>General</c:formatCode>
                <c:ptCount val="50"/>
                <c:pt idx="0">
                  <c:v>6.0</c:v>
                </c:pt>
                <c:pt idx="1">
                  <c:v>8.0</c:v>
                </c:pt>
                <c:pt idx="2">
                  <c:v>19.0</c:v>
                </c:pt>
                <c:pt idx="3">
                  <c:v>28.0</c:v>
                </c:pt>
                <c:pt idx="4">
                  <c:v>40.0</c:v>
                </c:pt>
                <c:pt idx="5">
                  <c:v>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30.0</c:v>
                </c:pt>
                <c:pt idx="10">
                  <c:v>4.0</c:v>
                </c:pt>
                <c:pt idx="11">
                  <c:v>5.0</c:v>
                </c:pt>
                <c:pt idx="12">
                  <c:v>19.0</c:v>
                </c:pt>
                <c:pt idx="13">
                  <c:v>55.0</c:v>
                </c:pt>
                <c:pt idx="14">
                  <c:v>58.0</c:v>
                </c:pt>
                <c:pt idx="15">
                  <c:v>11.0</c:v>
                </c:pt>
                <c:pt idx="16">
                  <c:v>15.0</c:v>
                </c:pt>
                <c:pt idx="17">
                  <c:v>18.0</c:v>
                </c:pt>
                <c:pt idx="18">
                  <c:v>32.0</c:v>
                </c:pt>
                <c:pt idx="19">
                  <c:v>47.0</c:v>
                </c:pt>
                <c:pt idx="20">
                  <c:v>12.0</c:v>
                </c:pt>
                <c:pt idx="21">
                  <c:v>14.0</c:v>
                </c:pt>
                <c:pt idx="22">
                  <c:v>28.0</c:v>
                </c:pt>
                <c:pt idx="23">
                  <c:v>33.0</c:v>
                </c:pt>
                <c:pt idx="24">
                  <c:v>35.0</c:v>
                </c:pt>
                <c:pt idx="25">
                  <c:v>2.0</c:v>
                </c:pt>
                <c:pt idx="26">
                  <c:v>19.0</c:v>
                </c:pt>
                <c:pt idx="27">
                  <c:v>20.0</c:v>
                </c:pt>
                <c:pt idx="28">
                  <c:v>23.0</c:v>
                </c:pt>
                <c:pt idx="29">
                  <c:v>28.0</c:v>
                </c:pt>
                <c:pt idx="30">
                  <c:v>13.0</c:v>
                </c:pt>
                <c:pt idx="31">
                  <c:v>17.0</c:v>
                </c:pt>
                <c:pt idx="32">
                  <c:v>27.0</c:v>
                </c:pt>
                <c:pt idx="33">
                  <c:v>33.0</c:v>
                </c:pt>
                <c:pt idx="34">
                  <c:v>58.0</c:v>
                </c:pt>
                <c:pt idx="35">
                  <c:v>9.0</c:v>
                </c:pt>
                <c:pt idx="36">
                  <c:v>15.0</c:v>
                </c:pt>
                <c:pt idx="37">
                  <c:v>18.0</c:v>
                </c:pt>
                <c:pt idx="38">
                  <c:v>26.0</c:v>
                </c:pt>
                <c:pt idx="39">
                  <c:v>27.0</c:v>
                </c:pt>
                <c:pt idx="40">
                  <c:v>9.0</c:v>
                </c:pt>
                <c:pt idx="41">
                  <c:v>16.0</c:v>
                </c:pt>
                <c:pt idx="42">
                  <c:v>35.0</c:v>
                </c:pt>
                <c:pt idx="43">
                  <c:v>37.0</c:v>
                </c:pt>
                <c:pt idx="44">
                  <c:v>43.0</c:v>
                </c:pt>
                <c:pt idx="45">
                  <c:v>10.0</c:v>
                </c:pt>
                <c:pt idx="46">
                  <c:v>20.0</c:v>
                </c:pt>
                <c:pt idx="47">
                  <c:v>22.0</c:v>
                </c:pt>
                <c:pt idx="48">
                  <c:v>25.0</c:v>
                </c:pt>
                <c:pt idx="49">
                  <c:v>29.0</c:v>
                </c:pt>
              </c:numCache>
            </c:numRef>
          </c:xVal>
          <c:yVal>
            <c:numRef>
              <c:f>'Actus and Tab'!$D$4:$D$53</c:f>
              <c:numCache>
                <c:formatCode>General</c:formatCode>
                <c:ptCount val="50"/>
                <c:pt idx="0">
                  <c:v>543.6903461360575</c:v>
                </c:pt>
                <c:pt idx="1">
                  <c:v>1220.078824147694</c:v>
                </c:pt>
                <c:pt idx="2">
                  <c:v>423.7592560235876</c:v>
                </c:pt>
                <c:pt idx="3">
                  <c:v>0.0</c:v>
                </c:pt>
                <c:pt idx="4">
                  <c:v>0.0</c:v>
                </c:pt>
                <c:pt idx="5">
                  <c:v>1955.609849092639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818.9887411640146</c:v>
                </c:pt>
                <c:pt idx="10">
                  <c:v>2688.307159139327</c:v>
                </c:pt>
                <c:pt idx="11">
                  <c:v>2622.028288890564</c:v>
                </c:pt>
                <c:pt idx="12">
                  <c:v>0.0</c:v>
                </c:pt>
                <c:pt idx="13">
                  <c:v>426.20967087746</c:v>
                </c:pt>
                <c:pt idx="14">
                  <c:v>0.0</c:v>
                </c:pt>
                <c:pt idx="15">
                  <c:v>1835.712175531774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916.1800942695557</c:v>
                </c:pt>
                <c:pt idx="20">
                  <c:v>1581.745282120051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18.69014753280938</c:v>
                </c:pt>
                <c:pt idx="25">
                  <c:v>0.0</c:v>
                </c:pt>
                <c:pt idx="26">
                  <c:v>712.2633334221076</c:v>
                </c:pt>
                <c:pt idx="27">
                  <c:v>801.4890241930456</c:v>
                </c:pt>
                <c:pt idx="28">
                  <c:v>1516.589020097905</c:v>
                </c:pt>
                <c:pt idx="29">
                  <c:v>0.0</c:v>
                </c:pt>
                <c:pt idx="30">
                  <c:v>2347.802971622848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1270.52555426304</c:v>
                </c:pt>
                <c:pt idx="35">
                  <c:v>1852.503884279592</c:v>
                </c:pt>
                <c:pt idx="36">
                  <c:v>1534.425812976553</c:v>
                </c:pt>
                <c:pt idx="37">
                  <c:v>662.4540901943893</c:v>
                </c:pt>
                <c:pt idx="38">
                  <c:v>894.6632706027071</c:v>
                </c:pt>
                <c:pt idx="39">
                  <c:v>467.18357510457</c:v>
                </c:pt>
                <c:pt idx="40">
                  <c:v>1217.346916678848</c:v>
                </c:pt>
                <c:pt idx="41">
                  <c:v>0.0</c:v>
                </c:pt>
                <c:pt idx="42">
                  <c:v>85.64855163786</c:v>
                </c:pt>
                <c:pt idx="43">
                  <c:v>0.0</c:v>
                </c:pt>
                <c:pt idx="44">
                  <c:v>721.4042034831521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'Actus and Tab'!$F$1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>
              <a:noFill/>
            </a:ln>
          </c:spPr>
          <c:xVal>
            <c:numRef>
              <c:f>'Actus and Tab'!$E$4:$E$53</c:f>
              <c:numCache>
                <c:formatCode>General</c:formatCode>
                <c:ptCount val="50"/>
                <c:pt idx="0">
                  <c:v>21.0</c:v>
                </c:pt>
                <c:pt idx="1">
                  <c:v>36.0</c:v>
                </c:pt>
                <c:pt idx="2">
                  <c:v>46.0</c:v>
                </c:pt>
                <c:pt idx="3">
                  <c:v>49.0</c:v>
                </c:pt>
                <c:pt idx="4">
                  <c:v>52.0</c:v>
                </c:pt>
                <c:pt idx="5">
                  <c:v>7.0</c:v>
                </c:pt>
                <c:pt idx="6">
                  <c:v>21.0</c:v>
                </c:pt>
                <c:pt idx="7">
                  <c:v>27.0</c:v>
                </c:pt>
                <c:pt idx="8">
                  <c:v>31.0</c:v>
                </c:pt>
                <c:pt idx="9">
                  <c:v>52.0</c:v>
                </c:pt>
                <c:pt idx="10">
                  <c:v>10.0</c:v>
                </c:pt>
                <c:pt idx="11">
                  <c:v>16.0</c:v>
                </c:pt>
                <c:pt idx="12">
                  <c:v>24.0</c:v>
                </c:pt>
                <c:pt idx="13">
                  <c:v>45.0</c:v>
                </c:pt>
                <c:pt idx="14">
                  <c:v>53.0</c:v>
                </c:pt>
                <c:pt idx="15">
                  <c:v>19.0</c:v>
                </c:pt>
                <c:pt idx="16">
                  <c:v>21.0</c:v>
                </c:pt>
                <c:pt idx="17">
                  <c:v>38.0</c:v>
                </c:pt>
                <c:pt idx="18">
                  <c:v>41.0</c:v>
                </c:pt>
                <c:pt idx="19">
                  <c:v>49.0</c:v>
                </c:pt>
                <c:pt idx="20">
                  <c:v>5.0</c:v>
                </c:pt>
                <c:pt idx="21">
                  <c:v>15.0</c:v>
                </c:pt>
                <c:pt idx="22">
                  <c:v>27.0</c:v>
                </c:pt>
                <c:pt idx="23">
                  <c:v>34.0</c:v>
                </c:pt>
                <c:pt idx="24">
                  <c:v>46.0</c:v>
                </c:pt>
                <c:pt idx="25">
                  <c:v>12.0</c:v>
                </c:pt>
                <c:pt idx="26">
                  <c:v>19.0</c:v>
                </c:pt>
                <c:pt idx="27">
                  <c:v>23.0</c:v>
                </c:pt>
                <c:pt idx="28">
                  <c:v>28.0</c:v>
                </c:pt>
                <c:pt idx="29">
                  <c:v>37.0</c:v>
                </c:pt>
                <c:pt idx="30">
                  <c:v>7.0</c:v>
                </c:pt>
                <c:pt idx="31">
                  <c:v>8.0</c:v>
                </c:pt>
                <c:pt idx="32">
                  <c:v>17.0</c:v>
                </c:pt>
                <c:pt idx="33">
                  <c:v>31.0</c:v>
                </c:pt>
                <c:pt idx="34">
                  <c:v>52.0</c:v>
                </c:pt>
                <c:pt idx="35">
                  <c:v>2.0</c:v>
                </c:pt>
                <c:pt idx="36">
                  <c:v>11.0</c:v>
                </c:pt>
                <c:pt idx="37">
                  <c:v>20.0</c:v>
                </c:pt>
                <c:pt idx="38">
                  <c:v>33.0</c:v>
                </c:pt>
                <c:pt idx="39">
                  <c:v>54.0</c:v>
                </c:pt>
                <c:pt idx="40">
                  <c:v>7.0</c:v>
                </c:pt>
                <c:pt idx="41">
                  <c:v>13.0</c:v>
                </c:pt>
                <c:pt idx="42">
                  <c:v>17.0</c:v>
                </c:pt>
                <c:pt idx="43">
                  <c:v>23.0</c:v>
                </c:pt>
                <c:pt idx="44">
                  <c:v>56.0</c:v>
                </c:pt>
                <c:pt idx="45">
                  <c:v>2.0</c:v>
                </c:pt>
                <c:pt idx="46">
                  <c:v>20.0</c:v>
                </c:pt>
                <c:pt idx="47">
                  <c:v>33.0</c:v>
                </c:pt>
                <c:pt idx="48">
                  <c:v>46.0</c:v>
                </c:pt>
                <c:pt idx="49">
                  <c:v>10.0</c:v>
                </c:pt>
              </c:numCache>
            </c:numRef>
          </c:xVal>
          <c:yVal>
            <c:numRef>
              <c:f>'Actus and Tab'!$F$4:$F$53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268.3948922759207</c:v>
                </c:pt>
                <c:pt idx="4">
                  <c:v>219.8201753829189</c:v>
                </c:pt>
                <c:pt idx="5">
                  <c:v>254.145290561962</c:v>
                </c:pt>
                <c:pt idx="6">
                  <c:v>0.0</c:v>
                </c:pt>
                <c:pt idx="7">
                  <c:v>0.0</c:v>
                </c:pt>
                <c:pt idx="8">
                  <c:v>712.9251786569066</c:v>
                </c:pt>
                <c:pt idx="9">
                  <c:v>636.5005350559102</c:v>
                </c:pt>
                <c:pt idx="10">
                  <c:v>0.0</c:v>
                </c:pt>
                <c:pt idx="11">
                  <c:v>310.4057395637931</c:v>
                </c:pt>
                <c:pt idx="12">
                  <c:v>49.53937531809562</c:v>
                </c:pt>
                <c:pt idx="13">
                  <c:v>25.2130844219392</c:v>
                </c:pt>
                <c:pt idx="14">
                  <c:v>0.0</c:v>
                </c:pt>
                <c:pt idx="15">
                  <c:v>0.0</c:v>
                </c:pt>
                <c:pt idx="16">
                  <c:v>19.52241691458333</c:v>
                </c:pt>
                <c:pt idx="17">
                  <c:v>0.0</c:v>
                </c:pt>
                <c:pt idx="18">
                  <c:v>0.0</c:v>
                </c:pt>
                <c:pt idx="19">
                  <c:v>544.6111609479576</c:v>
                </c:pt>
                <c:pt idx="20">
                  <c:v>47.83606001301547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53.31410787703467</c:v>
                </c:pt>
                <c:pt idx="25">
                  <c:v>0.0</c:v>
                </c:pt>
                <c:pt idx="26">
                  <c:v>1314.30941016129</c:v>
                </c:pt>
                <c:pt idx="27">
                  <c:v>1173.718614916673</c:v>
                </c:pt>
                <c:pt idx="28">
                  <c:v>0.0</c:v>
                </c:pt>
                <c:pt idx="29">
                  <c:v>0.0</c:v>
                </c:pt>
                <c:pt idx="30">
                  <c:v>337.934673980745</c:v>
                </c:pt>
                <c:pt idx="31">
                  <c:v>1178.687496312484</c:v>
                </c:pt>
                <c:pt idx="32">
                  <c:v>0.0</c:v>
                </c:pt>
                <c:pt idx="33">
                  <c:v>0.0</c:v>
                </c:pt>
                <c:pt idx="34">
                  <c:v>301.1318790846802</c:v>
                </c:pt>
                <c:pt idx="35">
                  <c:v>224.0293353055309</c:v>
                </c:pt>
                <c:pt idx="36">
                  <c:v>415.7991532628256</c:v>
                </c:pt>
                <c:pt idx="37">
                  <c:v>694.7378911308401</c:v>
                </c:pt>
                <c:pt idx="38">
                  <c:v>245.0757862530029</c:v>
                </c:pt>
                <c:pt idx="39">
                  <c:v>819.758975419025</c:v>
                </c:pt>
                <c:pt idx="40">
                  <c:v>219.3920164426986</c:v>
                </c:pt>
                <c:pt idx="41">
                  <c:v>436.7656617099133</c:v>
                </c:pt>
                <c:pt idx="42">
                  <c:v>0.0</c:v>
                </c:pt>
                <c:pt idx="43">
                  <c:v>0.0</c:v>
                </c:pt>
                <c:pt idx="44">
                  <c:v>738.4061525888692</c:v>
                </c:pt>
                <c:pt idx="45">
                  <c:v>80.59363954582377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'Actus and Tab'!$H$1</c:f>
              <c:strCache>
                <c:ptCount val="1"/>
                <c:pt idx="0">
                  <c:v>Nov</c:v>
                </c:pt>
              </c:strCache>
            </c:strRef>
          </c:tx>
          <c:spPr>
            <a:ln w="28575">
              <a:noFill/>
            </a:ln>
          </c:spPr>
          <c:xVal>
            <c:strRef>
              <c:f>'Actus and Tab'!$G$4:$G$53</c:f>
              <c:strCache>
                <c:ptCount val="50"/>
                <c:pt idx="0">
                  <c:v>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22</c:v>
                </c:pt>
                <c:pt idx="9">
                  <c:v>31</c:v>
                </c:pt>
                <c:pt idx="10">
                  <c:v>20</c:v>
                </c:pt>
                <c:pt idx="11">
                  <c:v>22</c:v>
                </c:pt>
                <c:pt idx="12">
                  <c:v>42</c:v>
                </c:pt>
                <c:pt idx="13">
                  <c:v>48</c:v>
                </c:pt>
                <c:pt idx="14">
                  <c:v>Error</c:v>
                </c:pt>
                <c:pt idx="15">
                  <c:v>7</c:v>
                </c:pt>
                <c:pt idx="16">
                  <c:v>8</c:v>
                </c:pt>
                <c:pt idx="17">
                  <c:v>20</c:v>
                </c:pt>
                <c:pt idx="18">
                  <c:v>27</c:v>
                </c:pt>
                <c:pt idx="19">
                  <c:v>41</c:v>
                </c:pt>
                <c:pt idx="20">
                  <c:v>7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46</c:v>
                </c:pt>
                <c:pt idx="25">
                  <c:v>7</c:v>
                </c:pt>
                <c:pt idx="26">
                  <c:v>17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1</c:v>
                </c:pt>
                <c:pt idx="31">
                  <c:v>11</c:v>
                </c:pt>
                <c:pt idx="32">
                  <c:v>20</c:v>
                </c:pt>
                <c:pt idx="33">
                  <c:v>35</c:v>
                </c:pt>
                <c:pt idx="34">
                  <c:v>38</c:v>
                </c:pt>
                <c:pt idx="35">
                  <c:v>2</c:v>
                </c:pt>
                <c:pt idx="36">
                  <c:v>13</c:v>
                </c:pt>
                <c:pt idx="37">
                  <c:v>38</c:v>
                </c:pt>
                <c:pt idx="38">
                  <c:v>45</c:v>
                </c:pt>
                <c:pt idx="39">
                  <c:v>56</c:v>
                </c:pt>
                <c:pt idx="40">
                  <c:v>2</c:v>
                </c:pt>
                <c:pt idx="41">
                  <c:v>12</c:v>
                </c:pt>
                <c:pt idx="42">
                  <c:v>36</c:v>
                </c:pt>
                <c:pt idx="43">
                  <c:v>45</c:v>
                </c:pt>
                <c:pt idx="44">
                  <c:v>56</c:v>
                </c:pt>
                <c:pt idx="45">
                  <c:v>12</c:v>
                </c:pt>
                <c:pt idx="46">
                  <c:v>17</c:v>
                </c:pt>
                <c:pt idx="47">
                  <c:v>24</c:v>
                </c:pt>
                <c:pt idx="48">
                  <c:v>37</c:v>
                </c:pt>
                <c:pt idx="49">
                  <c:v>48</c:v>
                </c:pt>
              </c:strCache>
            </c:strRef>
          </c:xVal>
          <c:yVal>
            <c:numRef>
              <c:f>'Actus and Tab'!$H$4:$H$53</c:f>
              <c:numCache>
                <c:formatCode>General</c:formatCode>
                <c:ptCount val="50"/>
                <c:pt idx="0">
                  <c:v>651.7658474998594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1045.389442257474</c:v>
                </c:pt>
                <c:pt idx="6">
                  <c:v>22.18414740509579</c:v>
                </c:pt>
                <c:pt idx="7">
                  <c:v>0.0</c:v>
                </c:pt>
                <c:pt idx="8">
                  <c:v>0.0</c:v>
                </c:pt>
                <c:pt idx="9">
                  <c:v>495.2062051063056</c:v>
                </c:pt>
                <c:pt idx="10">
                  <c:v>173.7305253422776</c:v>
                </c:pt>
                <c:pt idx="11">
                  <c:v>55.5496731460433</c:v>
                </c:pt>
                <c:pt idx="12">
                  <c:v>0.0</c:v>
                </c:pt>
                <c:pt idx="13">
                  <c:v>370.4800021581323</c:v>
                </c:pt>
                <c:pt idx="14">
                  <c:v>0.0</c:v>
                </c:pt>
                <c:pt idx="15">
                  <c:v>503.7266837381705</c:v>
                </c:pt>
                <c:pt idx="16">
                  <c:v>1008.46844882006</c:v>
                </c:pt>
                <c:pt idx="17">
                  <c:v>102.2442499045539</c:v>
                </c:pt>
                <c:pt idx="18">
                  <c:v>545.0745521296173</c:v>
                </c:pt>
                <c:pt idx="19">
                  <c:v>0.0</c:v>
                </c:pt>
                <c:pt idx="20">
                  <c:v>560.3561749567457</c:v>
                </c:pt>
                <c:pt idx="21">
                  <c:v>1068.34216442159</c:v>
                </c:pt>
                <c:pt idx="22">
                  <c:v>570.2225018054174</c:v>
                </c:pt>
                <c:pt idx="23">
                  <c:v>0.0</c:v>
                </c:pt>
                <c:pt idx="24">
                  <c:v>0.0</c:v>
                </c:pt>
                <c:pt idx="25">
                  <c:v>144.9058447033072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584.5008143954788</c:v>
                </c:pt>
                <c:pt idx="31">
                  <c:v>721.4355571261513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562.3706215704104</c:v>
                </c:pt>
                <c:pt idx="36">
                  <c:v>256.3702827554156</c:v>
                </c:pt>
                <c:pt idx="37">
                  <c:v>0.0</c:v>
                </c:pt>
                <c:pt idx="38">
                  <c:v>0.0</c:v>
                </c:pt>
                <c:pt idx="39">
                  <c:v>859.7779965546354</c:v>
                </c:pt>
                <c:pt idx="40">
                  <c:v>0.0</c:v>
                </c:pt>
                <c:pt idx="41">
                  <c:v>650.0238660791444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214.633700057508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'Actus and Tab'!$J$1</c:f>
              <c:strCache>
                <c:ptCount val="1"/>
                <c:pt idx="0">
                  <c:v>Jan</c:v>
                </c:pt>
              </c:strCache>
            </c:strRef>
          </c:tx>
          <c:spPr>
            <a:ln w="28575">
              <a:noFill/>
            </a:ln>
          </c:spPr>
          <c:xVal>
            <c:numRef>
              <c:f>'Actus and Tab'!$I$4:$I$53</c:f>
              <c:numCache>
                <c:formatCode>General</c:formatCode>
                <c:ptCount val="50"/>
                <c:pt idx="0">
                  <c:v>8.0</c:v>
                </c:pt>
                <c:pt idx="1">
                  <c:v>11.0</c:v>
                </c:pt>
                <c:pt idx="2">
                  <c:v>32.0</c:v>
                </c:pt>
                <c:pt idx="3">
                  <c:v>34.0</c:v>
                </c:pt>
                <c:pt idx="4">
                  <c:v>37.0</c:v>
                </c:pt>
                <c:pt idx="5">
                  <c:v>12.0</c:v>
                </c:pt>
                <c:pt idx="6">
                  <c:v>25.0</c:v>
                </c:pt>
                <c:pt idx="7">
                  <c:v>29.0</c:v>
                </c:pt>
                <c:pt idx="8">
                  <c:v>41.0</c:v>
                </c:pt>
                <c:pt idx="9">
                  <c:v>46.0</c:v>
                </c:pt>
                <c:pt idx="10">
                  <c:v>8.0</c:v>
                </c:pt>
                <c:pt idx="11">
                  <c:v>14.0</c:v>
                </c:pt>
                <c:pt idx="12">
                  <c:v>25.0</c:v>
                </c:pt>
                <c:pt idx="13">
                  <c:v>26.0</c:v>
                </c:pt>
                <c:pt idx="14">
                  <c:v>36.0</c:v>
                </c:pt>
                <c:pt idx="15">
                  <c:v>10.0</c:v>
                </c:pt>
                <c:pt idx="16">
                  <c:v>16.0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15.0</c:v>
                </c:pt>
                <c:pt idx="21">
                  <c:v>19.0</c:v>
                </c:pt>
                <c:pt idx="22">
                  <c:v>30.0</c:v>
                </c:pt>
                <c:pt idx="23">
                  <c:v>42.0</c:v>
                </c:pt>
                <c:pt idx="24">
                  <c:v>49.0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31.0</c:v>
                </c:pt>
                <c:pt idx="29">
                  <c:v>46.0</c:v>
                </c:pt>
                <c:pt idx="30">
                  <c:v>2.0</c:v>
                </c:pt>
                <c:pt idx="31">
                  <c:v>3.0</c:v>
                </c:pt>
                <c:pt idx="32">
                  <c:v>33.0</c:v>
                </c:pt>
                <c:pt idx="33">
                  <c:v>37.0</c:v>
                </c:pt>
                <c:pt idx="34">
                  <c:v>48.0</c:v>
                </c:pt>
                <c:pt idx="35">
                  <c:v>9.0</c:v>
                </c:pt>
                <c:pt idx="36">
                  <c:v>12.0</c:v>
                </c:pt>
                <c:pt idx="37">
                  <c:v>22.0</c:v>
                </c:pt>
                <c:pt idx="38">
                  <c:v>38.0</c:v>
                </c:pt>
                <c:pt idx="39">
                  <c:v>40.0</c:v>
                </c:pt>
                <c:pt idx="40">
                  <c:v>1.0</c:v>
                </c:pt>
                <c:pt idx="41">
                  <c:v>7.0</c:v>
                </c:pt>
                <c:pt idx="42">
                  <c:v>10.0</c:v>
                </c:pt>
                <c:pt idx="43">
                  <c:v>24.0</c:v>
                </c:pt>
                <c:pt idx="44">
                  <c:v>50.0</c:v>
                </c:pt>
                <c:pt idx="45">
                  <c:v>4.0</c:v>
                </c:pt>
                <c:pt idx="46">
                  <c:v>10.0</c:v>
                </c:pt>
                <c:pt idx="47">
                  <c:v>23.0</c:v>
                </c:pt>
                <c:pt idx="48">
                  <c:v>26.0</c:v>
                </c:pt>
                <c:pt idx="49">
                  <c:v>45.0</c:v>
                </c:pt>
              </c:numCache>
            </c:numRef>
          </c:xVal>
          <c:yVal>
            <c:numRef>
              <c:f>'Actus and Tab'!$J$4:$J$53</c:f>
              <c:numCache>
                <c:formatCode>General</c:formatCode>
                <c:ptCount val="50"/>
                <c:pt idx="0">
                  <c:v>145.4575084207726</c:v>
                </c:pt>
                <c:pt idx="1">
                  <c:v>108.5922499386394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110.7434708415166</c:v>
                </c:pt>
                <c:pt idx="6">
                  <c:v>0.0</c:v>
                </c:pt>
                <c:pt idx="7">
                  <c:v>83.10897218859373</c:v>
                </c:pt>
                <c:pt idx="8">
                  <c:v>0.0</c:v>
                </c:pt>
                <c:pt idx="9">
                  <c:v>0.0</c:v>
                </c:pt>
                <c:pt idx="10">
                  <c:v>315.503214149892</c:v>
                </c:pt>
                <c:pt idx="11">
                  <c:v>353.0417887294799</c:v>
                </c:pt>
                <c:pt idx="12">
                  <c:v>247.7281553961024</c:v>
                </c:pt>
                <c:pt idx="13">
                  <c:v>220.5573102968997</c:v>
                </c:pt>
                <c:pt idx="14">
                  <c:v>0.0</c:v>
                </c:pt>
                <c:pt idx="15">
                  <c:v>143.8785190865034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377.8141737376749</c:v>
                </c:pt>
                <c:pt idx="25">
                  <c:v>130.528478931779</c:v>
                </c:pt>
                <c:pt idx="26">
                  <c:v>96.72214840588362</c:v>
                </c:pt>
                <c:pt idx="27">
                  <c:v>232.9967160927292</c:v>
                </c:pt>
                <c:pt idx="28">
                  <c:v>0.0</c:v>
                </c:pt>
                <c:pt idx="29">
                  <c:v>0.0</c:v>
                </c:pt>
                <c:pt idx="30">
                  <c:v>163.7652258538373</c:v>
                </c:pt>
                <c:pt idx="31">
                  <c:v>241.5635322778416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12.84358802675541</c:v>
                </c:pt>
                <c:pt idx="39">
                  <c:v>0.0</c:v>
                </c:pt>
                <c:pt idx="40">
                  <c:v>64.42983210098407</c:v>
                </c:pt>
                <c:pt idx="41">
                  <c:v>0.0</c:v>
                </c:pt>
                <c:pt idx="42">
                  <c:v>131.2684927207019</c:v>
                </c:pt>
                <c:pt idx="43">
                  <c:v>0.0</c:v>
                </c:pt>
                <c:pt idx="44">
                  <c:v>1406.240910480963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102.2332931832876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'Actus and Tab'!$L$1</c:f>
              <c:strCache>
                <c:ptCount val="1"/>
                <c:pt idx="0">
                  <c:v>Mar</c:v>
                </c:pt>
              </c:strCache>
            </c:strRef>
          </c:tx>
          <c:spPr>
            <a:ln w="28575">
              <a:noFill/>
            </a:ln>
          </c:spPr>
          <c:xVal>
            <c:numRef>
              <c:f>'Actus and Tab'!$K$4:$K$53</c:f>
              <c:numCache>
                <c:formatCode>General</c:formatCode>
                <c:ptCount val="50"/>
                <c:pt idx="0">
                  <c:v>1.0</c:v>
                </c:pt>
                <c:pt idx="1">
                  <c:v>25.0</c:v>
                </c:pt>
                <c:pt idx="2">
                  <c:v>42.0</c:v>
                </c:pt>
                <c:pt idx="3">
                  <c:v>47.0</c:v>
                </c:pt>
                <c:pt idx="4">
                  <c:v>49.0</c:v>
                </c:pt>
                <c:pt idx="5">
                  <c:v>28.0</c:v>
                </c:pt>
                <c:pt idx="6">
                  <c:v>31.0</c:v>
                </c:pt>
                <c:pt idx="7">
                  <c:v>34.0</c:v>
                </c:pt>
                <c:pt idx="8">
                  <c:v>44.0</c:v>
                </c:pt>
                <c:pt idx="9">
                  <c:v>50.0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36.0</c:v>
                </c:pt>
                <c:pt idx="14">
                  <c:v>39.0</c:v>
                </c:pt>
                <c:pt idx="15">
                  <c:v>4.0</c:v>
                </c:pt>
                <c:pt idx="16">
                  <c:v>15.0</c:v>
                </c:pt>
                <c:pt idx="17">
                  <c:v>25.0</c:v>
                </c:pt>
                <c:pt idx="18">
                  <c:v>42.0</c:v>
                </c:pt>
                <c:pt idx="19">
                  <c:v>48.0</c:v>
                </c:pt>
                <c:pt idx="20">
                  <c:v>4.0</c:v>
                </c:pt>
                <c:pt idx="21">
                  <c:v>21.0</c:v>
                </c:pt>
                <c:pt idx="22">
                  <c:v>23.0</c:v>
                </c:pt>
                <c:pt idx="23">
                  <c:v>43.0</c:v>
                </c:pt>
                <c:pt idx="24">
                  <c:v>45.0</c:v>
                </c:pt>
                <c:pt idx="25">
                  <c:v>2.0</c:v>
                </c:pt>
                <c:pt idx="26">
                  <c:v>15.0</c:v>
                </c:pt>
                <c:pt idx="27">
                  <c:v>22.0</c:v>
                </c:pt>
                <c:pt idx="28">
                  <c:v>43.0</c:v>
                </c:pt>
                <c:pt idx="29">
                  <c:v>52.0</c:v>
                </c:pt>
                <c:pt idx="30">
                  <c:v>13.0</c:v>
                </c:pt>
                <c:pt idx="31">
                  <c:v>21.0</c:v>
                </c:pt>
                <c:pt idx="32">
                  <c:v>22.0</c:v>
                </c:pt>
                <c:pt idx="33">
                  <c:v>27.0</c:v>
                </c:pt>
                <c:pt idx="34">
                  <c:v>52.0</c:v>
                </c:pt>
                <c:pt idx="35">
                  <c:v>4.0</c:v>
                </c:pt>
                <c:pt idx="36">
                  <c:v>12.0</c:v>
                </c:pt>
                <c:pt idx="37">
                  <c:v>40.0</c:v>
                </c:pt>
                <c:pt idx="38">
                  <c:v>49.0</c:v>
                </c:pt>
                <c:pt idx="39">
                  <c:v>51.0</c:v>
                </c:pt>
                <c:pt idx="40">
                  <c:v>5.0</c:v>
                </c:pt>
                <c:pt idx="41">
                  <c:v>15.0</c:v>
                </c:pt>
                <c:pt idx="42">
                  <c:v>34.0</c:v>
                </c:pt>
                <c:pt idx="43">
                  <c:v>37.0</c:v>
                </c:pt>
                <c:pt idx="44">
                  <c:v>38.0</c:v>
                </c:pt>
                <c:pt idx="45">
                  <c:v>6.0</c:v>
                </c:pt>
                <c:pt idx="46">
                  <c:v>12.0</c:v>
                </c:pt>
                <c:pt idx="47">
                  <c:v>22.0</c:v>
                </c:pt>
                <c:pt idx="48">
                  <c:v>51.0</c:v>
                </c:pt>
                <c:pt idx="49">
                  <c:v>54.0</c:v>
                </c:pt>
              </c:numCache>
            </c:numRef>
          </c:xVal>
          <c:yVal>
            <c:numRef>
              <c:f>'Actus and Tab'!$L$4:$L$53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40.02040617946943</c:v>
                </c:pt>
                <c:pt idx="3">
                  <c:v>0.0</c:v>
                </c:pt>
                <c:pt idx="4">
                  <c:v>97.53956194366773</c:v>
                </c:pt>
                <c:pt idx="5">
                  <c:v>0.0</c:v>
                </c:pt>
                <c:pt idx="6">
                  <c:v>80.39619292779061</c:v>
                </c:pt>
                <c:pt idx="7">
                  <c:v>0.0</c:v>
                </c:pt>
                <c:pt idx="8">
                  <c:v>246.0952452846857</c:v>
                </c:pt>
                <c:pt idx="9">
                  <c:v>0.0</c:v>
                </c:pt>
                <c:pt idx="10">
                  <c:v>390.1631172222611</c:v>
                </c:pt>
                <c:pt idx="11">
                  <c:v>217.461566719435</c:v>
                </c:pt>
                <c:pt idx="12">
                  <c:v>94.0665297277682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287.3022355230034</c:v>
                </c:pt>
                <c:pt idx="18">
                  <c:v>424.1281638338972</c:v>
                </c:pt>
                <c:pt idx="19">
                  <c:v>56.19098593645561</c:v>
                </c:pt>
                <c:pt idx="20">
                  <c:v>54.42192215140818</c:v>
                </c:pt>
                <c:pt idx="21">
                  <c:v>218.8061762458272</c:v>
                </c:pt>
                <c:pt idx="22">
                  <c:v>61.49006061846229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380.250301959758</c:v>
                </c:pt>
                <c:pt idx="28">
                  <c:v>0.0</c:v>
                </c:pt>
                <c:pt idx="29">
                  <c:v>0.0</c:v>
                </c:pt>
                <c:pt idx="30">
                  <c:v>165.8437726248146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34.310018866032</c:v>
                </c:pt>
                <c:pt idx="37">
                  <c:v>0.0</c:v>
                </c:pt>
                <c:pt idx="38">
                  <c:v>36.64140432960994</c:v>
                </c:pt>
                <c:pt idx="39">
                  <c:v>979.4614625403767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33.66007540109813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55.19167711407358</c:v>
                </c:pt>
                <c:pt idx="49">
                  <c:v>1127.914258772462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12712"/>
        <c:axId val="2131918424"/>
      </c:scatterChart>
      <c:valAx>
        <c:axId val="2131912712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shore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918424"/>
        <c:crosses val="autoZero"/>
        <c:crossBetween val="midCat"/>
      </c:valAx>
      <c:valAx>
        <c:axId val="2131918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 (g/m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192496683405972"/>
              <c:y val="0.3079728814816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9127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6906088037911"/>
          <c:y val="0.136639287006928"/>
          <c:w val="0.27530331929427"/>
          <c:h val="0.18043292078940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'Actus and Tab'!$D$1</c:f>
              <c:strCache>
                <c:ptCount val="1"/>
                <c:pt idx="0">
                  <c:v>July</c:v>
                </c:pt>
              </c:strCache>
            </c:strRef>
          </c:tx>
          <c:spPr>
            <a:ln w="28575">
              <a:noFill/>
            </a:ln>
          </c:spPr>
          <c:xVal>
            <c:numRef>
              <c:f>'Actus and Tab'!$B$4:$B$53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'Actus and Tab'!$D$4:$D$53</c:f>
              <c:numCache>
                <c:formatCode>General</c:formatCode>
                <c:ptCount val="50"/>
                <c:pt idx="0">
                  <c:v>543.6903461360575</c:v>
                </c:pt>
                <c:pt idx="1">
                  <c:v>1220.078824147694</c:v>
                </c:pt>
                <c:pt idx="2">
                  <c:v>423.7592560235876</c:v>
                </c:pt>
                <c:pt idx="3">
                  <c:v>0.0</c:v>
                </c:pt>
                <c:pt idx="4">
                  <c:v>0.0</c:v>
                </c:pt>
                <c:pt idx="5">
                  <c:v>1955.609849092639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818.9887411640146</c:v>
                </c:pt>
                <c:pt idx="10">
                  <c:v>2688.307159139327</c:v>
                </c:pt>
                <c:pt idx="11">
                  <c:v>2622.028288890564</c:v>
                </c:pt>
                <c:pt idx="12">
                  <c:v>0.0</c:v>
                </c:pt>
                <c:pt idx="13">
                  <c:v>426.20967087746</c:v>
                </c:pt>
                <c:pt idx="14">
                  <c:v>0.0</c:v>
                </c:pt>
                <c:pt idx="15">
                  <c:v>1835.712175531774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916.1800942695557</c:v>
                </c:pt>
                <c:pt idx="20">
                  <c:v>1581.745282120051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18.69014753280938</c:v>
                </c:pt>
                <c:pt idx="25">
                  <c:v>0.0</c:v>
                </c:pt>
                <c:pt idx="26">
                  <c:v>712.2633334221076</c:v>
                </c:pt>
                <c:pt idx="27">
                  <c:v>801.4890241930456</c:v>
                </c:pt>
                <c:pt idx="28">
                  <c:v>1516.589020097905</c:v>
                </c:pt>
                <c:pt idx="29">
                  <c:v>0.0</c:v>
                </c:pt>
                <c:pt idx="30">
                  <c:v>2347.802971622848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1270.52555426304</c:v>
                </c:pt>
                <c:pt idx="35">
                  <c:v>1852.503884279592</c:v>
                </c:pt>
                <c:pt idx="36">
                  <c:v>1534.425812976553</c:v>
                </c:pt>
                <c:pt idx="37">
                  <c:v>662.4540901943893</c:v>
                </c:pt>
                <c:pt idx="38">
                  <c:v>894.6632706027071</c:v>
                </c:pt>
                <c:pt idx="39">
                  <c:v>467.18357510457</c:v>
                </c:pt>
                <c:pt idx="40">
                  <c:v>1217.346916678848</c:v>
                </c:pt>
                <c:pt idx="41">
                  <c:v>0.0</c:v>
                </c:pt>
                <c:pt idx="42">
                  <c:v>85.64855163786</c:v>
                </c:pt>
                <c:pt idx="43">
                  <c:v>0.0</c:v>
                </c:pt>
                <c:pt idx="44">
                  <c:v>721.4042034831521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'Actus and Tab'!$F$1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>
              <a:noFill/>
            </a:ln>
          </c:spPr>
          <c:xVal>
            <c:numRef>
              <c:f>'Actus and Tab'!$B$4:$B$53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'Actus and Tab'!$F$4:$F$53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268.3948922759207</c:v>
                </c:pt>
                <c:pt idx="4">
                  <c:v>219.8201753829189</c:v>
                </c:pt>
                <c:pt idx="5">
                  <c:v>254.145290561962</c:v>
                </c:pt>
                <c:pt idx="6">
                  <c:v>0.0</c:v>
                </c:pt>
                <c:pt idx="7">
                  <c:v>0.0</c:v>
                </c:pt>
                <c:pt idx="8">
                  <c:v>712.9251786569066</c:v>
                </c:pt>
                <c:pt idx="9">
                  <c:v>636.5005350559102</c:v>
                </c:pt>
                <c:pt idx="10">
                  <c:v>0.0</c:v>
                </c:pt>
                <c:pt idx="11">
                  <c:v>310.4057395637931</c:v>
                </c:pt>
                <c:pt idx="12">
                  <c:v>49.53937531809562</c:v>
                </c:pt>
                <c:pt idx="13">
                  <c:v>25.2130844219392</c:v>
                </c:pt>
                <c:pt idx="14">
                  <c:v>0.0</c:v>
                </c:pt>
                <c:pt idx="15">
                  <c:v>0.0</c:v>
                </c:pt>
                <c:pt idx="16">
                  <c:v>19.52241691458333</c:v>
                </c:pt>
                <c:pt idx="17">
                  <c:v>0.0</c:v>
                </c:pt>
                <c:pt idx="18">
                  <c:v>0.0</c:v>
                </c:pt>
                <c:pt idx="19">
                  <c:v>544.6111609479576</c:v>
                </c:pt>
                <c:pt idx="20">
                  <c:v>47.83606001301547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53.31410787703467</c:v>
                </c:pt>
                <c:pt idx="25">
                  <c:v>0.0</c:v>
                </c:pt>
                <c:pt idx="26">
                  <c:v>1314.30941016129</c:v>
                </c:pt>
                <c:pt idx="27">
                  <c:v>1173.718614916673</c:v>
                </c:pt>
                <c:pt idx="28">
                  <c:v>0.0</c:v>
                </c:pt>
                <c:pt idx="29">
                  <c:v>0.0</c:v>
                </c:pt>
                <c:pt idx="30">
                  <c:v>337.934673980745</c:v>
                </c:pt>
                <c:pt idx="31">
                  <c:v>1178.687496312484</c:v>
                </c:pt>
                <c:pt idx="32">
                  <c:v>0.0</c:v>
                </c:pt>
                <c:pt idx="33">
                  <c:v>0.0</c:v>
                </c:pt>
                <c:pt idx="34">
                  <c:v>301.1318790846802</c:v>
                </c:pt>
                <c:pt idx="35">
                  <c:v>224.0293353055309</c:v>
                </c:pt>
                <c:pt idx="36">
                  <c:v>415.7991532628256</c:v>
                </c:pt>
                <c:pt idx="37">
                  <c:v>694.7378911308401</c:v>
                </c:pt>
                <c:pt idx="38">
                  <c:v>245.0757862530029</c:v>
                </c:pt>
                <c:pt idx="39">
                  <c:v>819.758975419025</c:v>
                </c:pt>
                <c:pt idx="40">
                  <c:v>219.3920164426986</c:v>
                </c:pt>
                <c:pt idx="41">
                  <c:v>436.7656617099133</c:v>
                </c:pt>
                <c:pt idx="42">
                  <c:v>0.0</c:v>
                </c:pt>
                <c:pt idx="43">
                  <c:v>0.0</c:v>
                </c:pt>
                <c:pt idx="44">
                  <c:v>738.4061525888692</c:v>
                </c:pt>
                <c:pt idx="45">
                  <c:v>80.59363954582377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'Actus and Tab'!$H$1</c:f>
              <c:strCache>
                <c:ptCount val="1"/>
                <c:pt idx="0">
                  <c:v>Nov</c:v>
                </c:pt>
              </c:strCache>
            </c:strRef>
          </c:tx>
          <c:spPr>
            <a:ln w="28575">
              <a:noFill/>
            </a:ln>
          </c:spPr>
          <c:xVal>
            <c:numRef>
              <c:f>'Actus and Tab'!$B$4:$B$53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'Actus and Tab'!$H$4:$H$53</c:f>
              <c:numCache>
                <c:formatCode>General</c:formatCode>
                <c:ptCount val="50"/>
                <c:pt idx="0">
                  <c:v>651.7658474998594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1045.389442257474</c:v>
                </c:pt>
                <c:pt idx="6">
                  <c:v>22.18414740509579</c:v>
                </c:pt>
                <c:pt idx="7">
                  <c:v>0.0</c:v>
                </c:pt>
                <c:pt idx="8">
                  <c:v>0.0</c:v>
                </c:pt>
                <c:pt idx="9">
                  <c:v>495.2062051063056</c:v>
                </c:pt>
                <c:pt idx="10">
                  <c:v>173.7305253422776</c:v>
                </c:pt>
                <c:pt idx="11">
                  <c:v>55.5496731460433</c:v>
                </c:pt>
                <c:pt idx="12">
                  <c:v>0.0</c:v>
                </c:pt>
                <c:pt idx="13">
                  <c:v>370.4800021581323</c:v>
                </c:pt>
                <c:pt idx="14">
                  <c:v>0.0</c:v>
                </c:pt>
                <c:pt idx="15">
                  <c:v>503.7266837381705</c:v>
                </c:pt>
                <c:pt idx="16">
                  <c:v>1008.46844882006</c:v>
                </c:pt>
                <c:pt idx="17">
                  <c:v>102.2442499045539</c:v>
                </c:pt>
                <c:pt idx="18">
                  <c:v>545.0745521296173</c:v>
                </c:pt>
                <c:pt idx="19">
                  <c:v>0.0</c:v>
                </c:pt>
                <c:pt idx="20">
                  <c:v>560.3561749567457</c:v>
                </c:pt>
                <c:pt idx="21">
                  <c:v>1068.34216442159</c:v>
                </c:pt>
                <c:pt idx="22">
                  <c:v>570.2225018054174</c:v>
                </c:pt>
                <c:pt idx="23">
                  <c:v>0.0</c:v>
                </c:pt>
                <c:pt idx="24">
                  <c:v>0.0</c:v>
                </c:pt>
                <c:pt idx="25">
                  <c:v>144.9058447033072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584.5008143954788</c:v>
                </c:pt>
                <c:pt idx="31">
                  <c:v>721.4355571261513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562.3706215704104</c:v>
                </c:pt>
                <c:pt idx="36">
                  <c:v>256.3702827554156</c:v>
                </c:pt>
                <c:pt idx="37">
                  <c:v>0.0</c:v>
                </c:pt>
                <c:pt idx="38">
                  <c:v>0.0</c:v>
                </c:pt>
                <c:pt idx="39">
                  <c:v>859.7779965546354</c:v>
                </c:pt>
                <c:pt idx="40">
                  <c:v>0.0</c:v>
                </c:pt>
                <c:pt idx="41">
                  <c:v>650.0238660791444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214.633700057508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'Actus and Tab'!$J$1</c:f>
              <c:strCache>
                <c:ptCount val="1"/>
                <c:pt idx="0">
                  <c:v>Jan</c:v>
                </c:pt>
              </c:strCache>
            </c:strRef>
          </c:tx>
          <c:spPr>
            <a:ln w="28575">
              <a:noFill/>
            </a:ln>
          </c:spPr>
          <c:xVal>
            <c:numRef>
              <c:f>'Actus and Tab'!$B$4:$B$53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'Actus and Tab'!$J$4:$J$53</c:f>
              <c:numCache>
                <c:formatCode>General</c:formatCode>
                <c:ptCount val="50"/>
                <c:pt idx="0">
                  <c:v>145.4575084207726</c:v>
                </c:pt>
                <c:pt idx="1">
                  <c:v>108.5922499386394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110.7434708415166</c:v>
                </c:pt>
                <c:pt idx="6">
                  <c:v>0.0</c:v>
                </c:pt>
                <c:pt idx="7">
                  <c:v>83.10897218859373</c:v>
                </c:pt>
                <c:pt idx="8">
                  <c:v>0.0</c:v>
                </c:pt>
                <c:pt idx="9">
                  <c:v>0.0</c:v>
                </c:pt>
                <c:pt idx="10">
                  <c:v>315.503214149892</c:v>
                </c:pt>
                <c:pt idx="11">
                  <c:v>353.0417887294799</c:v>
                </c:pt>
                <c:pt idx="12">
                  <c:v>247.7281553961024</c:v>
                </c:pt>
                <c:pt idx="13">
                  <c:v>220.5573102968997</c:v>
                </c:pt>
                <c:pt idx="14">
                  <c:v>0.0</c:v>
                </c:pt>
                <c:pt idx="15">
                  <c:v>143.8785190865034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377.8141737376749</c:v>
                </c:pt>
                <c:pt idx="25">
                  <c:v>130.528478931779</c:v>
                </c:pt>
                <c:pt idx="26">
                  <c:v>96.72214840588362</c:v>
                </c:pt>
                <c:pt idx="27">
                  <c:v>232.9967160927292</c:v>
                </c:pt>
                <c:pt idx="28">
                  <c:v>0.0</c:v>
                </c:pt>
                <c:pt idx="29">
                  <c:v>0.0</c:v>
                </c:pt>
                <c:pt idx="30">
                  <c:v>163.7652258538373</c:v>
                </c:pt>
                <c:pt idx="31">
                  <c:v>241.5635322778416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12.84358802675541</c:v>
                </c:pt>
                <c:pt idx="39">
                  <c:v>0.0</c:v>
                </c:pt>
                <c:pt idx="40">
                  <c:v>64.42983210098407</c:v>
                </c:pt>
                <c:pt idx="41">
                  <c:v>0.0</c:v>
                </c:pt>
                <c:pt idx="42">
                  <c:v>131.2684927207019</c:v>
                </c:pt>
                <c:pt idx="43">
                  <c:v>0.0</c:v>
                </c:pt>
                <c:pt idx="44">
                  <c:v>1406.240910480963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102.2332931832876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'Actus and Tab'!$L$1:$L$2</c:f>
              <c:strCache>
                <c:ptCount val="1"/>
                <c:pt idx="0">
                  <c:v>Mar g/m2</c:v>
                </c:pt>
              </c:strCache>
            </c:strRef>
          </c:tx>
          <c:spPr>
            <a:ln w="28575">
              <a:noFill/>
            </a:ln>
          </c:spPr>
          <c:xVal>
            <c:numRef>
              <c:f>'Actus and Tab'!$B$4:$B$53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'Actus and Tab'!$L$4:$L$53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40.02040617946943</c:v>
                </c:pt>
                <c:pt idx="3">
                  <c:v>0.0</c:v>
                </c:pt>
                <c:pt idx="4">
                  <c:v>97.53956194366773</c:v>
                </c:pt>
                <c:pt idx="5">
                  <c:v>0.0</c:v>
                </c:pt>
                <c:pt idx="6">
                  <c:v>80.39619292779061</c:v>
                </c:pt>
                <c:pt idx="7">
                  <c:v>0.0</c:v>
                </c:pt>
                <c:pt idx="8">
                  <c:v>246.0952452846857</c:v>
                </c:pt>
                <c:pt idx="9">
                  <c:v>0.0</c:v>
                </c:pt>
                <c:pt idx="10">
                  <c:v>390.1631172222611</c:v>
                </c:pt>
                <c:pt idx="11">
                  <c:v>217.461566719435</c:v>
                </c:pt>
                <c:pt idx="12">
                  <c:v>94.0665297277682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287.3022355230034</c:v>
                </c:pt>
                <c:pt idx="18">
                  <c:v>424.1281638338972</c:v>
                </c:pt>
                <c:pt idx="19">
                  <c:v>56.19098593645561</c:v>
                </c:pt>
                <c:pt idx="20">
                  <c:v>54.42192215140818</c:v>
                </c:pt>
                <c:pt idx="21">
                  <c:v>218.8061762458272</c:v>
                </c:pt>
                <c:pt idx="22">
                  <c:v>61.49006061846229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380.250301959758</c:v>
                </c:pt>
                <c:pt idx="28">
                  <c:v>0.0</c:v>
                </c:pt>
                <c:pt idx="29">
                  <c:v>0.0</c:v>
                </c:pt>
                <c:pt idx="30">
                  <c:v>165.8437726248146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34.310018866032</c:v>
                </c:pt>
                <c:pt idx="37">
                  <c:v>0.0</c:v>
                </c:pt>
                <c:pt idx="38">
                  <c:v>36.64140432960994</c:v>
                </c:pt>
                <c:pt idx="39">
                  <c:v>979.4614625403767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33.66007540109813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55.19167711407358</c:v>
                </c:pt>
                <c:pt idx="49">
                  <c:v>1127.914258772462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69000"/>
        <c:axId val="2131972072"/>
      </c:scatterChart>
      <c:valAx>
        <c:axId val="213196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972072"/>
        <c:crosses val="autoZero"/>
        <c:crossBetween val="midCat"/>
      </c:valAx>
      <c:valAx>
        <c:axId val="213197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969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9814412046352"/>
          <c:y val="0.029636352401078"/>
          <c:w val="0.864271042929087"/>
          <c:h val="0.903492373897007"/>
        </c:manualLayout>
      </c:layout>
      <c:lineChart>
        <c:grouping val="standard"/>
        <c:varyColors val="0"/>
        <c:ser>
          <c:idx val="0"/>
          <c:order val="0"/>
          <c:tx>
            <c:strRef>
              <c:f>'Total Biomass'!$H$21</c:f>
              <c:strCache>
                <c:ptCount val="1"/>
                <c:pt idx="0">
                  <c:v>Typha spp.</c:v>
                </c:pt>
              </c:strCache>
            </c:strRef>
          </c:tx>
          <c:marker>
            <c:symbol val="none"/>
          </c:marker>
          <c:cat>
            <c:strRef>
              <c:f>'Total Biomass'!$I$20:$M$20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'Total Biomass'!$I$21:$M$21</c:f>
              <c:numCache>
                <c:formatCode>General</c:formatCode>
                <c:ptCount val="5"/>
                <c:pt idx="0">
                  <c:v>397.6007379810542</c:v>
                </c:pt>
                <c:pt idx="1">
                  <c:v>98.52113145077058</c:v>
                </c:pt>
                <c:pt idx="2">
                  <c:v>111.4286138826646</c:v>
                </c:pt>
                <c:pt idx="3">
                  <c:v>44.63668793882931</c:v>
                </c:pt>
                <c:pt idx="4">
                  <c:v>57.88978360375278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Biomass'!$H$22</c:f>
              <c:strCache>
                <c:ptCount val="1"/>
                <c:pt idx="0">
                  <c:v>S. actus &amp; S. tabernaemontani</c:v>
                </c:pt>
              </c:strCache>
            </c:strRef>
          </c:tx>
          <c:marker>
            <c:symbol val="none"/>
          </c:marker>
          <c:cat>
            <c:strRef>
              <c:f>'Total Biomass'!$I$20:$M$20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'Total Biomass'!$I$22:$M$22</c:f>
              <c:numCache>
                <c:formatCode>General</c:formatCode>
                <c:ptCount val="5"/>
                <c:pt idx="0">
                  <c:v>132.8639891390007</c:v>
                </c:pt>
                <c:pt idx="1">
                  <c:v>65.3066750391383</c:v>
                </c:pt>
                <c:pt idx="2">
                  <c:v>67.91629648167635</c:v>
                </c:pt>
                <c:pt idx="3">
                  <c:v>35.57262228263965</c:v>
                </c:pt>
                <c:pt idx="4">
                  <c:v>21.72471401693874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Biomass'!$H$23</c:f>
              <c:strCache>
                <c:ptCount val="1"/>
                <c:pt idx="0">
                  <c:v>S. americanus</c:v>
                </c:pt>
              </c:strCache>
            </c:strRef>
          </c:tx>
          <c:marker>
            <c:symbol val="none"/>
          </c:marker>
          <c:cat>
            <c:strRef>
              <c:f>'Total Biomass'!$I$20:$M$20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'Total Biomass'!$I$23:$M$23</c:f>
              <c:numCache>
                <c:formatCode>General</c:formatCode>
                <c:ptCount val="5"/>
                <c:pt idx="0">
                  <c:v>71.07038673506082</c:v>
                </c:pt>
                <c:pt idx="1">
                  <c:v>30.48609313998178</c:v>
                </c:pt>
                <c:pt idx="2">
                  <c:v>25.69113414760454</c:v>
                </c:pt>
                <c:pt idx="3">
                  <c:v>15.32276125735534</c:v>
                </c:pt>
                <c:pt idx="4">
                  <c:v>5.835134024221005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 Biomass'!$H$24</c:f>
              <c:strCache>
                <c:ptCount val="1"/>
                <c:pt idx="0">
                  <c:v>S. californicus</c:v>
                </c:pt>
              </c:strCache>
            </c:strRef>
          </c:tx>
          <c:marker>
            <c:symbol val="none"/>
          </c:marker>
          <c:cat>
            <c:strRef>
              <c:f>'Total Biomass'!$I$20:$M$20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'Total Biomass'!$I$24:$M$24</c:f>
              <c:numCache>
                <c:formatCode>General</c:formatCode>
                <c:ptCount val="5"/>
                <c:pt idx="0">
                  <c:v>2.965805380192944</c:v>
                </c:pt>
                <c:pt idx="1">
                  <c:v>11.3483361821961</c:v>
                </c:pt>
                <c:pt idx="2">
                  <c:v>18.12137581739113</c:v>
                </c:pt>
                <c:pt idx="3">
                  <c:v>10.04628241281168</c:v>
                </c:pt>
                <c:pt idx="4">
                  <c:v>7.504094432455067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 Biomass'!$H$25</c:f>
              <c:strCache>
                <c:ptCount val="1"/>
                <c:pt idx="0">
                  <c:v>S. maritimus</c:v>
                </c:pt>
              </c:strCache>
            </c:strRef>
          </c:tx>
          <c:marker>
            <c:symbol val="none"/>
          </c:marker>
          <c:cat>
            <c:strRef>
              <c:f>'Total Biomass'!$I$20:$M$20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'Total Biomass'!$I$25:$M$25</c:f>
              <c:numCache>
                <c:formatCode>General</c:formatCode>
                <c:ptCount val="5"/>
                <c:pt idx="0">
                  <c:v>12.63055643011974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94136"/>
        <c:axId val="2137897096"/>
      </c:lineChart>
      <c:catAx>
        <c:axId val="213789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897096"/>
        <c:crosses val="autoZero"/>
        <c:auto val="1"/>
        <c:lblAlgn val="ctr"/>
        <c:lblOffset val="100"/>
        <c:noMultiLvlLbl val="0"/>
      </c:catAx>
      <c:valAx>
        <c:axId val="2137897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3789413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0.00985713565715659"/>
                <c:y val="0.38198866772403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Biomass (10</a:t>
                  </a:r>
                  <a:r>
                    <a:rPr lang="en-US" baseline="30000"/>
                    <a:t>3</a:t>
                  </a:r>
                  <a:r>
                    <a:rPr lang="en-US"/>
                    <a:t> kg)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370318953853073"/>
          <c:y val="0.091038220263495"/>
          <c:w val="0.306586054097414"/>
          <c:h val="0.30158530183727"/>
        </c:manualLayout>
      </c:layout>
      <c:overlay val="0"/>
      <c:txPr>
        <a:bodyPr/>
        <a:lstStyle/>
        <a:p>
          <a:pPr>
            <a:defRPr i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S. americanus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48293165482"/>
          <c:y val="0.118457094358367"/>
          <c:w val="0.842076283017814"/>
          <c:h val="0.721164463755077"/>
        </c:manualLayout>
      </c:layout>
      <c:scatterChart>
        <c:scatterStyle val="lineMarker"/>
        <c:varyColors val="0"/>
        <c:ser>
          <c:idx val="1"/>
          <c:order val="1"/>
          <c:tx>
            <c:strRef>
              <c:f>Americanus!$D$1</c:f>
              <c:strCache>
                <c:ptCount val="1"/>
                <c:pt idx="0">
                  <c:v>July</c:v>
                </c:pt>
              </c:strCache>
            </c:strRef>
          </c:tx>
          <c:spPr>
            <a:ln w="28575">
              <a:noFill/>
            </a:ln>
          </c:spPr>
          <c:xVal>
            <c:numRef>
              <c:f>Americanus!$C$3:$C$52</c:f>
              <c:numCache>
                <c:formatCode>General</c:formatCode>
                <c:ptCount val="50"/>
                <c:pt idx="0">
                  <c:v>6.0</c:v>
                </c:pt>
                <c:pt idx="1">
                  <c:v>8.0</c:v>
                </c:pt>
                <c:pt idx="2">
                  <c:v>19.0</c:v>
                </c:pt>
                <c:pt idx="3">
                  <c:v>28.0</c:v>
                </c:pt>
                <c:pt idx="4">
                  <c:v>40.0</c:v>
                </c:pt>
                <c:pt idx="5">
                  <c:v>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30.0</c:v>
                </c:pt>
                <c:pt idx="10">
                  <c:v>4.0</c:v>
                </c:pt>
                <c:pt idx="11">
                  <c:v>5.0</c:v>
                </c:pt>
                <c:pt idx="12">
                  <c:v>19.0</c:v>
                </c:pt>
                <c:pt idx="13">
                  <c:v>55.0</c:v>
                </c:pt>
                <c:pt idx="14">
                  <c:v>58.0</c:v>
                </c:pt>
                <c:pt idx="15">
                  <c:v>11.0</c:v>
                </c:pt>
                <c:pt idx="16">
                  <c:v>15.0</c:v>
                </c:pt>
                <c:pt idx="17">
                  <c:v>18.0</c:v>
                </c:pt>
                <c:pt idx="18">
                  <c:v>32.0</c:v>
                </c:pt>
                <c:pt idx="19">
                  <c:v>47.0</c:v>
                </c:pt>
                <c:pt idx="20">
                  <c:v>12.0</c:v>
                </c:pt>
                <c:pt idx="21">
                  <c:v>14.0</c:v>
                </c:pt>
                <c:pt idx="22">
                  <c:v>28.0</c:v>
                </c:pt>
                <c:pt idx="23">
                  <c:v>33.0</c:v>
                </c:pt>
                <c:pt idx="24">
                  <c:v>35.0</c:v>
                </c:pt>
                <c:pt idx="25">
                  <c:v>2.0</c:v>
                </c:pt>
                <c:pt idx="26">
                  <c:v>19.0</c:v>
                </c:pt>
                <c:pt idx="27">
                  <c:v>20.0</c:v>
                </c:pt>
                <c:pt idx="28">
                  <c:v>23.0</c:v>
                </c:pt>
                <c:pt idx="29">
                  <c:v>28.0</c:v>
                </c:pt>
                <c:pt idx="30">
                  <c:v>13.0</c:v>
                </c:pt>
                <c:pt idx="31">
                  <c:v>17.0</c:v>
                </c:pt>
                <c:pt idx="32">
                  <c:v>27.0</c:v>
                </c:pt>
                <c:pt idx="33">
                  <c:v>33.0</c:v>
                </c:pt>
                <c:pt idx="34">
                  <c:v>58.0</c:v>
                </c:pt>
                <c:pt idx="35">
                  <c:v>9.0</c:v>
                </c:pt>
                <c:pt idx="36">
                  <c:v>15.0</c:v>
                </c:pt>
                <c:pt idx="37">
                  <c:v>18.0</c:v>
                </c:pt>
                <c:pt idx="38">
                  <c:v>26.0</c:v>
                </c:pt>
                <c:pt idx="39">
                  <c:v>27.0</c:v>
                </c:pt>
                <c:pt idx="40">
                  <c:v>9.0</c:v>
                </c:pt>
                <c:pt idx="41">
                  <c:v>16.0</c:v>
                </c:pt>
                <c:pt idx="42">
                  <c:v>35.0</c:v>
                </c:pt>
                <c:pt idx="43">
                  <c:v>37.0</c:v>
                </c:pt>
                <c:pt idx="44">
                  <c:v>43.0</c:v>
                </c:pt>
                <c:pt idx="45">
                  <c:v>10.0</c:v>
                </c:pt>
                <c:pt idx="46">
                  <c:v>20.0</c:v>
                </c:pt>
                <c:pt idx="47">
                  <c:v>22.0</c:v>
                </c:pt>
                <c:pt idx="48">
                  <c:v>25.0</c:v>
                </c:pt>
                <c:pt idx="49">
                  <c:v>29.0</c:v>
                </c:pt>
              </c:numCache>
            </c:numRef>
          </c:xVal>
          <c:yVal>
            <c:numRef>
              <c:f>Americanus!$D$3:$D$52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12.1242484</c:v>
                </c:pt>
                <c:pt idx="7">
                  <c:v>179.9975128</c:v>
                </c:pt>
                <c:pt idx="8">
                  <c:v>469.9047616888</c:v>
                </c:pt>
                <c:pt idx="9">
                  <c:v>686.1508655999999</c:v>
                </c:pt>
                <c:pt idx="10">
                  <c:v>0.0</c:v>
                </c:pt>
                <c:pt idx="11">
                  <c:v>0.0</c:v>
                </c:pt>
                <c:pt idx="12">
                  <c:v>374.4340508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764.1236417666668</c:v>
                </c:pt>
                <c:pt idx="17">
                  <c:v>577.13758</c:v>
                </c:pt>
                <c:pt idx="18">
                  <c:v>535.6763984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104.2407112</c:v>
                </c:pt>
                <c:pt idx="23">
                  <c:v>612.3573325559321</c:v>
                </c:pt>
                <c:pt idx="24">
                  <c:v>303.273716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344.4942868000001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1740.369309164835</c:v>
                </c:pt>
                <c:pt idx="47">
                  <c:v>1180.383306896969</c:v>
                </c:pt>
                <c:pt idx="48">
                  <c:v>2071.47989709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Americanus!$F$1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>
              <a:noFill/>
            </a:ln>
          </c:spPr>
          <c:xVal>
            <c:numRef>
              <c:f>Americanus!$E$3:$E$52</c:f>
              <c:numCache>
                <c:formatCode>General</c:formatCode>
                <c:ptCount val="50"/>
                <c:pt idx="0">
                  <c:v>21.0</c:v>
                </c:pt>
                <c:pt idx="1">
                  <c:v>36.0</c:v>
                </c:pt>
                <c:pt idx="2">
                  <c:v>46.0</c:v>
                </c:pt>
                <c:pt idx="3">
                  <c:v>49.0</c:v>
                </c:pt>
                <c:pt idx="4">
                  <c:v>52.0</c:v>
                </c:pt>
                <c:pt idx="5">
                  <c:v>7.0</c:v>
                </c:pt>
                <c:pt idx="6">
                  <c:v>21.0</c:v>
                </c:pt>
                <c:pt idx="7">
                  <c:v>27.0</c:v>
                </c:pt>
                <c:pt idx="8">
                  <c:v>31.0</c:v>
                </c:pt>
                <c:pt idx="9">
                  <c:v>52.0</c:v>
                </c:pt>
                <c:pt idx="10">
                  <c:v>10.0</c:v>
                </c:pt>
                <c:pt idx="11">
                  <c:v>16.0</c:v>
                </c:pt>
                <c:pt idx="12">
                  <c:v>24.0</c:v>
                </c:pt>
                <c:pt idx="13">
                  <c:v>45.0</c:v>
                </c:pt>
                <c:pt idx="14">
                  <c:v>53.0</c:v>
                </c:pt>
                <c:pt idx="15">
                  <c:v>19.0</c:v>
                </c:pt>
                <c:pt idx="16">
                  <c:v>21.0</c:v>
                </c:pt>
                <c:pt idx="17">
                  <c:v>38.0</c:v>
                </c:pt>
                <c:pt idx="18">
                  <c:v>41.0</c:v>
                </c:pt>
                <c:pt idx="19">
                  <c:v>49.0</c:v>
                </c:pt>
                <c:pt idx="20">
                  <c:v>5.0</c:v>
                </c:pt>
                <c:pt idx="21">
                  <c:v>15.0</c:v>
                </c:pt>
                <c:pt idx="22">
                  <c:v>27.0</c:v>
                </c:pt>
                <c:pt idx="23">
                  <c:v>34.0</c:v>
                </c:pt>
                <c:pt idx="24">
                  <c:v>46.0</c:v>
                </c:pt>
                <c:pt idx="25">
                  <c:v>12.0</c:v>
                </c:pt>
                <c:pt idx="26">
                  <c:v>19.0</c:v>
                </c:pt>
                <c:pt idx="27">
                  <c:v>23.0</c:v>
                </c:pt>
                <c:pt idx="28">
                  <c:v>28.0</c:v>
                </c:pt>
                <c:pt idx="29">
                  <c:v>37.0</c:v>
                </c:pt>
                <c:pt idx="30">
                  <c:v>7.0</c:v>
                </c:pt>
                <c:pt idx="31">
                  <c:v>8.0</c:v>
                </c:pt>
                <c:pt idx="32">
                  <c:v>17.0</c:v>
                </c:pt>
                <c:pt idx="33">
                  <c:v>31.0</c:v>
                </c:pt>
                <c:pt idx="34">
                  <c:v>52.0</c:v>
                </c:pt>
                <c:pt idx="35">
                  <c:v>2.0</c:v>
                </c:pt>
                <c:pt idx="36">
                  <c:v>11.0</c:v>
                </c:pt>
                <c:pt idx="37">
                  <c:v>20.0</c:v>
                </c:pt>
                <c:pt idx="38">
                  <c:v>33.0</c:v>
                </c:pt>
                <c:pt idx="39">
                  <c:v>54.0</c:v>
                </c:pt>
                <c:pt idx="40">
                  <c:v>7.0</c:v>
                </c:pt>
                <c:pt idx="41">
                  <c:v>13.0</c:v>
                </c:pt>
                <c:pt idx="42">
                  <c:v>17.0</c:v>
                </c:pt>
                <c:pt idx="43">
                  <c:v>23.0</c:v>
                </c:pt>
                <c:pt idx="44">
                  <c:v>56.0</c:v>
                </c:pt>
                <c:pt idx="45">
                  <c:v>2.0</c:v>
                </c:pt>
                <c:pt idx="46">
                  <c:v>20.0</c:v>
                </c:pt>
                <c:pt idx="47">
                  <c:v>33.0</c:v>
                </c:pt>
                <c:pt idx="48">
                  <c:v>46.0</c:v>
                </c:pt>
                <c:pt idx="49">
                  <c:v>10.0</c:v>
                </c:pt>
              </c:numCache>
            </c:numRef>
          </c:xVal>
          <c:yVal>
            <c:numRef>
              <c:f>Americanus!$F$3:$F$52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366.9635319999999</c:v>
                </c:pt>
                <c:pt idx="7">
                  <c:v>234.7099916</c:v>
                </c:pt>
                <c:pt idx="8">
                  <c:v>0.0</c:v>
                </c:pt>
                <c:pt idx="9">
                  <c:v>0.0</c:v>
                </c:pt>
                <c:pt idx="10">
                  <c:v>10.79407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1059.027488</c:v>
                </c:pt>
                <c:pt idx="16">
                  <c:v>795.5078379999995</c:v>
                </c:pt>
                <c:pt idx="17">
                  <c:v>85.53455679999997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212.629568</c:v>
                </c:pt>
                <c:pt idx="23">
                  <c:v>1456.637196399999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1362.948832</c:v>
                </c:pt>
                <c:pt idx="29">
                  <c:v>26.75797679999999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167.8663496</c:v>
                </c:pt>
                <c:pt idx="44">
                  <c:v>0.0</c:v>
                </c:pt>
                <c:pt idx="45">
                  <c:v>0.0</c:v>
                </c:pt>
                <c:pt idx="46">
                  <c:v>821.1693395999998</c:v>
                </c:pt>
                <c:pt idx="47">
                  <c:v>45.647884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Americanus!$H$1</c:f>
              <c:strCache>
                <c:ptCount val="1"/>
                <c:pt idx="0">
                  <c:v>Nov</c:v>
                </c:pt>
              </c:strCache>
            </c:strRef>
          </c:tx>
          <c:spPr>
            <a:ln w="28575">
              <a:noFill/>
            </a:ln>
          </c:spPr>
          <c:xVal>
            <c:strRef>
              <c:f>Americanus!$G$3:$G$52</c:f>
              <c:strCache>
                <c:ptCount val="50"/>
                <c:pt idx="0">
                  <c:v>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22</c:v>
                </c:pt>
                <c:pt idx="9">
                  <c:v>31</c:v>
                </c:pt>
                <c:pt idx="10">
                  <c:v>20</c:v>
                </c:pt>
                <c:pt idx="11">
                  <c:v>22</c:v>
                </c:pt>
                <c:pt idx="12">
                  <c:v>42</c:v>
                </c:pt>
                <c:pt idx="13">
                  <c:v>48</c:v>
                </c:pt>
                <c:pt idx="14">
                  <c:v>Error</c:v>
                </c:pt>
                <c:pt idx="15">
                  <c:v>7</c:v>
                </c:pt>
                <c:pt idx="16">
                  <c:v>8</c:v>
                </c:pt>
                <c:pt idx="17">
                  <c:v>20</c:v>
                </c:pt>
                <c:pt idx="18">
                  <c:v>27</c:v>
                </c:pt>
                <c:pt idx="19">
                  <c:v>41</c:v>
                </c:pt>
                <c:pt idx="20">
                  <c:v>7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46</c:v>
                </c:pt>
                <c:pt idx="25">
                  <c:v>7</c:v>
                </c:pt>
                <c:pt idx="26">
                  <c:v>17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1</c:v>
                </c:pt>
                <c:pt idx="31">
                  <c:v>11</c:v>
                </c:pt>
                <c:pt idx="32">
                  <c:v>20</c:v>
                </c:pt>
                <c:pt idx="33">
                  <c:v>35</c:v>
                </c:pt>
                <c:pt idx="34">
                  <c:v>38</c:v>
                </c:pt>
                <c:pt idx="35">
                  <c:v>2</c:v>
                </c:pt>
                <c:pt idx="36">
                  <c:v>13</c:v>
                </c:pt>
                <c:pt idx="37">
                  <c:v>38</c:v>
                </c:pt>
                <c:pt idx="38">
                  <c:v>45</c:v>
                </c:pt>
                <c:pt idx="39">
                  <c:v>56</c:v>
                </c:pt>
                <c:pt idx="40">
                  <c:v>2</c:v>
                </c:pt>
                <c:pt idx="41">
                  <c:v>12</c:v>
                </c:pt>
                <c:pt idx="42">
                  <c:v>36</c:v>
                </c:pt>
                <c:pt idx="43">
                  <c:v>45</c:v>
                </c:pt>
                <c:pt idx="44">
                  <c:v>56</c:v>
                </c:pt>
                <c:pt idx="45">
                  <c:v>12</c:v>
                </c:pt>
                <c:pt idx="46">
                  <c:v>17</c:v>
                </c:pt>
                <c:pt idx="47">
                  <c:v>24</c:v>
                </c:pt>
                <c:pt idx="48">
                  <c:v>37</c:v>
                </c:pt>
                <c:pt idx="49">
                  <c:v>48</c:v>
                </c:pt>
              </c:strCache>
            </c:strRef>
          </c:xVal>
          <c:yVal>
            <c:numRef>
              <c:f>Americanus!$H$3:$H$52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1408.23086895</c:v>
                </c:pt>
                <c:pt idx="9">
                  <c:v>193.1560052</c:v>
                </c:pt>
                <c:pt idx="10">
                  <c:v>0.0</c:v>
                </c:pt>
                <c:pt idx="11">
                  <c:v>87.42594319999999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1520.26215</c:v>
                </c:pt>
                <c:pt idx="18">
                  <c:v>365.5079856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226.7284688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553.193254</c:v>
                </c:pt>
                <c:pt idx="47">
                  <c:v>458.3716532</c:v>
                </c:pt>
                <c:pt idx="48">
                  <c:v>1079.901222</c:v>
                </c:pt>
                <c:pt idx="4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Americanus!$J$1</c:f>
              <c:strCache>
                <c:ptCount val="1"/>
                <c:pt idx="0">
                  <c:v>Jan</c:v>
                </c:pt>
              </c:strCache>
            </c:strRef>
          </c:tx>
          <c:spPr>
            <a:ln w="28575">
              <a:noFill/>
            </a:ln>
          </c:spPr>
          <c:xVal>
            <c:numRef>
              <c:f>Americanus!$I$3:$I$52</c:f>
              <c:numCache>
                <c:formatCode>General</c:formatCode>
                <c:ptCount val="50"/>
                <c:pt idx="0">
                  <c:v>8.0</c:v>
                </c:pt>
                <c:pt idx="1">
                  <c:v>11.0</c:v>
                </c:pt>
                <c:pt idx="2">
                  <c:v>32.0</c:v>
                </c:pt>
                <c:pt idx="3">
                  <c:v>34.0</c:v>
                </c:pt>
                <c:pt idx="4">
                  <c:v>37.0</c:v>
                </c:pt>
                <c:pt idx="5">
                  <c:v>12.0</c:v>
                </c:pt>
                <c:pt idx="6">
                  <c:v>25.0</c:v>
                </c:pt>
                <c:pt idx="7">
                  <c:v>29.0</c:v>
                </c:pt>
                <c:pt idx="8">
                  <c:v>41.0</c:v>
                </c:pt>
                <c:pt idx="9">
                  <c:v>46.0</c:v>
                </c:pt>
                <c:pt idx="10">
                  <c:v>8.0</c:v>
                </c:pt>
                <c:pt idx="11">
                  <c:v>14.0</c:v>
                </c:pt>
                <c:pt idx="12">
                  <c:v>25.0</c:v>
                </c:pt>
                <c:pt idx="13">
                  <c:v>26.0</c:v>
                </c:pt>
                <c:pt idx="14">
                  <c:v>36.0</c:v>
                </c:pt>
                <c:pt idx="15">
                  <c:v>10.0</c:v>
                </c:pt>
                <c:pt idx="16">
                  <c:v>16.0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15.0</c:v>
                </c:pt>
                <c:pt idx="21">
                  <c:v>19.0</c:v>
                </c:pt>
                <c:pt idx="22">
                  <c:v>30.0</c:v>
                </c:pt>
                <c:pt idx="23">
                  <c:v>42.0</c:v>
                </c:pt>
                <c:pt idx="24">
                  <c:v>49.0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31.0</c:v>
                </c:pt>
                <c:pt idx="29">
                  <c:v>46.0</c:v>
                </c:pt>
                <c:pt idx="30">
                  <c:v>2.0</c:v>
                </c:pt>
                <c:pt idx="31">
                  <c:v>3.0</c:v>
                </c:pt>
                <c:pt idx="32">
                  <c:v>33.0</c:v>
                </c:pt>
                <c:pt idx="33">
                  <c:v>37.0</c:v>
                </c:pt>
                <c:pt idx="34">
                  <c:v>48.0</c:v>
                </c:pt>
                <c:pt idx="35">
                  <c:v>9.0</c:v>
                </c:pt>
                <c:pt idx="36">
                  <c:v>12.0</c:v>
                </c:pt>
                <c:pt idx="37">
                  <c:v>22.0</c:v>
                </c:pt>
                <c:pt idx="38">
                  <c:v>38.0</c:v>
                </c:pt>
                <c:pt idx="39">
                  <c:v>40.0</c:v>
                </c:pt>
                <c:pt idx="40">
                  <c:v>1.0</c:v>
                </c:pt>
                <c:pt idx="41">
                  <c:v>7.0</c:v>
                </c:pt>
                <c:pt idx="42">
                  <c:v>10.0</c:v>
                </c:pt>
                <c:pt idx="43">
                  <c:v>24.0</c:v>
                </c:pt>
                <c:pt idx="44">
                  <c:v>50.0</c:v>
                </c:pt>
                <c:pt idx="45">
                  <c:v>4.0</c:v>
                </c:pt>
                <c:pt idx="46">
                  <c:v>10.0</c:v>
                </c:pt>
                <c:pt idx="47">
                  <c:v>23.0</c:v>
                </c:pt>
                <c:pt idx="48">
                  <c:v>26.0</c:v>
                </c:pt>
                <c:pt idx="49">
                  <c:v>45.0</c:v>
                </c:pt>
              </c:numCache>
            </c:numRef>
          </c:xVal>
          <c:yVal>
            <c:numRef>
              <c:f>Americanus!$J$3:$J$52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142.5849696</c:v>
                </c:pt>
                <c:pt idx="7">
                  <c:v>39.4058608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874.5237404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276.7868644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899.8755764000001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577.9543943999998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272.618518</c:v>
                </c:pt>
                <c:pt idx="48">
                  <c:v>684.8098835999998</c:v>
                </c:pt>
                <c:pt idx="49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Americanus!$L$1</c:f>
              <c:strCache>
                <c:ptCount val="1"/>
                <c:pt idx="0">
                  <c:v>Mar</c:v>
                </c:pt>
              </c:strCache>
            </c:strRef>
          </c:tx>
          <c:spPr>
            <a:ln w="28575">
              <a:noFill/>
            </a:ln>
          </c:spPr>
          <c:xVal>
            <c:numRef>
              <c:f>Americanus!$K$3:$K$52</c:f>
              <c:numCache>
                <c:formatCode>General</c:formatCode>
                <c:ptCount val="50"/>
                <c:pt idx="0">
                  <c:v>1.0</c:v>
                </c:pt>
                <c:pt idx="1">
                  <c:v>25.0</c:v>
                </c:pt>
                <c:pt idx="2">
                  <c:v>42.0</c:v>
                </c:pt>
                <c:pt idx="3">
                  <c:v>47.0</c:v>
                </c:pt>
                <c:pt idx="4">
                  <c:v>49.0</c:v>
                </c:pt>
                <c:pt idx="5">
                  <c:v>28.0</c:v>
                </c:pt>
                <c:pt idx="6">
                  <c:v>31.0</c:v>
                </c:pt>
                <c:pt idx="7">
                  <c:v>34.0</c:v>
                </c:pt>
                <c:pt idx="8">
                  <c:v>44.0</c:v>
                </c:pt>
                <c:pt idx="9">
                  <c:v>50.0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36.0</c:v>
                </c:pt>
                <c:pt idx="14">
                  <c:v>39.0</c:v>
                </c:pt>
                <c:pt idx="15">
                  <c:v>4.0</c:v>
                </c:pt>
                <c:pt idx="16">
                  <c:v>15.0</c:v>
                </c:pt>
                <c:pt idx="17">
                  <c:v>25.0</c:v>
                </c:pt>
                <c:pt idx="18">
                  <c:v>42.0</c:v>
                </c:pt>
                <c:pt idx="19">
                  <c:v>48.0</c:v>
                </c:pt>
                <c:pt idx="20">
                  <c:v>4.0</c:v>
                </c:pt>
                <c:pt idx="21">
                  <c:v>21.0</c:v>
                </c:pt>
                <c:pt idx="22">
                  <c:v>23.0</c:v>
                </c:pt>
                <c:pt idx="23">
                  <c:v>43.0</c:v>
                </c:pt>
                <c:pt idx="24">
                  <c:v>45.0</c:v>
                </c:pt>
                <c:pt idx="25">
                  <c:v>2.0</c:v>
                </c:pt>
                <c:pt idx="26">
                  <c:v>15.0</c:v>
                </c:pt>
                <c:pt idx="27">
                  <c:v>22.0</c:v>
                </c:pt>
                <c:pt idx="28">
                  <c:v>43.0</c:v>
                </c:pt>
                <c:pt idx="29">
                  <c:v>52.0</c:v>
                </c:pt>
                <c:pt idx="30">
                  <c:v>13.0</c:v>
                </c:pt>
                <c:pt idx="31">
                  <c:v>21.0</c:v>
                </c:pt>
                <c:pt idx="32">
                  <c:v>22.0</c:v>
                </c:pt>
                <c:pt idx="33">
                  <c:v>27.0</c:v>
                </c:pt>
                <c:pt idx="34">
                  <c:v>52.0</c:v>
                </c:pt>
                <c:pt idx="35">
                  <c:v>4.0</c:v>
                </c:pt>
                <c:pt idx="36">
                  <c:v>12.0</c:v>
                </c:pt>
                <c:pt idx="37">
                  <c:v>40.0</c:v>
                </c:pt>
                <c:pt idx="38">
                  <c:v>49.0</c:v>
                </c:pt>
                <c:pt idx="39">
                  <c:v>51.0</c:v>
                </c:pt>
                <c:pt idx="40">
                  <c:v>5.0</c:v>
                </c:pt>
                <c:pt idx="41">
                  <c:v>15.0</c:v>
                </c:pt>
                <c:pt idx="42">
                  <c:v>34.0</c:v>
                </c:pt>
                <c:pt idx="43">
                  <c:v>37.0</c:v>
                </c:pt>
                <c:pt idx="44">
                  <c:v>38.0</c:v>
                </c:pt>
                <c:pt idx="45">
                  <c:v>6.0</c:v>
                </c:pt>
                <c:pt idx="46">
                  <c:v>12.0</c:v>
                </c:pt>
                <c:pt idx="47">
                  <c:v>22.0</c:v>
                </c:pt>
                <c:pt idx="48">
                  <c:v>51.0</c:v>
                </c:pt>
                <c:pt idx="49">
                  <c:v>54.0</c:v>
                </c:pt>
              </c:numCache>
            </c:numRef>
          </c:xVal>
          <c:yVal>
            <c:numRef>
              <c:f>Americanus!$L$3:$L$52</c:f>
              <c:numCache>
                <c:formatCode>General</c:formatCode>
                <c:ptCount val="50"/>
                <c:pt idx="0">
                  <c:v>0.0</c:v>
                </c:pt>
                <c:pt idx="1">
                  <c:v>2.180528399999998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25.7962752</c:v>
                </c:pt>
                <c:pt idx="9">
                  <c:v>20.341568</c:v>
                </c:pt>
                <c:pt idx="10">
                  <c:v>0.0</c:v>
                </c:pt>
                <c:pt idx="11">
                  <c:v>594.8992212000001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240.6306324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32664"/>
        <c:axId val="2132038376"/>
      </c:scatterChart>
      <c:valAx>
        <c:axId val="2132032664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shore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038376"/>
        <c:crosses val="autoZero"/>
        <c:crossBetween val="midCat"/>
      </c:valAx>
      <c:valAx>
        <c:axId val="2132038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 (g/m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032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0110810616758"/>
          <c:y val="0.0992601315699168"/>
          <c:w val="0.369647304725207"/>
          <c:h val="0.20337521184159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00930446194226"/>
          <c:y val="0.137172156658902"/>
          <c:w val="0.889182283464567"/>
          <c:h val="0.781159861129828"/>
        </c:manualLayout>
      </c:layout>
      <c:scatterChart>
        <c:scatterStyle val="lineMarker"/>
        <c:varyColors val="0"/>
        <c:ser>
          <c:idx val="1"/>
          <c:order val="1"/>
          <c:tx>
            <c:strRef>
              <c:f>Americanus!$D$1:$D$2</c:f>
              <c:strCache>
                <c:ptCount val="1"/>
                <c:pt idx="0">
                  <c:v>July g/m^2 americ</c:v>
                </c:pt>
              </c:strCache>
            </c:strRef>
          </c:tx>
          <c:spPr>
            <a:ln w="28575">
              <a:noFill/>
            </a:ln>
          </c:spPr>
          <c:xVal>
            <c:numRef>
              <c:f>Americanus!$B$3:$B$52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Americanus!$D$3:$D$52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12.1242484</c:v>
                </c:pt>
                <c:pt idx="7">
                  <c:v>179.9975128</c:v>
                </c:pt>
                <c:pt idx="8">
                  <c:v>469.9047616888</c:v>
                </c:pt>
                <c:pt idx="9">
                  <c:v>686.1508655999999</c:v>
                </c:pt>
                <c:pt idx="10">
                  <c:v>0.0</c:v>
                </c:pt>
                <c:pt idx="11">
                  <c:v>0.0</c:v>
                </c:pt>
                <c:pt idx="12">
                  <c:v>374.4340508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764.1236417666668</c:v>
                </c:pt>
                <c:pt idx="17">
                  <c:v>577.13758</c:v>
                </c:pt>
                <c:pt idx="18">
                  <c:v>535.6763984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104.2407112</c:v>
                </c:pt>
                <c:pt idx="23">
                  <c:v>612.3573325559321</c:v>
                </c:pt>
                <c:pt idx="24">
                  <c:v>303.273716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344.4942868000001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1740.369309164835</c:v>
                </c:pt>
                <c:pt idx="47">
                  <c:v>1180.383306896969</c:v>
                </c:pt>
                <c:pt idx="48">
                  <c:v>2071.47989709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Americanus!$F$1:$F$2</c:f>
              <c:strCache>
                <c:ptCount val="1"/>
                <c:pt idx="0">
                  <c:v>Sep g/m^2 americ</c:v>
                </c:pt>
              </c:strCache>
            </c:strRef>
          </c:tx>
          <c:spPr>
            <a:ln w="28575">
              <a:noFill/>
            </a:ln>
          </c:spPr>
          <c:xVal>
            <c:numRef>
              <c:f>Americanus!$B$3:$B$52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Americanus!$F$3:$F$52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366.9635319999999</c:v>
                </c:pt>
                <c:pt idx="7">
                  <c:v>234.7099916</c:v>
                </c:pt>
                <c:pt idx="8">
                  <c:v>0.0</c:v>
                </c:pt>
                <c:pt idx="9">
                  <c:v>0.0</c:v>
                </c:pt>
                <c:pt idx="10">
                  <c:v>10.79407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1059.027488</c:v>
                </c:pt>
                <c:pt idx="16">
                  <c:v>795.5078379999995</c:v>
                </c:pt>
                <c:pt idx="17">
                  <c:v>85.53455679999997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212.629568</c:v>
                </c:pt>
                <c:pt idx="23">
                  <c:v>1456.637196399999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1362.948832</c:v>
                </c:pt>
                <c:pt idx="29">
                  <c:v>26.75797679999999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167.8663496</c:v>
                </c:pt>
                <c:pt idx="44">
                  <c:v>0.0</c:v>
                </c:pt>
                <c:pt idx="45">
                  <c:v>0.0</c:v>
                </c:pt>
                <c:pt idx="46">
                  <c:v>821.1693395999998</c:v>
                </c:pt>
                <c:pt idx="47">
                  <c:v>45.647884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Americanus!$H$1:$H$2</c:f>
              <c:strCache>
                <c:ptCount val="1"/>
                <c:pt idx="0">
                  <c:v>Nov g/m^2 americ</c:v>
                </c:pt>
              </c:strCache>
            </c:strRef>
          </c:tx>
          <c:spPr>
            <a:ln w="28575">
              <a:noFill/>
            </a:ln>
          </c:spPr>
          <c:xVal>
            <c:numRef>
              <c:f>Americanus!$B$3:$B$52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Americanus!$H$3:$H$52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1408.23086895</c:v>
                </c:pt>
                <c:pt idx="9">
                  <c:v>193.1560052</c:v>
                </c:pt>
                <c:pt idx="10">
                  <c:v>0.0</c:v>
                </c:pt>
                <c:pt idx="11">
                  <c:v>87.42594319999999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1520.26215</c:v>
                </c:pt>
                <c:pt idx="18">
                  <c:v>365.5079856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226.7284688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553.193254</c:v>
                </c:pt>
                <c:pt idx="47">
                  <c:v>458.3716532</c:v>
                </c:pt>
                <c:pt idx="48">
                  <c:v>1079.901222</c:v>
                </c:pt>
                <c:pt idx="4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Americanus!$J$1:$J$2</c:f>
              <c:strCache>
                <c:ptCount val="1"/>
                <c:pt idx="0">
                  <c:v>Jan g/m^2 americ</c:v>
                </c:pt>
              </c:strCache>
            </c:strRef>
          </c:tx>
          <c:spPr>
            <a:ln w="28575">
              <a:noFill/>
            </a:ln>
          </c:spPr>
          <c:xVal>
            <c:numRef>
              <c:f>Americanus!$B$3:$B$52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Americanus!$J$3:$J$52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142.5849696</c:v>
                </c:pt>
                <c:pt idx="7">
                  <c:v>39.4058608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874.5237404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276.7868644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899.8755764000001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577.9543943999998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272.618518</c:v>
                </c:pt>
                <c:pt idx="48">
                  <c:v>684.8098835999998</c:v>
                </c:pt>
                <c:pt idx="49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Americanus!$L$1:$L$2</c:f>
              <c:strCache>
                <c:ptCount val="1"/>
                <c:pt idx="0">
                  <c:v>Mar g/m^2 americus</c:v>
                </c:pt>
              </c:strCache>
            </c:strRef>
          </c:tx>
          <c:spPr>
            <a:ln w="28575">
              <a:noFill/>
            </a:ln>
          </c:spPr>
          <c:xVal>
            <c:numRef>
              <c:f>Americanus!$B$3:$B$52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Americanus!$L$3:$L$52</c:f>
              <c:numCache>
                <c:formatCode>General</c:formatCode>
                <c:ptCount val="50"/>
                <c:pt idx="0">
                  <c:v>0.0</c:v>
                </c:pt>
                <c:pt idx="1">
                  <c:v>2.180528399999998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25.7962752</c:v>
                </c:pt>
                <c:pt idx="9">
                  <c:v>20.341568</c:v>
                </c:pt>
                <c:pt idx="10">
                  <c:v>0.0</c:v>
                </c:pt>
                <c:pt idx="11">
                  <c:v>594.8992212000001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240.6306324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89816"/>
        <c:axId val="2132092888"/>
      </c:scatterChart>
      <c:valAx>
        <c:axId val="2132089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092888"/>
        <c:crosses val="autoZero"/>
        <c:crossBetween val="midCat"/>
      </c:valAx>
      <c:valAx>
        <c:axId val="2132092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089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8500262467192"/>
          <c:y val="0.0836355235546658"/>
          <c:w val="0.179833070866142"/>
          <c:h val="0.2947500144389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S. californicus</a:t>
            </a:r>
          </a:p>
        </c:rich>
      </c:tx>
      <c:layout>
        <c:manualLayout>
          <c:xMode val="edge"/>
          <c:yMode val="edge"/>
          <c:x val="0.417622262210619"/>
          <c:y val="0.048171068462222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036249596938"/>
          <c:y val="0.0871650717218787"/>
          <c:w val="0.813314610442519"/>
          <c:h val="0.732722069111723"/>
        </c:manualLayout>
      </c:layout>
      <c:scatterChart>
        <c:scatterStyle val="lineMarker"/>
        <c:varyColors val="0"/>
        <c:ser>
          <c:idx val="1"/>
          <c:order val="1"/>
          <c:tx>
            <c:strRef>
              <c:f>Californicus!$D$1</c:f>
              <c:strCache>
                <c:ptCount val="1"/>
                <c:pt idx="0">
                  <c:v>July</c:v>
                </c:pt>
              </c:strCache>
            </c:strRef>
          </c:tx>
          <c:spPr>
            <a:ln w="28575">
              <a:noFill/>
            </a:ln>
          </c:spPr>
          <c:xVal>
            <c:numRef>
              <c:f>Californicus!$C$3:$C$52</c:f>
              <c:numCache>
                <c:formatCode>General</c:formatCode>
                <c:ptCount val="50"/>
                <c:pt idx="0">
                  <c:v>6.0</c:v>
                </c:pt>
                <c:pt idx="1">
                  <c:v>8.0</c:v>
                </c:pt>
                <c:pt idx="2">
                  <c:v>19.0</c:v>
                </c:pt>
                <c:pt idx="3">
                  <c:v>28.0</c:v>
                </c:pt>
                <c:pt idx="4">
                  <c:v>40.0</c:v>
                </c:pt>
                <c:pt idx="5">
                  <c:v>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30.0</c:v>
                </c:pt>
                <c:pt idx="10">
                  <c:v>4.0</c:v>
                </c:pt>
                <c:pt idx="11">
                  <c:v>5.0</c:v>
                </c:pt>
                <c:pt idx="12">
                  <c:v>19.0</c:v>
                </c:pt>
                <c:pt idx="13">
                  <c:v>55.0</c:v>
                </c:pt>
                <c:pt idx="14">
                  <c:v>58.0</c:v>
                </c:pt>
                <c:pt idx="15">
                  <c:v>11.0</c:v>
                </c:pt>
                <c:pt idx="16">
                  <c:v>15.0</c:v>
                </c:pt>
                <c:pt idx="17">
                  <c:v>18.0</c:v>
                </c:pt>
                <c:pt idx="18">
                  <c:v>32.0</c:v>
                </c:pt>
                <c:pt idx="19">
                  <c:v>47.0</c:v>
                </c:pt>
                <c:pt idx="20">
                  <c:v>12.0</c:v>
                </c:pt>
                <c:pt idx="21">
                  <c:v>14.0</c:v>
                </c:pt>
                <c:pt idx="22">
                  <c:v>28.0</c:v>
                </c:pt>
                <c:pt idx="23">
                  <c:v>33.0</c:v>
                </c:pt>
                <c:pt idx="24">
                  <c:v>35.0</c:v>
                </c:pt>
                <c:pt idx="25">
                  <c:v>2.0</c:v>
                </c:pt>
                <c:pt idx="26">
                  <c:v>19.0</c:v>
                </c:pt>
                <c:pt idx="27">
                  <c:v>20.0</c:v>
                </c:pt>
                <c:pt idx="28">
                  <c:v>23.0</c:v>
                </c:pt>
                <c:pt idx="29">
                  <c:v>28.0</c:v>
                </c:pt>
                <c:pt idx="30">
                  <c:v>13.0</c:v>
                </c:pt>
                <c:pt idx="31">
                  <c:v>17.0</c:v>
                </c:pt>
                <c:pt idx="32">
                  <c:v>27.0</c:v>
                </c:pt>
                <c:pt idx="33">
                  <c:v>33.0</c:v>
                </c:pt>
                <c:pt idx="34">
                  <c:v>58.0</c:v>
                </c:pt>
                <c:pt idx="35">
                  <c:v>9.0</c:v>
                </c:pt>
                <c:pt idx="36">
                  <c:v>15.0</c:v>
                </c:pt>
                <c:pt idx="37">
                  <c:v>18.0</c:v>
                </c:pt>
                <c:pt idx="38">
                  <c:v>26.0</c:v>
                </c:pt>
                <c:pt idx="39">
                  <c:v>27.0</c:v>
                </c:pt>
                <c:pt idx="40">
                  <c:v>9.0</c:v>
                </c:pt>
                <c:pt idx="41">
                  <c:v>16.0</c:v>
                </c:pt>
                <c:pt idx="42">
                  <c:v>35.0</c:v>
                </c:pt>
                <c:pt idx="43">
                  <c:v>37.0</c:v>
                </c:pt>
                <c:pt idx="44">
                  <c:v>43.0</c:v>
                </c:pt>
                <c:pt idx="45">
                  <c:v>10.0</c:v>
                </c:pt>
                <c:pt idx="46">
                  <c:v>20.0</c:v>
                </c:pt>
                <c:pt idx="47">
                  <c:v>22.0</c:v>
                </c:pt>
                <c:pt idx="48">
                  <c:v>25.0</c:v>
                </c:pt>
                <c:pt idx="49">
                  <c:v>29.0</c:v>
                </c:pt>
              </c:numCache>
            </c:numRef>
          </c:xVal>
          <c:yVal>
            <c:numRef>
              <c:f>Californicus!$D$3:$D$52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152.5984770877105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159.7603454624293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457.3688812094217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Californicus!$F$1</c:f>
              <c:strCache>
                <c:ptCount val="1"/>
                <c:pt idx="0">
                  <c:v>Sep</c:v>
                </c:pt>
              </c:strCache>
            </c:strRef>
          </c:tx>
          <c:spPr>
            <a:ln w="28575">
              <a:noFill/>
            </a:ln>
          </c:spPr>
          <c:xVal>
            <c:numRef>
              <c:f>Californicus!$E$3:$E$52</c:f>
              <c:numCache>
                <c:formatCode>General</c:formatCode>
                <c:ptCount val="50"/>
                <c:pt idx="0">
                  <c:v>21.0</c:v>
                </c:pt>
                <c:pt idx="1">
                  <c:v>36.0</c:v>
                </c:pt>
                <c:pt idx="2">
                  <c:v>46.0</c:v>
                </c:pt>
                <c:pt idx="3">
                  <c:v>49.0</c:v>
                </c:pt>
                <c:pt idx="4">
                  <c:v>52.0</c:v>
                </c:pt>
                <c:pt idx="5">
                  <c:v>7.0</c:v>
                </c:pt>
                <c:pt idx="6">
                  <c:v>21.0</c:v>
                </c:pt>
                <c:pt idx="7">
                  <c:v>27.0</c:v>
                </c:pt>
                <c:pt idx="8">
                  <c:v>31.0</c:v>
                </c:pt>
                <c:pt idx="9">
                  <c:v>52.0</c:v>
                </c:pt>
                <c:pt idx="10">
                  <c:v>10.0</c:v>
                </c:pt>
                <c:pt idx="11">
                  <c:v>16.0</c:v>
                </c:pt>
                <c:pt idx="12">
                  <c:v>24.0</c:v>
                </c:pt>
                <c:pt idx="13">
                  <c:v>45.0</c:v>
                </c:pt>
                <c:pt idx="14">
                  <c:v>53.0</c:v>
                </c:pt>
                <c:pt idx="15">
                  <c:v>19.0</c:v>
                </c:pt>
                <c:pt idx="16">
                  <c:v>21.0</c:v>
                </c:pt>
                <c:pt idx="17">
                  <c:v>38.0</c:v>
                </c:pt>
                <c:pt idx="18">
                  <c:v>41.0</c:v>
                </c:pt>
                <c:pt idx="19">
                  <c:v>49.0</c:v>
                </c:pt>
                <c:pt idx="20">
                  <c:v>5.0</c:v>
                </c:pt>
                <c:pt idx="21">
                  <c:v>15.0</c:v>
                </c:pt>
                <c:pt idx="22">
                  <c:v>27.0</c:v>
                </c:pt>
                <c:pt idx="23">
                  <c:v>34.0</c:v>
                </c:pt>
                <c:pt idx="24">
                  <c:v>46.0</c:v>
                </c:pt>
                <c:pt idx="25">
                  <c:v>12.0</c:v>
                </c:pt>
                <c:pt idx="26">
                  <c:v>19.0</c:v>
                </c:pt>
                <c:pt idx="27">
                  <c:v>23.0</c:v>
                </c:pt>
                <c:pt idx="28">
                  <c:v>28.0</c:v>
                </c:pt>
                <c:pt idx="29">
                  <c:v>37.0</c:v>
                </c:pt>
                <c:pt idx="30">
                  <c:v>7.0</c:v>
                </c:pt>
                <c:pt idx="31">
                  <c:v>8.0</c:v>
                </c:pt>
                <c:pt idx="32">
                  <c:v>17.0</c:v>
                </c:pt>
                <c:pt idx="33">
                  <c:v>31.0</c:v>
                </c:pt>
                <c:pt idx="34">
                  <c:v>52.0</c:v>
                </c:pt>
                <c:pt idx="35">
                  <c:v>2.0</c:v>
                </c:pt>
                <c:pt idx="36">
                  <c:v>11.0</c:v>
                </c:pt>
                <c:pt idx="37">
                  <c:v>20.0</c:v>
                </c:pt>
                <c:pt idx="38">
                  <c:v>33.0</c:v>
                </c:pt>
                <c:pt idx="39">
                  <c:v>54.0</c:v>
                </c:pt>
                <c:pt idx="40">
                  <c:v>7.0</c:v>
                </c:pt>
                <c:pt idx="41">
                  <c:v>13.0</c:v>
                </c:pt>
                <c:pt idx="42">
                  <c:v>17.0</c:v>
                </c:pt>
                <c:pt idx="43">
                  <c:v>23.0</c:v>
                </c:pt>
                <c:pt idx="44">
                  <c:v>56.0</c:v>
                </c:pt>
                <c:pt idx="45">
                  <c:v>2.0</c:v>
                </c:pt>
                <c:pt idx="46">
                  <c:v>20.0</c:v>
                </c:pt>
                <c:pt idx="47">
                  <c:v>33.0</c:v>
                </c:pt>
                <c:pt idx="48">
                  <c:v>46.0</c:v>
                </c:pt>
                <c:pt idx="49">
                  <c:v>10.0</c:v>
                </c:pt>
              </c:numCache>
            </c:numRef>
          </c:xVal>
          <c:yVal>
            <c:numRef>
              <c:f>Californicus!$F$3:$F$52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196.7571165202467</c:v>
                </c:pt>
                <c:pt idx="11">
                  <c:v>0.0</c:v>
                </c:pt>
                <c:pt idx="12">
                  <c:v>0.0</c:v>
                </c:pt>
                <c:pt idx="13">
                  <c:v>21.136258156292</c:v>
                </c:pt>
                <c:pt idx="14">
                  <c:v>196.6994595268868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650.9156802145598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215.4769530861995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113.9631175465147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145.7233954140293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Californicus!$H$1</c:f>
              <c:strCache>
                <c:ptCount val="1"/>
                <c:pt idx="0">
                  <c:v>Nov</c:v>
                </c:pt>
              </c:strCache>
            </c:strRef>
          </c:tx>
          <c:spPr>
            <a:ln w="28575">
              <a:noFill/>
            </a:ln>
          </c:spPr>
          <c:xVal>
            <c:strRef>
              <c:f>Californicus!$G$3:$G$52</c:f>
              <c:strCache>
                <c:ptCount val="50"/>
                <c:pt idx="0">
                  <c:v>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22</c:v>
                </c:pt>
                <c:pt idx="9">
                  <c:v>31</c:v>
                </c:pt>
                <c:pt idx="10">
                  <c:v>20</c:v>
                </c:pt>
                <c:pt idx="11">
                  <c:v>22</c:v>
                </c:pt>
                <c:pt idx="12">
                  <c:v>42</c:v>
                </c:pt>
                <c:pt idx="13">
                  <c:v>48</c:v>
                </c:pt>
                <c:pt idx="14">
                  <c:v>Error</c:v>
                </c:pt>
                <c:pt idx="15">
                  <c:v>7</c:v>
                </c:pt>
                <c:pt idx="16">
                  <c:v>8</c:v>
                </c:pt>
                <c:pt idx="17">
                  <c:v>20</c:v>
                </c:pt>
                <c:pt idx="18">
                  <c:v>27</c:v>
                </c:pt>
                <c:pt idx="19">
                  <c:v>41</c:v>
                </c:pt>
                <c:pt idx="20">
                  <c:v>7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46</c:v>
                </c:pt>
                <c:pt idx="25">
                  <c:v>7</c:v>
                </c:pt>
                <c:pt idx="26">
                  <c:v>17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1</c:v>
                </c:pt>
                <c:pt idx="31">
                  <c:v>11</c:v>
                </c:pt>
                <c:pt idx="32">
                  <c:v>20</c:v>
                </c:pt>
                <c:pt idx="33">
                  <c:v>35</c:v>
                </c:pt>
                <c:pt idx="34">
                  <c:v>38</c:v>
                </c:pt>
                <c:pt idx="35">
                  <c:v>2</c:v>
                </c:pt>
                <c:pt idx="36">
                  <c:v>13</c:v>
                </c:pt>
                <c:pt idx="37">
                  <c:v>38</c:v>
                </c:pt>
                <c:pt idx="38">
                  <c:v>45</c:v>
                </c:pt>
                <c:pt idx="39">
                  <c:v>56</c:v>
                </c:pt>
                <c:pt idx="40">
                  <c:v>2</c:v>
                </c:pt>
                <c:pt idx="41">
                  <c:v>12</c:v>
                </c:pt>
                <c:pt idx="42">
                  <c:v>36</c:v>
                </c:pt>
                <c:pt idx="43">
                  <c:v>45</c:v>
                </c:pt>
                <c:pt idx="44">
                  <c:v>56</c:v>
                </c:pt>
                <c:pt idx="45">
                  <c:v>12</c:v>
                </c:pt>
                <c:pt idx="46">
                  <c:v>17</c:v>
                </c:pt>
                <c:pt idx="47">
                  <c:v>24</c:v>
                </c:pt>
                <c:pt idx="48">
                  <c:v>37</c:v>
                </c:pt>
                <c:pt idx="49">
                  <c:v>48</c:v>
                </c:pt>
              </c:strCache>
            </c:strRef>
          </c:xVal>
          <c:yVal>
            <c:numRef>
              <c:f>Californicus!$H$3:$H$52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267.2484032674286</c:v>
                </c:pt>
                <c:pt idx="13">
                  <c:v>0.0</c:v>
                </c:pt>
                <c:pt idx="14">
                  <c:v>0.0</c:v>
                </c:pt>
                <c:pt idx="15">
                  <c:v>1742.843147117994</c:v>
                </c:pt>
                <c:pt idx="16">
                  <c:v>41.59438105452373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347.3215109192758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1176.867418341056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139.0469806206137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1015.670710938603</c:v>
                </c:pt>
                <c:pt idx="45">
                  <c:v>260.078861085846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23.405125736832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Californicus!$J$1</c:f>
              <c:strCache>
                <c:ptCount val="1"/>
                <c:pt idx="0">
                  <c:v>Jan</c:v>
                </c:pt>
              </c:strCache>
            </c:strRef>
          </c:tx>
          <c:spPr>
            <a:ln w="28575">
              <a:noFill/>
            </a:ln>
          </c:spPr>
          <c:xVal>
            <c:numRef>
              <c:f>Californicus!$I$3:$I$52</c:f>
              <c:numCache>
                <c:formatCode>General</c:formatCode>
                <c:ptCount val="50"/>
                <c:pt idx="0">
                  <c:v>8.0</c:v>
                </c:pt>
                <c:pt idx="1">
                  <c:v>11.0</c:v>
                </c:pt>
                <c:pt idx="2">
                  <c:v>32.0</c:v>
                </c:pt>
                <c:pt idx="3">
                  <c:v>34.0</c:v>
                </c:pt>
                <c:pt idx="4">
                  <c:v>37.0</c:v>
                </c:pt>
                <c:pt idx="5">
                  <c:v>12.0</c:v>
                </c:pt>
                <c:pt idx="6">
                  <c:v>25.0</c:v>
                </c:pt>
                <c:pt idx="7">
                  <c:v>29.0</c:v>
                </c:pt>
                <c:pt idx="8">
                  <c:v>41.0</c:v>
                </c:pt>
                <c:pt idx="9">
                  <c:v>46.0</c:v>
                </c:pt>
                <c:pt idx="10">
                  <c:v>8.0</c:v>
                </c:pt>
                <c:pt idx="11">
                  <c:v>14.0</c:v>
                </c:pt>
                <c:pt idx="12">
                  <c:v>25.0</c:v>
                </c:pt>
                <c:pt idx="13">
                  <c:v>26.0</c:v>
                </c:pt>
                <c:pt idx="14">
                  <c:v>36.0</c:v>
                </c:pt>
                <c:pt idx="15">
                  <c:v>10.0</c:v>
                </c:pt>
                <c:pt idx="16">
                  <c:v>16.0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15.0</c:v>
                </c:pt>
                <c:pt idx="21">
                  <c:v>19.0</c:v>
                </c:pt>
                <c:pt idx="22">
                  <c:v>30.0</c:v>
                </c:pt>
                <c:pt idx="23">
                  <c:v>42.0</c:v>
                </c:pt>
                <c:pt idx="24">
                  <c:v>49.0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31.0</c:v>
                </c:pt>
                <c:pt idx="29">
                  <c:v>46.0</c:v>
                </c:pt>
                <c:pt idx="30">
                  <c:v>2.0</c:v>
                </c:pt>
                <c:pt idx="31">
                  <c:v>3.0</c:v>
                </c:pt>
                <c:pt idx="32">
                  <c:v>33.0</c:v>
                </c:pt>
                <c:pt idx="33">
                  <c:v>37.0</c:v>
                </c:pt>
                <c:pt idx="34">
                  <c:v>48.0</c:v>
                </c:pt>
                <c:pt idx="35">
                  <c:v>9.0</c:v>
                </c:pt>
                <c:pt idx="36">
                  <c:v>12.0</c:v>
                </c:pt>
                <c:pt idx="37">
                  <c:v>22.0</c:v>
                </c:pt>
                <c:pt idx="38">
                  <c:v>38.0</c:v>
                </c:pt>
                <c:pt idx="39">
                  <c:v>40.0</c:v>
                </c:pt>
                <c:pt idx="40">
                  <c:v>1.0</c:v>
                </c:pt>
                <c:pt idx="41">
                  <c:v>7.0</c:v>
                </c:pt>
                <c:pt idx="42">
                  <c:v>10.0</c:v>
                </c:pt>
                <c:pt idx="43">
                  <c:v>24.0</c:v>
                </c:pt>
                <c:pt idx="44">
                  <c:v>50.0</c:v>
                </c:pt>
                <c:pt idx="45">
                  <c:v>4.0</c:v>
                </c:pt>
                <c:pt idx="46">
                  <c:v>10.0</c:v>
                </c:pt>
                <c:pt idx="47">
                  <c:v>23.0</c:v>
                </c:pt>
                <c:pt idx="48">
                  <c:v>26.0</c:v>
                </c:pt>
                <c:pt idx="49">
                  <c:v>45.0</c:v>
                </c:pt>
              </c:numCache>
            </c:numRef>
          </c:xVal>
          <c:yVal>
            <c:numRef>
              <c:f>Californicus!$J$3:$J$52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117.4258111530173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743.7524051224585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191.8775514702017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381.9192757041404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836.1944525713078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269.1294667636321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873.4110385976853</c:v>
                </c:pt>
                <c:pt idx="45">
                  <c:v>0.0</c:v>
                </c:pt>
                <c:pt idx="46">
                  <c:v>209.2870484151598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Californicus!$L$1</c:f>
              <c:strCache>
                <c:ptCount val="1"/>
                <c:pt idx="0">
                  <c:v>Mar</c:v>
                </c:pt>
              </c:strCache>
            </c:strRef>
          </c:tx>
          <c:spPr>
            <a:ln w="28575">
              <a:noFill/>
            </a:ln>
          </c:spPr>
          <c:xVal>
            <c:numRef>
              <c:f>Californicus!$K$3:$K$52</c:f>
              <c:numCache>
                <c:formatCode>General</c:formatCode>
                <c:ptCount val="50"/>
                <c:pt idx="0">
                  <c:v>1.0</c:v>
                </c:pt>
                <c:pt idx="1">
                  <c:v>25.0</c:v>
                </c:pt>
                <c:pt idx="2">
                  <c:v>42.0</c:v>
                </c:pt>
                <c:pt idx="3">
                  <c:v>47.0</c:v>
                </c:pt>
                <c:pt idx="4">
                  <c:v>49.0</c:v>
                </c:pt>
                <c:pt idx="5">
                  <c:v>28.0</c:v>
                </c:pt>
                <c:pt idx="6">
                  <c:v>31.0</c:v>
                </c:pt>
                <c:pt idx="7">
                  <c:v>34.0</c:v>
                </c:pt>
                <c:pt idx="8">
                  <c:v>44.0</c:v>
                </c:pt>
                <c:pt idx="9">
                  <c:v>50.0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36.0</c:v>
                </c:pt>
                <c:pt idx="14">
                  <c:v>39.0</c:v>
                </c:pt>
                <c:pt idx="15">
                  <c:v>4.0</c:v>
                </c:pt>
                <c:pt idx="16">
                  <c:v>15.0</c:v>
                </c:pt>
                <c:pt idx="17">
                  <c:v>25.0</c:v>
                </c:pt>
                <c:pt idx="18">
                  <c:v>42.0</c:v>
                </c:pt>
                <c:pt idx="19">
                  <c:v>48.0</c:v>
                </c:pt>
                <c:pt idx="20">
                  <c:v>4.0</c:v>
                </c:pt>
                <c:pt idx="21">
                  <c:v>21.0</c:v>
                </c:pt>
                <c:pt idx="22">
                  <c:v>23.0</c:v>
                </c:pt>
                <c:pt idx="23">
                  <c:v>43.0</c:v>
                </c:pt>
                <c:pt idx="24">
                  <c:v>45.0</c:v>
                </c:pt>
                <c:pt idx="25">
                  <c:v>2.0</c:v>
                </c:pt>
                <c:pt idx="26">
                  <c:v>15.0</c:v>
                </c:pt>
                <c:pt idx="27">
                  <c:v>22.0</c:v>
                </c:pt>
                <c:pt idx="28">
                  <c:v>43.0</c:v>
                </c:pt>
                <c:pt idx="29">
                  <c:v>52.0</c:v>
                </c:pt>
                <c:pt idx="30">
                  <c:v>13.0</c:v>
                </c:pt>
                <c:pt idx="31">
                  <c:v>21.0</c:v>
                </c:pt>
                <c:pt idx="32">
                  <c:v>22.0</c:v>
                </c:pt>
                <c:pt idx="33">
                  <c:v>27.0</c:v>
                </c:pt>
                <c:pt idx="34">
                  <c:v>52.0</c:v>
                </c:pt>
                <c:pt idx="35">
                  <c:v>4.0</c:v>
                </c:pt>
                <c:pt idx="36">
                  <c:v>12.0</c:v>
                </c:pt>
                <c:pt idx="37">
                  <c:v>40.0</c:v>
                </c:pt>
                <c:pt idx="38">
                  <c:v>49.0</c:v>
                </c:pt>
                <c:pt idx="39">
                  <c:v>51.0</c:v>
                </c:pt>
                <c:pt idx="40">
                  <c:v>5.0</c:v>
                </c:pt>
                <c:pt idx="41">
                  <c:v>15.0</c:v>
                </c:pt>
                <c:pt idx="42">
                  <c:v>34.0</c:v>
                </c:pt>
                <c:pt idx="43">
                  <c:v>37.0</c:v>
                </c:pt>
                <c:pt idx="44">
                  <c:v>38.0</c:v>
                </c:pt>
                <c:pt idx="45">
                  <c:v>6.0</c:v>
                </c:pt>
                <c:pt idx="46">
                  <c:v>12.0</c:v>
                </c:pt>
                <c:pt idx="47">
                  <c:v>22.0</c:v>
                </c:pt>
                <c:pt idx="48">
                  <c:v>51.0</c:v>
                </c:pt>
                <c:pt idx="49">
                  <c:v>54.0</c:v>
                </c:pt>
              </c:numCache>
            </c:numRef>
          </c:xVal>
          <c:yVal>
            <c:numRef>
              <c:f>Californicus!$L$3:$L$52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939.9763494726677</c:v>
                </c:pt>
                <c:pt idx="15">
                  <c:v>695.4993468046157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29.50201247305184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362.5517357065727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1252.362419273625</c:v>
                </c:pt>
                <c:pt idx="41">
                  <c:v>0.0</c:v>
                </c:pt>
                <c:pt idx="42">
                  <c:v>29.17230656719531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185.0697015461926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53864"/>
        <c:axId val="2132159576"/>
      </c:scatterChart>
      <c:valAx>
        <c:axId val="2132153864"/>
        <c:scaling>
          <c:orientation val="minMax"/>
          <c:max val="6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shore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159576"/>
        <c:crosses val="autoZero"/>
        <c:crossBetween val="midCat"/>
      </c:valAx>
      <c:valAx>
        <c:axId val="2132159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Density (g/m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168729305138047"/>
              <c:y val="0.3159651565215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2153864"/>
        <c:crosses val="autoZero"/>
        <c:crossBetween val="midCat"/>
        <c:majorUnit val="500.0"/>
      </c:valAx>
    </c:plotArea>
    <c:legend>
      <c:legendPos val="r"/>
      <c:layout>
        <c:manualLayout>
          <c:xMode val="edge"/>
          <c:yMode val="edge"/>
          <c:x val="0.481088701428834"/>
          <c:y val="0.0763196947212211"/>
          <c:w val="0.398298157317964"/>
          <c:h val="0.25546735593236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Californicus!$D$1:$D$2</c:f>
              <c:strCache>
                <c:ptCount val="1"/>
                <c:pt idx="0">
                  <c:v>July g/m^2 cal</c:v>
                </c:pt>
              </c:strCache>
            </c:strRef>
          </c:tx>
          <c:spPr>
            <a:ln w="28575">
              <a:noFill/>
            </a:ln>
          </c:spPr>
          <c:xVal>
            <c:numRef>
              <c:f>Californicus!$B$3:$B$52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Californicus!$D$3:$D$52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152.5984770877105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159.7603454624293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457.3688812094217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Californicus!$F$1:$F$2</c:f>
              <c:strCache>
                <c:ptCount val="1"/>
                <c:pt idx="0">
                  <c:v>Sep g/m^2 cal</c:v>
                </c:pt>
              </c:strCache>
            </c:strRef>
          </c:tx>
          <c:spPr>
            <a:ln w="28575">
              <a:noFill/>
            </a:ln>
          </c:spPr>
          <c:xVal>
            <c:numRef>
              <c:f>Californicus!$B$3:$B$52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Californicus!$F$3:$F$52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196.7571165202467</c:v>
                </c:pt>
                <c:pt idx="11">
                  <c:v>0.0</c:v>
                </c:pt>
                <c:pt idx="12">
                  <c:v>0.0</c:v>
                </c:pt>
                <c:pt idx="13">
                  <c:v>21.136258156292</c:v>
                </c:pt>
                <c:pt idx="14">
                  <c:v>196.6994595268868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650.9156802145598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215.4769530861995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113.9631175465147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145.7233954140293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Californicus!$H$1:$H$2</c:f>
              <c:strCache>
                <c:ptCount val="1"/>
                <c:pt idx="0">
                  <c:v>Nov g/m^2 cal</c:v>
                </c:pt>
              </c:strCache>
            </c:strRef>
          </c:tx>
          <c:spPr>
            <a:ln w="28575">
              <a:noFill/>
            </a:ln>
          </c:spPr>
          <c:xVal>
            <c:numRef>
              <c:f>Californicus!$B$3:$B$52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Californicus!$H$3:$H$52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267.2484032674286</c:v>
                </c:pt>
                <c:pt idx="13">
                  <c:v>0.0</c:v>
                </c:pt>
                <c:pt idx="14">
                  <c:v>0.0</c:v>
                </c:pt>
                <c:pt idx="15">
                  <c:v>1742.843147117994</c:v>
                </c:pt>
                <c:pt idx="16">
                  <c:v>41.59438105452373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347.3215109192758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1176.867418341056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139.0469806206137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1015.670710938603</c:v>
                </c:pt>
                <c:pt idx="45">
                  <c:v>260.078861085846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23.405125736832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Californicus!$J$1:$J$2</c:f>
              <c:strCache>
                <c:ptCount val="1"/>
                <c:pt idx="0">
                  <c:v>Jan g/m^2 cal</c:v>
                </c:pt>
              </c:strCache>
            </c:strRef>
          </c:tx>
          <c:spPr>
            <a:ln w="28575">
              <a:noFill/>
            </a:ln>
          </c:spPr>
          <c:xVal>
            <c:numRef>
              <c:f>Californicus!$B$3:$B$52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Californicus!$J$3:$J$52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117.4258111530173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743.7524051224585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191.8775514702017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381.9192757041404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836.1944525713078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269.1294667636321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873.4110385976853</c:v>
                </c:pt>
                <c:pt idx="45">
                  <c:v>0.0</c:v>
                </c:pt>
                <c:pt idx="46">
                  <c:v>209.2870484151598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Californicus!$L$1:$L$2</c:f>
              <c:strCache>
                <c:ptCount val="1"/>
                <c:pt idx="0">
                  <c:v>Mar g/m^2 cal</c:v>
                </c:pt>
              </c:strCache>
            </c:strRef>
          </c:tx>
          <c:spPr>
            <a:ln w="28575">
              <a:noFill/>
            </a:ln>
          </c:spPr>
          <c:xVal>
            <c:numRef>
              <c:f>Californicus!$B$3:$B$52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Californicus!$L$3:$L$52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939.9763494726677</c:v>
                </c:pt>
                <c:pt idx="15">
                  <c:v>695.4993468046157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29.50201247305184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362.5517357065727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1252.362419273625</c:v>
                </c:pt>
                <c:pt idx="41">
                  <c:v>0.0</c:v>
                </c:pt>
                <c:pt idx="42">
                  <c:v>29.17230656719531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185.0697015461926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10264"/>
        <c:axId val="2132213336"/>
      </c:scatterChart>
      <c:valAx>
        <c:axId val="213221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213336"/>
        <c:crosses val="autoZero"/>
        <c:crossBetween val="midCat"/>
      </c:valAx>
      <c:valAx>
        <c:axId val="2132213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210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Typha!$D$1:$D$2</c:f>
              <c:strCache>
                <c:ptCount val="1"/>
                <c:pt idx="0">
                  <c:v>Jun-July 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Typha!$C$3:$C$52</c:f>
              <c:numCache>
                <c:formatCode>General</c:formatCode>
                <c:ptCount val="50"/>
                <c:pt idx="0">
                  <c:v>6.0</c:v>
                </c:pt>
                <c:pt idx="1">
                  <c:v>8.0</c:v>
                </c:pt>
                <c:pt idx="2">
                  <c:v>19.0</c:v>
                </c:pt>
                <c:pt idx="3">
                  <c:v>28.0</c:v>
                </c:pt>
                <c:pt idx="4">
                  <c:v>40.0</c:v>
                </c:pt>
                <c:pt idx="5">
                  <c:v>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30.0</c:v>
                </c:pt>
                <c:pt idx="10">
                  <c:v>4.0</c:v>
                </c:pt>
                <c:pt idx="11">
                  <c:v>5.0</c:v>
                </c:pt>
                <c:pt idx="12">
                  <c:v>19.0</c:v>
                </c:pt>
                <c:pt idx="13">
                  <c:v>55.0</c:v>
                </c:pt>
                <c:pt idx="14">
                  <c:v>58.0</c:v>
                </c:pt>
                <c:pt idx="15">
                  <c:v>11.0</c:v>
                </c:pt>
                <c:pt idx="16">
                  <c:v>15.0</c:v>
                </c:pt>
                <c:pt idx="17">
                  <c:v>18.0</c:v>
                </c:pt>
                <c:pt idx="18">
                  <c:v>32.0</c:v>
                </c:pt>
                <c:pt idx="19">
                  <c:v>47.0</c:v>
                </c:pt>
                <c:pt idx="20">
                  <c:v>12.0</c:v>
                </c:pt>
                <c:pt idx="21">
                  <c:v>14.0</c:v>
                </c:pt>
                <c:pt idx="22">
                  <c:v>28.0</c:v>
                </c:pt>
                <c:pt idx="23">
                  <c:v>33.0</c:v>
                </c:pt>
                <c:pt idx="24">
                  <c:v>35.0</c:v>
                </c:pt>
                <c:pt idx="25">
                  <c:v>2.0</c:v>
                </c:pt>
                <c:pt idx="26">
                  <c:v>19.0</c:v>
                </c:pt>
                <c:pt idx="27">
                  <c:v>20.0</c:v>
                </c:pt>
                <c:pt idx="28">
                  <c:v>23.0</c:v>
                </c:pt>
                <c:pt idx="29">
                  <c:v>28.0</c:v>
                </c:pt>
                <c:pt idx="30">
                  <c:v>13.0</c:v>
                </c:pt>
                <c:pt idx="31">
                  <c:v>17.0</c:v>
                </c:pt>
                <c:pt idx="32">
                  <c:v>27.0</c:v>
                </c:pt>
                <c:pt idx="33">
                  <c:v>33.0</c:v>
                </c:pt>
                <c:pt idx="34">
                  <c:v>58.0</c:v>
                </c:pt>
                <c:pt idx="35">
                  <c:v>9.0</c:v>
                </c:pt>
                <c:pt idx="36">
                  <c:v>15.0</c:v>
                </c:pt>
                <c:pt idx="37">
                  <c:v>18.0</c:v>
                </c:pt>
                <c:pt idx="38">
                  <c:v>26.0</c:v>
                </c:pt>
                <c:pt idx="39">
                  <c:v>27.0</c:v>
                </c:pt>
                <c:pt idx="40">
                  <c:v>9.0</c:v>
                </c:pt>
                <c:pt idx="41">
                  <c:v>16.0</c:v>
                </c:pt>
                <c:pt idx="42">
                  <c:v>35.0</c:v>
                </c:pt>
                <c:pt idx="43">
                  <c:v>37.0</c:v>
                </c:pt>
                <c:pt idx="44">
                  <c:v>43.0</c:v>
                </c:pt>
                <c:pt idx="45">
                  <c:v>10.0</c:v>
                </c:pt>
                <c:pt idx="46">
                  <c:v>20.0</c:v>
                </c:pt>
                <c:pt idx="47">
                  <c:v>22.0</c:v>
                </c:pt>
                <c:pt idx="48">
                  <c:v>25.0</c:v>
                </c:pt>
                <c:pt idx="49">
                  <c:v>29.0</c:v>
                </c:pt>
              </c:numCache>
            </c:numRef>
          </c:xVal>
          <c:yVal>
            <c:numRef>
              <c:f>Typha!$D$3:$D$52</c:f>
              <c:numCache>
                <c:formatCode>General</c:formatCode>
                <c:ptCount val="50"/>
                <c:pt idx="0">
                  <c:v>2142.8247396</c:v>
                </c:pt>
                <c:pt idx="1">
                  <c:v>1939.1726648</c:v>
                </c:pt>
                <c:pt idx="2">
                  <c:v>1941.079434</c:v>
                </c:pt>
                <c:pt idx="3">
                  <c:v>2776.8773804</c:v>
                </c:pt>
                <c:pt idx="4">
                  <c:v>5975.713382</c:v>
                </c:pt>
                <c:pt idx="5">
                  <c:v>1935.6271</c:v>
                </c:pt>
                <c:pt idx="6">
                  <c:v>5909.8034844</c:v>
                </c:pt>
                <c:pt idx="7">
                  <c:v>3361.4560484</c:v>
                </c:pt>
                <c:pt idx="8">
                  <c:v>2386.3309328</c:v>
                </c:pt>
                <c:pt idx="9">
                  <c:v>2656.93665</c:v>
                </c:pt>
                <c:pt idx="10">
                  <c:v>2453.287428</c:v>
                </c:pt>
                <c:pt idx="11">
                  <c:v>335.4331664</c:v>
                </c:pt>
                <c:pt idx="12">
                  <c:v>2401.9472904</c:v>
                </c:pt>
                <c:pt idx="13">
                  <c:v>636.7417199999998</c:v>
                </c:pt>
                <c:pt idx="14">
                  <c:v>4271.91608</c:v>
                </c:pt>
                <c:pt idx="15">
                  <c:v>390.5990579999999</c:v>
                </c:pt>
                <c:pt idx="16">
                  <c:v>0.0</c:v>
                </c:pt>
                <c:pt idx="17">
                  <c:v>1774.7508032</c:v>
                </c:pt>
                <c:pt idx="18">
                  <c:v>3034.6056056</c:v>
                </c:pt>
                <c:pt idx="19">
                  <c:v>0.0</c:v>
                </c:pt>
                <c:pt idx="20">
                  <c:v>1812.7298236</c:v>
                </c:pt>
                <c:pt idx="21">
                  <c:v>1371.7195396</c:v>
                </c:pt>
                <c:pt idx="22">
                  <c:v>3318.5218396</c:v>
                </c:pt>
                <c:pt idx="23">
                  <c:v>1503.999701199999</c:v>
                </c:pt>
                <c:pt idx="24">
                  <c:v>0.0</c:v>
                </c:pt>
                <c:pt idx="25">
                  <c:v>1211.2348704</c:v>
                </c:pt>
                <c:pt idx="26">
                  <c:v>3318.3410952</c:v>
                </c:pt>
                <c:pt idx="27">
                  <c:v>873.2705547999999</c:v>
                </c:pt>
                <c:pt idx="28">
                  <c:v>1916.3569156</c:v>
                </c:pt>
                <c:pt idx="29">
                  <c:v>458.8647015999998</c:v>
                </c:pt>
                <c:pt idx="30">
                  <c:v>0.0</c:v>
                </c:pt>
                <c:pt idx="31">
                  <c:v>0.0</c:v>
                </c:pt>
                <c:pt idx="32">
                  <c:v>2316.4565516</c:v>
                </c:pt>
                <c:pt idx="33">
                  <c:v>2347.046661599999</c:v>
                </c:pt>
                <c:pt idx="34">
                  <c:v>0.0</c:v>
                </c:pt>
                <c:pt idx="35">
                  <c:v>1269.5920584</c:v>
                </c:pt>
                <c:pt idx="36">
                  <c:v>1523.875828</c:v>
                </c:pt>
                <c:pt idx="37">
                  <c:v>2591.383525199999</c:v>
                </c:pt>
                <c:pt idx="38">
                  <c:v>3326.1089004</c:v>
                </c:pt>
                <c:pt idx="39">
                  <c:v>4349.3703996</c:v>
                </c:pt>
                <c:pt idx="40">
                  <c:v>5041.0401639</c:v>
                </c:pt>
                <c:pt idx="41">
                  <c:v>2880.2909408</c:v>
                </c:pt>
                <c:pt idx="42">
                  <c:v>4122.1438552</c:v>
                </c:pt>
                <c:pt idx="43">
                  <c:v>2892.619179999999</c:v>
                </c:pt>
                <c:pt idx="44">
                  <c:v>1669.365138</c:v>
                </c:pt>
                <c:pt idx="45">
                  <c:v>2751.254940000001</c:v>
                </c:pt>
                <c:pt idx="46">
                  <c:v>123.90368</c:v>
                </c:pt>
                <c:pt idx="47">
                  <c:v>519.2769276000001</c:v>
                </c:pt>
                <c:pt idx="48">
                  <c:v>1858.6535568</c:v>
                </c:pt>
                <c:pt idx="49">
                  <c:v>2597.9668264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Typha!$F$1:$F$2</c:f>
              <c:strCache>
                <c:ptCount val="1"/>
                <c:pt idx="0">
                  <c:v>Sep 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Typha!$E$3:$E$52</c:f>
              <c:numCache>
                <c:formatCode>General</c:formatCode>
                <c:ptCount val="50"/>
                <c:pt idx="0">
                  <c:v>21.0</c:v>
                </c:pt>
                <c:pt idx="1">
                  <c:v>36.0</c:v>
                </c:pt>
                <c:pt idx="2">
                  <c:v>46.0</c:v>
                </c:pt>
                <c:pt idx="3">
                  <c:v>49.0</c:v>
                </c:pt>
                <c:pt idx="4">
                  <c:v>52.0</c:v>
                </c:pt>
                <c:pt idx="5">
                  <c:v>7.0</c:v>
                </c:pt>
                <c:pt idx="6">
                  <c:v>21.0</c:v>
                </c:pt>
                <c:pt idx="7">
                  <c:v>27.0</c:v>
                </c:pt>
                <c:pt idx="8">
                  <c:v>31.0</c:v>
                </c:pt>
                <c:pt idx="9">
                  <c:v>52.0</c:v>
                </c:pt>
                <c:pt idx="10">
                  <c:v>10.0</c:v>
                </c:pt>
                <c:pt idx="11">
                  <c:v>16.0</c:v>
                </c:pt>
                <c:pt idx="12">
                  <c:v>24.0</c:v>
                </c:pt>
                <c:pt idx="13">
                  <c:v>45.0</c:v>
                </c:pt>
                <c:pt idx="14">
                  <c:v>53.0</c:v>
                </c:pt>
                <c:pt idx="15">
                  <c:v>19.0</c:v>
                </c:pt>
                <c:pt idx="16">
                  <c:v>21.0</c:v>
                </c:pt>
                <c:pt idx="17">
                  <c:v>38.0</c:v>
                </c:pt>
                <c:pt idx="18">
                  <c:v>41.0</c:v>
                </c:pt>
                <c:pt idx="19">
                  <c:v>49.0</c:v>
                </c:pt>
                <c:pt idx="20">
                  <c:v>5.0</c:v>
                </c:pt>
                <c:pt idx="21">
                  <c:v>15.0</c:v>
                </c:pt>
                <c:pt idx="22">
                  <c:v>27.0</c:v>
                </c:pt>
                <c:pt idx="23">
                  <c:v>34.0</c:v>
                </c:pt>
                <c:pt idx="24">
                  <c:v>46.0</c:v>
                </c:pt>
                <c:pt idx="25">
                  <c:v>12.0</c:v>
                </c:pt>
                <c:pt idx="26">
                  <c:v>19.0</c:v>
                </c:pt>
                <c:pt idx="27">
                  <c:v>23.0</c:v>
                </c:pt>
                <c:pt idx="28">
                  <c:v>28.0</c:v>
                </c:pt>
                <c:pt idx="29">
                  <c:v>37.0</c:v>
                </c:pt>
                <c:pt idx="30">
                  <c:v>7.0</c:v>
                </c:pt>
                <c:pt idx="31">
                  <c:v>8.0</c:v>
                </c:pt>
                <c:pt idx="32">
                  <c:v>17.0</c:v>
                </c:pt>
                <c:pt idx="33">
                  <c:v>31.0</c:v>
                </c:pt>
                <c:pt idx="34">
                  <c:v>52.0</c:v>
                </c:pt>
                <c:pt idx="35">
                  <c:v>2.0</c:v>
                </c:pt>
                <c:pt idx="36">
                  <c:v>11.0</c:v>
                </c:pt>
                <c:pt idx="37">
                  <c:v>20.0</c:v>
                </c:pt>
                <c:pt idx="38">
                  <c:v>33.0</c:v>
                </c:pt>
                <c:pt idx="39">
                  <c:v>54.0</c:v>
                </c:pt>
                <c:pt idx="40">
                  <c:v>7.0</c:v>
                </c:pt>
                <c:pt idx="41">
                  <c:v>13.0</c:v>
                </c:pt>
                <c:pt idx="42">
                  <c:v>17.0</c:v>
                </c:pt>
                <c:pt idx="43">
                  <c:v>23.0</c:v>
                </c:pt>
                <c:pt idx="44">
                  <c:v>56.0</c:v>
                </c:pt>
                <c:pt idx="45">
                  <c:v>2.0</c:v>
                </c:pt>
                <c:pt idx="46">
                  <c:v>20.0</c:v>
                </c:pt>
                <c:pt idx="47">
                  <c:v>33.0</c:v>
                </c:pt>
                <c:pt idx="48">
                  <c:v>46.0</c:v>
                </c:pt>
                <c:pt idx="49">
                  <c:v>10.0</c:v>
                </c:pt>
              </c:numCache>
            </c:numRef>
          </c:xVal>
          <c:yVal>
            <c:numRef>
              <c:f>Typha!$F$3:$F$52</c:f>
              <c:numCache>
                <c:formatCode>General</c:formatCode>
                <c:ptCount val="50"/>
                <c:pt idx="0">
                  <c:v>120.1243999999999</c:v>
                </c:pt>
                <c:pt idx="1">
                  <c:v>355.3345199999998</c:v>
                </c:pt>
                <c:pt idx="2">
                  <c:v>1224.79212</c:v>
                </c:pt>
                <c:pt idx="3">
                  <c:v>957.3136399999999</c:v>
                </c:pt>
                <c:pt idx="4">
                  <c:v>0.0</c:v>
                </c:pt>
                <c:pt idx="5">
                  <c:v>156.3461999999999</c:v>
                </c:pt>
                <c:pt idx="6">
                  <c:v>0.0</c:v>
                </c:pt>
                <c:pt idx="7">
                  <c:v>700.4587423999999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207.4199199999999</c:v>
                </c:pt>
                <c:pt idx="14">
                  <c:v>2188.3244</c:v>
                </c:pt>
                <c:pt idx="15">
                  <c:v>0.0</c:v>
                </c:pt>
                <c:pt idx="16">
                  <c:v>190.99416</c:v>
                </c:pt>
                <c:pt idx="17">
                  <c:v>22.43552000000003</c:v>
                </c:pt>
                <c:pt idx="18">
                  <c:v>765.0031999999998</c:v>
                </c:pt>
                <c:pt idx="19">
                  <c:v>0.0</c:v>
                </c:pt>
                <c:pt idx="20">
                  <c:v>1002.91425</c:v>
                </c:pt>
                <c:pt idx="21">
                  <c:v>767.4450431999999</c:v>
                </c:pt>
                <c:pt idx="22">
                  <c:v>604.8249711999998</c:v>
                </c:pt>
                <c:pt idx="23">
                  <c:v>0.0</c:v>
                </c:pt>
                <c:pt idx="24">
                  <c:v>2639.70676</c:v>
                </c:pt>
                <c:pt idx="25">
                  <c:v>156.8762</c:v>
                </c:pt>
                <c:pt idx="26">
                  <c:v>1368.9353796</c:v>
                </c:pt>
                <c:pt idx="27">
                  <c:v>0.0</c:v>
                </c:pt>
                <c:pt idx="28">
                  <c:v>0.0</c:v>
                </c:pt>
                <c:pt idx="29">
                  <c:v>1778.90292</c:v>
                </c:pt>
                <c:pt idx="30">
                  <c:v>328.4059999999999</c:v>
                </c:pt>
                <c:pt idx="31">
                  <c:v>0.0</c:v>
                </c:pt>
                <c:pt idx="32">
                  <c:v>292.3047999999999</c:v>
                </c:pt>
                <c:pt idx="33">
                  <c:v>1219.26656</c:v>
                </c:pt>
                <c:pt idx="34">
                  <c:v>836.4583599999999</c:v>
                </c:pt>
                <c:pt idx="35">
                  <c:v>458.9476399999998</c:v>
                </c:pt>
                <c:pt idx="36">
                  <c:v>337.8258</c:v>
                </c:pt>
                <c:pt idx="37">
                  <c:v>529.3092463999999</c:v>
                </c:pt>
                <c:pt idx="38">
                  <c:v>0.0</c:v>
                </c:pt>
                <c:pt idx="39">
                  <c:v>774.0022399999999</c:v>
                </c:pt>
                <c:pt idx="40">
                  <c:v>0.0</c:v>
                </c:pt>
                <c:pt idx="41">
                  <c:v>149.55952</c:v>
                </c:pt>
                <c:pt idx="42">
                  <c:v>3577.201184</c:v>
                </c:pt>
                <c:pt idx="43">
                  <c:v>1708.087212</c:v>
                </c:pt>
                <c:pt idx="44">
                  <c:v>0.0</c:v>
                </c:pt>
                <c:pt idx="45">
                  <c:v>2050.2257208</c:v>
                </c:pt>
                <c:pt idx="46">
                  <c:v>0.0</c:v>
                </c:pt>
                <c:pt idx="47">
                  <c:v>237.2866799999998</c:v>
                </c:pt>
                <c:pt idx="48">
                  <c:v>144.5306399999998</c:v>
                </c:pt>
                <c:pt idx="49">
                  <c:v>119.0785199999999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Typha!$H$1:$H$2</c:f>
              <c:strCache>
                <c:ptCount val="1"/>
                <c:pt idx="0">
                  <c:v>Nov g/m^2 typha</c:v>
                </c:pt>
              </c:strCache>
            </c:strRef>
          </c:tx>
          <c:spPr>
            <a:ln w="28575">
              <a:noFill/>
            </a:ln>
          </c:spPr>
          <c:xVal>
            <c:strRef>
              <c:f>Typha!$G$3:$G$52</c:f>
              <c:strCache>
                <c:ptCount val="50"/>
                <c:pt idx="0">
                  <c:v>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22</c:v>
                </c:pt>
                <c:pt idx="9">
                  <c:v>31</c:v>
                </c:pt>
                <c:pt idx="10">
                  <c:v>20</c:v>
                </c:pt>
                <c:pt idx="11">
                  <c:v>22</c:v>
                </c:pt>
                <c:pt idx="12">
                  <c:v>42</c:v>
                </c:pt>
                <c:pt idx="13">
                  <c:v>48</c:v>
                </c:pt>
                <c:pt idx="14">
                  <c:v>Error</c:v>
                </c:pt>
                <c:pt idx="15">
                  <c:v>7</c:v>
                </c:pt>
                <c:pt idx="16">
                  <c:v>8</c:v>
                </c:pt>
                <c:pt idx="17">
                  <c:v>20</c:v>
                </c:pt>
                <c:pt idx="18">
                  <c:v>27</c:v>
                </c:pt>
                <c:pt idx="19">
                  <c:v>41</c:v>
                </c:pt>
                <c:pt idx="20">
                  <c:v>7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46</c:v>
                </c:pt>
                <c:pt idx="25">
                  <c:v>7</c:v>
                </c:pt>
                <c:pt idx="26">
                  <c:v>17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1</c:v>
                </c:pt>
                <c:pt idx="31">
                  <c:v>11</c:v>
                </c:pt>
                <c:pt idx="32">
                  <c:v>20</c:v>
                </c:pt>
                <c:pt idx="33">
                  <c:v>35</c:v>
                </c:pt>
                <c:pt idx="34">
                  <c:v>38</c:v>
                </c:pt>
                <c:pt idx="35">
                  <c:v>2</c:v>
                </c:pt>
                <c:pt idx="36">
                  <c:v>13</c:v>
                </c:pt>
                <c:pt idx="37">
                  <c:v>38</c:v>
                </c:pt>
                <c:pt idx="38">
                  <c:v>45</c:v>
                </c:pt>
                <c:pt idx="39">
                  <c:v>56</c:v>
                </c:pt>
                <c:pt idx="40">
                  <c:v>2</c:v>
                </c:pt>
                <c:pt idx="41">
                  <c:v>12</c:v>
                </c:pt>
                <c:pt idx="42">
                  <c:v>36</c:v>
                </c:pt>
                <c:pt idx="43">
                  <c:v>45</c:v>
                </c:pt>
                <c:pt idx="44">
                  <c:v>56</c:v>
                </c:pt>
                <c:pt idx="45">
                  <c:v>12</c:v>
                </c:pt>
                <c:pt idx="46">
                  <c:v>17</c:v>
                </c:pt>
                <c:pt idx="47">
                  <c:v>24</c:v>
                </c:pt>
                <c:pt idx="48">
                  <c:v>37</c:v>
                </c:pt>
                <c:pt idx="49">
                  <c:v>48</c:v>
                </c:pt>
              </c:strCache>
            </c:strRef>
          </c:xVal>
          <c:yVal>
            <c:numRef>
              <c:f>Typha!$H$3:$H$52</c:f>
              <c:numCache>
                <c:formatCode>General</c:formatCode>
                <c:ptCount val="50"/>
                <c:pt idx="0">
                  <c:v>554.5299199999997</c:v>
                </c:pt>
                <c:pt idx="1">
                  <c:v>51.96228000000002</c:v>
                </c:pt>
                <c:pt idx="2">
                  <c:v>1707.268159999999</c:v>
                </c:pt>
                <c:pt idx="3">
                  <c:v>557.8313199999999</c:v>
                </c:pt>
                <c:pt idx="4">
                  <c:v>0.0</c:v>
                </c:pt>
                <c:pt idx="5">
                  <c:v>392.7626896000001</c:v>
                </c:pt>
                <c:pt idx="6">
                  <c:v>0.0</c:v>
                </c:pt>
                <c:pt idx="7">
                  <c:v>26.03627999999998</c:v>
                </c:pt>
                <c:pt idx="8">
                  <c:v>0.0</c:v>
                </c:pt>
                <c:pt idx="9">
                  <c:v>115.1167599999999</c:v>
                </c:pt>
                <c:pt idx="10">
                  <c:v>508.6461199999998</c:v>
                </c:pt>
                <c:pt idx="11">
                  <c:v>0.0</c:v>
                </c:pt>
                <c:pt idx="12">
                  <c:v>2641.105999999999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108.28</c:v>
                </c:pt>
                <c:pt idx="20">
                  <c:v>458.4682647999998</c:v>
                </c:pt>
                <c:pt idx="21">
                  <c:v>665.4135903999999</c:v>
                </c:pt>
                <c:pt idx="22">
                  <c:v>0.0</c:v>
                </c:pt>
                <c:pt idx="23">
                  <c:v>1623.8488012</c:v>
                </c:pt>
                <c:pt idx="24">
                  <c:v>822.4516399999997</c:v>
                </c:pt>
                <c:pt idx="25">
                  <c:v>220.6549999999999</c:v>
                </c:pt>
                <c:pt idx="26">
                  <c:v>127.75692</c:v>
                </c:pt>
                <c:pt idx="27">
                  <c:v>1365.33344</c:v>
                </c:pt>
                <c:pt idx="28">
                  <c:v>2165.0886</c:v>
                </c:pt>
                <c:pt idx="29">
                  <c:v>2144.599679999999</c:v>
                </c:pt>
                <c:pt idx="30">
                  <c:v>325.9657999999998</c:v>
                </c:pt>
                <c:pt idx="31">
                  <c:v>0.0</c:v>
                </c:pt>
                <c:pt idx="32">
                  <c:v>19.84804</c:v>
                </c:pt>
                <c:pt idx="33">
                  <c:v>1225.350079999999</c:v>
                </c:pt>
                <c:pt idx="34">
                  <c:v>1599.560359999999</c:v>
                </c:pt>
                <c:pt idx="35">
                  <c:v>0.0</c:v>
                </c:pt>
                <c:pt idx="36">
                  <c:v>447.8981367999999</c:v>
                </c:pt>
                <c:pt idx="37">
                  <c:v>449.7051599999998</c:v>
                </c:pt>
                <c:pt idx="38">
                  <c:v>1259.238319999999</c:v>
                </c:pt>
                <c:pt idx="39">
                  <c:v>0.0</c:v>
                </c:pt>
                <c:pt idx="40">
                  <c:v>2604.630464</c:v>
                </c:pt>
                <c:pt idx="41">
                  <c:v>28.20267999999999</c:v>
                </c:pt>
                <c:pt idx="42">
                  <c:v>2949.90632</c:v>
                </c:pt>
                <c:pt idx="43">
                  <c:v>1873.64308</c:v>
                </c:pt>
                <c:pt idx="44">
                  <c:v>0.0</c:v>
                </c:pt>
                <c:pt idx="45">
                  <c:v>0.0</c:v>
                </c:pt>
                <c:pt idx="46">
                  <c:v>750.7617812</c:v>
                </c:pt>
                <c:pt idx="47">
                  <c:v>122.57292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Typha!$J$1:$J$2</c:f>
              <c:strCache>
                <c:ptCount val="1"/>
                <c:pt idx="0">
                  <c:v>Jan 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Typha!$I$3:$I$52</c:f>
              <c:numCache>
                <c:formatCode>General</c:formatCode>
                <c:ptCount val="50"/>
                <c:pt idx="0">
                  <c:v>8.0</c:v>
                </c:pt>
                <c:pt idx="1">
                  <c:v>11.0</c:v>
                </c:pt>
                <c:pt idx="2">
                  <c:v>32.0</c:v>
                </c:pt>
                <c:pt idx="3">
                  <c:v>34.0</c:v>
                </c:pt>
                <c:pt idx="4">
                  <c:v>37.0</c:v>
                </c:pt>
                <c:pt idx="5">
                  <c:v>12.0</c:v>
                </c:pt>
                <c:pt idx="6">
                  <c:v>25.0</c:v>
                </c:pt>
                <c:pt idx="7">
                  <c:v>29.0</c:v>
                </c:pt>
                <c:pt idx="8">
                  <c:v>41.0</c:v>
                </c:pt>
                <c:pt idx="9">
                  <c:v>46.0</c:v>
                </c:pt>
                <c:pt idx="10">
                  <c:v>8.0</c:v>
                </c:pt>
                <c:pt idx="11">
                  <c:v>14.0</c:v>
                </c:pt>
                <c:pt idx="12">
                  <c:v>25.0</c:v>
                </c:pt>
                <c:pt idx="13">
                  <c:v>26.0</c:v>
                </c:pt>
                <c:pt idx="14">
                  <c:v>36.0</c:v>
                </c:pt>
                <c:pt idx="15">
                  <c:v>10.0</c:v>
                </c:pt>
                <c:pt idx="16">
                  <c:v>16.0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15.0</c:v>
                </c:pt>
                <c:pt idx="21">
                  <c:v>19.0</c:v>
                </c:pt>
                <c:pt idx="22">
                  <c:v>30.0</c:v>
                </c:pt>
                <c:pt idx="23">
                  <c:v>42.0</c:v>
                </c:pt>
                <c:pt idx="24">
                  <c:v>49.0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31.0</c:v>
                </c:pt>
                <c:pt idx="29">
                  <c:v>46.0</c:v>
                </c:pt>
                <c:pt idx="30">
                  <c:v>2.0</c:v>
                </c:pt>
                <c:pt idx="31">
                  <c:v>3.0</c:v>
                </c:pt>
                <c:pt idx="32">
                  <c:v>33.0</c:v>
                </c:pt>
                <c:pt idx="33">
                  <c:v>37.0</c:v>
                </c:pt>
                <c:pt idx="34">
                  <c:v>48.0</c:v>
                </c:pt>
                <c:pt idx="35">
                  <c:v>9.0</c:v>
                </c:pt>
                <c:pt idx="36">
                  <c:v>12.0</c:v>
                </c:pt>
                <c:pt idx="37">
                  <c:v>22.0</c:v>
                </c:pt>
                <c:pt idx="38">
                  <c:v>38.0</c:v>
                </c:pt>
                <c:pt idx="39">
                  <c:v>40.0</c:v>
                </c:pt>
                <c:pt idx="40">
                  <c:v>1.0</c:v>
                </c:pt>
                <c:pt idx="41">
                  <c:v>7.0</c:v>
                </c:pt>
                <c:pt idx="42">
                  <c:v>10.0</c:v>
                </c:pt>
                <c:pt idx="43">
                  <c:v>24.0</c:v>
                </c:pt>
                <c:pt idx="44">
                  <c:v>50.0</c:v>
                </c:pt>
                <c:pt idx="45">
                  <c:v>4.0</c:v>
                </c:pt>
                <c:pt idx="46">
                  <c:v>10.0</c:v>
                </c:pt>
                <c:pt idx="47">
                  <c:v>23.0</c:v>
                </c:pt>
                <c:pt idx="48">
                  <c:v>26.0</c:v>
                </c:pt>
                <c:pt idx="49">
                  <c:v>45.0</c:v>
                </c:pt>
              </c:numCache>
            </c:numRef>
          </c:xVal>
          <c:yVal>
            <c:numRef>
              <c:f>Typha!$J$3:$J$52</c:f>
              <c:numCache>
                <c:formatCode>General</c:formatCode>
                <c:ptCount val="50"/>
                <c:pt idx="0">
                  <c:v>0.0</c:v>
                </c:pt>
                <c:pt idx="1">
                  <c:v>27.21012</c:v>
                </c:pt>
                <c:pt idx="2">
                  <c:v>220.5749999999998</c:v>
                </c:pt>
                <c:pt idx="3">
                  <c:v>49.23075999999986</c:v>
                </c:pt>
                <c:pt idx="4">
                  <c:v>506.2420399999999</c:v>
                </c:pt>
                <c:pt idx="5">
                  <c:v>124.26124</c:v>
                </c:pt>
                <c:pt idx="6">
                  <c:v>0.0</c:v>
                </c:pt>
                <c:pt idx="7">
                  <c:v>0.0</c:v>
                </c:pt>
                <c:pt idx="8">
                  <c:v>362.1740399999999</c:v>
                </c:pt>
                <c:pt idx="9">
                  <c:v>1051.07764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521.4146399999998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214.80112</c:v>
                </c:pt>
                <c:pt idx="19">
                  <c:v>820.9318399999997</c:v>
                </c:pt>
                <c:pt idx="20">
                  <c:v>0.0</c:v>
                </c:pt>
                <c:pt idx="21">
                  <c:v>25.34455999999997</c:v>
                </c:pt>
                <c:pt idx="22">
                  <c:v>20.38963999999999</c:v>
                </c:pt>
                <c:pt idx="23">
                  <c:v>3234.488439999999</c:v>
                </c:pt>
                <c:pt idx="24">
                  <c:v>804.1545999999998</c:v>
                </c:pt>
                <c:pt idx="25">
                  <c:v>0.0</c:v>
                </c:pt>
                <c:pt idx="26">
                  <c:v>52.67231999999978</c:v>
                </c:pt>
                <c:pt idx="27">
                  <c:v>0.0</c:v>
                </c:pt>
                <c:pt idx="28">
                  <c:v>141.74808</c:v>
                </c:pt>
                <c:pt idx="29">
                  <c:v>2140.101479999999</c:v>
                </c:pt>
                <c:pt idx="30">
                  <c:v>12.6959999999998</c:v>
                </c:pt>
                <c:pt idx="31">
                  <c:v>0.0</c:v>
                </c:pt>
                <c:pt idx="32">
                  <c:v>119.693</c:v>
                </c:pt>
                <c:pt idx="33">
                  <c:v>227.8307999999998</c:v>
                </c:pt>
                <c:pt idx="34">
                  <c:v>1042.72868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127.4742399999999</c:v>
                </c:pt>
                <c:pt idx="39">
                  <c:v>126.1775599999999</c:v>
                </c:pt>
                <c:pt idx="40">
                  <c:v>9.489319999999793</c:v>
                </c:pt>
                <c:pt idx="41">
                  <c:v>0.0</c:v>
                </c:pt>
                <c:pt idx="42">
                  <c:v>0.0</c:v>
                </c:pt>
                <c:pt idx="43">
                  <c:v>799.3066</c:v>
                </c:pt>
                <c:pt idx="44">
                  <c:v>141.5435199999999</c:v>
                </c:pt>
                <c:pt idx="45">
                  <c:v>0.0</c:v>
                </c:pt>
                <c:pt idx="46">
                  <c:v>173.0421999999999</c:v>
                </c:pt>
                <c:pt idx="47">
                  <c:v>0.0</c:v>
                </c:pt>
                <c:pt idx="48">
                  <c:v>121.6022399999999</c:v>
                </c:pt>
                <c:pt idx="49">
                  <c:v>14.92523999999986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Typha!$L$1:$L$2</c:f>
              <c:strCache>
                <c:ptCount val="1"/>
                <c:pt idx="0">
                  <c:v>Mar 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Typha!$K$3:$K$52</c:f>
              <c:numCache>
                <c:formatCode>General</c:formatCode>
                <c:ptCount val="50"/>
                <c:pt idx="0">
                  <c:v>1.0</c:v>
                </c:pt>
                <c:pt idx="1">
                  <c:v>25.0</c:v>
                </c:pt>
                <c:pt idx="2">
                  <c:v>42.0</c:v>
                </c:pt>
                <c:pt idx="3">
                  <c:v>47.0</c:v>
                </c:pt>
                <c:pt idx="4">
                  <c:v>49.0</c:v>
                </c:pt>
                <c:pt idx="5">
                  <c:v>28.0</c:v>
                </c:pt>
                <c:pt idx="6">
                  <c:v>31.0</c:v>
                </c:pt>
                <c:pt idx="7">
                  <c:v>34.0</c:v>
                </c:pt>
                <c:pt idx="8">
                  <c:v>44.0</c:v>
                </c:pt>
                <c:pt idx="9">
                  <c:v>50.0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36.0</c:v>
                </c:pt>
                <c:pt idx="14">
                  <c:v>39.0</c:v>
                </c:pt>
                <c:pt idx="15">
                  <c:v>4.0</c:v>
                </c:pt>
                <c:pt idx="16">
                  <c:v>15.0</c:v>
                </c:pt>
                <c:pt idx="17">
                  <c:v>25.0</c:v>
                </c:pt>
                <c:pt idx="18">
                  <c:v>42.0</c:v>
                </c:pt>
                <c:pt idx="19">
                  <c:v>48.0</c:v>
                </c:pt>
                <c:pt idx="20">
                  <c:v>4.0</c:v>
                </c:pt>
                <c:pt idx="21">
                  <c:v>21.0</c:v>
                </c:pt>
                <c:pt idx="22">
                  <c:v>23.0</c:v>
                </c:pt>
                <c:pt idx="23">
                  <c:v>43.0</c:v>
                </c:pt>
                <c:pt idx="24">
                  <c:v>45.0</c:v>
                </c:pt>
                <c:pt idx="25">
                  <c:v>2.0</c:v>
                </c:pt>
                <c:pt idx="26">
                  <c:v>15.0</c:v>
                </c:pt>
                <c:pt idx="27">
                  <c:v>22.0</c:v>
                </c:pt>
                <c:pt idx="28">
                  <c:v>43.0</c:v>
                </c:pt>
                <c:pt idx="29">
                  <c:v>52.0</c:v>
                </c:pt>
                <c:pt idx="30">
                  <c:v>13.0</c:v>
                </c:pt>
                <c:pt idx="31">
                  <c:v>21.0</c:v>
                </c:pt>
                <c:pt idx="32">
                  <c:v>22.0</c:v>
                </c:pt>
                <c:pt idx="33">
                  <c:v>27.0</c:v>
                </c:pt>
                <c:pt idx="34">
                  <c:v>52.0</c:v>
                </c:pt>
                <c:pt idx="35">
                  <c:v>4.0</c:v>
                </c:pt>
                <c:pt idx="36">
                  <c:v>12.0</c:v>
                </c:pt>
                <c:pt idx="37">
                  <c:v>40.0</c:v>
                </c:pt>
                <c:pt idx="38">
                  <c:v>49.0</c:v>
                </c:pt>
                <c:pt idx="39">
                  <c:v>51.0</c:v>
                </c:pt>
                <c:pt idx="40">
                  <c:v>5.0</c:v>
                </c:pt>
                <c:pt idx="41">
                  <c:v>15.0</c:v>
                </c:pt>
                <c:pt idx="42">
                  <c:v>34.0</c:v>
                </c:pt>
                <c:pt idx="43">
                  <c:v>37.0</c:v>
                </c:pt>
                <c:pt idx="44">
                  <c:v>38.0</c:v>
                </c:pt>
                <c:pt idx="45">
                  <c:v>6.0</c:v>
                </c:pt>
                <c:pt idx="46">
                  <c:v>12.0</c:v>
                </c:pt>
                <c:pt idx="47">
                  <c:v>22.0</c:v>
                </c:pt>
                <c:pt idx="48">
                  <c:v>51.0</c:v>
                </c:pt>
                <c:pt idx="49">
                  <c:v>54.0</c:v>
                </c:pt>
              </c:numCache>
            </c:numRef>
          </c:xVal>
          <c:yVal>
            <c:numRef>
              <c:f>Typha!$L$3:$L$52</c:f>
              <c:numCache>
                <c:formatCode>General</c:formatCode>
                <c:ptCount val="50"/>
                <c:pt idx="0">
                  <c:v>104.1873199999999</c:v>
                </c:pt>
                <c:pt idx="1">
                  <c:v>203.9247999999999</c:v>
                </c:pt>
                <c:pt idx="2">
                  <c:v>295.9025999999999</c:v>
                </c:pt>
                <c:pt idx="3">
                  <c:v>416.3507999999997</c:v>
                </c:pt>
                <c:pt idx="4">
                  <c:v>336.7039199999999</c:v>
                </c:pt>
                <c:pt idx="5">
                  <c:v>132.14792</c:v>
                </c:pt>
                <c:pt idx="6">
                  <c:v>82.84863999999994</c:v>
                </c:pt>
                <c:pt idx="7">
                  <c:v>841.3042399999997</c:v>
                </c:pt>
                <c:pt idx="8">
                  <c:v>184.8333599999998</c:v>
                </c:pt>
                <c:pt idx="9">
                  <c:v>299.3049599999997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20.20711999999995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60.48611999999991</c:v>
                </c:pt>
                <c:pt idx="19">
                  <c:v>493.6207199999998</c:v>
                </c:pt>
                <c:pt idx="20">
                  <c:v>177.92036</c:v>
                </c:pt>
                <c:pt idx="21">
                  <c:v>90.65203999999996</c:v>
                </c:pt>
                <c:pt idx="22">
                  <c:v>236.82248</c:v>
                </c:pt>
                <c:pt idx="23">
                  <c:v>442.8559199999997</c:v>
                </c:pt>
                <c:pt idx="24">
                  <c:v>308.5069599999998</c:v>
                </c:pt>
                <c:pt idx="25">
                  <c:v>333.2844799999998</c:v>
                </c:pt>
                <c:pt idx="26">
                  <c:v>536.27276</c:v>
                </c:pt>
                <c:pt idx="27">
                  <c:v>299.4102399999999</c:v>
                </c:pt>
                <c:pt idx="28">
                  <c:v>361.2784799999997</c:v>
                </c:pt>
                <c:pt idx="29">
                  <c:v>1704.39936</c:v>
                </c:pt>
                <c:pt idx="30">
                  <c:v>0.0</c:v>
                </c:pt>
                <c:pt idx="31">
                  <c:v>272.9257599999998</c:v>
                </c:pt>
                <c:pt idx="32">
                  <c:v>1038.3218</c:v>
                </c:pt>
                <c:pt idx="33">
                  <c:v>281.6814399999998</c:v>
                </c:pt>
                <c:pt idx="34">
                  <c:v>550.97956</c:v>
                </c:pt>
                <c:pt idx="35">
                  <c:v>0.0</c:v>
                </c:pt>
                <c:pt idx="36">
                  <c:v>95.08971999999993</c:v>
                </c:pt>
                <c:pt idx="37">
                  <c:v>191.1271999999998</c:v>
                </c:pt>
                <c:pt idx="38">
                  <c:v>340.8142799999997</c:v>
                </c:pt>
                <c:pt idx="39">
                  <c:v>48.81803999999991</c:v>
                </c:pt>
                <c:pt idx="40">
                  <c:v>38.97904</c:v>
                </c:pt>
                <c:pt idx="41">
                  <c:v>358.5389199999998</c:v>
                </c:pt>
                <c:pt idx="42">
                  <c:v>154.45084</c:v>
                </c:pt>
                <c:pt idx="43">
                  <c:v>105.042</c:v>
                </c:pt>
                <c:pt idx="44">
                  <c:v>354.1658399999998</c:v>
                </c:pt>
                <c:pt idx="45">
                  <c:v>190.2774399999998</c:v>
                </c:pt>
                <c:pt idx="46">
                  <c:v>68.69075999999993</c:v>
                </c:pt>
                <c:pt idx="47">
                  <c:v>0.0</c:v>
                </c:pt>
                <c:pt idx="48">
                  <c:v>1728.05328</c:v>
                </c:pt>
                <c:pt idx="49">
                  <c:v>337.9193999999998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270216"/>
        <c:axId val="2132273288"/>
      </c:scatterChart>
      <c:valAx>
        <c:axId val="2132270216"/>
        <c:scaling>
          <c:orientation val="minMax"/>
          <c:max val="6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2273288"/>
        <c:crosses val="autoZero"/>
        <c:crossBetween val="midCat"/>
      </c:valAx>
      <c:valAx>
        <c:axId val="213227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270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Typha!$D$1:$D$2</c:f>
              <c:strCache>
                <c:ptCount val="1"/>
                <c:pt idx="0">
                  <c:v>Jun-July 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Typha!$B$3:$B$52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Typha!$D$3:$D$52</c:f>
              <c:numCache>
                <c:formatCode>General</c:formatCode>
                <c:ptCount val="50"/>
                <c:pt idx="0">
                  <c:v>2142.8247396</c:v>
                </c:pt>
                <c:pt idx="1">
                  <c:v>1939.1726648</c:v>
                </c:pt>
                <c:pt idx="2">
                  <c:v>1941.079434</c:v>
                </c:pt>
                <c:pt idx="3">
                  <c:v>2776.8773804</c:v>
                </c:pt>
                <c:pt idx="4">
                  <c:v>5975.713382</c:v>
                </c:pt>
                <c:pt idx="5">
                  <c:v>1935.6271</c:v>
                </c:pt>
                <c:pt idx="6">
                  <c:v>5909.8034844</c:v>
                </c:pt>
                <c:pt idx="7">
                  <c:v>3361.4560484</c:v>
                </c:pt>
                <c:pt idx="8">
                  <c:v>2386.3309328</c:v>
                </c:pt>
                <c:pt idx="9">
                  <c:v>2656.93665</c:v>
                </c:pt>
                <c:pt idx="10">
                  <c:v>2453.287428</c:v>
                </c:pt>
                <c:pt idx="11">
                  <c:v>335.4331664</c:v>
                </c:pt>
                <c:pt idx="12">
                  <c:v>2401.9472904</c:v>
                </c:pt>
                <c:pt idx="13">
                  <c:v>636.7417199999998</c:v>
                </c:pt>
                <c:pt idx="14">
                  <c:v>4271.91608</c:v>
                </c:pt>
                <c:pt idx="15">
                  <c:v>390.5990579999999</c:v>
                </c:pt>
                <c:pt idx="16">
                  <c:v>0.0</c:v>
                </c:pt>
                <c:pt idx="17">
                  <c:v>1774.7508032</c:v>
                </c:pt>
                <c:pt idx="18">
                  <c:v>3034.6056056</c:v>
                </c:pt>
                <c:pt idx="19">
                  <c:v>0.0</c:v>
                </c:pt>
                <c:pt idx="20">
                  <c:v>1812.7298236</c:v>
                </c:pt>
                <c:pt idx="21">
                  <c:v>1371.7195396</c:v>
                </c:pt>
                <c:pt idx="22">
                  <c:v>3318.5218396</c:v>
                </c:pt>
                <c:pt idx="23">
                  <c:v>1503.999701199999</c:v>
                </c:pt>
                <c:pt idx="24">
                  <c:v>0.0</c:v>
                </c:pt>
                <c:pt idx="25">
                  <c:v>1211.2348704</c:v>
                </c:pt>
                <c:pt idx="26">
                  <c:v>3318.3410952</c:v>
                </c:pt>
                <c:pt idx="27">
                  <c:v>873.2705547999999</c:v>
                </c:pt>
                <c:pt idx="28">
                  <c:v>1916.3569156</c:v>
                </c:pt>
                <c:pt idx="29">
                  <c:v>458.8647015999998</c:v>
                </c:pt>
                <c:pt idx="30">
                  <c:v>0.0</c:v>
                </c:pt>
                <c:pt idx="31">
                  <c:v>0.0</c:v>
                </c:pt>
                <c:pt idx="32">
                  <c:v>2316.4565516</c:v>
                </c:pt>
                <c:pt idx="33">
                  <c:v>2347.046661599999</c:v>
                </c:pt>
                <c:pt idx="34">
                  <c:v>0.0</c:v>
                </c:pt>
                <c:pt idx="35">
                  <c:v>1269.5920584</c:v>
                </c:pt>
                <c:pt idx="36">
                  <c:v>1523.875828</c:v>
                </c:pt>
                <c:pt idx="37">
                  <c:v>2591.383525199999</c:v>
                </c:pt>
                <c:pt idx="38">
                  <c:v>3326.1089004</c:v>
                </c:pt>
                <c:pt idx="39">
                  <c:v>4349.3703996</c:v>
                </c:pt>
                <c:pt idx="40">
                  <c:v>5041.0401639</c:v>
                </c:pt>
                <c:pt idx="41">
                  <c:v>2880.2909408</c:v>
                </c:pt>
                <c:pt idx="42">
                  <c:v>4122.1438552</c:v>
                </c:pt>
                <c:pt idx="43">
                  <c:v>2892.619179999999</c:v>
                </c:pt>
                <c:pt idx="44">
                  <c:v>1669.365138</c:v>
                </c:pt>
                <c:pt idx="45">
                  <c:v>2751.254940000001</c:v>
                </c:pt>
                <c:pt idx="46">
                  <c:v>123.90368</c:v>
                </c:pt>
                <c:pt idx="47">
                  <c:v>519.2769276000001</c:v>
                </c:pt>
                <c:pt idx="48">
                  <c:v>1858.6535568</c:v>
                </c:pt>
                <c:pt idx="49">
                  <c:v>2597.9668264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Typha!$F$1:$F$2</c:f>
              <c:strCache>
                <c:ptCount val="1"/>
                <c:pt idx="0">
                  <c:v>Sep 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Typha!$B$3:$B$52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Typha!$F$3:$F$52</c:f>
              <c:numCache>
                <c:formatCode>General</c:formatCode>
                <c:ptCount val="50"/>
                <c:pt idx="0">
                  <c:v>120.1243999999999</c:v>
                </c:pt>
                <c:pt idx="1">
                  <c:v>355.3345199999998</c:v>
                </c:pt>
                <c:pt idx="2">
                  <c:v>1224.79212</c:v>
                </c:pt>
                <c:pt idx="3">
                  <c:v>957.3136399999999</c:v>
                </c:pt>
                <c:pt idx="4">
                  <c:v>0.0</c:v>
                </c:pt>
                <c:pt idx="5">
                  <c:v>156.3461999999999</c:v>
                </c:pt>
                <c:pt idx="6">
                  <c:v>0.0</c:v>
                </c:pt>
                <c:pt idx="7">
                  <c:v>700.4587423999999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207.4199199999999</c:v>
                </c:pt>
                <c:pt idx="14">
                  <c:v>2188.3244</c:v>
                </c:pt>
                <c:pt idx="15">
                  <c:v>0.0</c:v>
                </c:pt>
                <c:pt idx="16">
                  <c:v>190.99416</c:v>
                </c:pt>
                <c:pt idx="17">
                  <c:v>22.43552000000003</c:v>
                </c:pt>
                <c:pt idx="18">
                  <c:v>765.0031999999998</c:v>
                </c:pt>
                <c:pt idx="19">
                  <c:v>0.0</c:v>
                </c:pt>
                <c:pt idx="20">
                  <c:v>1002.91425</c:v>
                </c:pt>
                <c:pt idx="21">
                  <c:v>767.4450431999999</c:v>
                </c:pt>
                <c:pt idx="22">
                  <c:v>604.8249711999998</c:v>
                </c:pt>
                <c:pt idx="23">
                  <c:v>0.0</c:v>
                </c:pt>
                <c:pt idx="24">
                  <c:v>2639.70676</c:v>
                </c:pt>
                <c:pt idx="25">
                  <c:v>156.8762</c:v>
                </c:pt>
                <c:pt idx="26">
                  <c:v>1368.9353796</c:v>
                </c:pt>
                <c:pt idx="27">
                  <c:v>0.0</c:v>
                </c:pt>
                <c:pt idx="28">
                  <c:v>0.0</c:v>
                </c:pt>
                <c:pt idx="29">
                  <c:v>1778.90292</c:v>
                </c:pt>
                <c:pt idx="30">
                  <c:v>328.4059999999999</c:v>
                </c:pt>
                <c:pt idx="31">
                  <c:v>0.0</c:v>
                </c:pt>
                <c:pt idx="32">
                  <c:v>292.3047999999999</c:v>
                </c:pt>
                <c:pt idx="33">
                  <c:v>1219.26656</c:v>
                </c:pt>
                <c:pt idx="34">
                  <c:v>836.4583599999999</c:v>
                </c:pt>
                <c:pt idx="35">
                  <c:v>458.9476399999998</c:v>
                </c:pt>
                <c:pt idx="36">
                  <c:v>337.8258</c:v>
                </c:pt>
                <c:pt idx="37">
                  <c:v>529.3092463999999</c:v>
                </c:pt>
                <c:pt idx="38">
                  <c:v>0.0</c:v>
                </c:pt>
                <c:pt idx="39">
                  <c:v>774.0022399999999</c:v>
                </c:pt>
                <c:pt idx="40">
                  <c:v>0.0</c:v>
                </c:pt>
                <c:pt idx="41">
                  <c:v>149.55952</c:v>
                </c:pt>
                <c:pt idx="42">
                  <c:v>3577.201184</c:v>
                </c:pt>
                <c:pt idx="43">
                  <c:v>1708.087212</c:v>
                </c:pt>
                <c:pt idx="44">
                  <c:v>0.0</c:v>
                </c:pt>
                <c:pt idx="45">
                  <c:v>2050.2257208</c:v>
                </c:pt>
                <c:pt idx="46">
                  <c:v>0.0</c:v>
                </c:pt>
                <c:pt idx="47">
                  <c:v>237.2866799999998</c:v>
                </c:pt>
                <c:pt idx="48">
                  <c:v>144.5306399999998</c:v>
                </c:pt>
                <c:pt idx="49">
                  <c:v>119.0785199999999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Typha!$H$1:$H$2</c:f>
              <c:strCache>
                <c:ptCount val="1"/>
                <c:pt idx="0">
                  <c:v>Nov 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Typha!$B$3:$B$52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Typha!$H$3:$H$52</c:f>
              <c:numCache>
                <c:formatCode>General</c:formatCode>
                <c:ptCount val="50"/>
                <c:pt idx="0">
                  <c:v>554.5299199999997</c:v>
                </c:pt>
                <c:pt idx="1">
                  <c:v>51.96228000000002</c:v>
                </c:pt>
                <c:pt idx="2">
                  <c:v>1707.268159999999</c:v>
                </c:pt>
                <c:pt idx="3">
                  <c:v>557.8313199999999</c:v>
                </c:pt>
                <c:pt idx="4">
                  <c:v>0.0</c:v>
                </c:pt>
                <c:pt idx="5">
                  <c:v>392.7626896000001</c:v>
                </c:pt>
                <c:pt idx="6">
                  <c:v>0.0</c:v>
                </c:pt>
                <c:pt idx="7">
                  <c:v>26.03627999999998</c:v>
                </c:pt>
                <c:pt idx="8">
                  <c:v>0.0</c:v>
                </c:pt>
                <c:pt idx="9">
                  <c:v>115.1167599999999</c:v>
                </c:pt>
                <c:pt idx="10">
                  <c:v>508.6461199999998</c:v>
                </c:pt>
                <c:pt idx="11">
                  <c:v>0.0</c:v>
                </c:pt>
                <c:pt idx="12">
                  <c:v>2641.105999999999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108.28</c:v>
                </c:pt>
                <c:pt idx="20">
                  <c:v>458.4682647999998</c:v>
                </c:pt>
                <c:pt idx="21">
                  <c:v>665.4135903999999</c:v>
                </c:pt>
                <c:pt idx="22">
                  <c:v>0.0</c:v>
                </c:pt>
                <c:pt idx="23">
                  <c:v>1623.8488012</c:v>
                </c:pt>
                <c:pt idx="24">
                  <c:v>822.4516399999997</c:v>
                </c:pt>
                <c:pt idx="25">
                  <c:v>220.6549999999999</c:v>
                </c:pt>
                <c:pt idx="26">
                  <c:v>127.75692</c:v>
                </c:pt>
                <c:pt idx="27">
                  <c:v>1365.33344</c:v>
                </c:pt>
                <c:pt idx="28">
                  <c:v>2165.0886</c:v>
                </c:pt>
                <c:pt idx="29">
                  <c:v>2144.599679999999</c:v>
                </c:pt>
                <c:pt idx="30">
                  <c:v>325.9657999999998</c:v>
                </c:pt>
                <c:pt idx="31">
                  <c:v>0.0</c:v>
                </c:pt>
                <c:pt idx="32">
                  <c:v>19.84804</c:v>
                </c:pt>
                <c:pt idx="33">
                  <c:v>1225.350079999999</c:v>
                </c:pt>
                <c:pt idx="34">
                  <c:v>1599.560359999999</c:v>
                </c:pt>
                <c:pt idx="35">
                  <c:v>0.0</c:v>
                </c:pt>
                <c:pt idx="36">
                  <c:v>447.8981367999999</c:v>
                </c:pt>
                <c:pt idx="37">
                  <c:v>449.7051599999998</c:v>
                </c:pt>
                <c:pt idx="38">
                  <c:v>1259.238319999999</c:v>
                </c:pt>
                <c:pt idx="39">
                  <c:v>0.0</c:v>
                </c:pt>
                <c:pt idx="40">
                  <c:v>2604.630464</c:v>
                </c:pt>
                <c:pt idx="41">
                  <c:v>28.20267999999999</c:v>
                </c:pt>
                <c:pt idx="42">
                  <c:v>2949.90632</c:v>
                </c:pt>
                <c:pt idx="43">
                  <c:v>1873.64308</c:v>
                </c:pt>
                <c:pt idx="44">
                  <c:v>0.0</c:v>
                </c:pt>
                <c:pt idx="45">
                  <c:v>0.0</c:v>
                </c:pt>
                <c:pt idx="46">
                  <c:v>750.7617812</c:v>
                </c:pt>
                <c:pt idx="47">
                  <c:v>122.57292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Typha!$J$1:$J$2</c:f>
              <c:strCache>
                <c:ptCount val="1"/>
                <c:pt idx="0">
                  <c:v>Jan 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Typha!$B$3:$B$52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Typha!$J$3:$J$52</c:f>
              <c:numCache>
                <c:formatCode>General</c:formatCode>
                <c:ptCount val="50"/>
                <c:pt idx="0">
                  <c:v>0.0</c:v>
                </c:pt>
                <c:pt idx="1">
                  <c:v>27.21012</c:v>
                </c:pt>
                <c:pt idx="2">
                  <c:v>220.5749999999998</c:v>
                </c:pt>
                <c:pt idx="3">
                  <c:v>49.23075999999986</c:v>
                </c:pt>
                <c:pt idx="4">
                  <c:v>506.2420399999999</c:v>
                </c:pt>
                <c:pt idx="5">
                  <c:v>124.26124</c:v>
                </c:pt>
                <c:pt idx="6">
                  <c:v>0.0</c:v>
                </c:pt>
                <c:pt idx="7">
                  <c:v>0.0</c:v>
                </c:pt>
                <c:pt idx="8">
                  <c:v>362.1740399999999</c:v>
                </c:pt>
                <c:pt idx="9">
                  <c:v>1051.07764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521.4146399999998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214.80112</c:v>
                </c:pt>
                <c:pt idx="19">
                  <c:v>820.9318399999997</c:v>
                </c:pt>
                <c:pt idx="20">
                  <c:v>0.0</c:v>
                </c:pt>
                <c:pt idx="21">
                  <c:v>25.34455999999997</c:v>
                </c:pt>
                <c:pt idx="22">
                  <c:v>20.38963999999999</c:v>
                </c:pt>
                <c:pt idx="23">
                  <c:v>3234.488439999999</c:v>
                </c:pt>
                <c:pt idx="24">
                  <c:v>804.1545999999998</c:v>
                </c:pt>
                <c:pt idx="25">
                  <c:v>0.0</c:v>
                </c:pt>
                <c:pt idx="26">
                  <c:v>52.67231999999978</c:v>
                </c:pt>
                <c:pt idx="27">
                  <c:v>0.0</c:v>
                </c:pt>
                <c:pt idx="28">
                  <c:v>141.74808</c:v>
                </c:pt>
                <c:pt idx="29">
                  <c:v>2140.101479999999</c:v>
                </c:pt>
                <c:pt idx="30">
                  <c:v>12.6959999999998</c:v>
                </c:pt>
                <c:pt idx="31">
                  <c:v>0.0</c:v>
                </c:pt>
                <c:pt idx="32">
                  <c:v>119.693</c:v>
                </c:pt>
                <c:pt idx="33">
                  <c:v>227.8307999999998</c:v>
                </c:pt>
                <c:pt idx="34">
                  <c:v>1042.72868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127.4742399999999</c:v>
                </c:pt>
                <c:pt idx="39">
                  <c:v>126.1775599999999</c:v>
                </c:pt>
                <c:pt idx="40">
                  <c:v>9.489319999999793</c:v>
                </c:pt>
                <c:pt idx="41">
                  <c:v>0.0</c:v>
                </c:pt>
                <c:pt idx="42">
                  <c:v>0.0</c:v>
                </c:pt>
                <c:pt idx="43">
                  <c:v>799.3066</c:v>
                </c:pt>
                <c:pt idx="44">
                  <c:v>141.5435199999999</c:v>
                </c:pt>
                <c:pt idx="45">
                  <c:v>0.0</c:v>
                </c:pt>
                <c:pt idx="46">
                  <c:v>173.0421999999999</c:v>
                </c:pt>
                <c:pt idx="47">
                  <c:v>0.0</c:v>
                </c:pt>
                <c:pt idx="48">
                  <c:v>121.6022399999999</c:v>
                </c:pt>
                <c:pt idx="49">
                  <c:v>14.92523999999986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Typha!$L$1:$L$2</c:f>
              <c:strCache>
                <c:ptCount val="1"/>
                <c:pt idx="0">
                  <c:v>Mar g/m^2 typha</c:v>
                </c:pt>
              </c:strCache>
            </c:strRef>
          </c:tx>
          <c:spPr>
            <a:ln w="28575">
              <a:noFill/>
            </a:ln>
          </c:spPr>
          <c:xVal>
            <c:numRef>
              <c:f>Typha!$B$3:$B$52</c:f>
              <c:numCache>
                <c:formatCode>General</c:formatCode>
                <c:ptCount val="5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</c:numCache>
            </c:numRef>
          </c:xVal>
          <c:yVal>
            <c:numRef>
              <c:f>Typha!$L$3:$L$52</c:f>
              <c:numCache>
                <c:formatCode>General</c:formatCode>
                <c:ptCount val="50"/>
                <c:pt idx="0">
                  <c:v>104.1873199999999</c:v>
                </c:pt>
                <c:pt idx="1">
                  <c:v>203.9247999999999</c:v>
                </c:pt>
                <c:pt idx="2">
                  <c:v>295.9025999999999</c:v>
                </c:pt>
                <c:pt idx="3">
                  <c:v>416.3507999999997</c:v>
                </c:pt>
                <c:pt idx="4">
                  <c:v>336.7039199999999</c:v>
                </c:pt>
                <c:pt idx="5">
                  <c:v>132.14792</c:v>
                </c:pt>
                <c:pt idx="6">
                  <c:v>82.84863999999994</c:v>
                </c:pt>
                <c:pt idx="7">
                  <c:v>841.3042399999997</c:v>
                </c:pt>
                <c:pt idx="8">
                  <c:v>184.8333599999998</c:v>
                </c:pt>
                <c:pt idx="9">
                  <c:v>299.3049599999997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20.20711999999995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60.48611999999991</c:v>
                </c:pt>
                <c:pt idx="19">
                  <c:v>493.6207199999998</c:v>
                </c:pt>
                <c:pt idx="20">
                  <c:v>177.92036</c:v>
                </c:pt>
                <c:pt idx="21">
                  <c:v>90.65203999999996</c:v>
                </c:pt>
                <c:pt idx="22">
                  <c:v>236.82248</c:v>
                </c:pt>
                <c:pt idx="23">
                  <c:v>442.8559199999997</c:v>
                </c:pt>
                <c:pt idx="24">
                  <c:v>308.5069599999998</c:v>
                </c:pt>
                <c:pt idx="25">
                  <c:v>333.2844799999998</c:v>
                </c:pt>
                <c:pt idx="26">
                  <c:v>536.27276</c:v>
                </c:pt>
                <c:pt idx="27">
                  <c:v>299.4102399999999</c:v>
                </c:pt>
                <c:pt idx="28">
                  <c:v>361.2784799999997</c:v>
                </c:pt>
                <c:pt idx="29">
                  <c:v>1704.39936</c:v>
                </c:pt>
                <c:pt idx="30">
                  <c:v>0.0</c:v>
                </c:pt>
                <c:pt idx="31">
                  <c:v>272.9257599999998</c:v>
                </c:pt>
                <c:pt idx="32">
                  <c:v>1038.3218</c:v>
                </c:pt>
                <c:pt idx="33">
                  <c:v>281.6814399999998</c:v>
                </c:pt>
                <c:pt idx="34">
                  <c:v>550.97956</c:v>
                </c:pt>
                <c:pt idx="35">
                  <c:v>0.0</c:v>
                </c:pt>
                <c:pt idx="36">
                  <c:v>95.08971999999993</c:v>
                </c:pt>
                <c:pt idx="37">
                  <c:v>191.1271999999998</c:v>
                </c:pt>
                <c:pt idx="38">
                  <c:v>340.8142799999997</c:v>
                </c:pt>
                <c:pt idx="39">
                  <c:v>48.81803999999991</c:v>
                </c:pt>
                <c:pt idx="40">
                  <c:v>38.97904</c:v>
                </c:pt>
                <c:pt idx="41">
                  <c:v>358.5389199999998</c:v>
                </c:pt>
                <c:pt idx="42">
                  <c:v>154.45084</c:v>
                </c:pt>
                <c:pt idx="43">
                  <c:v>105.042</c:v>
                </c:pt>
                <c:pt idx="44">
                  <c:v>354.1658399999998</c:v>
                </c:pt>
                <c:pt idx="45">
                  <c:v>190.2774399999998</c:v>
                </c:pt>
                <c:pt idx="46">
                  <c:v>68.69075999999993</c:v>
                </c:pt>
                <c:pt idx="47">
                  <c:v>0.0</c:v>
                </c:pt>
                <c:pt idx="48">
                  <c:v>1728.05328</c:v>
                </c:pt>
                <c:pt idx="49">
                  <c:v>337.9193999999998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324360"/>
        <c:axId val="2132327432"/>
      </c:scatterChart>
      <c:valAx>
        <c:axId val="2132324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2327432"/>
        <c:crosses val="autoZero"/>
        <c:crossBetween val="midCat"/>
      </c:valAx>
      <c:valAx>
        <c:axId val="213232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24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biomass (g/m^2) across transects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'Transect-specific biomass'!$X$21</c:f>
              <c:strCache>
                <c:ptCount val="1"/>
                <c:pt idx="0">
                  <c:v>M-1-E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biomass'!$X$22:$X$26</c:f>
              <c:numCache>
                <c:formatCode>General</c:formatCode>
                <c:ptCount val="5"/>
                <c:pt idx="0">
                  <c:v>3272.580666319011</c:v>
                </c:pt>
                <c:pt idx="1">
                  <c:v>641.2578847014505</c:v>
                </c:pt>
                <c:pt idx="2">
                  <c:v>1026.04666677847</c:v>
                </c:pt>
                <c:pt idx="3">
                  <c:v>331.6490217144748</c:v>
                </c:pt>
                <c:pt idx="4">
                  <c:v>341.6025052684264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'Transect-specific biomass'!$Y$21</c:f>
              <c:strCache>
                <c:ptCount val="1"/>
                <c:pt idx="0">
                  <c:v>M-5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biomass'!$Y$22:$Y$26</c:f>
              <c:numCache>
                <c:formatCode>General</c:formatCode>
                <c:ptCount val="5"/>
                <c:pt idx="0">
                  <c:v>2660.131465032245</c:v>
                </c:pt>
                <c:pt idx="1">
                  <c:v>728.8511638719704</c:v>
                </c:pt>
                <c:pt idx="2">
                  <c:v>692.583703456037</c:v>
                </c:pt>
                <c:pt idx="3">
                  <c:v>315.7036846396894</c:v>
                </c:pt>
                <c:pt idx="4">
                  <c:v>786.7494299665455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'Transect-specific biomass'!$Z$21</c:f>
              <c:strCache>
                <c:ptCount val="1"/>
                <c:pt idx="0">
                  <c:v>C-1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biomass'!$Z$22:$Z$26</c:f>
              <c:numCache>
                <c:formatCode>General</c:formatCode>
                <c:ptCount val="5"/>
                <c:pt idx="0">
                  <c:v>3392.639205421468</c:v>
                </c:pt>
                <c:pt idx="1">
                  <c:v>629.1559495317677</c:v>
                </c:pt>
                <c:pt idx="2">
                  <c:v>704.6715054999717</c:v>
                </c:pt>
                <c:pt idx="3">
                  <c:v>211.4615356718823</c:v>
                </c:pt>
                <c:pt idx="4">
                  <c:v>298.9258816246273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'Transect-specific biomass'!$AA$21</c:f>
              <c:strCache>
                <c:ptCount val="1"/>
                <c:pt idx="0">
                  <c:v>M-1-W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biomass'!$AA$22:$AA$26</c:f>
              <c:numCache>
                <c:formatCode>General</c:formatCode>
                <c:ptCount val="5"/>
                <c:pt idx="0">
                  <c:v>1965.7570713536</c:v>
                </c:pt>
                <c:pt idx="1">
                  <c:v>696.527268132508</c:v>
                </c:pt>
                <c:pt idx="2">
                  <c:v>1187.600319672984</c:v>
                </c:pt>
                <c:pt idx="3">
                  <c:v>410.8270438973006</c:v>
                </c:pt>
                <c:pt idx="4">
                  <c:v>522.4253586595943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'Transect-specific biomass'!$AB$21</c:f>
              <c:strCache>
                <c:ptCount val="1"/>
                <c:pt idx="0">
                  <c:v>M-2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biomass'!$AB$22:$AB$26</c:f>
              <c:numCache>
                <c:formatCode>General</c:formatCode>
                <c:ptCount val="5"/>
                <c:pt idx="0">
                  <c:v>2125.841545721758</c:v>
                </c:pt>
                <c:pt idx="1">
                  <c:v>1487.244727380922</c:v>
                </c:pt>
                <c:pt idx="2">
                  <c:v>1199.16632127675</c:v>
                </c:pt>
                <c:pt idx="3">
                  <c:v>947.7956556275348</c:v>
                </c:pt>
                <c:pt idx="4">
                  <c:v>318.2951838031394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'Transect-specific biomass'!$AC$21</c:f>
              <c:strCache>
                <c:ptCount val="1"/>
                <c:pt idx="0">
                  <c:v>M-4-N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biomass'!$AC$22:$AC$26</c:f>
              <c:numCache>
                <c:formatCode>General</c:formatCode>
                <c:ptCount val="5"/>
                <c:pt idx="0">
                  <c:v>3726.264338044048</c:v>
                </c:pt>
                <c:pt idx="1">
                  <c:v>899.8972135542448</c:v>
                </c:pt>
                <c:pt idx="2">
                  <c:v>767.072103536092</c:v>
                </c:pt>
                <c:pt idx="3">
                  <c:v>220.5379681196126</c:v>
                </c:pt>
                <c:pt idx="4">
                  <c:v>417.7627722885181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'Transect-specific biomass'!$AD$21</c:f>
              <c:strCache>
                <c:ptCount val="1"/>
                <c:pt idx="0">
                  <c:v>M-4-C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biomass'!$AD$22:$AD$26</c:f>
              <c:numCache>
                <c:formatCode>General</c:formatCode>
                <c:ptCount val="5"/>
                <c:pt idx="0">
                  <c:v>1698.116128297178</c:v>
                </c:pt>
                <c:pt idx="1">
                  <c:v>898.8379538755817</c:v>
                </c:pt>
                <c:pt idx="2">
                  <c:v>895.3321303043258</c:v>
                </c:pt>
                <c:pt idx="3">
                  <c:v>361.6554476263356</c:v>
                </c:pt>
                <c:pt idx="4">
                  <c:v>461.9504665249627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'Transect-specific biomass'!$AE$21</c:f>
              <c:strCache>
                <c:ptCount val="1"/>
                <c:pt idx="0">
                  <c:v>C-2 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biomass'!$AE$22:$AE$26</c:f>
              <c:numCache>
                <c:formatCode>General</c:formatCode>
                <c:ptCount val="5"/>
                <c:pt idx="0">
                  <c:v>4075.761700309091</c:v>
                </c:pt>
                <c:pt idx="1">
                  <c:v>612.4098940549557</c:v>
                </c:pt>
                <c:pt idx="2">
                  <c:v>739.6164797037751</c:v>
                </c:pt>
                <c:pt idx="3">
                  <c:v>554.906881941117</c:v>
                </c:pt>
                <c:pt idx="4">
                  <c:v>373.8222173224951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'Transect-specific biomass'!$AF$21</c:f>
              <c:strCache>
                <c:ptCount val="1"/>
                <c:pt idx="0">
                  <c:v>M-4-S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biomass'!$AF$22:$AF$26</c:f>
              <c:numCache>
                <c:formatCode>General</c:formatCode>
                <c:ptCount val="5"/>
                <c:pt idx="0">
                  <c:v>3725.971789939972</c:v>
                </c:pt>
                <c:pt idx="1">
                  <c:v>1422.248242777599</c:v>
                </c:pt>
                <c:pt idx="2">
                  <c:v>1852.224820327672</c:v>
                </c:pt>
                <c:pt idx="3">
                  <c:v>854.5547150127932</c:v>
                </c:pt>
                <c:pt idx="4">
                  <c:v>465.2742882483834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'Transect-specific biomass'!$AG$21</c:f>
              <c:strCache>
                <c:ptCount val="1"/>
                <c:pt idx="0">
                  <c:v>M-3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biomass'!$AG$22:$AG$26</c:f>
              <c:numCache>
                <c:formatCode>General</c:formatCode>
                <c:ptCount val="5"/>
                <c:pt idx="0">
                  <c:v>2237.801491302612</c:v>
                </c:pt>
                <c:pt idx="1">
                  <c:v>1479.585257312833</c:v>
                </c:pt>
                <c:pt idx="2">
                  <c:v>1538.505682792728</c:v>
                </c:pt>
                <c:pt idx="3">
                  <c:v>853.6883254009466</c:v>
                </c:pt>
                <c:pt idx="4">
                  <c:v>728.8795268865618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'Transect-specific biomass'!$AH$21</c:f>
              <c:strCache>
                <c:ptCount val="1"/>
                <c:pt idx="0">
                  <c:v>System Average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biomass'!$AH$22:$AH$26</c:f>
              <c:numCache>
                <c:formatCode>General</c:formatCode>
                <c:ptCount val="5"/>
                <c:pt idx="0">
                  <c:v>2888.086540174098</c:v>
                </c:pt>
                <c:pt idx="1">
                  <c:v>949.6015555193831</c:v>
                </c:pt>
                <c:pt idx="2">
                  <c:v>1060.281973334881</c:v>
                </c:pt>
                <c:pt idx="3">
                  <c:v>506.2780279651686</c:v>
                </c:pt>
                <c:pt idx="4">
                  <c:v>471.5687630593254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'Transect-specific biomass'!$AI$21</c:f>
              <c:strCache>
                <c:ptCount val="1"/>
                <c:pt idx="0">
                  <c:v>Sys Avg+1stdev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biomass'!$AI$22:$AI$26</c:f>
              <c:numCache>
                <c:formatCode>General</c:formatCode>
                <c:ptCount val="5"/>
                <c:pt idx="0">
                  <c:v>3659.162998268459</c:v>
                </c:pt>
                <c:pt idx="1">
                  <c:v>1282.989401305159</c:v>
                </c:pt>
                <c:pt idx="2">
                  <c:v>1413.218991743877</c:v>
                </c:pt>
                <c:pt idx="3">
                  <c:v>759.3855767321255</c:v>
                </c:pt>
                <c:pt idx="4">
                  <c:v>622.5971354538143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'Transect-specific biomass'!$AJ$21</c:f>
              <c:strCache>
                <c:ptCount val="1"/>
                <c:pt idx="0">
                  <c:v>Sys Avg-1stdev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biomass'!$AJ$22:$AJ$26</c:f>
              <c:numCache>
                <c:formatCode>General</c:formatCode>
                <c:ptCount val="5"/>
                <c:pt idx="0">
                  <c:v>2117.010082079738</c:v>
                </c:pt>
                <c:pt idx="1">
                  <c:v>616.2137097336076</c:v>
                </c:pt>
                <c:pt idx="2">
                  <c:v>707.3449549258839</c:v>
                </c:pt>
                <c:pt idx="3">
                  <c:v>253.1704791982118</c:v>
                </c:pt>
                <c:pt idx="4">
                  <c:v>320.5403906648364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24488"/>
        <c:axId val="2132427576"/>
      </c:lineChart>
      <c:catAx>
        <c:axId val="213242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27576"/>
        <c:crosses val="autoZero"/>
        <c:auto val="1"/>
        <c:lblAlgn val="ctr"/>
        <c:lblOffset val="100"/>
        <c:noMultiLvlLbl val="0"/>
      </c:catAx>
      <c:valAx>
        <c:axId val="213242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biomass (g/m^2)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424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biomass (g/m^2) across M-1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'Transect-specific biomass'!$X$21</c:f>
              <c:strCache>
                <c:ptCount val="1"/>
                <c:pt idx="0">
                  <c:v>M-1-E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biomass'!$X$22:$X$26</c:f>
              <c:numCache>
                <c:formatCode>General</c:formatCode>
                <c:ptCount val="5"/>
                <c:pt idx="0">
                  <c:v>3272.580666319011</c:v>
                </c:pt>
                <c:pt idx="1">
                  <c:v>641.2578847014505</c:v>
                </c:pt>
                <c:pt idx="2">
                  <c:v>1026.04666677847</c:v>
                </c:pt>
                <c:pt idx="3">
                  <c:v>331.6490217144748</c:v>
                </c:pt>
                <c:pt idx="4">
                  <c:v>341.6025052684264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'Transect-specific biomass'!$AA$21</c:f>
              <c:strCache>
                <c:ptCount val="1"/>
                <c:pt idx="0">
                  <c:v>M-1-W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biomass'!$AA$22:$AA$26</c:f>
              <c:numCache>
                <c:formatCode>General</c:formatCode>
                <c:ptCount val="5"/>
                <c:pt idx="0">
                  <c:v>1965.7570713536</c:v>
                </c:pt>
                <c:pt idx="1">
                  <c:v>696.527268132508</c:v>
                </c:pt>
                <c:pt idx="2">
                  <c:v>1187.600319672984</c:v>
                </c:pt>
                <c:pt idx="3">
                  <c:v>410.8270438973006</c:v>
                </c:pt>
                <c:pt idx="4">
                  <c:v>522.4253586595943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'Transect-specific biomass'!$AH$21</c:f>
              <c:strCache>
                <c:ptCount val="1"/>
                <c:pt idx="0">
                  <c:v>System Average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biomass'!$AH$22:$AH$26</c:f>
              <c:numCache>
                <c:formatCode>General</c:formatCode>
                <c:ptCount val="5"/>
                <c:pt idx="0">
                  <c:v>2888.086540174098</c:v>
                </c:pt>
                <c:pt idx="1">
                  <c:v>949.6015555193831</c:v>
                </c:pt>
                <c:pt idx="2">
                  <c:v>1060.281973334881</c:v>
                </c:pt>
                <c:pt idx="3">
                  <c:v>506.2780279651686</c:v>
                </c:pt>
                <c:pt idx="4">
                  <c:v>471.5687630593254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'Transect-specific biomass'!$AI$21</c:f>
              <c:strCache>
                <c:ptCount val="1"/>
                <c:pt idx="0">
                  <c:v>Sys Avg+1stdev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biomass'!$AI$22:$AI$26</c:f>
              <c:numCache>
                <c:formatCode>General</c:formatCode>
                <c:ptCount val="5"/>
                <c:pt idx="0">
                  <c:v>3659.162998268459</c:v>
                </c:pt>
                <c:pt idx="1">
                  <c:v>1282.989401305159</c:v>
                </c:pt>
                <c:pt idx="2">
                  <c:v>1413.218991743877</c:v>
                </c:pt>
                <c:pt idx="3">
                  <c:v>759.3855767321255</c:v>
                </c:pt>
                <c:pt idx="4">
                  <c:v>622.5971354538143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'Transect-specific biomass'!$AJ$21</c:f>
              <c:strCache>
                <c:ptCount val="1"/>
                <c:pt idx="0">
                  <c:v>Sys Avg-1stdev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biomass'!$AJ$22:$AJ$26</c:f>
              <c:numCache>
                <c:formatCode>General</c:formatCode>
                <c:ptCount val="5"/>
                <c:pt idx="0">
                  <c:v>2117.010082079738</c:v>
                </c:pt>
                <c:pt idx="1">
                  <c:v>616.2137097336076</c:v>
                </c:pt>
                <c:pt idx="2">
                  <c:v>707.3449549258839</c:v>
                </c:pt>
                <c:pt idx="3">
                  <c:v>253.1704791982118</c:v>
                </c:pt>
                <c:pt idx="4">
                  <c:v>320.5403906648364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498408"/>
        <c:axId val="2107501464"/>
      </c:lineChart>
      <c:catAx>
        <c:axId val="210749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01464"/>
        <c:crosses val="autoZero"/>
        <c:auto val="1"/>
        <c:lblAlgn val="ctr"/>
        <c:lblOffset val="100"/>
        <c:noMultiLvlLbl val="0"/>
      </c:catAx>
      <c:valAx>
        <c:axId val="2107501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biomass (g/m^2)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49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biomass (g/m^2) across M-4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'Transect-specific biomass'!$AC$21</c:f>
              <c:strCache>
                <c:ptCount val="1"/>
                <c:pt idx="0">
                  <c:v>M-4-N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biomass'!$AC$22:$AC$26</c:f>
              <c:numCache>
                <c:formatCode>General</c:formatCode>
                <c:ptCount val="5"/>
                <c:pt idx="0">
                  <c:v>3726.264338044048</c:v>
                </c:pt>
                <c:pt idx="1">
                  <c:v>899.8972135542448</c:v>
                </c:pt>
                <c:pt idx="2">
                  <c:v>767.072103536092</c:v>
                </c:pt>
                <c:pt idx="3">
                  <c:v>220.5379681196126</c:v>
                </c:pt>
                <c:pt idx="4">
                  <c:v>417.7627722885181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'Transect-specific biomass'!$AD$21</c:f>
              <c:strCache>
                <c:ptCount val="1"/>
                <c:pt idx="0">
                  <c:v>M-4-C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biomass'!$AD$22:$AD$26</c:f>
              <c:numCache>
                <c:formatCode>General</c:formatCode>
                <c:ptCount val="5"/>
                <c:pt idx="0">
                  <c:v>1698.116128297178</c:v>
                </c:pt>
                <c:pt idx="1">
                  <c:v>898.8379538755817</c:v>
                </c:pt>
                <c:pt idx="2">
                  <c:v>895.3321303043258</c:v>
                </c:pt>
                <c:pt idx="3">
                  <c:v>361.6554476263356</c:v>
                </c:pt>
                <c:pt idx="4">
                  <c:v>461.9504665249627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'Transect-specific biomass'!$AF$21</c:f>
              <c:strCache>
                <c:ptCount val="1"/>
                <c:pt idx="0">
                  <c:v>M-4-S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biomass'!$AF$22:$AF$26</c:f>
              <c:numCache>
                <c:formatCode>General</c:formatCode>
                <c:ptCount val="5"/>
                <c:pt idx="0">
                  <c:v>3725.971789939972</c:v>
                </c:pt>
                <c:pt idx="1">
                  <c:v>1422.248242777599</c:v>
                </c:pt>
                <c:pt idx="2">
                  <c:v>1852.224820327672</c:v>
                </c:pt>
                <c:pt idx="3">
                  <c:v>854.5547150127932</c:v>
                </c:pt>
                <c:pt idx="4">
                  <c:v>465.2742882483834</c:v>
                </c:pt>
              </c:numCache>
            </c:numRef>
          </c:val>
          <c:smooth val="0"/>
        </c:ser>
        <c:ser>
          <c:idx val="10"/>
          <c:order val="3"/>
          <c:tx>
            <c:strRef>
              <c:f>'Transect-specific biomass'!$AH$21</c:f>
              <c:strCache>
                <c:ptCount val="1"/>
                <c:pt idx="0">
                  <c:v>System Average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biomass'!$AH$22:$AH$26</c:f>
              <c:numCache>
                <c:formatCode>General</c:formatCode>
                <c:ptCount val="5"/>
                <c:pt idx="0">
                  <c:v>2888.086540174098</c:v>
                </c:pt>
                <c:pt idx="1">
                  <c:v>949.6015555193831</c:v>
                </c:pt>
                <c:pt idx="2">
                  <c:v>1060.281973334881</c:v>
                </c:pt>
                <c:pt idx="3">
                  <c:v>506.2780279651686</c:v>
                </c:pt>
                <c:pt idx="4">
                  <c:v>471.5687630593254</c:v>
                </c:pt>
              </c:numCache>
            </c:numRef>
          </c:val>
          <c:smooth val="0"/>
        </c:ser>
        <c:ser>
          <c:idx val="11"/>
          <c:order val="4"/>
          <c:tx>
            <c:strRef>
              <c:f>'Transect-specific biomass'!$AI$21</c:f>
              <c:strCache>
                <c:ptCount val="1"/>
                <c:pt idx="0">
                  <c:v>Sys Avg+1stdev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biomass'!$AI$22:$AI$26</c:f>
              <c:numCache>
                <c:formatCode>General</c:formatCode>
                <c:ptCount val="5"/>
                <c:pt idx="0">
                  <c:v>3659.162998268459</c:v>
                </c:pt>
                <c:pt idx="1">
                  <c:v>1282.989401305159</c:v>
                </c:pt>
                <c:pt idx="2">
                  <c:v>1413.218991743877</c:v>
                </c:pt>
                <c:pt idx="3">
                  <c:v>759.3855767321255</c:v>
                </c:pt>
                <c:pt idx="4">
                  <c:v>622.5971354538143</c:v>
                </c:pt>
              </c:numCache>
            </c:numRef>
          </c:val>
          <c:smooth val="0"/>
        </c:ser>
        <c:ser>
          <c:idx val="12"/>
          <c:order val="5"/>
          <c:tx>
            <c:strRef>
              <c:f>'Transect-specific biomass'!$AJ$21</c:f>
              <c:strCache>
                <c:ptCount val="1"/>
                <c:pt idx="0">
                  <c:v>Sys Avg-1stdev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biomass'!$AJ$22:$AJ$26</c:f>
              <c:numCache>
                <c:formatCode>General</c:formatCode>
                <c:ptCount val="5"/>
                <c:pt idx="0">
                  <c:v>2117.010082079738</c:v>
                </c:pt>
                <c:pt idx="1">
                  <c:v>616.2137097336076</c:v>
                </c:pt>
                <c:pt idx="2">
                  <c:v>707.3449549258839</c:v>
                </c:pt>
                <c:pt idx="3">
                  <c:v>253.1704791982118</c:v>
                </c:pt>
                <c:pt idx="4">
                  <c:v>320.5403906648364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552424"/>
        <c:axId val="2107555560"/>
      </c:lineChart>
      <c:catAx>
        <c:axId val="210755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555560"/>
        <c:crosses val="autoZero"/>
        <c:auto val="1"/>
        <c:lblAlgn val="ctr"/>
        <c:lblOffset val="100"/>
        <c:noMultiLvlLbl val="0"/>
      </c:catAx>
      <c:valAx>
        <c:axId val="210755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biomass (g/m^2)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5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biomass (g/m^2) across transects</a:t>
            </a:r>
            <a:endParaRPr lang="en-US"/>
          </a:p>
        </c:rich>
      </c:tx>
      <c:layout>
        <c:manualLayout>
          <c:xMode val="edge"/>
          <c:yMode val="edge"/>
          <c:x val="0.238304603816415"/>
          <c:y val="0.0217983651226158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'Transect-specific biomass'!$Y$21</c:f>
              <c:strCache>
                <c:ptCount val="1"/>
                <c:pt idx="0">
                  <c:v>M-5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biomass'!$Y$22:$Y$26</c:f>
              <c:numCache>
                <c:formatCode>General</c:formatCode>
                <c:ptCount val="5"/>
                <c:pt idx="0">
                  <c:v>2660.131465032245</c:v>
                </c:pt>
                <c:pt idx="1">
                  <c:v>728.8511638719704</c:v>
                </c:pt>
                <c:pt idx="2">
                  <c:v>692.583703456037</c:v>
                </c:pt>
                <c:pt idx="3">
                  <c:v>315.7036846396894</c:v>
                </c:pt>
                <c:pt idx="4">
                  <c:v>786.7494299665455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'Transect-specific biomass'!$Z$21</c:f>
              <c:strCache>
                <c:ptCount val="1"/>
                <c:pt idx="0">
                  <c:v>C-1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biomass'!$Z$22:$Z$26</c:f>
              <c:numCache>
                <c:formatCode>General</c:formatCode>
                <c:ptCount val="5"/>
                <c:pt idx="0">
                  <c:v>3392.639205421468</c:v>
                </c:pt>
                <c:pt idx="1">
                  <c:v>629.1559495317677</c:v>
                </c:pt>
                <c:pt idx="2">
                  <c:v>704.6715054999717</c:v>
                </c:pt>
                <c:pt idx="3">
                  <c:v>211.4615356718823</c:v>
                </c:pt>
                <c:pt idx="4">
                  <c:v>298.9258816246273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'Transect-specific biomass'!$AB$21</c:f>
              <c:strCache>
                <c:ptCount val="1"/>
                <c:pt idx="0">
                  <c:v>M-2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biomass'!$AB$22:$AB$26</c:f>
              <c:numCache>
                <c:formatCode>General</c:formatCode>
                <c:ptCount val="5"/>
                <c:pt idx="0">
                  <c:v>2125.841545721758</c:v>
                </c:pt>
                <c:pt idx="1">
                  <c:v>1487.244727380922</c:v>
                </c:pt>
                <c:pt idx="2">
                  <c:v>1199.16632127675</c:v>
                </c:pt>
                <c:pt idx="3">
                  <c:v>947.7956556275348</c:v>
                </c:pt>
                <c:pt idx="4">
                  <c:v>318.2951838031394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'Transect-specific biomass'!$AE$21</c:f>
              <c:strCache>
                <c:ptCount val="1"/>
                <c:pt idx="0">
                  <c:v>C-2 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biomass'!$AE$22:$AE$26</c:f>
              <c:numCache>
                <c:formatCode>General</c:formatCode>
                <c:ptCount val="5"/>
                <c:pt idx="0">
                  <c:v>4075.761700309091</c:v>
                </c:pt>
                <c:pt idx="1">
                  <c:v>612.4098940549557</c:v>
                </c:pt>
                <c:pt idx="2">
                  <c:v>739.6164797037751</c:v>
                </c:pt>
                <c:pt idx="3">
                  <c:v>554.906881941117</c:v>
                </c:pt>
                <c:pt idx="4">
                  <c:v>373.8222173224951</c:v>
                </c:pt>
              </c:numCache>
            </c:numRef>
          </c:val>
          <c:smooth val="0"/>
        </c:ser>
        <c:ser>
          <c:idx val="9"/>
          <c:order val="4"/>
          <c:tx>
            <c:strRef>
              <c:f>'Transect-specific biomass'!$AG$21</c:f>
              <c:strCache>
                <c:ptCount val="1"/>
                <c:pt idx="0">
                  <c:v>M-3</c:v>
                </c:pt>
              </c:strCache>
            </c:strRef>
          </c:tx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biomass'!$AG$22:$AG$26</c:f>
              <c:numCache>
                <c:formatCode>General</c:formatCode>
                <c:ptCount val="5"/>
                <c:pt idx="0">
                  <c:v>2237.801491302612</c:v>
                </c:pt>
                <c:pt idx="1">
                  <c:v>1479.585257312833</c:v>
                </c:pt>
                <c:pt idx="2">
                  <c:v>1538.505682792728</c:v>
                </c:pt>
                <c:pt idx="3">
                  <c:v>853.6883254009466</c:v>
                </c:pt>
                <c:pt idx="4">
                  <c:v>728.8795268865618</c:v>
                </c:pt>
              </c:numCache>
            </c:numRef>
          </c:val>
          <c:smooth val="0"/>
        </c:ser>
        <c:ser>
          <c:idx val="10"/>
          <c:order val="5"/>
          <c:tx>
            <c:strRef>
              <c:f>'Transect-specific biomass'!$AH$21</c:f>
              <c:strCache>
                <c:ptCount val="1"/>
                <c:pt idx="0">
                  <c:v>System Average</c:v>
                </c:pt>
              </c:strCache>
            </c:strRef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biomass'!$AH$22:$AH$26</c:f>
              <c:numCache>
                <c:formatCode>General</c:formatCode>
                <c:ptCount val="5"/>
                <c:pt idx="0">
                  <c:v>2888.086540174098</c:v>
                </c:pt>
                <c:pt idx="1">
                  <c:v>949.6015555193831</c:v>
                </c:pt>
                <c:pt idx="2">
                  <c:v>1060.281973334881</c:v>
                </c:pt>
                <c:pt idx="3">
                  <c:v>506.2780279651686</c:v>
                </c:pt>
                <c:pt idx="4">
                  <c:v>471.5687630593254</c:v>
                </c:pt>
              </c:numCache>
            </c:numRef>
          </c:val>
          <c:smooth val="0"/>
        </c:ser>
        <c:ser>
          <c:idx val="11"/>
          <c:order val="6"/>
          <c:tx>
            <c:strRef>
              <c:f>'Transect-specific biomass'!$AI$21</c:f>
              <c:strCache>
                <c:ptCount val="1"/>
                <c:pt idx="0">
                  <c:v>Sys Avg+1stdev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biomass'!$AI$22:$AI$26</c:f>
              <c:numCache>
                <c:formatCode>General</c:formatCode>
                <c:ptCount val="5"/>
                <c:pt idx="0">
                  <c:v>3659.162998268459</c:v>
                </c:pt>
                <c:pt idx="1">
                  <c:v>1282.989401305159</c:v>
                </c:pt>
                <c:pt idx="2">
                  <c:v>1413.218991743877</c:v>
                </c:pt>
                <c:pt idx="3">
                  <c:v>759.3855767321255</c:v>
                </c:pt>
                <c:pt idx="4">
                  <c:v>622.5971354538143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'Transect-specific biomass'!$AJ$21</c:f>
              <c:strCache>
                <c:ptCount val="1"/>
                <c:pt idx="0">
                  <c:v>Sys Avg-1stdev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cat>
            <c:strRef>
              <c:f>'Transect-specific biomass'!$W$22:$W$26</c:f>
              <c:strCache>
                <c:ptCount val="5"/>
                <c:pt idx="0">
                  <c:v>Jun/Jul</c:v>
                </c:pt>
                <c:pt idx="1">
                  <c:v>Sept</c:v>
                </c:pt>
                <c:pt idx="2">
                  <c:v>Nov</c:v>
                </c:pt>
                <c:pt idx="3">
                  <c:v>Jan </c:v>
                </c:pt>
                <c:pt idx="4">
                  <c:v>Mar</c:v>
                </c:pt>
              </c:strCache>
            </c:strRef>
          </c:cat>
          <c:val>
            <c:numRef>
              <c:f>'Transect-specific biomass'!$AJ$22:$AJ$26</c:f>
              <c:numCache>
                <c:formatCode>General</c:formatCode>
                <c:ptCount val="5"/>
                <c:pt idx="0">
                  <c:v>2117.010082079738</c:v>
                </c:pt>
                <c:pt idx="1">
                  <c:v>616.2137097336076</c:v>
                </c:pt>
                <c:pt idx="2">
                  <c:v>707.3449549258839</c:v>
                </c:pt>
                <c:pt idx="3">
                  <c:v>253.1704791982118</c:v>
                </c:pt>
                <c:pt idx="4">
                  <c:v>320.5403906648364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614568"/>
        <c:axId val="2107617544"/>
      </c:lineChart>
      <c:catAx>
        <c:axId val="210761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617544"/>
        <c:crosses val="autoZero"/>
        <c:auto val="1"/>
        <c:lblAlgn val="ctr"/>
        <c:lblOffset val="100"/>
        <c:noMultiLvlLbl val="0"/>
      </c:catAx>
      <c:valAx>
        <c:axId val="2107617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biomass (g/m^2)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61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'relative abundance'!$H$2</c:f>
              <c:strCache>
                <c:ptCount val="1"/>
                <c:pt idx="0">
                  <c:v>Typha spp.</c:v>
                </c:pt>
              </c:strCache>
            </c:strRef>
          </c:tx>
          <c:invertIfNegative val="0"/>
          <c:cat>
            <c:strRef>
              <c:f>'relative abundance'!$I$1:$M$1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'relative abundance'!$I$2:$M$2</c:f>
              <c:numCache>
                <c:formatCode>General</c:formatCode>
                <c:ptCount val="5"/>
                <c:pt idx="0">
                  <c:v>0.644272336866852</c:v>
                </c:pt>
                <c:pt idx="1">
                  <c:v>0.47904337450065</c:v>
                </c:pt>
                <c:pt idx="2">
                  <c:v>0.49932739730643</c:v>
                </c:pt>
                <c:pt idx="3">
                  <c:v>0.422782571365374</c:v>
                </c:pt>
                <c:pt idx="4">
                  <c:v>0.622780667830031</c:v>
                </c:pt>
              </c:numCache>
            </c:numRef>
          </c:val>
        </c:ser>
        <c:ser>
          <c:idx val="1"/>
          <c:order val="1"/>
          <c:tx>
            <c:strRef>
              <c:f>'relative abundance'!$H$3</c:f>
              <c:strCache>
                <c:ptCount val="1"/>
                <c:pt idx="0">
                  <c:v>S. actus &amp; S. tabernaemontani</c:v>
                </c:pt>
              </c:strCache>
            </c:strRef>
          </c:tx>
          <c:invertIfNegative val="0"/>
          <c:cat>
            <c:strRef>
              <c:f>'relative abundance'!$I$1:$M$1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'relative abundance'!$I$3:$M$3</c:f>
              <c:numCache>
                <c:formatCode>General</c:formatCode>
                <c:ptCount val="5"/>
                <c:pt idx="0">
                  <c:v>0.215292841765588</c:v>
                </c:pt>
                <c:pt idx="1">
                  <c:v>0.317543348594192</c:v>
                </c:pt>
                <c:pt idx="2">
                  <c:v>0.304342541607827</c:v>
                </c:pt>
                <c:pt idx="3">
                  <c:v>0.336931018257311</c:v>
                </c:pt>
                <c:pt idx="4">
                  <c:v>0.233715364985549</c:v>
                </c:pt>
              </c:numCache>
            </c:numRef>
          </c:val>
        </c:ser>
        <c:ser>
          <c:idx val="2"/>
          <c:order val="2"/>
          <c:tx>
            <c:strRef>
              <c:f>'relative abundance'!$H$4</c:f>
              <c:strCache>
                <c:ptCount val="1"/>
                <c:pt idx="0">
                  <c:v>S. americanus</c:v>
                </c:pt>
              </c:strCache>
            </c:strRef>
          </c:tx>
          <c:invertIfNegative val="0"/>
          <c:cat>
            <c:strRef>
              <c:f>'relative abundance'!$I$1:$M$1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'relative abundance'!$I$4:$M$4</c:f>
              <c:numCache>
                <c:formatCode>General</c:formatCode>
                <c:ptCount val="5"/>
                <c:pt idx="0">
                  <c:v>0.115162472726624</c:v>
                </c:pt>
                <c:pt idx="1">
                  <c:v>0.148233792264307</c:v>
                </c:pt>
                <c:pt idx="2">
                  <c:v>0.115125610027618</c:v>
                </c:pt>
                <c:pt idx="3">
                  <c:v>0.145131655235716</c:v>
                </c:pt>
                <c:pt idx="4">
                  <c:v>0.0627746113089031</c:v>
                </c:pt>
              </c:numCache>
            </c:numRef>
          </c:val>
        </c:ser>
        <c:ser>
          <c:idx val="3"/>
          <c:order val="3"/>
          <c:tx>
            <c:strRef>
              <c:f>'relative abundance'!$H$5</c:f>
              <c:strCache>
                <c:ptCount val="1"/>
                <c:pt idx="0">
                  <c:v>S. californicus</c:v>
                </c:pt>
              </c:strCache>
            </c:strRef>
          </c:tx>
          <c:invertIfNegative val="0"/>
          <c:cat>
            <c:strRef>
              <c:f>'relative abundance'!$I$1:$M$1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'relative abundance'!$I$5:$M$5</c:f>
              <c:numCache>
                <c:formatCode>General</c:formatCode>
                <c:ptCount val="5"/>
                <c:pt idx="0">
                  <c:v>0.00480579179176533</c:v>
                </c:pt>
                <c:pt idx="1">
                  <c:v>0.0551794846408509</c:v>
                </c:pt>
                <c:pt idx="2">
                  <c:v>0.0812044510581254</c:v>
                </c:pt>
                <c:pt idx="3">
                  <c:v>0.0951547551415988</c:v>
                </c:pt>
                <c:pt idx="4">
                  <c:v>0.0807293558755163</c:v>
                </c:pt>
              </c:numCache>
            </c:numRef>
          </c:val>
        </c:ser>
        <c:ser>
          <c:idx val="4"/>
          <c:order val="4"/>
          <c:tx>
            <c:strRef>
              <c:f>'relative abundance'!$H$6</c:f>
              <c:strCache>
                <c:ptCount val="1"/>
                <c:pt idx="0">
                  <c:v>S. maritimus</c:v>
                </c:pt>
              </c:strCache>
            </c:strRef>
          </c:tx>
          <c:invertIfNegative val="0"/>
          <c:cat>
            <c:strRef>
              <c:f>'relative abundance'!$I$1:$M$1</c:f>
              <c:strCache>
                <c:ptCount val="5"/>
                <c:pt idx="0">
                  <c:v>Jul</c:v>
                </c:pt>
                <c:pt idx="1">
                  <c:v>Sept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'relative abundance'!$I$6:$M$6</c:f>
              <c:numCache>
                <c:formatCode>General</c:formatCode>
                <c:ptCount val="5"/>
                <c:pt idx="0">
                  <c:v>0.0204665568491717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7969528"/>
        <c:axId val="2137972584"/>
      </c:barChart>
      <c:catAx>
        <c:axId val="213796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972584"/>
        <c:crosses val="autoZero"/>
        <c:auto val="1"/>
        <c:lblAlgn val="ctr"/>
        <c:lblOffset val="100"/>
        <c:noMultiLvlLbl val="0"/>
      </c:catAx>
      <c:valAx>
        <c:axId val="21379725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total biomass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37969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tx>
            <c:strRef>
              <c:f>density!$X$9</c:f>
              <c:strCache>
                <c:ptCount val="1"/>
                <c:pt idx="0">
                  <c:v>median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density!$Y$8:$AC$8</c:f>
              <c:strCache>
                <c:ptCount val="5"/>
                <c:pt idx="0">
                  <c:v>Jul</c:v>
                </c:pt>
                <c:pt idx="1">
                  <c:v>Sep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density!$Y$9:$AC$9</c:f>
              <c:numCache>
                <c:formatCode>General</c:formatCode>
                <c:ptCount val="5"/>
                <c:pt idx="0">
                  <c:v>2868.2633176444</c:v>
                </c:pt>
                <c:pt idx="1">
                  <c:v>766.2241215999998</c:v>
                </c:pt>
                <c:pt idx="2">
                  <c:v>910.4666143954786</c:v>
                </c:pt>
                <c:pt idx="3">
                  <c:v>237.2801241852854</c:v>
                </c:pt>
                <c:pt idx="4">
                  <c:v>345.0444230897345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density!$X$10</c:f>
              <c:strCache>
                <c:ptCount val="1"/>
                <c:pt idx="0">
                  <c:v>q1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density!$Y$8:$AC$8</c:f>
              <c:strCache>
                <c:ptCount val="5"/>
                <c:pt idx="0">
                  <c:v>Jul</c:v>
                </c:pt>
                <c:pt idx="1">
                  <c:v>Sep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density!$Y$10:$AC$10</c:f>
              <c:numCache>
                <c:formatCode>General</c:formatCode>
                <c:ptCount val="5"/>
                <c:pt idx="0">
                  <c:v>2053.336022608157</c:v>
                </c:pt>
                <c:pt idx="1">
                  <c:v>305.8805046728448</c:v>
                </c:pt>
                <c:pt idx="2">
                  <c:v>503.7682399999999</c:v>
                </c:pt>
                <c:pt idx="3">
                  <c:v>129.9957595405264</c:v>
                </c:pt>
                <c:pt idx="4">
                  <c:v>214.0773750395763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density!$X$11</c:f>
              <c:strCache>
                <c:ptCount val="1"/>
                <c:pt idx="0">
                  <c:v>min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density!$Y$8:$AC$8</c:f>
              <c:strCache>
                <c:ptCount val="5"/>
                <c:pt idx="0">
                  <c:v>Jul</c:v>
                </c:pt>
                <c:pt idx="1">
                  <c:v>Sep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density!$Y$11:$AC$11</c:f>
              <c:numCache>
                <c:formatCode>General</c:formatCode>
                <c:ptCount val="5"/>
                <c:pt idx="0">
                  <c:v>208.7489024</c:v>
                </c:pt>
                <c:pt idx="1">
                  <c:v>49.53937531809562</c:v>
                </c:pt>
                <c:pt idx="2">
                  <c:v>0.0</c:v>
                </c:pt>
                <c:pt idx="3">
                  <c:v>0.0</c:v>
                </c:pt>
                <c:pt idx="4">
                  <c:v>25.7962752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density!$X$12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density!$Y$8:$AC$8</c:f>
              <c:strCache>
                <c:ptCount val="5"/>
                <c:pt idx="0">
                  <c:v>Jul</c:v>
                </c:pt>
                <c:pt idx="1">
                  <c:v>Sep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density!$Y$12:$AC$12</c:f>
              <c:numCache>
                <c:formatCode>General</c:formatCode>
                <c:ptCount val="5"/>
                <c:pt idx="0">
                  <c:v>6258.387080578848</c:v>
                </c:pt>
                <c:pt idx="1">
                  <c:v>3577.201184</c:v>
                </c:pt>
                <c:pt idx="2">
                  <c:v>3321.467098341056</c:v>
                </c:pt>
                <c:pt idx="3">
                  <c:v>3234.488439999999</c:v>
                </c:pt>
                <c:pt idx="4">
                  <c:v>1783.244957114073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density!$X$13</c:f>
              <c:strCache>
                <c:ptCount val="1"/>
                <c:pt idx="0">
                  <c:v>q3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density!$Y$8:$AC$8</c:f>
              <c:strCache>
                <c:ptCount val="5"/>
                <c:pt idx="0">
                  <c:v>Jul</c:v>
                </c:pt>
                <c:pt idx="1">
                  <c:v>Sep</c:v>
                </c:pt>
                <c:pt idx="2">
                  <c:v>Nov</c:v>
                </c:pt>
                <c:pt idx="3">
                  <c:v>Jan</c:v>
                </c:pt>
                <c:pt idx="4">
                  <c:v>Mar</c:v>
                </c:pt>
              </c:strCache>
            </c:strRef>
          </c:cat>
          <c:val>
            <c:numRef>
              <c:f>density!$Y$13:$AC$13</c:f>
              <c:numCache>
                <c:formatCode>General</c:formatCode>
                <c:ptCount val="5"/>
                <c:pt idx="0">
                  <c:v>3650.52074027316</c:v>
                </c:pt>
                <c:pt idx="1">
                  <c:v>1225.02122306898</c:v>
                </c:pt>
                <c:pt idx="2">
                  <c:v>1518.856245928737</c:v>
                </c:pt>
                <c:pt idx="3">
                  <c:v>592.6640108999998</c:v>
                </c:pt>
                <c:pt idx="4">
                  <c:v>550.1036694523416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-2140387256"/>
        <c:axId val="-2140384200"/>
      </c:stockChart>
      <c:catAx>
        <c:axId val="-214038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384200"/>
        <c:crosses val="autoZero"/>
        <c:auto val="1"/>
        <c:lblAlgn val="ctr"/>
        <c:lblOffset val="100"/>
        <c:noMultiLvlLbl val="0"/>
      </c:catAx>
      <c:valAx>
        <c:axId val="-214038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8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density!$D$2</c:f>
              <c:strCache>
                <c:ptCount val="1"/>
                <c:pt idx="0">
                  <c:v>Jun july</c:v>
                </c:pt>
              </c:strCache>
            </c:strRef>
          </c:tx>
          <c:spPr>
            <a:ln w="28575">
              <a:noFill/>
            </a:ln>
          </c:spPr>
          <c:xVal>
            <c:numRef>
              <c:f>density!$C$3:$C$52</c:f>
              <c:numCache>
                <c:formatCode>General</c:formatCode>
                <c:ptCount val="50"/>
                <c:pt idx="0">
                  <c:v>6.0</c:v>
                </c:pt>
                <c:pt idx="1">
                  <c:v>8.0</c:v>
                </c:pt>
                <c:pt idx="2">
                  <c:v>19.0</c:v>
                </c:pt>
                <c:pt idx="3">
                  <c:v>28.0</c:v>
                </c:pt>
                <c:pt idx="4">
                  <c:v>40.0</c:v>
                </c:pt>
                <c:pt idx="5">
                  <c:v>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30.0</c:v>
                </c:pt>
                <c:pt idx="10">
                  <c:v>4.0</c:v>
                </c:pt>
                <c:pt idx="11">
                  <c:v>5.0</c:v>
                </c:pt>
                <c:pt idx="12">
                  <c:v>19.0</c:v>
                </c:pt>
                <c:pt idx="13">
                  <c:v>55.0</c:v>
                </c:pt>
                <c:pt idx="14">
                  <c:v>58.0</c:v>
                </c:pt>
                <c:pt idx="15">
                  <c:v>11.0</c:v>
                </c:pt>
                <c:pt idx="16">
                  <c:v>15.0</c:v>
                </c:pt>
                <c:pt idx="17">
                  <c:v>18.0</c:v>
                </c:pt>
                <c:pt idx="18">
                  <c:v>32.0</c:v>
                </c:pt>
                <c:pt idx="19">
                  <c:v>47.0</c:v>
                </c:pt>
                <c:pt idx="20">
                  <c:v>12.0</c:v>
                </c:pt>
                <c:pt idx="21">
                  <c:v>14.0</c:v>
                </c:pt>
                <c:pt idx="22">
                  <c:v>28.0</c:v>
                </c:pt>
                <c:pt idx="23">
                  <c:v>33.0</c:v>
                </c:pt>
                <c:pt idx="24">
                  <c:v>35.0</c:v>
                </c:pt>
                <c:pt idx="25">
                  <c:v>2.0</c:v>
                </c:pt>
                <c:pt idx="26">
                  <c:v>19.0</c:v>
                </c:pt>
                <c:pt idx="27">
                  <c:v>20.0</c:v>
                </c:pt>
                <c:pt idx="28">
                  <c:v>23.0</c:v>
                </c:pt>
                <c:pt idx="29">
                  <c:v>28.0</c:v>
                </c:pt>
                <c:pt idx="30">
                  <c:v>13.0</c:v>
                </c:pt>
                <c:pt idx="31">
                  <c:v>17.0</c:v>
                </c:pt>
                <c:pt idx="32">
                  <c:v>27.0</c:v>
                </c:pt>
                <c:pt idx="33">
                  <c:v>33.0</c:v>
                </c:pt>
                <c:pt idx="34">
                  <c:v>58.0</c:v>
                </c:pt>
                <c:pt idx="35">
                  <c:v>9.0</c:v>
                </c:pt>
                <c:pt idx="36">
                  <c:v>15.0</c:v>
                </c:pt>
                <c:pt idx="37">
                  <c:v>18.0</c:v>
                </c:pt>
                <c:pt idx="38">
                  <c:v>26.0</c:v>
                </c:pt>
                <c:pt idx="39">
                  <c:v>27.0</c:v>
                </c:pt>
                <c:pt idx="40">
                  <c:v>9.0</c:v>
                </c:pt>
                <c:pt idx="41">
                  <c:v>16.0</c:v>
                </c:pt>
                <c:pt idx="42">
                  <c:v>35.0</c:v>
                </c:pt>
                <c:pt idx="43">
                  <c:v>37.0</c:v>
                </c:pt>
                <c:pt idx="44">
                  <c:v>43.0</c:v>
                </c:pt>
                <c:pt idx="45">
                  <c:v>10.0</c:v>
                </c:pt>
                <c:pt idx="46">
                  <c:v>20.0</c:v>
                </c:pt>
                <c:pt idx="47">
                  <c:v>22.0</c:v>
                </c:pt>
                <c:pt idx="48">
                  <c:v>25.0</c:v>
                </c:pt>
                <c:pt idx="49">
                  <c:v>29.0</c:v>
                </c:pt>
              </c:numCache>
            </c:numRef>
          </c:xVal>
          <c:yVal>
            <c:numRef>
              <c:f>density!$D$3:$D$52</c:f>
              <c:numCache>
                <c:formatCode>General</c:formatCode>
                <c:ptCount val="50"/>
                <c:pt idx="0">
                  <c:v>2686.515085736058</c:v>
                </c:pt>
                <c:pt idx="1">
                  <c:v>3159.251488947694</c:v>
                </c:pt>
                <c:pt idx="2">
                  <c:v>2364.838690023587</c:v>
                </c:pt>
                <c:pt idx="3">
                  <c:v>2776.8773804</c:v>
                </c:pt>
                <c:pt idx="4">
                  <c:v>5975.713382</c:v>
                </c:pt>
                <c:pt idx="5">
                  <c:v>3891.236949092638</c:v>
                </c:pt>
                <c:pt idx="6">
                  <c:v>5921.927732800001</c:v>
                </c:pt>
                <c:pt idx="7">
                  <c:v>3547.3318684</c:v>
                </c:pt>
                <c:pt idx="8">
                  <c:v>2856.235694488801</c:v>
                </c:pt>
                <c:pt idx="9">
                  <c:v>4162.076256764015</c:v>
                </c:pt>
                <c:pt idx="10">
                  <c:v>5141.594587139326</c:v>
                </c:pt>
                <c:pt idx="11">
                  <c:v>3110.059932378274</c:v>
                </c:pt>
                <c:pt idx="12">
                  <c:v>2776.3813412</c:v>
                </c:pt>
                <c:pt idx="13">
                  <c:v>1062.95139087746</c:v>
                </c:pt>
                <c:pt idx="14">
                  <c:v>4271.91608</c:v>
                </c:pt>
                <c:pt idx="15">
                  <c:v>2226.311233531773</c:v>
                </c:pt>
                <c:pt idx="16">
                  <c:v>764.1236417666668</c:v>
                </c:pt>
                <c:pt idx="17">
                  <c:v>2351.8883832</c:v>
                </c:pt>
                <c:pt idx="18">
                  <c:v>3570.282004</c:v>
                </c:pt>
                <c:pt idx="19">
                  <c:v>916.1800942695557</c:v>
                </c:pt>
                <c:pt idx="20">
                  <c:v>3396.404740920051</c:v>
                </c:pt>
                <c:pt idx="21">
                  <c:v>1371.7195396</c:v>
                </c:pt>
                <c:pt idx="22">
                  <c:v>3422.762550799999</c:v>
                </c:pt>
                <c:pt idx="23">
                  <c:v>2116.357033755931</c:v>
                </c:pt>
                <c:pt idx="24">
                  <c:v>321.9638635328094</c:v>
                </c:pt>
                <c:pt idx="25">
                  <c:v>1211.2348704</c:v>
                </c:pt>
                <c:pt idx="26">
                  <c:v>4030.604428622108</c:v>
                </c:pt>
                <c:pt idx="27">
                  <c:v>1710.863233393046</c:v>
                </c:pt>
                <c:pt idx="28">
                  <c:v>3432.945935697905</c:v>
                </c:pt>
                <c:pt idx="29">
                  <c:v>803.3589883999998</c:v>
                </c:pt>
                <c:pt idx="30">
                  <c:v>2347.802971622848</c:v>
                </c:pt>
                <c:pt idx="31">
                  <c:v>208.7489024</c:v>
                </c:pt>
                <c:pt idx="32">
                  <c:v>2316.4565516</c:v>
                </c:pt>
                <c:pt idx="33">
                  <c:v>2347.046661599999</c:v>
                </c:pt>
                <c:pt idx="34">
                  <c:v>1270.52555426304</c:v>
                </c:pt>
                <c:pt idx="35">
                  <c:v>3281.85628814202</c:v>
                </c:pt>
                <c:pt idx="36">
                  <c:v>3058.301640976553</c:v>
                </c:pt>
                <c:pt idx="37">
                  <c:v>3253.837615394388</c:v>
                </c:pt>
                <c:pt idx="38">
                  <c:v>4220.772171002707</c:v>
                </c:pt>
                <c:pt idx="39">
                  <c:v>4816.55397470457</c:v>
                </c:pt>
                <c:pt idx="40">
                  <c:v>6258.387080578848</c:v>
                </c:pt>
                <c:pt idx="41">
                  <c:v>2880.2909408</c:v>
                </c:pt>
                <c:pt idx="42">
                  <c:v>4207.79240683786</c:v>
                </c:pt>
                <c:pt idx="43">
                  <c:v>2892.619179999999</c:v>
                </c:pt>
                <c:pt idx="44">
                  <c:v>2390.769341483152</c:v>
                </c:pt>
                <c:pt idx="45">
                  <c:v>3208.623821209423</c:v>
                </c:pt>
                <c:pt idx="46">
                  <c:v>1864.272989164835</c:v>
                </c:pt>
                <c:pt idx="47">
                  <c:v>1699.660234496969</c:v>
                </c:pt>
                <c:pt idx="48">
                  <c:v>3930.13345389</c:v>
                </c:pt>
                <c:pt idx="49">
                  <c:v>2597.9668264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density!$L$2</c:f>
              <c:strCache>
                <c:ptCount val="1"/>
                <c:pt idx="0">
                  <c:v>Nov</c:v>
                </c:pt>
              </c:strCache>
            </c:strRef>
          </c:tx>
          <c:spPr>
            <a:ln w="28575">
              <a:noFill/>
            </a:ln>
          </c:spPr>
          <c:xVal>
            <c:strRef>
              <c:f>density!$K$3:$K$52</c:f>
              <c:strCache>
                <c:ptCount val="50"/>
                <c:pt idx="0">
                  <c:v>5</c:v>
                </c:pt>
                <c:pt idx="1">
                  <c:v>32</c:v>
                </c:pt>
                <c:pt idx="2">
                  <c:v>39</c:v>
                </c:pt>
                <c:pt idx="3">
                  <c:v>46</c:v>
                </c:pt>
                <c:pt idx="4">
                  <c:v>53</c:v>
                </c:pt>
                <c:pt idx="5">
                  <c:v>5</c:v>
                </c:pt>
                <c:pt idx="6">
                  <c:v>9</c:v>
                </c:pt>
                <c:pt idx="7">
                  <c:v>14</c:v>
                </c:pt>
                <c:pt idx="8">
                  <c:v>22</c:v>
                </c:pt>
                <c:pt idx="9">
                  <c:v>31</c:v>
                </c:pt>
                <c:pt idx="10">
                  <c:v>20</c:v>
                </c:pt>
                <c:pt idx="11">
                  <c:v>22</c:v>
                </c:pt>
                <c:pt idx="12">
                  <c:v>42</c:v>
                </c:pt>
                <c:pt idx="13">
                  <c:v>48</c:v>
                </c:pt>
                <c:pt idx="14">
                  <c:v>Error</c:v>
                </c:pt>
                <c:pt idx="15">
                  <c:v>7</c:v>
                </c:pt>
                <c:pt idx="16">
                  <c:v>8</c:v>
                </c:pt>
                <c:pt idx="17">
                  <c:v>20</c:v>
                </c:pt>
                <c:pt idx="18">
                  <c:v>27</c:v>
                </c:pt>
                <c:pt idx="19">
                  <c:v>41</c:v>
                </c:pt>
                <c:pt idx="20">
                  <c:v>7</c:v>
                </c:pt>
                <c:pt idx="21">
                  <c:v>22</c:v>
                </c:pt>
                <c:pt idx="22">
                  <c:v>23</c:v>
                </c:pt>
                <c:pt idx="23">
                  <c:v>26</c:v>
                </c:pt>
                <c:pt idx="24">
                  <c:v>46</c:v>
                </c:pt>
                <c:pt idx="25">
                  <c:v>7</c:v>
                </c:pt>
                <c:pt idx="26">
                  <c:v>17</c:v>
                </c:pt>
                <c:pt idx="27">
                  <c:v>41</c:v>
                </c:pt>
                <c:pt idx="28">
                  <c:v>43</c:v>
                </c:pt>
                <c:pt idx="29">
                  <c:v>48</c:v>
                </c:pt>
                <c:pt idx="30">
                  <c:v>1</c:v>
                </c:pt>
                <c:pt idx="31">
                  <c:v>11</c:v>
                </c:pt>
                <c:pt idx="32">
                  <c:v>20</c:v>
                </c:pt>
                <c:pt idx="33">
                  <c:v>35</c:v>
                </c:pt>
                <c:pt idx="34">
                  <c:v>38</c:v>
                </c:pt>
                <c:pt idx="35">
                  <c:v>2</c:v>
                </c:pt>
                <c:pt idx="36">
                  <c:v>13</c:v>
                </c:pt>
                <c:pt idx="37">
                  <c:v>38</c:v>
                </c:pt>
                <c:pt idx="38">
                  <c:v>45</c:v>
                </c:pt>
                <c:pt idx="39">
                  <c:v>56</c:v>
                </c:pt>
                <c:pt idx="40">
                  <c:v>2</c:v>
                </c:pt>
                <c:pt idx="41">
                  <c:v>12</c:v>
                </c:pt>
                <c:pt idx="42">
                  <c:v>36</c:v>
                </c:pt>
                <c:pt idx="43">
                  <c:v>45</c:v>
                </c:pt>
                <c:pt idx="44">
                  <c:v>56</c:v>
                </c:pt>
                <c:pt idx="45">
                  <c:v>12</c:v>
                </c:pt>
                <c:pt idx="46">
                  <c:v>17</c:v>
                </c:pt>
                <c:pt idx="47">
                  <c:v>24</c:v>
                </c:pt>
                <c:pt idx="48">
                  <c:v>37</c:v>
                </c:pt>
                <c:pt idx="49">
                  <c:v>48</c:v>
                </c:pt>
              </c:strCache>
            </c:strRef>
          </c:xVal>
          <c:yVal>
            <c:numRef>
              <c:f>density!$L$3:$L$52</c:f>
              <c:numCache>
                <c:formatCode>General</c:formatCode>
                <c:ptCount val="50"/>
                <c:pt idx="0">
                  <c:v>1206.29576749986</c:v>
                </c:pt>
                <c:pt idx="1">
                  <c:v>51.96228000000002</c:v>
                </c:pt>
                <c:pt idx="2">
                  <c:v>1707.268159999999</c:v>
                </c:pt>
                <c:pt idx="3">
                  <c:v>557.8313199999999</c:v>
                </c:pt>
                <c:pt idx="4">
                  <c:v>0.0</c:v>
                </c:pt>
                <c:pt idx="5">
                  <c:v>1438.152131857474</c:v>
                </c:pt>
                <c:pt idx="6">
                  <c:v>22.18414740509579</c:v>
                </c:pt>
                <c:pt idx="7">
                  <c:v>26.03627999999998</c:v>
                </c:pt>
                <c:pt idx="8">
                  <c:v>1408.23086895</c:v>
                </c:pt>
                <c:pt idx="9">
                  <c:v>803.4789703063054</c:v>
                </c:pt>
                <c:pt idx="10">
                  <c:v>682.3766453422774</c:v>
                </c:pt>
                <c:pt idx="11">
                  <c:v>142.9756163460433</c:v>
                </c:pt>
                <c:pt idx="12">
                  <c:v>2908.354403267428</c:v>
                </c:pt>
                <c:pt idx="13">
                  <c:v>370.4800021581323</c:v>
                </c:pt>
                <c:pt idx="15">
                  <c:v>2246.569830856164</c:v>
                </c:pt>
                <c:pt idx="16">
                  <c:v>1050.062829874584</c:v>
                </c:pt>
                <c:pt idx="17">
                  <c:v>1622.506399904554</c:v>
                </c:pt>
                <c:pt idx="18">
                  <c:v>910.5825377296173</c:v>
                </c:pt>
                <c:pt idx="19">
                  <c:v>108.28</c:v>
                </c:pt>
                <c:pt idx="20">
                  <c:v>1018.824439756746</c:v>
                </c:pt>
                <c:pt idx="21">
                  <c:v>1733.75575482159</c:v>
                </c:pt>
                <c:pt idx="22">
                  <c:v>570.2225018054174</c:v>
                </c:pt>
                <c:pt idx="23">
                  <c:v>1850.57727</c:v>
                </c:pt>
                <c:pt idx="24">
                  <c:v>822.4516399999997</c:v>
                </c:pt>
                <c:pt idx="25">
                  <c:v>712.8823556225827</c:v>
                </c:pt>
                <c:pt idx="26">
                  <c:v>127.75692</c:v>
                </c:pt>
                <c:pt idx="27">
                  <c:v>1365.33344</c:v>
                </c:pt>
                <c:pt idx="28">
                  <c:v>2165.0886</c:v>
                </c:pt>
                <c:pt idx="29">
                  <c:v>3321.467098341056</c:v>
                </c:pt>
                <c:pt idx="30">
                  <c:v>910.4666143954786</c:v>
                </c:pt>
                <c:pt idx="31">
                  <c:v>721.4355571261513</c:v>
                </c:pt>
                <c:pt idx="32">
                  <c:v>19.84804</c:v>
                </c:pt>
                <c:pt idx="33">
                  <c:v>1225.350079999999</c:v>
                </c:pt>
                <c:pt idx="34">
                  <c:v>1599.560359999999</c:v>
                </c:pt>
                <c:pt idx="35">
                  <c:v>562.3706215704104</c:v>
                </c:pt>
                <c:pt idx="36">
                  <c:v>704.2684195554154</c:v>
                </c:pt>
                <c:pt idx="37">
                  <c:v>449.7051599999998</c:v>
                </c:pt>
                <c:pt idx="38">
                  <c:v>1259.238319999999</c:v>
                </c:pt>
                <c:pt idx="39">
                  <c:v>859.7779965546354</c:v>
                </c:pt>
                <c:pt idx="40">
                  <c:v>2743.677444620614</c:v>
                </c:pt>
                <c:pt idx="41">
                  <c:v>678.2265460791444</c:v>
                </c:pt>
                <c:pt idx="42">
                  <c:v>2949.90632</c:v>
                </c:pt>
                <c:pt idx="43">
                  <c:v>1873.64308</c:v>
                </c:pt>
                <c:pt idx="44">
                  <c:v>1015.670710938603</c:v>
                </c:pt>
                <c:pt idx="45">
                  <c:v>260.078861085846</c:v>
                </c:pt>
                <c:pt idx="46">
                  <c:v>1303.9550352</c:v>
                </c:pt>
                <c:pt idx="47">
                  <c:v>580.9445731999999</c:v>
                </c:pt>
                <c:pt idx="48">
                  <c:v>1079.901222</c:v>
                </c:pt>
                <c:pt idx="49">
                  <c:v>238.03882579434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density!$H$2</c:f>
              <c:strCache>
                <c:ptCount val="1"/>
                <c:pt idx="0">
                  <c:v>sept</c:v>
                </c:pt>
              </c:strCache>
            </c:strRef>
          </c:tx>
          <c:spPr>
            <a:ln w="28575">
              <a:noFill/>
            </a:ln>
          </c:spPr>
          <c:xVal>
            <c:numRef>
              <c:f>density!$G$3:$G$52</c:f>
              <c:numCache>
                <c:formatCode>General</c:formatCode>
                <c:ptCount val="50"/>
                <c:pt idx="0">
                  <c:v>21.0</c:v>
                </c:pt>
                <c:pt idx="1">
                  <c:v>36.0</c:v>
                </c:pt>
                <c:pt idx="2">
                  <c:v>46.0</c:v>
                </c:pt>
                <c:pt idx="3">
                  <c:v>49.0</c:v>
                </c:pt>
                <c:pt idx="4">
                  <c:v>52.0</c:v>
                </c:pt>
                <c:pt idx="5">
                  <c:v>7.0</c:v>
                </c:pt>
                <c:pt idx="6">
                  <c:v>21.0</c:v>
                </c:pt>
                <c:pt idx="7">
                  <c:v>27.0</c:v>
                </c:pt>
                <c:pt idx="8">
                  <c:v>31.0</c:v>
                </c:pt>
                <c:pt idx="9">
                  <c:v>52.0</c:v>
                </c:pt>
                <c:pt idx="10">
                  <c:v>10.0</c:v>
                </c:pt>
                <c:pt idx="11">
                  <c:v>16.0</c:v>
                </c:pt>
                <c:pt idx="12">
                  <c:v>24.0</c:v>
                </c:pt>
                <c:pt idx="13">
                  <c:v>45.0</c:v>
                </c:pt>
                <c:pt idx="14">
                  <c:v>53.0</c:v>
                </c:pt>
                <c:pt idx="15">
                  <c:v>19.0</c:v>
                </c:pt>
                <c:pt idx="16">
                  <c:v>21.0</c:v>
                </c:pt>
                <c:pt idx="17">
                  <c:v>38.0</c:v>
                </c:pt>
                <c:pt idx="18">
                  <c:v>41.0</c:v>
                </c:pt>
                <c:pt idx="19">
                  <c:v>49.0</c:v>
                </c:pt>
                <c:pt idx="20">
                  <c:v>5.0</c:v>
                </c:pt>
                <c:pt idx="21">
                  <c:v>15.0</c:v>
                </c:pt>
                <c:pt idx="22">
                  <c:v>27.0</c:v>
                </c:pt>
                <c:pt idx="23">
                  <c:v>34.0</c:v>
                </c:pt>
                <c:pt idx="24">
                  <c:v>46.0</c:v>
                </c:pt>
                <c:pt idx="25">
                  <c:v>12.0</c:v>
                </c:pt>
                <c:pt idx="26">
                  <c:v>19.0</c:v>
                </c:pt>
                <c:pt idx="27">
                  <c:v>23.0</c:v>
                </c:pt>
                <c:pt idx="28">
                  <c:v>28.0</c:v>
                </c:pt>
                <c:pt idx="29">
                  <c:v>37.0</c:v>
                </c:pt>
                <c:pt idx="30">
                  <c:v>7.0</c:v>
                </c:pt>
                <c:pt idx="31">
                  <c:v>8.0</c:v>
                </c:pt>
                <c:pt idx="32">
                  <c:v>17.0</c:v>
                </c:pt>
                <c:pt idx="33">
                  <c:v>31.0</c:v>
                </c:pt>
                <c:pt idx="34">
                  <c:v>52.0</c:v>
                </c:pt>
                <c:pt idx="35">
                  <c:v>2.0</c:v>
                </c:pt>
                <c:pt idx="36">
                  <c:v>11.0</c:v>
                </c:pt>
                <c:pt idx="37">
                  <c:v>20.0</c:v>
                </c:pt>
                <c:pt idx="38">
                  <c:v>33.0</c:v>
                </c:pt>
                <c:pt idx="39">
                  <c:v>54.0</c:v>
                </c:pt>
                <c:pt idx="40">
                  <c:v>7.0</c:v>
                </c:pt>
                <c:pt idx="41">
                  <c:v>13.0</c:v>
                </c:pt>
                <c:pt idx="42">
                  <c:v>17.0</c:v>
                </c:pt>
                <c:pt idx="43">
                  <c:v>23.0</c:v>
                </c:pt>
                <c:pt idx="44">
                  <c:v>56.0</c:v>
                </c:pt>
                <c:pt idx="45">
                  <c:v>2.0</c:v>
                </c:pt>
                <c:pt idx="46">
                  <c:v>20.0</c:v>
                </c:pt>
                <c:pt idx="47">
                  <c:v>33.0</c:v>
                </c:pt>
                <c:pt idx="48">
                  <c:v>46.0</c:v>
                </c:pt>
                <c:pt idx="49">
                  <c:v>10.0</c:v>
                </c:pt>
              </c:numCache>
            </c:numRef>
          </c:xVal>
          <c:yVal>
            <c:numRef>
              <c:f>density!$H$3:$H$52</c:f>
              <c:numCache>
                <c:formatCode>General</c:formatCode>
                <c:ptCount val="50"/>
                <c:pt idx="0">
                  <c:v>120.1243999999999</c:v>
                </c:pt>
                <c:pt idx="1">
                  <c:v>355.3345199999998</c:v>
                </c:pt>
                <c:pt idx="2">
                  <c:v>1224.79212</c:v>
                </c:pt>
                <c:pt idx="3">
                  <c:v>1225.708532275921</c:v>
                </c:pt>
                <c:pt idx="4">
                  <c:v>219.8201753829189</c:v>
                </c:pt>
                <c:pt idx="5">
                  <c:v>410.4914905619619</c:v>
                </c:pt>
                <c:pt idx="6">
                  <c:v>366.9635319999999</c:v>
                </c:pt>
                <c:pt idx="7">
                  <c:v>935.1687339999998</c:v>
                </c:pt>
                <c:pt idx="8">
                  <c:v>712.9251786569066</c:v>
                </c:pt>
                <c:pt idx="9">
                  <c:v>636.5005350559102</c:v>
                </c:pt>
                <c:pt idx="10">
                  <c:v>207.5511865202467</c:v>
                </c:pt>
                <c:pt idx="11">
                  <c:v>310.4057395637931</c:v>
                </c:pt>
                <c:pt idx="12">
                  <c:v>49.53937531809562</c:v>
                </c:pt>
                <c:pt idx="13">
                  <c:v>253.7692625782311</c:v>
                </c:pt>
                <c:pt idx="14">
                  <c:v>2385.023859526886</c:v>
                </c:pt>
                <c:pt idx="15">
                  <c:v>1059.027488</c:v>
                </c:pt>
                <c:pt idx="16">
                  <c:v>1006.024414914583</c:v>
                </c:pt>
                <c:pt idx="17">
                  <c:v>107.9700768</c:v>
                </c:pt>
                <c:pt idx="18">
                  <c:v>765.0031999999998</c:v>
                </c:pt>
                <c:pt idx="19">
                  <c:v>544.6111609479576</c:v>
                </c:pt>
                <c:pt idx="20">
                  <c:v>1701.665990227575</c:v>
                </c:pt>
                <c:pt idx="21">
                  <c:v>767.4450431999999</c:v>
                </c:pt>
                <c:pt idx="22">
                  <c:v>817.4545391999998</c:v>
                </c:pt>
                <c:pt idx="23">
                  <c:v>1456.637196399999</c:v>
                </c:pt>
                <c:pt idx="24">
                  <c:v>2693.020867877034</c:v>
                </c:pt>
                <c:pt idx="25">
                  <c:v>372.3531530861994</c:v>
                </c:pt>
                <c:pt idx="26">
                  <c:v>2683.24478976129</c:v>
                </c:pt>
                <c:pt idx="27">
                  <c:v>1173.718614916673</c:v>
                </c:pt>
                <c:pt idx="28">
                  <c:v>1362.948832</c:v>
                </c:pt>
                <c:pt idx="29">
                  <c:v>1805.6608968</c:v>
                </c:pt>
                <c:pt idx="30">
                  <c:v>666.3406739807449</c:v>
                </c:pt>
                <c:pt idx="31">
                  <c:v>1178.687496312484</c:v>
                </c:pt>
                <c:pt idx="32">
                  <c:v>292.3047999999999</c:v>
                </c:pt>
                <c:pt idx="33">
                  <c:v>1219.26656</c:v>
                </c:pt>
                <c:pt idx="34">
                  <c:v>1137.59023908468</c:v>
                </c:pt>
                <c:pt idx="35">
                  <c:v>682.9769753055307</c:v>
                </c:pt>
                <c:pt idx="36">
                  <c:v>753.6249532628255</c:v>
                </c:pt>
                <c:pt idx="37">
                  <c:v>1224.04713753084</c:v>
                </c:pt>
                <c:pt idx="38">
                  <c:v>245.0757862530029</c:v>
                </c:pt>
                <c:pt idx="39">
                  <c:v>1593.761215419025</c:v>
                </c:pt>
                <c:pt idx="40">
                  <c:v>219.3920164426986</c:v>
                </c:pt>
                <c:pt idx="41">
                  <c:v>586.3251817099133</c:v>
                </c:pt>
                <c:pt idx="42">
                  <c:v>3577.201184</c:v>
                </c:pt>
                <c:pt idx="43">
                  <c:v>1875.9535616</c:v>
                </c:pt>
                <c:pt idx="44">
                  <c:v>852.3692701353839</c:v>
                </c:pt>
                <c:pt idx="45">
                  <c:v>2130.819360345823</c:v>
                </c:pt>
                <c:pt idx="46">
                  <c:v>821.1693395999998</c:v>
                </c:pt>
                <c:pt idx="47">
                  <c:v>282.9345639999998</c:v>
                </c:pt>
                <c:pt idx="48">
                  <c:v>144.5306399999998</c:v>
                </c:pt>
                <c:pt idx="49">
                  <c:v>264.8019154140292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density!$P$2</c:f>
              <c:strCache>
                <c:ptCount val="1"/>
                <c:pt idx="0">
                  <c:v>Jan</c:v>
                </c:pt>
              </c:strCache>
            </c:strRef>
          </c:tx>
          <c:spPr>
            <a:ln w="28575">
              <a:noFill/>
            </a:ln>
          </c:spPr>
          <c:xVal>
            <c:numRef>
              <c:f>density!$O$3:$O$52</c:f>
              <c:numCache>
                <c:formatCode>General</c:formatCode>
                <c:ptCount val="50"/>
                <c:pt idx="0">
                  <c:v>8.0</c:v>
                </c:pt>
                <c:pt idx="1">
                  <c:v>11.0</c:v>
                </c:pt>
                <c:pt idx="2">
                  <c:v>32.0</c:v>
                </c:pt>
                <c:pt idx="3">
                  <c:v>34.0</c:v>
                </c:pt>
                <c:pt idx="4">
                  <c:v>37.0</c:v>
                </c:pt>
                <c:pt idx="5">
                  <c:v>12.0</c:v>
                </c:pt>
                <c:pt idx="6">
                  <c:v>25.0</c:v>
                </c:pt>
                <c:pt idx="7">
                  <c:v>29.0</c:v>
                </c:pt>
                <c:pt idx="8">
                  <c:v>41.0</c:v>
                </c:pt>
                <c:pt idx="9">
                  <c:v>46.0</c:v>
                </c:pt>
                <c:pt idx="10">
                  <c:v>8.0</c:v>
                </c:pt>
                <c:pt idx="11">
                  <c:v>14.0</c:v>
                </c:pt>
                <c:pt idx="12">
                  <c:v>25.0</c:v>
                </c:pt>
                <c:pt idx="13">
                  <c:v>26.0</c:v>
                </c:pt>
                <c:pt idx="14">
                  <c:v>36.0</c:v>
                </c:pt>
                <c:pt idx="15">
                  <c:v>10.0</c:v>
                </c:pt>
                <c:pt idx="16">
                  <c:v>16.0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15.0</c:v>
                </c:pt>
                <c:pt idx="21">
                  <c:v>19.0</c:v>
                </c:pt>
                <c:pt idx="22">
                  <c:v>30.0</c:v>
                </c:pt>
                <c:pt idx="23">
                  <c:v>42.0</c:v>
                </c:pt>
                <c:pt idx="24">
                  <c:v>49.0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31.0</c:v>
                </c:pt>
                <c:pt idx="29">
                  <c:v>46.0</c:v>
                </c:pt>
                <c:pt idx="30">
                  <c:v>2.0</c:v>
                </c:pt>
                <c:pt idx="31">
                  <c:v>3.0</c:v>
                </c:pt>
                <c:pt idx="32">
                  <c:v>33.0</c:v>
                </c:pt>
                <c:pt idx="33">
                  <c:v>37.0</c:v>
                </c:pt>
                <c:pt idx="34">
                  <c:v>48.0</c:v>
                </c:pt>
                <c:pt idx="35">
                  <c:v>9.0</c:v>
                </c:pt>
                <c:pt idx="36">
                  <c:v>12.0</c:v>
                </c:pt>
                <c:pt idx="37">
                  <c:v>22.0</c:v>
                </c:pt>
                <c:pt idx="38">
                  <c:v>38.0</c:v>
                </c:pt>
                <c:pt idx="39">
                  <c:v>40.0</c:v>
                </c:pt>
                <c:pt idx="40">
                  <c:v>1.0</c:v>
                </c:pt>
                <c:pt idx="41">
                  <c:v>7.0</c:v>
                </c:pt>
                <c:pt idx="42">
                  <c:v>10.0</c:v>
                </c:pt>
                <c:pt idx="43">
                  <c:v>24.0</c:v>
                </c:pt>
                <c:pt idx="44">
                  <c:v>50.0</c:v>
                </c:pt>
                <c:pt idx="45">
                  <c:v>4.0</c:v>
                </c:pt>
                <c:pt idx="46">
                  <c:v>10.0</c:v>
                </c:pt>
                <c:pt idx="47">
                  <c:v>23.0</c:v>
                </c:pt>
                <c:pt idx="48">
                  <c:v>26.0</c:v>
                </c:pt>
                <c:pt idx="49">
                  <c:v>45.0</c:v>
                </c:pt>
              </c:numCache>
            </c:numRef>
          </c:xVal>
          <c:yVal>
            <c:numRef>
              <c:f>density!$P$3:$P$52</c:f>
              <c:numCache>
                <c:formatCode>General</c:formatCode>
                <c:ptCount val="50"/>
                <c:pt idx="0">
                  <c:v>145.4575084207726</c:v>
                </c:pt>
                <c:pt idx="1">
                  <c:v>135.8023699386394</c:v>
                </c:pt>
                <c:pt idx="2">
                  <c:v>220.5749999999998</c:v>
                </c:pt>
                <c:pt idx="3">
                  <c:v>49.23075999999986</c:v>
                </c:pt>
                <c:pt idx="4">
                  <c:v>506.2420399999999</c:v>
                </c:pt>
                <c:pt idx="5">
                  <c:v>352.4305219945338</c:v>
                </c:pt>
                <c:pt idx="6">
                  <c:v>142.5849696</c:v>
                </c:pt>
                <c:pt idx="7">
                  <c:v>122.5148329885937</c:v>
                </c:pt>
                <c:pt idx="8">
                  <c:v>362.1740399999999</c:v>
                </c:pt>
                <c:pt idx="9">
                  <c:v>1794.830045122459</c:v>
                </c:pt>
                <c:pt idx="10">
                  <c:v>315.503214149892</c:v>
                </c:pt>
                <c:pt idx="11">
                  <c:v>353.0417887294799</c:v>
                </c:pt>
                <c:pt idx="12">
                  <c:v>247.7281553961024</c:v>
                </c:pt>
                <c:pt idx="13">
                  <c:v>220.5573102968997</c:v>
                </c:pt>
                <c:pt idx="14">
                  <c:v>521.4146399999998</c:v>
                </c:pt>
                <c:pt idx="15">
                  <c:v>143.8785190865034</c:v>
                </c:pt>
                <c:pt idx="16">
                  <c:v>874.5237404</c:v>
                </c:pt>
                <c:pt idx="17">
                  <c:v>0.0</c:v>
                </c:pt>
                <c:pt idx="18">
                  <c:v>214.80112</c:v>
                </c:pt>
                <c:pt idx="19">
                  <c:v>820.9318399999997</c:v>
                </c:pt>
                <c:pt idx="20">
                  <c:v>0.0</c:v>
                </c:pt>
                <c:pt idx="21">
                  <c:v>25.34455999999997</c:v>
                </c:pt>
                <c:pt idx="22">
                  <c:v>297.1765043999999</c:v>
                </c:pt>
                <c:pt idx="23">
                  <c:v>3234.488439999999</c:v>
                </c:pt>
                <c:pt idx="24">
                  <c:v>1181.968773737675</c:v>
                </c:pt>
                <c:pt idx="25">
                  <c:v>322.4060304019807</c:v>
                </c:pt>
                <c:pt idx="26">
                  <c:v>149.3944684058834</c:v>
                </c:pt>
                <c:pt idx="27">
                  <c:v>232.9967160927292</c:v>
                </c:pt>
                <c:pt idx="28">
                  <c:v>1041.6236564</c:v>
                </c:pt>
                <c:pt idx="29">
                  <c:v>2522.02075570414</c:v>
                </c:pt>
                <c:pt idx="30">
                  <c:v>176.461225853837</c:v>
                </c:pt>
                <c:pt idx="31">
                  <c:v>241.5635322778416</c:v>
                </c:pt>
                <c:pt idx="32">
                  <c:v>119.693</c:v>
                </c:pt>
                <c:pt idx="33">
                  <c:v>227.8307999999998</c:v>
                </c:pt>
                <c:pt idx="34">
                  <c:v>1042.72868</c:v>
                </c:pt>
                <c:pt idx="35">
                  <c:v>836.1944525713078</c:v>
                </c:pt>
                <c:pt idx="36">
                  <c:v>0.0</c:v>
                </c:pt>
                <c:pt idx="37">
                  <c:v>0.0</c:v>
                </c:pt>
                <c:pt idx="38">
                  <c:v>140.3178280267553</c:v>
                </c:pt>
                <c:pt idx="39">
                  <c:v>126.1775599999999</c:v>
                </c:pt>
                <c:pt idx="40">
                  <c:v>343.048618864616</c:v>
                </c:pt>
                <c:pt idx="41">
                  <c:v>0.0</c:v>
                </c:pt>
                <c:pt idx="42">
                  <c:v>131.2684927207019</c:v>
                </c:pt>
                <c:pt idx="43">
                  <c:v>1377.2609944</c:v>
                </c:pt>
                <c:pt idx="44">
                  <c:v>2421.195469078648</c:v>
                </c:pt>
                <c:pt idx="45">
                  <c:v>0.0</c:v>
                </c:pt>
                <c:pt idx="46">
                  <c:v>382.3292484151597</c:v>
                </c:pt>
                <c:pt idx="47">
                  <c:v>272.618518</c:v>
                </c:pt>
                <c:pt idx="48">
                  <c:v>806.4121235999997</c:v>
                </c:pt>
                <c:pt idx="49">
                  <c:v>117.1585331832874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density!$T$2</c:f>
              <c:strCache>
                <c:ptCount val="1"/>
                <c:pt idx="0">
                  <c:v>Mar</c:v>
                </c:pt>
              </c:strCache>
            </c:strRef>
          </c:tx>
          <c:spPr>
            <a:ln w="28575">
              <a:noFill/>
            </a:ln>
          </c:spPr>
          <c:xVal>
            <c:numRef>
              <c:f>density!$S$3:$S$52</c:f>
              <c:numCache>
                <c:formatCode>General</c:formatCode>
                <c:ptCount val="50"/>
                <c:pt idx="0">
                  <c:v>1.0</c:v>
                </c:pt>
                <c:pt idx="1">
                  <c:v>25.0</c:v>
                </c:pt>
                <c:pt idx="2">
                  <c:v>42.0</c:v>
                </c:pt>
                <c:pt idx="3">
                  <c:v>47.0</c:v>
                </c:pt>
                <c:pt idx="4">
                  <c:v>49.0</c:v>
                </c:pt>
                <c:pt idx="5">
                  <c:v>28.0</c:v>
                </c:pt>
                <c:pt idx="6">
                  <c:v>31.0</c:v>
                </c:pt>
                <c:pt idx="7">
                  <c:v>34.0</c:v>
                </c:pt>
                <c:pt idx="8">
                  <c:v>44.0</c:v>
                </c:pt>
                <c:pt idx="9">
                  <c:v>50.0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36.0</c:v>
                </c:pt>
                <c:pt idx="14">
                  <c:v>39.0</c:v>
                </c:pt>
                <c:pt idx="15">
                  <c:v>4.0</c:v>
                </c:pt>
                <c:pt idx="16">
                  <c:v>15.0</c:v>
                </c:pt>
                <c:pt idx="17">
                  <c:v>25.0</c:v>
                </c:pt>
                <c:pt idx="18">
                  <c:v>42.0</c:v>
                </c:pt>
                <c:pt idx="19">
                  <c:v>48.0</c:v>
                </c:pt>
                <c:pt idx="20">
                  <c:v>4.0</c:v>
                </c:pt>
                <c:pt idx="21">
                  <c:v>21.0</c:v>
                </c:pt>
                <c:pt idx="22">
                  <c:v>23.0</c:v>
                </c:pt>
                <c:pt idx="23">
                  <c:v>43.0</c:v>
                </c:pt>
                <c:pt idx="24">
                  <c:v>45.0</c:v>
                </c:pt>
                <c:pt idx="25">
                  <c:v>2.0</c:v>
                </c:pt>
                <c:pt idx="26">
                  <c:v>15.0</c:v>
                </c:pt>
                <c:pt idx="27">
                  <c:v>22.0</c:v>
                </c:pt>
                <c:pt idx="28">
                  <c:v>43.0</c:v>
                </c:pt>
                <c:pt idx="29">
                  <c:v>52.0</c:v>
                </c:pt>
                <c:pt idx="30">
                  <c:v>13.0</c:v>
                </c:pt>
                <c:pt idx="31">
                  <c:v>21.0</c:v>
                </c:pt>
                <c:pt idx="32">
                  <c:v>22.0</c:v>
                </c:pt>
                <c:pt idx="33">
                  <c:v>27.0</c:v>
                </c:pt>
                <c:pt idx="34">
                  <c:v>52.0</c:v>
                </c:pt>
                <c:pt idx="35">
                  <c:v>4.0</c:v>
                </c:pt>
                <c:pt idx="36">
                  <c:v>12.0</c:v>
                </c:pt>
                <c:pt idx="37">
                  <c:v>40.0</c:v>
                </c:pt>
                <c:pt idx="38">
                  <c:v>49.0</c:v>
                </c:pt>
                <c:pt idx="39">
                  <c:v>51.0</c:v>
                </c:pt>
                <c:pt idx="40">
                  <c:v>5.0</c:v>
                </c:pt>
                <c:pt idx="41">
                  <c:v>15.0</c:v>
                </c:pt>
                <c:pt idx="42">
                  <c:v>34.0</c:v>
                </c:pt>
                <c:pt idx="43">
                  <c:v>37.0</c:v>
                </c:pt>
                <c:pt idx="44">
                  <c:v>38.0</c:v>
                </c:pt>
                <c:pt idx="45">
                  <c:v>6.0</c:v>
                </c:pt>
                <c:pt idx="46">
                  <c:v>12.0</c:v>
                </c:pt>
                <c:pt idx="47">
                  <c:v>22.0</c:v>
                </c:pt>
                <c:pt idx="48">
                  <c:v>51.0</c:v>
                </c:pt>
                <c:pt idx="49">
                  <c:v>54.0</c:v>
                </c:pt>
              </c:numCache>
            </c:numRef>
          </c:xVal>
          <c:yVal>
            <c:numRef>
              <c:f>density!$T$3:$T$52</c:f>
              <c:numCache>
                <c:formatCode>General</c:formatCode>
                <c:ptCount val="50"/>
                <c:pt idx="0">
                  <c:v>104.1873199999999</c:v>
                </c:pt>
                <c:pt idx="1">
                  <c:v>203.9247999999999</c:v>
                </c:pt>
                <c:pt idx="2">
                  <c:v>335.9230061794693</c:v>
                </c:pt>
                <c:pt idx="3">
                  <c:v>416.3507999999997</c:v>
                </c:pt>
                <c:pt idx="4">
                  <c:v>434.2434819436676</c:v>
                </c:pt>
                <c:pt idx="5">
                  <c:v>132.14792</c:v>
                </c:pt>
                <c:pt idx="6">
                  <c:v>165.4253613277905</c:v>
                </c:pt>
                <c:pt idx="7">
                  <c:v>841.3042399999997</c:v>
                </c:pt>
                <c:pt idx="8">
                  <c:v>430.9286052846855</c:v>
                </c:pt>
                <c:pt idx="9">
                  <c:v>299.3049599999997</c:v>
                </c:pt>
                <c:pt idx="10">
                  <c:v>390.1631172222611</c:v>
                </c:pt>
                <c:pt idx="11">
                  <c:v>217.461566719435</c:v>
                </c:pt>
                <c:pt idx="12">
                  <c:v>94.0665297277682</c:v>
                </c:pt>
                <c:pt idx="13">
                  <c:v>25.7962752</c:v>
                </c:pt>
                <c:pt idx="14">
                  <c:v>980.5250374726676</c:v>
                </c:pt>
                <c:pt idx="15">
                  <c:v>695.4993468046157</c:v>
                </c:pt>
                <c:pt idx="16">
                  <c:v>594.8992212000001</c:v>
                </c:pt>
                <c:pt idx="17">
                  <c:v>287.3022355230034</c:v>
                </c:pt>
                <c:pt idx="18">
                  <c:v>484.614283833897</c:v>
                </c:pt>
                <c:pt idx="19">
                  <c:v>549.8117059364553</c:v>
                </c:pt>
                <c:pt idx="20">
                  <c:v>232.3422821514081</c:v>
                </c:pt>
                <c:pt idx="21">
                  <c:v>309.4582162458271</c:v>
                </c:pt>
                <c:pt idx="22">
                  <c:v>298.3125406184622</c:v>
                </c:pt>
                <c:pt idx="23">
                  <c:v>442.8559199999997</c:v>
                </c:pt>
                <c:pt idx="24">
                  <c:v>308.5069599999998</c:v>
                </c:pt>
                <c:pt idx="25">
                  <c:v>333.2844799999998</c:v>
                </c:pt>
                <c:pt idx="26">
                  <c:v>536.27276</c:v>
                </c:pt>
                <c:pt idx="27">
                  <c:v>679.6605419597578</c:v>
                </c:pt>
                <c:pt idx="28">
                  <c:v>361.2784799999997</c:v>
                </c:pt>
                <c:pt idx="29">
                  <c:v>1733.901372473052</c:v>
                </c:pt>
                <c:pt idx="30">
                  <c:v>165.8437726248146</c:v>
                </c:pt>
                <c:pt idx="31">
                  <c:v>272.9257599999998</c:v>
                </c:pt>
                <c:pt idx="32">
                  <c:v>1038.3218</c:v>
                </c:pt>
                <c:pt idx="33">
                  <c:v>281.6814399999998</c:v>
                </c:pt>
                <c:pt idx="34">
                  <c:v>550.97956</c:v>
                </c:pt>
                <c:pt idx="35">
                  <c:v>362.5517357065727</c:v>
                </c:pt>
                <c:pt idx="36">
                  <c:v>129.399738866032</c:v>
                </c:pt>
                <c:pt idx="37">
                  <c:v>191.1271999999998</c:v>
                </c:pt>
                <c:pt idx="38">
                  <c:v>377.4556843296096</c:v>
                </c:pt>
                <c:pt idx="39">
                  <c:v>1028.279502540377</c:v>
                </c:pt>
                <c:pt idx="40">
                  <c:v>1291.341459273625</c:v>
                </c:pt>
                <c:pt idx="41">
                  <c:v>358.5389199999998</c:v>
                </c:pt>
                <c:pt idx="42">
                  <c:v>183.6231465671952</c:v>
                </c:pt>
                <c:pt idx="43">
                  <c:v>138.7020754010981</c:v>
                </c:pt>
                <c:pt idx="44">
                  <c:v>354.1658399999998</c:v>
                </c:pt>
                <c:pt idx="45">
                  <c:v>190.2774399999998</c:v>
                </c:pt>
                <c:pt idx="46">
                  <c:v>253.7604615461926</c:v>
                </c:pt>
                <c:pt idx="47">
                  <c:v>240.6306324</c:v>
                </c:pt>
                <c:pt idx="48">
                  <c:v>1783.244957114073</c:v>
                </c:pt>
                <c:pt idx="49">
                  <c:v>1465.833658772462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37912"/>
        <c:axId val="-2140334840"/>
      </c:scatterChart>
      <c:valAx>
        <c:axId val="-214033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334840"/>
        <c:crosses val="autoZero"/>
        <c:crossBetween val="midCat"/>
      </c:valAx>
      <c:valAx>
        <c:axId val="-214033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37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density!$P$2</c:f>
              <c:strCache>
                <c:ptCount val="1"/>
                <c:pt idx="0">
                  <c:v>Jan</c:v>
                </c:pt>
              </c:strCache>
            </c:strRef>
          </c:tx>
          <c:spPr>
            <a:ln w="28575">
              <a:noFill/>
            </a:ln>
          </c:spPr>
          <c:xVal>
            <c:numRef>
              <c:f>density!$O$3:$O$52</c:f>
              <c:numCache>
                <c:formatCode>General</c:formatCode>
                <c:ptCount val="50"/>
                <c:pt idx="0">
                  <c:v>8.0</c:v>
                </c:pt>
                <c:pt idx="1">
                  <c:v>11.0</c:v>
                </c:pt>
                <c:pt idx="2">
                  <c:v>32.0</c:v>
                </c:pt>
                <c:pt idx="3">
                  <c:v>34.0</c:v>
                </c:pt>
                <c:pt idx="4">
                  <c:v>37.0</c:v>
                </c:pt>
                <c:pt idx="5">
                  <c:v>12.0</c:v>
                </c:pt>
                <c:pt idx="6">
                  <c:v>25.0</c:v>
                </c:pt>
                <c:pt idx="7">
                  <c:v>29.0</c:v>
                </c:pt>
                <c:pt idx="8">
                  <c:v>41.0</c:v>
                </c:pt>
                <c:pt idx="9">
                  <c:v>46.0</c:v>
                </c:pt>
                <c:pt idx="10">
                  <c:v>8.0</c:v>
                </c:pt>
                <c:pt idx="11">
                  <c:v>14.0</c:v>
                </c:pt>
                <c:pt idx="12">
                  <c:v>25.0</c:v>
                </c:pt>
                <c:pt idx="13">
                  <c:v>26.0</c:v>
                </c:pt>
                <c:pt idx="14">
                  <c:v>36.0</c:v>
                </c:pt>
                <c:pt idx="15">
                  <c:v>10.0</c:v>
                </c:pt>
                <c:pt idx="16">
                  <c:v>16.0</c:v>
                </c:pt>
                <c:pt idx="17">
                  <c:v>37.0</c:v>
                </c:pt>
                <c:pt idx="18">
                  <c:v>39.0</c:v>
                </c:pt>
                <c:pt idx="19">
                  <c:v>41.0</c:v>
                </c:pt>
                <c:pt idx="20">
                  <c:v>15.0</c:v>
                </c:pt>
                <c:pt idx="21">
                  <c:v>19.0</c:v>
                </c:pt>
                <c:pt idx="22">
                  <c:v>30.0</c:v>
                </c:pt>
                <c:pt idx="23">
                  <c:v>42.0</c:v>
                </c:pt>
                <c:pt idx="24">
                  <c:v>49.0</c:v>
                </c:pt>
                <c:pt idx="25">
                  <c:v>11.0</c:v>
                </c:pt>
                <c:pt idx="26">
                  <c:v>15.0</c:v>
                </c:pt>
                <c:pt idx="27">
                  <c:v>19.0</c:v>
                </c:pt>
                <c:pt idx="28">
                  <c:v>31.0</c:v>
                </c:pt>
                <c:pt idx="29">
                  <c:v>46.0</c:v>
                </c:pt>
                <c:pt idx="30">
                  <c:v>2.0</c:v>
                </c:pt>
                <c:pt idx="31">
                  <c:v>3.0</c:v>
                </c:pt>
                <c:pt idx="32">
                  <c:v>33.0</c:v>
                </c:pt>
                <c:pt idx="33">
                  <c:v>37.0</c:v>
                </c:pt>
                <c:pt idx="34">
                  <c:v>48.0</c:v>
                </c:pt>
                <c:pt idx="35">
                  <c:v>9.0</c:v>
                </c:pt>
                <c:pt idx="36">
                  <c:v>12.0</c:v>
                </c:pt>
                <c:pt idx="37">
                  <c:v>22.0</c:v>
                </c:pt>
                <c:pt idx="38">
                  <c:v>38.0</c:v>
                </c:pt>
                <c:pt idx="39">
                  <c:v>40.0</c:v>
                </c:pt>
                <c:pt idx="40">
                  <c:v>1.0</c:v>
                </c:pt>
                <c:pt idx="41">
                  <c:v>7.0</c:v>
                </c:pt>
                <c:pt idx="42">
                  <c:v>10.0</c:v>
                </c:pt>
                <c:pt idx="43">
                  <c:v>24.0</c:v>
                </c:pt>
                <c:pt idx="44">
                  <c:v>50.0</c:v>
                </c:pt>
                <c:pt idx="45">
                  <c:v>4.0</c:v>
                </c:pt>
                <c:pt idx="46">
                  <c:v>10.0</c:v>
                </c:pt>
                <c:pt idx="47">
                  <c:v>23.0</c:v>
                </c:pt>
                <c:pt idx="48">
                  <c:v>26.0</c:v>
                </c:pt>
                <c:pt idx="49">
                  <c:v>45.0</c:v>
                </c:pt>
              </c:numCache>
            </c:numRef>
          </c:xVal>
          <c:yVal>
            <c:numRef>
              <c:f>density!$P$3:$P$52</c:f>
              <c:numCache>
                <c:formatCode>General</c:formatCode>
                <c:ptCount val="50"/>
                <c:pt idx="0">
                  <c:v>145.4575084207726</c:v>
                </c:pt>
                <c:pt idx="1">
                  <c:v>135.8023699386394</c:v>
                </c:pt>
                <c:pt idx="2">
                  <c:v>220.5749999999998</c:v>
                </c:pt>
                <c:pt idx="3">
                  <c:v>49.23075999999986</c:v>
                </c:pt>
                <c:pt idx="4">
                  <c:v>506.2420399999999</c:v>
                </c:pt>
                <c:pt idx="5">
                  <c:v>352.4305219945338</c:v>
                </c:pt>
                <c:pt idx="6">
                  <c:v>142.5849696</c:v>
                </c:pt>
                <c:pt idx="7">
                  <c:v>122.5148329885937</c:v>
                </c:pt>
                <c:pt idx="8">
                  <c:v>362.1740399999999</c:v>
                </c:pt>
                <c:pt idx="9">
                  <c:v>1794.830045122459</c:v>
                </c:pt>
                <c:pt idx="10">
                  <c:v>315.503214149892</c:v>
                </c:pt>
                <c:pt idx="11">
                  <c:v>353.0417887294799</c:v>
                </c:pt>
                <c:pt idx="12">
                  <c:v>247.7281553961024</c:v>
                </c:pt>
                <c:pt idx="13">
                  <c:v>220.5573102968997</c:v>
                </c:pt>
                <c:pt idx="14">
                  <c:v>521.4146399999998</c:v>
                </c:pt>
                <c:pt idx="15">
                  <c:v>143.8785190865034</c:v>
                </c:pt>
                <c:pt idx="16">
                  <c:v>874.5237404</c:v>
                </c:pt>
                <c:pt idx="17">
                  <c:v>0.0</c:v>
                </c:pt>
                <c:pt idx="18">
                  <c:v>214.80112</c:v>
                </c:pt>
                <c:pt idx="19">
                  <c:v>820.9318399999997</c:v>
                </c:pt>
                <c:pt idx="20">
                  <c:v>0.0</c:v>
                </c:pt>
                <c:pt idx="21">
                  <c:v>25.34455999999997</c:v>
                </c:pt>
                <c:pt idx="22">
                  <c:v>297.1765043999999</c:v>
                </c:pt>
                <c:pt idx="23">
                  <c:v>3234.488439999999</c:v>
                </c:pt>
                <c:pt idx="24">
                  <c:v>1181.968773737675</c:v>
                </c:pt>
                <c:pt idx="25">
                  <c:v>322.4060304019807</c:v>
                </c:pt>
                <c:pt idx="26">
                  <c:v>149.3944684058834</c:v>
                </c:pt>
                <c:pt idx="27">
                  <c:v>232.9967160927292</c:v>
                </c:pt>
                <c:pt idx="28">
                  <c:v>1041.6236564</c:v>
                </c:pt>
                <c:pt idx="29">
                  <c:v>2522.02075570414</c:v>
                </c:pt>
                <c:pt idx="30">
                  <c:v>176.461225853837</c:v>
                </c:pt>
                <c:pt idx="31">
                  <c:v>241.5635322778416</c:v>
                </c:pt>
                <c:pt idx="32">
                  <c:v>119.693</c:v>
                </c:pt>
                <c:pt idx="33">
                  <c:v>227.8307999999998</c:v>
                </c:pt>
                <c:pt idx="34">
                  <c:v>1042.72868</c:v>
                </c:pt>
                <c:pt idx="35">
                  <c:v>836.1944525713078</c:v>
                </c:pt>
                <c:pt idx="36">
                  <c:v>0.0</c:v>
                </c:pt>
                <c:pt idx="37">
                  <c:v>0.0</c:v>
                </c:pt>
                <c:pt idx="38">
                  <c:v>140.3178280267553</c:v>
                </c:pt>
                <c:pt idx="39">
                  <c:v>126.1775599999999</c:v>
                </c:pt>
                <c:pt idx="40">
                  <c:v>343.048618864616</c:v>
                </c:pt>
                <c:pt idx="41">
                  <c:v>0.0</c:v>
                </c:pt>
                <c:pt idx="42">
                  <c:v>131.2684927207019</c:v>
                </c:pt>
                <c:pt idx="43">
                  <c:v>1377.2609944</c:v>
                </c:pt>
                <c:pt idx="44">
                  <c:v>2421.195469078648</c:v>
                </c:pt>
                <c:pt idx="45">
                  <c:v>0.0</c:v>
                </c:pt>
                <c:pt idx="46">
                  <c:v>382.3292484151597</c:v>
                </c:pt>
                <c:pt idx="47">
                  <c:v>272.618518</c:v>
                </c:pt>
                <c:pt idx="48">
                  <c:v>806.4121235999997</c:v>
                </c:pt>
                <c:pt idx="49">
                  <c:v>117.1585331832874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density!$T$2</c:f>
              <c:strCache>
                <c:ptCount val="1"/>
                <c:pt idx="0">
                  <c:v>Mar</c:v>
                </c:pt>
              </c:strCache>
            </c:strRef>
          </c:tx>
          <c:spPr>
            <a:ln w="28575">
              <a:noFill/>
            </a:ln>
          </c:spPr>
          <c:xVal>
            <c:numRef>
              <c:f>density!$S$3:$S$52</c:f>
              <c:numCache>
                <c:formatCode>General</c:formatCode>
                <c:ptCount val="50"/>
                <c:pt idx="0">
                  <c:v>1.0</c:v>
                </c:pt>
                <c:pt idx="1">
                  <c:v>25.0</c:v>
                </c:pt>
                <c:pt idx="2">
                  <c:v>42.0</c:v>
                </c:pt>
                <c:pt idx="3">
                  <c:v>47.0</c:v>
                </c:pt>
                <c:pt idx="4">
                  <c:v>49.0</c:v>
                </c:pt>
                <c:pt idx="5">
                  <c:v>28.0</c:v>
                </c:pt>
                <c:pt idx="6">
                  <c:v>31.0</c:v>
                </c:pt>
                <c:pt idx="7">
                  <c:v>34.0</c:v>
                </c:pt>
                <c:pt idx="8">
                  <c:v>44.0</c:v>
                </c:pt>
                <c:pt idx="9">
                  <c:v>50.0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36.0</c:v>
                </c:pt>
                <c:pt idx="14">
                  <c:v>39.0</c:v>
                </c:pt>
                <c:pt idx="15">
                  <c:v>4.0</c:v>
                </c:pt>
                <c:pt idx="16">
                  <c:v>15.0</c:v>
                </c:pt>
                <c:pt idx="17">
                  <c:v>25.0</c:v>
                </c:pt>
                <c:pt idx="18">
                  <c:v>42.0</c:v>
                </c:pt>
                <c:pt idx="19">
                  <c:v>48.0</c:v>
                </c:pt>
                <c:pt idx="20">
                  <c:v>4.0</c:v>
                </c:pt>
                <c:pt idx="21">
                  <c:v>21.0</c:v>
                </c:pt>
                <c:pt idx="22">
                  <c:v>23.0</c:v>
                </c:pt>
                <c:pt idx="23">
                  <c:v>43.0</c:v>
                </c:pt>
                <c:pt idx="24">
                  <c:v>45.0</c:v>
                </c:pt>
                <c:pt idx="25">
                  <c:v>2.0</c:v>
                </c:pt>
                <c:pt idx="26">
                  <c:v>15.0</c:v>
                </c:pt>
                <c:pt idx="27">
                  <c:v>22.0</c:v>
                </c:pt>
                <c:pt idx="28">
                  <c:v>43.0</c:v>
                </c:pt>
                <c:pt idx="29">
                  <c:v>52.0</c:v>
                </c:pt>
                <c:pt idx="30">
                  <c:v>13.0</c:v>
                </c:pt>
                <c:pt idx="31">
                  <c:v>21.0</c:v>
                </c:pt>
                <c:pt idx="32">
                  <c:v>22.0</c:v>
                </c:pt>
                <c:pt idx="33">
                  <c:v>27.0</c:v>
                </c:pt>
                <c:pt idx="34">
                  <c:v>52.0</c:v>
                </c:pt>
                <c:pt idx="35">
                  <c:v>4.0</c:v>
                </c:pt>
                <c:pt idx="36">
                  <c:v>12.0</c:v>
                </c:pt>
                <c:pt idx="37">
                  <c:v>40.0</c:v>
                </c:pt>
                <c:pt idx="38">
                  <c:v>49.0</c:v>
                </c:pt>
                <c:pt idx="39">
                  <c:v>51.0</c:v>
                </c:pt>
                <c:pt idx="40">
                  <c:v>5.0</c:v>
                </c:pt>
                <c:pt idx="41">
                  <c:v>15.0</c:v>
                </c:pt>
                <c:pt idx="42">
                  <c:v>34.0</c:v>
                </c:pt>
                <c:pt idx="43">
                  <c:v>37.0</c:v>
                </c:pt>
                <c:pt idx="44">
                  <c:v>38.0</c:v>
                </c:pt>
                <c:pt idx="45">
                  <c:v>6.0</c:v>
                </c:pt>
                <c:pt idx="46">
                  <c:v>12.0</c:v>
                </c:pt>
                <c:pt idx="47">
                  <c:v>22.0</c:v>
                </c:pt>
                <c:pt idx="48">
                  <c:v>51.0</c:v>
                </c:pt>
                <c:pt idx="49">
                  <c:v>54.0</c:v>
                </c:pt>
              </c:numCache>
            </c:numRef>
          </c:xVal>
          <c:yVal>
            <c:numRef>
              <c:f>density!$T$3:$T$52</c:f>
              <c:numCache>
                <c:formatCode>General</c:formatCode>
                <c:ptCount val="50"/>
                <c:pt idx="0">
                  <c:v>104.1873199999999</c:v>
                </c:pt>
                <c:pt idx="1">
                  <c:v>203.9247999999999</c:v>
                </c:pt>
                <c:pt idx="2">
                  <c:v>335.9230061794693</c:v>
                </c:pt>
                <c:pt idx="3">
                  <c:v>416.3507999999997</c:v>
                </c:pt>
                <c:pt idx="4">
                  <c:v>434.2434819436676</c:v>
                </c:pt>
                <c:pt idx="5">
                  <c:v>132.14792</c:v>
                </c:pt>
                <c:pt idx="6">
                  <c:v>165.4253613277905</c:v>
                </c:pt>
                <c:pt idx="7">
                  <c:v>841.3042399999997</c:v>
                </c:pt>
                <c:pt idx="8">
                  <c:v>430.9286052846855</c:v>
                </c:pt>
                <c:pt idx="9">
                  <c:v>299.3049599999997</c:v>
                </c:pt>
                <c:pt idx="10">
                  <c:v>390.1631172222611</c:v>
                </c:pt>
                <c:pt idx="11">
                  <c:v>217.461566719435</c:v>
                </c:pt>
                <c:pt idx="12">
                  <c:v>94.0665297277682</c:v>
                </c:pt>
                <c:pt idx="13">
                  <c:v>25.7962752</c:v>
                </c:pt>
                <c:pt idx="14">
                  <c:v>980.5250374726676</c:v>
                </c:pt>
                <c:pt idx="15">
                  <c:v>695.4993468046157</c:v>
                </c:pt>
                <c:pt idx="16">
                  <c:v>594.8992212000001</c:v>
                </c:pt>
                <c:pt idx="17">
                  <c:v>287.3022355230034</c:v>
                </c:pt>
                <c:pt idx="18">
                  <c:v>484.614283833897</c:v>
                </c:pt>
                <c:pt idx="19">
                  <c:v>549.8117059364553</c:v>
                </c:pt>
                <c:pt idx="20">
                  <c:v>232.3422821514081</c:v>
                </c:pt>
                <c:pt idx="21">
                  <c:v>309.4582162458271</c:v>
                </c:pt>
                <c:pt idx="22">
                  <c:v>298.3125406184622</c:v>
                </c:pt>
                <c:pt idx="23">
                  <c:v>442.8559199999997</c:v>
                </c:pt>
                <c:pt idx="24">
                  <c:v>308.5069599999998</c:v>
                </c:pt>
                <c:pt idx="25">
                  <c:v>333.2844799999998</c:v>
                </c:pt>
                <c:pt idx="26">
                  <c:v>536.27276</c:v>
                </c:pt>
                <c:pt idx="27">
                  <c:v>679.6605419597578</c:v>
                </c:pt>
                <c:pt idx="28">
                  <c:v>361.2784799999997</c:v>
                </c:pt>
                <c:pt idx="29">
                  <c:v>1733.901372473052</c:v>
                </c:pt>
                <c:pt idx="30">
                  <c:v>165.8437726248146</c:v>
                </c:pt>
                <c:pt idx="31">
                  <c:v>272.9257599999998</c:v>
                </c:pt>
                <c:pt idx="32">
                  <c:v>1038.3218</c:v>
                </c:pt>
                <c:pt idx="33">
                  <c:v>281.6814399999998</c:v>
                </c:pt>
                <c:pt idx="34">
                  <c:v>550.97956</c:v>
                </c:pt>
                <c:pt idx="35">
                  <c:v>362.5517357065727</c:v>
                </c:pt>
                <c:pt idx="36">
                  <c:v>129.399738866032</c:v>
                </c:pt>
                <c:pt idx="37">
                  <c:v>191.1271999999998</c:v>
                </c:pt>
                <c:pt idx="38">
                  <c:v>377.4556843296096</c:v>
                </c:pt>
                <c:pt idx="39">
                  <c:v>1028.279502540377</c:v>
                </c:pt>
                <c:pt idx="40">
                  <c:v>1291.341459273625</c:v>
                </c:pt>
                <c:pt idx="41">
                  <c:v>358.5389199999998</c:v>
                </c:pt>
                <c:pt idx="42">
                  <c:v>183.6231465671952</c:v>
                </c:pt>
                <c:pt idx="43">
                  <c:v>138.7020754010981</c:v>
                </c:pt>
                <c:pt idx="44">
                  <c:v>354.1658399999998</c:v>
                </c:pt>
                <c:pt idx="45">
                  <c:v>190.2774399999998</c:v>
                </c:pt>
                <c:pt idx="46">
                  <c:v>253.7604615461926</c:v>
                </c:pt>
                <c:pt idx="47">
                  <c:v>240.6306324</c:v>
                </c:pt>
                <c:pt idx="48">
                  <c:v>1783.244957114073</c:v>
                </c:pt>
                <c:pt idx="49">
                  <c:v>1465.833658772462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02280"/>
        <c:axId val="-2140299288"/>
      </c:scatterChart>
      <c:valAx>
        <c:axId val="-214030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299288"/>
        <c:crosses val="autoZero"/>
        <c:crossBetween val="midCat"/>
      </c:valAx>
      <c:valAx>
        <c:axId val="-214029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02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'July 11'!$D$1</c:f>
              <c:strCache>
                <c:ptCount val="1"/>
                <c:pt idx="0">
                  <c:v>g/m^2 Acutus/tab</c:v>
                </c:pt>
              </c:strCache>
            </c:strRef>
          </c:tx>
          <c:spPr>
            <a:ln w="28575">
              <a:noFill/>
            </a:ln>
          </c:spPr>
          <c:xVal>
            <c:numRef>
              <c:f>'July 11'!$C$2:$C$51</c:f>
              <c:numCache>
                <c:formatCode>General</c:formatCode>
                <c:ptCount val="50"/>
                <c:pt idx="0">
                  <c:v>6.0</c:v>
                </c:pt>
                <c:pt idx="1">
                  <c:v>8.0</c:v>
                </c:pt>
                <c:pt idx="2">
                  <c:v>19.0</c:v>
                </c:pt>
                <c:pt idx="3">
                  <c:v>28.0</c:v>
                </c:pt>
                <c:pt idx="4">
                  <c:v>40.0</c:v>
                </c:pt>
                <c:pt idx="5">
                  <c:v>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30.0</c:v>
                </c:pt>
                <c:pt idx="10">
                  <c:v>4.0</c:v>
                </c:pt>
                <c:pt idx="11">
                  <c:v>5.0</c:v>
                </c:pt>
                <c:pt idx="12">
                  <c:v>19.0</c:v>
                </c:pt>
                <c:pt idx="13">
                  <c:v>55.0</c:v>
                </c:pt>
                <c:pt idx="14">
                  <c:v>58.0</c:v>
                </c:pt>
                <c:pt idx="15">
                  <c:v>11.0</c:v>
                </c:pt>
                <c:pt idx="16">
                  <c:v>15.0</c:v>
                </c:pt>
                <c:pt idx="17">
                  <c:v>18.0</c:v>
                </c:pt>
                <c:pt idx="18">
                  <c:v>32.0</c:v>
                </c:pt>
                <c:pt idx="19">
                  <c:v>47.0</c:v>
                </c:pt>
                <c:pt idx="20">
                  <c:v>12.0</c:v>
                </c:pt>
                <c:pt idx="21">
                  <c:v>14.0</c:v>
                </c:pt>
                <c:pt idx="22">
                  <c:v>28.0</c:v>
                </c:pt>
                <c:pt idx="23">
                  <c:v>33.0</c:v>
                </c:pt>
                <c:pt idx="24">
                  <c:v>35.0</c:v>
                </c:pt>
                <c:pt idx="25">
                  <c:v>2.0</c:v>
                </c:pt>
                <c:pt idx="26">
                  <c:v>19.0</c:v>
                </c:pt>
                <c:pt idx="27">
                  <c:v>20.0</c:v>
                </c:pt>
                <c:pt idx="28">
                  <c:v>23.0</c:v>
                </c:pt>
                <c:pt idx="29">
                  <c:v>28.0</c:v>
                </c:pt>
                <c:pt idx="30">
                  <c:v>13.0</c:v>
                </c:pt>
                <c:pt idx="31">
                  <c:v>17.0</c:v>
                </c:pt>
                <c:pt idx="32">
                  <c:v>27.0</c:v>
                </c:pt>
                <c:pt idx="33">
                  <c:v>33.0</c:v>
                </c:pt>
                <c:pt idx="34">
                  <c:v>58.0</c:v>
                </c:pt>
                <c:pt idx="35">
                  <c:v>9.0</c:v>
                </c:pt>
                <c:pt idx="36">
                  <c:v>15.0</c:v>
                </c:pt>
                <c:pt idx="37">
                  <c:v>18.0</c:v>
                </c:pt>
                <c:pt idx="38">
                  <c:v>26.0</c:v>
                </c:pt>
                <c:pt idx="39">
                  <c:v>27.0</c:v>
                </c:pt>
                <c:pt idx="40">
                  <c:v>9.0</c:v>
                </c:pt>
                <c:pt idx="41">
                  <c:v>16.0</c:v>
                </c:pt>
                <c:pt idx="42">
                  <c:v>35.0</c:v>
                </c:pt>
                <c:pt idx="43">
                  <c:v>37.0</c:v>
                </c:pt>
                <c:pt idx="44">
                  <c:v>43.0</c:v>
                </c:pt>
                <c:pt idx="45">
                  <c:v>10.0</c:v>
                </c:pt>
                <c:pt idx="46">
                  <c:v>20.0</c:v>
                </c:pt>
                <c:pt idx="47">
                  <c:v>22.0</c:v>
                </c:pt>
                <c:pt idx="48">
                  <c:v>25.0</c:v>
                </c:pt>
                <c:pt idx="49">
                  <c:v>29.0</c:v>
                </c:pt>
              </c:numCache>
            </c:numRef>
          </c:xVal>
          <c:yVal>
            <c:numRef>
              <c:f>'July 11'!$D$2:$D$51</c:f>
              <c:numCache>
                <c:formatCode>General</c:formatCode>
                <c:ptCount val="50"/>
                <c:pt idx="0">
                  <c:v>543.6903461360575</c:v>
                </c:pt>
                <c:pt idx="1">
                  <c:v>1220.078824147694</c:v>
                </c:pt>
                <c:pt idx="2">
                  <c:v>423.7592560235876</c:v>
                </c:pt>
                <c:pt idx="3">
                  <c:v>0.0</c:v>
                </c:pt>
                <c:pt idx="4">
                  <c:v>0.0</c:v>
                </c:pt>
                <c:pt idx="5">
                  <c:v>1955.609849092639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818.9887411640146</c:v>
                </c:pt>
                <c:pt idx="10">
                  <c:v>2688.307159139327</c:v>
                </c:pt>
                <c:pt idx="11">
                  <c:v>2622.028288890564</c:v>
                </c:pt>
                <c:pt idx="12">
                  <c:v>0.0</c:v>
                </c:pt>
                <c:pt idx="13">
                  <c:v>426.20967087746</c:v>
                </c:pt>
                <c:pt idx="14">
                  <c:v>0.0</c:v>
                </c:pt>
                <c:pt idx="15">
                  <c:v>1835.712175531774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916.1800942695557</c:v>
                </c:pt>
                <c:pt idx="20">
                  <c:v>1581.745282120051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18.69014753280938</c:v>
                </c:pt>
                <c:pt idx="25">
                  <c:v>0.0</c:v>
                </c:pt>
                <c:pt idx="26">
                  <c:v>712.2633334221076</c:v>
                </c:pt>
                <c:pt idx="27">
                  <c:v>801.4890241930456</c:v>
                </c:pt>
                <c:pt idx="28">
                  <c:v>1516.589020097905</c:v>
                </c:pt>
                <c:pt idx="29">
                  <c:v>0.0</c:v>
                </c:pt>
                <c:pt idx="30">
                  <c:v>2347.802971622848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1270.52555426304</c:v>
                </c:pt>
                <c:pt idx="35">
                  <c:v>1852.503884279592</c:v>
                </c:pt>
                <c:pt idx="36">
                  <c:v>1534.425812976553</c:v>
                </c:pt>
                <c:pt idx="37">
                  <c:v>662.4540901943893</c:v>
                </c:pt>
                <c:pt idx="38">
                  <c:v>894.6632706027071</c:v>
                </c:pt>
                <c:pt idx="39">
                  <c:v>467.18357510457</c:v>
                </c:pt>
                <c:pt idx="40">
                  <c:v>1217.346916678848</c:v>
                </c:pt>
                <c:pt idx="41">
                  <c:v>0.0</c:v>
                </c:pt>
                <c:pt idx="42">
                  <c:v>85.64855163786</c:v>
                </c:pt>
                <c:pt idx="43">
                  <c:v>0.0</c:v>
                </c:pt>
                <c:pt idx="44">
                  <c:v>721.4042034831521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59848"/>
        <c:axId val="-2140256888"/>
      </c:scatterChart>
      <c:valAx>
        <c:axId val="-2140259848"/>
        <c:scaling>
          <c:orientation val="minMax"/>
          <c:max val="6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256888"/>
        <c:crosses val="autoZero"/>
        <c:crossBetween val="midCat"/>
      </c:valAx>
      <c:valAx>
        <c:axId val="-214025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59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'July 11'!$E$1</c:f>
              <c:strCache>
                <c:ptCount val="1"/>
                <c:pt idx="0">
                  <c:v>g/m^2 americ</c:v>
                </c:pt>
              </c:strCache>
            </c:strRef>
          </c:tx>
          <c:spPr>
            <a:ln w="28575">
              <a:noFill/>
            </a:ln>
          </c:spPr>
          <c:xVal>
            <c:numRef>
              <c:f>'July 11'!$C$2:$C$51</c:f>
              <c:numCache>
                <c:formatCode>General</c:formatCode>
                <c:ptCount val="50"/>
                <c:pt idx="0">
                  <c:v>6.0</c:v>
                </c:pt>
                <c:pt idx="1">
                  <c:v>8.0</c:v>
                </c:pt>
                <c:pt idx="2">
                  <c:v>19.0</c:v>
                </c:pt>
                <c:pt idx="3">
                  <c:v>28.0</c:v>
                </c:pt>
                <c:pt idx="4">
                  <c:v>40.0</c:v>
                </c:pt>
                <c:pt idx="5">
                  <c:v>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30.0</c:v>
                </c:pt>
                <c:pt idx="10">
                  <c:v>4.0</c:v>
                </c:pt>
                <c:pt idx="11">
                  <c:v>5.0</c:v>
                </c:pt>
                <c:pt idx="12">
                  <c:v>19.0</c:v>
                </c:pt>
                <c:pt idx="13">
                  <c:v>55.0</c:v>
                </c:pt>
                <c:pt idx="14">
                  <c:v>58.0</c:v>
                </c:pt>
                <c:pt idx="15">
                  <c:v>11.0</c:v>
                </c:pt>
                <c:pt idx="16">
                  <c:v>15.0</c:v>
                </c:pt>
                <c:pt idx="17">
                  <c:v>18.0</c:v>
                </c:pt>
                <c:pt idx="18">
                  <c:v>32.0</c:v>
                </c:pt>
                <c:pt idx="19">
                  <c:v>47.0</c:v>
                </c:pt>
                <c:pt idx="20">
                  <c:v>12.0</c:v>
                </c:pt>
                <c:pt idx="21">
                  <c:v>14.0</c:v>
                </c:pt>
                <c:pt idx="22">
                  <c:v>28.0</c:v>
                </c:pt>
                <c:pt idx="23">
                  <c:v>33.0</c:v>
                </c:pt>
                <c:pt idx="24">
                  <c:v>35.0</c:v>
                </c:pt>
                <c:pt idx="25">
                  <c:v>2.0</c:v>
                </c:pt>
                <c:pt idx="26">
                  <c:v>19.0</c:v>
                </c:pt>
                <c:pt idx="27">
                  <c:v>20.0</c:v>
                </c:pt>
                <c:pt idx="28">
                  <c:v>23.0</c:v>
                </c:pt>
                <c:pt idx="29">
                  <c:v>28.0</c:v>
                </c:pt>
                <c:pt idx="30">
                  <c:v>13.0</c:v>
                </c:pt>
                <c:pt idx="31">
                  <c:v>17.0</c:v>
                </c:pt>
                <c:pt idx="32">
                  <c:v>27.0</c:v>
                </c:pt>
                <c:pt idx="33">
                  <c:v>33.0</c:v>
                </c:pt>
                <c:pt idx="34">
                  <c:v>58.0</c:v>
                </c:pt>
                <c:pt idx="35">
                  <c:v>9.0</c:v>
                </c:pt>
                <c:pt idx="36">
                  <c:v>15.0</c:v>
                </c:pt>
                <c:pt idx="37">
                  <c:v>18.0</c:v>
                </c:pt>
                <c:pt idx="38">
                  <c:v>26.0</c:v>
                </c:pt>
                <c:pt idx="39">
                  <c:v>27.0</c:v>
                </c:pt>
                <c:pt idx="40">
                  <c:v>9.0</c:v>
                </c:pt>
                <c:pt idx="41">
                  <c:v>16.0</c:v>
                </c:pt>
                <c:pt idx="42">
                  <c:v>35.0</c:v>
                </c:pt>
                <c:pt idx="43">
                  <c:v>37.0</c:v>
                </c:pt>
                <c:pt idx="44">
                  <c:v>43.0</c:v>
                </c:pt>
                <c:pt idx="45">
                  <c:v>10.0</c:v>
                </c:pt>
                <c:pt idx="46">
                  <c:v>20.0</c:v>
                </c:pt>
                <c:pt idx="47">
                  <c:v>22.0</c:v>
                </c:pt>
                <c:pt idx="48">
                  <c:v>25.0</c:v>
                </c:pt>
                <c:pt idx="49">
                  <c:v>29.0</c:v>
                </c:pt>
              </c:numCache>
            </c:numRef>
          </c:xVal>
          <c:yVal>
            <c:numRef>
              <c:f>'July 11'!$E$2:$E$51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12.1242484</c:v>
                </c:pt>
                <c:pt idx="7">
                  <c:v>179.9975128</c:v>
                </c:pt>
                <c:pt idx="8">
                  <c:v>469.9047616888</c:v>
                </c:pt>
                <c:pt idx="9">
                  <c:v>686.1508655999999</c:v>
                </c:pt>
                <c:pt idx="10">
                  <c:v>0.0</c:v>
                </c:pt>
                <c:pt idx="11">
                  <c:v>0.0</c:v>
                </c:pt>
                <c:pt idx="12">
                  <c:v>374.4340508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764.1236417666668</c:v>
                </c:pt>
                <c:pt idx="17">
                  <c:v>577.13758</c:v>
                </c:pt>
                <c:pt idx="18">
                  <c:v>535.6763984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104.2407112</c:v>
                </c:pt>
                <c:pt idx="23">
                  <c:v>612.3573325559321</c:v>
                </c:pt>
                <c:pt idx="24">
                  <c:v>303.273716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344.4942868000001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1740.369309164835</c:v>
                </c:pt>
                <c:pt idx="47">
                  <c:v>1180.383306896969</c:v>
                </c:pt>
                <c:pt idx="48">
                  <c:v>2071.47989709</c:v>
                </c:pt>
                <c:pt idx="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27608"/>
        <c:axId val="-2140224648"/>
      </c:scatterChart>
      <c:valAx>
        <c:axId val="-2140227608"/>
        <c:scaling>
          <c:orientation val="minMax"/>
          <c:max val="6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224648"/>
        <c:crosses val="autoZero"/>
        <c:crossBetween val="midCat"/>
      </c:valAx>
      <c:valAx>
        <c:axId val="-214022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227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3</xdr:row>
      <xdr:rowOff>95250</xdr:rowOff>
    </xdr:from>
    <xdr:to>
      <xdr:col>11</xdr:col>
      <xdr:colOff>466725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447674</xdr:colOff>
      <xdr:row>10</xdr:row>
      <xdr:rowOff>180976</xdr:rowOff>
    </xdr:from>
    <xdr:to>
      <xdr:col>27</xdr:col>
      <xdr:colOff>171449</xdr:colOff>
      <xdr:row>37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533399</xdr:colOff>
      <xdr:row>40</xdr:row>
      <xdr:rowOff>142874</xdr:rowOff>
    </xdr:from>
    <xdr:to>
      <xdr:col>13</xdr:col>
      <xdr:colOff>342900</xdr:colOff>
      <xdr:row>59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19049</xdr:rowOff>
    </xdr:from>
    <xdr:to>
      <xdr:col>23</xdr:col>
      <xdr:colOff>371475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24</xdr:row>
      <xdr:rowOff>28575</xdr:rowOff>
    </xdr:from>
    <xdr:to>
      <xdr:col>25</xdr:col>
      <xdr:colOff>571500</xdr:colOff>
      <xdr:row>44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</xdr:row>
      <xdr:rowOff>19049</xdr:rowOff>
    </xdr:from>
    <xdr:to>
      <xdr:col>25</xdr:col>
      <xdr:colOff>133350</xdr:colOff>
      <xdr:row>16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26</xdr:row>
      <xdr:rowOff>9525</xdr:rowOff>
    </xdr:from>
    <xdr:to>
      <xdr:col>25</xdr:col>
      <xdr:colOff>228600</xdr:colOff>
      <xdr:row>46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1</xdr:row>
      <xdr:rowOff>19049</xdr:rowOff>
    </xdr:from>
    <xdr:to>
      <xdr:col>30</xdr:col>
      <xdr:colOff>152400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42</xdr:row>
      <xdr:rowOff>19050</xdr:rowOff>
    </xdr:from>
    <xdr:to>
      <xdr:col>25</xdr:col>
      <xdr:colOff>180975</xdr:colOff>
      <xdr:row>64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485773</xdr:colOff>
      <xdr:row>27</xdr:row>
      <xdr:rowOff>19049</xdr:rowOff>
    </xdr:from>
    <xdr:to>
      <xdr:col>48</xdr:col>
      <xdr:colOff>485774</xdr:colOff>
      <xdr:row>78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457200</xdr:colOff>
      <xdr:row>92</xdr:row>
      <xdr:rowOff>76199</xdr:rowOff>
    </xdr:from>
    <xdr:to>
      <xdr:col>36</xdr:col>
      <xdr:colOff>495301</xdr:colOff>
      <xdr:row>110</xdr:row>
      <xdr:rowOff>28574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9525</xdr:colOff>
      <xdr:row>110</xdr:row>
      <xdr:rowOff>76201</xdr:rowOff>
    </xdr:from>
    <xdr:to>
      <xdr:col>37</xdr:col>
      <xdr:colOff>66674</xdr:colOff>
      <xdr:row>129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</xdr:colOff>
      <xdr:row>129</xdr:row>
      <xdr:rowOff>57150</xdr:rowOff>
    </xdr:from>
    <xdr:to>
      <xdr:col>37</xdr:col>
      <xdr:colOff>85725</xdr:colOff>
      <xdr:row>147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299357</xdr:colOff>
      <xdr:row>13</xdr:row>
      <xdr:rowOff>172809</xdr:rowOff>
    </xdr:from>
    <xdr:to>
      <xdr:col>17</xdr:col>
      <xdr:colOff>353786</xdr:colOff>
      <xdr:row>41</xdr:row>
      <xdr:rowOff>13606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571499</xdr:colOff>
      <xdr:row>16</xdr:row>
      <xdr:rowOff>95250</xdr:rowOff>
    </xdr:from>
    <xdr:to>
      <xdr:col>33</xdr:col>
      <xdr:colOff>247650</xdr:colOff>
      <xdr:row>29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409573</xdr:colOff>
      <xdr:row>64</xdr:row>
      <xdr:rowOff>66675</xdr:rowOff>
    </xdr:from>
    <xdr:to>
      <xdr:col>21</xdr:col>
      <xdr:colOff>514350</xdr:colOff>
      <xdr:row>113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476249</xdr:colOff>
      <xdr:row>33</xdr:row>
      <xdr:rowOff>38099</xdr:rowOff>
    </xdr:from>
    <xdr:to>
      <xdr:col>35</xdr:col>
      <xdr:colOff>561974</xdr:colOff>
      <xdr:row>60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223837</xdr:colOff>
      <xdr:row>3</xdr:row>
      <xdr:rowOff>185737</xdr:rowOff>
    </xdr:from>
    <xdr:to>
      <xdr:col>17</xdr:col>
      <xdr:colOff>528637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265641</xdr:colOff>
      <xdr:row>18</xdr:row>
      <xdr:rowOff>132291</xdr:rowOff>
    </xdr:from>
    <xdr:to>
      <xdr:col>17</xdr:col>
      <xdr:colOff>553508</xdr:colOff>
      <xdr:row>33</xdr:row>
      <xdr:rowOff>17991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581025</xdr:colOff>
      <xdr:row>3</xdr:row>
      <xdr:rowOff>123825</xdr:rowOff>
    </xdr:from>
    <xdr:to>
      <xdr:col>26</xdr:col>
      <xdr:colOff>276225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374651</xdr:colOff>
      <xdr:row>18</xdr:row>
      <xdr:rowOff>183092</xdr:rowOff>
    </xdr:from>
    <xdr:to>
      <xdr:col>26</xdr:col>
      <xdr:colOff>86784</xdr:colOff>
      <xdr:row>33</xdr:row>
      <xdr:rowOff>68792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202247</xdr:colOff>
      <xdr:row>1</xdr:row>
      <xdr:rowOff>30797</xdr:rowOff>
    </xdr:from>
    <xdr:to>
      <xdr:col>17</xdr:col>
      <xdr:colOff>568007</xdr:colOff>
      <xdr:row>15</xdr:row>
      <xdr:rowOff>112077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264795</xdr:colOff>
      <xdr:row>18</xdr:row>
      <xdr:rowOff>142875</xdr:rowOff>
    </xdr:from>
    <xdr:to>
      <xdr:col>17</xdr:col>
      <xdr:colOff>630555</xdr:colOff>
      <xdr:row>33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25</xdr:col>
      <xdr:colOff>304800</xdr:colOff>
      <xdr:row>38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643572</xdr:colOff>
      <xdr:row>2</xdr:row>
      <xdr:rowOff>61277</xdr:rowOff>
    </xdr:from>
    <xdr:to>
      <xdr:col>18</xdr:col>
      <xdr:colOff>338772</xdr:colOff>
      <xdr:row>16</xdr:row>
      <xdr:rowOff>142557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455295</xdr:colOff>
      <xdr:row>20</xdr:row>
      <xdr:rowOff>153035</xdr:rowOff>
    </xdr:from>
    <xdr:to>
      <xdr:col>18</xdr:col>
      <xdr:colOff>150495</xdr:colOff>
      <xdr:row>35</xdr:row>
      <xdr:rowOff>38735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381000</xdr:colOff>
      <xdr:row>2</xdr:row>
      <xdr:rowOff>57150</xdr:rowOff>
    </xdr:from>
    <xdr:to>
      <xdr:col>26</xdr:col>
      <xdr:colOff>76200</xdr:colOff>
      <xdr:row>16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161925</xdr:colOff>
      <xdr:row>20</xdr:row>
      <xdr:rowOff>161925</xdr:rowOff>
    </xdr:from>
    <xdr:to>
      <xdr:col>25</xdr:col>
      <xdr:colOff>466725</xdr:colOff>
      <xdr:row>35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8</xdr:row>
      <xdr:rowOff>61912</xdr:rowOff>
    </xdr:from>
    <xdr:to>
      <xdr:col>17</xdr:col>
      <xdr:colOff>261937</xdr:colOff>
      <xdr:row>22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29</xdr:row>
      <xdr:rowOff>0</xdr:rowOff>
    </xdr:from>
    <xdr:to>
      <xdr:col>17</xdr:col>
      <xdr:colOff>304800</xdr:colOff>
      <xdr:row>43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438150</xdr:colOff>
      <xdr:row>8</xdr:row>
      <xdr:rowOff>38100</xdr:rowOff>
    </xdr:from>
    <xdr:to>
      <xdr:col>26</xdr:col>
      <xdr:colOff>133350</xdr:colOff>
      <xdr:row>22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276225</xdr:colOff>
      <xdr:row>27</xdr:row>
      <xdr:rowOff>152400</xdr:rowOff>
    </xdr:from>
    <xdr:to>
      <xdr:col>25</xdr:col>
      <xdr:colOff>581025</xdr:colOff>
      <xdr:row>42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1</xdr:row>
      <xdr:rowOff>142875</xdr:rowOff>
    </xdr:from>
    <xdr:to>
      <xdr:col>19</xdr:col>
      <xdr:colOff>244475</xdr:colOff>
      <xdr:row>21</xdr:row>
      <xdr:rowOff>22225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422275</xdr:colOff>
      <xdr:row>21</xdr:row>
      <xdr:rowOff>161925</xdr:rowOff>
    </xdr:from>
    <xdr:to>
      <xdr:col>19</xdr:col>
      <xdr:colOff>212725</xdr:colOff>
      <xdr:row>41</xdr:row>
      <xdr:rowOff>41275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381000</xdr:colOff>
      <xdr:row>1</xdr:row>
      <xdr:rowOff>123825</xdr:rowOff>
    </xdr:from>
    <xdr:to>
      <xdr:col>28</xdr:col>
      <xdr:colOff>152400</xdr:colOff>
      <xdr:row>20</xdr:row>
      <xdr:rowOff>168275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339725</xdr:colOff>
      <xdr:row>22</xdr:row>
      <xdr:rowOff>22225</xdr:rowOff>
    </xdr:from>
    <xdr:to>
      <xdr:col>28</xdr:col>
      <xdr:colOff>47625</xdr:colOff>
      <xdr:row>41</xdr:row>
      <xdr:rowOff>66675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66674</xdr:colOff>
      <xdr:row>1</xdr:row>
      <xdr:rowOff>9525</xdr:rowOff>
    </xdr:from>
    <xdr:to>
      <xdr:col>23</xdr:col>
      <xdr:colOff>419100</xdr:colOff>
      <xdr:row>15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76199</xdr:colOff>
      <xdr:row>25</xdr:row>
      <xdr:rowOff>123824</xdr:rowOff>
    </xdr:from>
    <xdr:to>
      <xdr:col>27</xdr:col>
      <xdr:colOff>238124</xdr:colOff>
      <xdr:row>51</xdr:row>
      <xdr:rowOff>57149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ch's%20data%20files/Biomass%20data%20summ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 aboveground biomass"/>
      <sheetName val="Relative abundance"/>
      <sheetName val="Below ground"/>
      <sheetName val="Quadrat vegetation density avgs"/>
      <sheetName val="SAC &amp; STAB density"/>
      <sheetName val="SAM density"/>
      <sheetName val="SCAL density"/>
      <sheetName val="SCAL STAB SAC density"/>
      <sheetName val="TDOM &amp; TLAT density"/>
      <sheetName val="All species densities"/>
    </sheetNames>
    <sheetDataSet>
      <sheetData sheetId="0">
        <row r="1">
          <cell r="D1" t="str">
            <v>Total aboveground biomass (10^3 kg)</v>
          </cell>
        </row>
        <row r="2">
          <cell r="D2">
            <v>617.1314756654283</v>
          </cell>
        </row>
        <row r="3">
          <cell r="D3">
            <v>205.66223581208678</v>
          </cell>
        </row>
        <row r="4">
          <cell r="D4">
            <v>223.15742032933656</v>
          </cell>
        </row>
        <row r="5">
          <cell r="D5">
            <v>105.57835389163598</v>
          </cell>
        </row>
        <row r="6">
          <cell r="D6">
            <v>92.953726077367591</v>
          </cell>
        </row>
        <row r="7">
          <cell r="D7">
            <v>252.05684835319892</v>
          </cell>
        </row>
        <row r="8">
          <cell r="D8">
            <v>492.44491484154906</v>
          </cell>
        </row>
        <row r="9">
          <cell r="D9">
            <v>332.14592851908617</v>
          </cell>
        </row>
        <row r="10">
          <cell r="D10">
            <v>217.31117056682228</v>
          </cell>
        </row>
        <row r="11">
          <cell r="D11">
            <v>82.115358931335294</v>
          </cell>
        </row>
        <row r="12">
          <cell r="D12">
            <v>67.24962831319236</v>
          </cell>
        </row>
        <row r="13">
          <cell r="D13">
            <v>290.17654920750061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12.83203125" customWidth="1"/>
    <col min="2" max="2" width="13.33203125" bestFit="1" customWidth="1"/>
  </cols>
  <sheetData>
    <row r="1" spans="1:2" ht="40" customHeight="1">
      <c r="A1" s="7" t="s">
        <v>82</v>
      </c>
      <c r="B1" t="str">
        <f>'[1]Total aboveground biomass'!$D$1</f>
        <v>Total aboveground biomass (10^3 kg)</v>
      </c>
    </row>
    <row r="2" spans="1:2">
      <c r="A2" s="7" t="s">
        <v>83</v>
      </c>
      <c r="B2" s="8">
        <f>'[1]Total aboveground biomass'!$D$2</f>
        <v>617.1314756654283</v>
      </c>
    </row>
    <row r="3" spans="1:2">
      <c r="A3" s="7" t="s">
        <v>84</v>
      </c>
      <c r="B3" s="8">
        <f>'[1]Total aboveground biomass'!$D$3</f>
        <v>205.66223581208678</v>
      </c>
    </row>
    <row r="4" spans="1:2">
      <c r="A4" s="7" t="s">
        <v>85</v>
      </c>
      <c r="B4" s="8">
        <f>'[1]Total aboveground biomass'!$D$4</f>
        <v>223.15742032933656</v>
      </c>
    </row>
    <row r="5" spans="1:2">
      <c r="A5" s="7" t="s">
        <v>86</v>
      </c>
      <c r="B5" s="8">
        <f>'[1]Total aboveground biomass'!$D$5</f>
        <v>105.57835389163598</v>
      </c>
    </row>
    <row r="6" spans="1:2">
      <c r="A6" s="7" t="s">
        <v>87</v>
      </c>
      <c r="B6" s="8">
        <f>'[1]Total aboveground biomass'!$D$6</f>
        <v>92.953726077367591</v>
      </c>
    </row>
    <row r="7" spans="1:2">
      <c r="A7" s="7" t="s">
        <v>88</v>
      </c>
      <c r="B7" s="8">
        <f>'[1]Total aboveground biomass'!$D$7</f>
        <v>252.05684835319892</v>
      </c>
    </row>
    <row r="8" spans="1:2">
      <c r="A8" s="7" t="s">
        <v>89</v>
      </c>
      <c r="B8" s="8">
        <f>'[1]Total aboveground biomass'!$D$8</f>
        <v>492.44491484154906</v>
      </c>
    </row>
    <row r="9" spans="1:2">
      <c r="A9" s="7" t="s">
        <v>90</v>
      </c>
      <c r="B9" s="8">
        <f>'[1]Total aboveground biomass'!$D$9</f>
        <v>332.14592851908617</v>
      </c>
    </row>
    <row r="20" spans="1:13">
      <c r="A20" t="s">
        <v>6</v>
      </c>
      <c r="B20" t="s">
        <v>10</v>
      </c>
      <c r="C20" t="s">
        <v>3</v>
      </c>
      <c r="D20" s="2" t="s">
        <v>1</v>
      </c>
      <c r="E20" s="2" t="s">
        <v>2</v>
      </c>
      <c r="F20" s="2" t="s">
        <v>52</v>
      </c>
      <c r="G20" s="2"/>
      <c r="H20" s="1" t="s">
        <v>72</v>
      </c>
      <c r="I20" t="s">
        <v>18</v>
      </c>
      <c r="J20" t="s">
        <v>3</v>
      </c>
      <c r="K20" t="s">
        <v>1</v>
      </c>
      <c r="L20" t="s">
        <v>2</v>
      </c>
      <c r="M20" t="s">
        <v>52</v>
      </c>
    </row>
    <row r="21" spans="1:13">
      <c r="A21" s="5" t="s">
        <v>64</v>
      </c>
      <c r="B21">
        <v>0.21529284176558772</v>
      </c>
      <c r="C21">
        <v>0.31754334859419159</v>
      </c>
      <c r="D21" s="2">
        <v>0.30434254160782659</v>
      </c>
      <c r="E21" s="2">
        <v>0.33693101825731103</v>
      </c>
      <c r="F21" s="3">
        <v>0.23371536498554935</v>
      </c>
      <c r="G21" s="2"/>
      <c r="H21" s="5" t="s">
        <v>67</v>
      </c>
      <c r="I21">
        <f>B24*B2</f>
        <v>397.60073798105418</v>
      </c>
      <c r="J21">
        <f>C24*B3</f>
        <v>98.521131450770582</v>
      </c>
      <c r="K21">
        <f>D24*B4</f>
        <v>111.42861388266456</v>
      </c>
      <c r="L21">
        <f>E24*B5</f>
        <v>44.636687938829311</v>
      </c>
      <c r="M21">
        <f>F24*B6</f>
        <v>57.889783603752782</v>
      </c>
    </row>
    <row r="22" spans="1:13">
      <c r="A22" s="5" t="s">
        <v>65</v>
      </c>
      <c r="B22">
        <v>0.11516247272662353</v>
      </c>
      <c r="C22">
        <v>0.14823379226430697</v>
      </c>
      <c r="D22" s="2">
        <v>0.11512561002761849</v>
      </c>
      <c r="E22" s="2">
        <v>0.14513165523571606</v>
      </c>
      <c r="F22" s="3">
        <v>6.2774611308903147E-2</v>
      </c>
      <c r="G22" s="2"/>
      <c r="H22" s="5" t="s">
        <v>64</v>
      </c>
      <c r="I22">
        <f>B21*B2</f>
        <v>132.86398913900069</v>
      </c>
      <c r="J22">
        <f>C21*B3</f>
        <v>65.306675039138298</v>
      </c>
      <c r="K22">
        <f>D21*B4</f>
        <v>67.916296481676355</v>
      </c>
      <c r="L22">
        <f>E21*B5</f>
        <v>35.572622282639649</v>
      </c>
      <c r="M22">
        <f>F21*B6</f>
        <v>21.724714016938744</v>
      </c>
    </row>
    <row r="23" spans="1:13">
      <c r="A23" s="5" t="s">
        <v>66</v>
      </c>
      <c r="B23">
        <v>4.8057917917653349E-3</v>
      </c>
      <c r="C23">
        <v>5.5179484640850894E-2</v>
      </c>
      <c r="D23" s="2">
        <v>8.120445105812539E-2</v>
      </c>
      <c r="E23" s="2">
        <v>9.5154755141598782E-2</v>
      </c>
      <c r="F23" s="3">
        <v>8.0729355875516287E-2</v>
      </c>
      <c r="G23" s="2"/>
      <c r="H23" s="5" t="s">
        <v>65</v>
      </c>
      <c r="I23">
        <f>B22*B2</f>
        <v>71.070386735060822</v>
      </c>
      <c r="J23">
        <f>C22*B3</f>
        <v>30.486093139981783</v>
      </c>
      <c r="K23">
        <f>D22*B4</f>
        <v>25.691134147604544</v>
      </c>
      <c r="L23">
        <f>E22*B5</f>
        <v>15.322761257355335</v>
      </c>
      <c r="M23">
        <f>F22*B6</f>
        <v>5.8351340242210048</v>
      </c>
    </row>
    <row r="24" spans="1:13">
      <c r="A24" s="5" t="s">
        <v>67</v>
      </c>
      <c r="B24">
        <v>0.64427233686685181</v>
      </c>
      <c r="C24">
        <v>0.47904337450065049</v>
      </c>
      <c r="D24" s="2">
        <v>0.49932739730642967</v>
      </c>
      <c r="E24" s="2">
        <v>0.42278257136537412</v>
      </c>
      <c r="F24" s="3">
        <v>0.62278066783003128</v>
      </c>
      <c r="G24" s="2"/>
      <c r="H24" s="5" t="s">
        <v>66</v>
      </c>
      <c r="I24">
        <f>B23*B2</f>
        <v>2.9658053801929438</v>
      </c>
      <c r="J24">
        <f>C23*B3</f>
        <v>11.348336182196096</v>
      </c>
      <c r="K24">
        <f>D23*B4</f>
        <v>18.121375817391126</v>
      </c>
      <c r="L24">
        <f>E23*B5</f>
        <v>10.046282412811685</v>
      </c>
      <c r="M24">
        <f>F23*B6</f>
        <v>7.5040944324550667</v>
      </c>
    </row>
    <row r="25" spans="1:13">
      <c r="A25" s="5" t="s">
        <v>68</v>
      </c>
      <c r="B25">
        <v>2.0466556849171744E-2</v>
      </c>
      <c r="C25">
        <v>0</v>
      </c>
      <c r="D25" s="2">
        <v>0</v>
      </c>
      <c r="E25" s="2">
        <v>0</v>
      </c>
      <c r="F25" s="3">
        <v>0</v>
      </c>
      <c r="G25" s="2"/>
      <c r="H25" s="5" t="s">
        <v>68</v>
      </c>
      <c r="I25">
        <f>B25*B2</f>
        <v>12.630556430119737</v>
      </c>
      <c r="J25">
        <f>C25*B3</f>
        <v>0</v>
      </c>
      <c r="K25">
        <f>D25*B4</f>
        <v>0</v>
      </c>
      <c r="L25">
        <f>E25*B5</f>
        <v>0</v>
      </c>
      <c r="M25">
        <f>F25*B6</f>
        <v>0</v>
      </c>
    </row>
    <row r="26" spans="1:13">
      <c r="D26" s="2"/>
      <c r="E26" s="2"/>
      <c r="F26" s="2"/>
      <c r="G26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B53" sqref="B53:I54"/>
    </sheetView>
  </sheetViews>
  <sheetFormatPr baseColWidth="10" defaultRowHeight="14" x14ac:dyDescent="0"/>
  <sheetData>
    <row r="1" spans="1:9" ht="43" customHeight="1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98</v>
      </c>
      <c r="G1" t="s">
        <v>96</v>
      </c>
      <c r="H1" t="s">
        <v>97</v>
      </c>
      <c r="I1" t="s">
        <v>101</v>
      </c>
    </row>
    <row r="2" spans="1:9">
      <c r="A2">
        <v>0</v>
      </c>
      <c r="B2">
        <v>517.88514478948332</v>
      </c>
      <c r="C2">
        <f>IF(A2+B2&gt;0,A2+B2," ")</f>
        <v>517.88514478948332</v>
      </c>
      <c r="E2">
        <v>0</v>
      </c>
      <c r="F2" t="str">
        <f>IF(E2&gt;0,E2," ")</f>
        <v xml:space="preserve"> </v>
      </c>
      <c r="G2">
        <v>109.69280800000004</v>
      </c>
      <c r="H2">
        <v>0</v>
      </c>
      <c r="I2">
        <f>IF(G2+H2&gt;0,G2+H2," ")</f>
        <v>109.69280800000004</v>
      </c>
    </row>
    <row r="3" spans="1:9">
      <c r="A3">
        <v>0</v>
      </c>
      <c r="B3">
        <v>0</v>
      </c>
      <c r="C3" t="str">
        <f t="shared" ref="C3:C51" si="0">IF(A3+B3&gt;0,A3+B3," ")</f>
        <v xml:space="preserve"> </v>
      </c>
      <c r="E3">
        <v>0</v>
      </c>
      <c r="F3" t="str">
        <f t="shared" ref="F3:F51" si="1">IF(E3&gt;0,E3," ")</f>
        <v xml:space="preserve"> </v>
      </c>
      <c r="G3">
        <v>624.25440260000016</v>
      </c>
      <c r="H3">
        <v>1431.6846854</v>
      </c>
      <c r="I3">
        <f t="shared" ref="I3:I51" si="2">IF(G3+H3&gt;0,G3+H3," ")</f>
        <v>2055.9390880000001</v>
      </c>
    </row>
    <row r="4" spans="1:9">
      <c r="A4">
        <v>0</v>
      </c>
      <c r="B4">
        <v>0</v>
      </c>
      <c r="C4" t="str">
        <f t="shared" si="0"/>
        <v xml:space="preserve"> </v>
      </c>
      <c r="E4">
        <v>0</v>
      </c>
      <c r="F4" t="str">
        <f t="shared" si="1"/>
        <v xml:space="preserve"> </v>
      </c>
      <c r="G4">
        <v>1361.9367280000001</v>
      </c>
      <c r="H4">
        <v>3019.9608409999996</v>
      </c>
      <c r="I4">
        <f t="shared" si="2"/>
        <v>4381.8975689999997</v>
      </c>
    </row>
    <row r="5" spans="1:9">
      <c r="A5">
        <v>0</v>
      </c>
      <c r="B5">
        <v>0</v>
      </c>
      <c r="C5" t="str">
        <f t="shared" si="0"/>
        <v xml:space="preserve"> </v>
      </c>
      <c r="E5">
        <v>0</v>
      </c>
      <c r="F5" t="str">
        <f t="shared" si="1"/>
        <v xml:space="preserve"> </v>
      </c>
      <c r="G5">
        <v>2371.1913926400002</v>
      </c>
      <c r="H5">
        <v>2734.9326520400004</v>
      </c>
      <c r="I5">
        <f t="shared" si="2"/>
        <v>5106.1240446800002</v>
      </c>
    </row>
    <row r="6" spans="1:9">
      <c r="A6">
        <v>0</v>
      </c>
      <c r="B6">
        <v>0</v>
      </c>
      <c r="C6" t="str">
        <f t="shared" si="0"/>
        <v xml:space="preserve"> </v>
      </c>
      <c r="E6">
        <v>0</v>
      </c>
      <c r="F6" t="str">
        <f t="shared" si="1"/>
        <v xml:space="preserve"> </v>
      </c>
      <c r="G6">
        <v>1600.5385164000004</v>
      </c>
      <c r="H6">
        <v>0</v>
      </c>
      <c r="I6">
        <f t="shared" si="2"/>
        <v>1600.5385164000004</v>
      </c>
    </row>
    <row r="7" spans="1:9">
      <c r="A7">
        <v>0</v>
      </c>
      <c r="B7">
        <v>0</v>
      </c>
      <c r="C7" t="str">
        <f t="shared" si="0"/>
        <v xml:space="preserve"> </v>
      </c>
      <c r="D7">
        <v>71.431603483999993</v>
      </c>
      <c r="E7">
        <v>0</v>
      </c>
      <c r="F7" t="str">
        <f t="shared" si="1"/>
        <v xml:space="preserve"> </v>
      </c>
      <c r="G7">
        <v>502.56711200000018</v>
      </c>
      <c r="H7">
        <v>2877.6130440000002</v>
      </c>
      <c r="I7">
        <f t="shared" si="2"/>
        <v>3380.1801560000004</v>
      </c>
    </row>
    <row r="8" spans="1:9">
      <c r="A8">
        <v>0</v>
      </c>
      <c r="B8">
        <v>0</v>
      </c>
      <c r="C8" t="str">
        <f t="shared" si="0"/>
        <v xml:space="preserve"> </v>
      </c>
      <c r="D8">
        <v>515.39451299200005</v>
      </c>
      <c r="E8">
        <v>0</v>
      </c>
      <c r="F8" t="str">
        <f t="shared" si="1"/>
        <v xml:space="preserve"> </v>
      </c>
      <c r="G8">
        <v>328.41202800000013</v>
      </c>
      <c r="H8">
        <v>931.88499827999999</v>
      </c>
      <c r="I8">
        <f t="shared" si="2"/>
        <v>1260.2970262800002</v>
      </c>
    </row>
    <row r="9" spans="1:9">
      <c r="A9">
        <v>0</v>
      </c>
      <c r="B9">
        <v>0</v>
      </c>
      <c r="C9" t="str">
        <f t="shared" si="0"/>
        <v xml:space="preserve"> </v>
      </c>
      <c r="D9">
        <v>918.08873442681795</v>
      </c>
      <c r="E9">
        <v>0</v>
      </c>
      <c r="F9" t="str">
        <f t="shared" si="1"/>
        <v xml:space="preserve"> </v>
      </c>
      <c r="G9">
        <v>0</v>
      </c>
      <c r="H9">
        <v>0</v>
      </c>
      <c r="I9" t="str">
        <f t="shared" si="2"/>
        <v xml:space="preserve"> </v>
      </c>
    </row>
    <row r="10" spans="1:9">
      <c r="A10">
        <v>0</v>
      </c>
      <c r="B10">
        <v>0</v>
      </c>
      <c r="C10" t="str">
        <f t="shared" si="0"/>
        <v xml:space="preserve"> </v>
      </c>
      <c r="D10">
        <v>1934.1265704579487</v>
      </c>
      <c r="E10">
        <v>0</v>
      </c>
      <c r="F10" t="str">
        <f t="shared" si="1"/>
        <v xml:space="preserve"> </v>
      </c>
      <c r="G10">
        <v>227.53574</v>
      </c>
      <c r="H10">
        <v>0</v>
      </c>
      <c r="I10">
        <f t="shared" si="2"/>
        <v>227.53574</v>
      </c>
    </row>
    <row r="11" spans="1:9">
      <c r="A11">
        <v>0</v>
      </c>
      <c r="B11">
        <v>0</v>
      </c>
      <c r="C11" t="str">
        <f t="shared" si="0"/>
        <v xml:space="preserve"> </v>
      </c>
      <c r="E11">
        <v>110.74652764974667</v>
      </c>
      <c r="F11">
        <f t="shared" si="1"/>
        <v>110.74652764974667</v>
      </c>
      <c r="G11">
        <v>1637.5647880000006</v>
      </c>
      <c r="H11">
        <v>509.95362704000001</v>
      </c>
      <c r="I11">
        <f t="shared" si="2"/>
        <v>2147.5184150400005</v>
      </c>
    </row>
    <row r="12" spans="1:9">
      <c r="A12">
        <v>0</v>
      </c>
      <c r="B12">
        <v>645.33599676254664</v>
      </c>
      <c r="C12">
        <f t="shared" si="0"/>
        <v>645.33599676254664</v>
      </c>
      <c r="D12">
        <v>167.15878645199999</v>
      </c>
      <c r="E12">
        <v>0</v>
      </c>
      <c r="F12" t="str">
        <f t="shared" si="1"/>
        <v xml:space="preserve"> </v>
      </c>
      <c r="G12">
        <v>0</v>
      </c>
      <c r="H12">
        <v>0</v>
      </c>
      <c r="I12" t="str">
        <f t="shared" si="2"/>
        <v xml:space="preserve"> </v>
      </c>
    </row>
    <row r="13" spans="1:9">
      <c r="A13">
        <v>2041.4982806853909</v>
      </c>
      <c r="B13">
        <v>0</v>
      </c>
      <c r="C13">
        <f t="shared" si="0"/>
        <v>2041.4982806853909</v>
      </c>
      <c r="D13">
        <v>252.98195113599991</v>
      </c>
      <c r="E13">
        <v>0</v>
      </c>
      <c r="F13" t="str">
        <f t="shared" si="1"/>
        <v xml:space="preserve"> </v>
      </c>
      <c r="G13">
        <v>33.181028000000055</v>
      </c>
      <c r="H13">
        <v>0</v>
      </c>
      <c r="I13">
        <f t="shared" si="2"/>
        <v>33.181028000000055</v>
      </c>
    </row>
    <row r="14" spans="1:9">
      <c r="A14">
        <v>0</v>
      </c>
      <c r="B14">
        <v>0</v>
      </c>
      <c r="C14" t="str">
        <f t="shared" si="0"/>
        <v xml:space="preserve"> </v>
      </c>
      <c r="E14">
        <v>0</v>
      </c>
      <c r="F14" t="str">
        <f t="shared" si="1"/>
        <v xml:space="preserve"> </v>
      </c>
      <c r="G14">
        <v>1429.8082667200006</v>
      </c>
      <c r="H14">
        <v>0</v>
      </c>
      <c r="I14">
        <f t="shared" si="2"/>
        <v>1429.8082667200006</v>
      </c>
    </row>
    <row r="15" spans="1:9">
      <c r="A15">
        <v>0</v>
      </c>
      <c r="B15">
        <v>0</v>
      </c>
      <c r="C15" t="str">
        <f t="shared" si="0"/>
        <v xml:space="preserve"> </v>
      </c>
      <c r="E15">
        <v>0</v>
      </c>
      <c r="F15" t="str">
        <f t="shared" si="1"/>
        <v xml:space="preserve"> </v>
      </c>
      <c r="G15">
        <v>1615.1488360000001</v>
      </c>
      <c r="H15">
        <v>0</v>
      </c>
      <c r="I15">
        <f t="shared" si="2"/>
        <v>1615.1488360000001</v>
      </c>
    </row>
    <row r="16" spans="1:9">
      <c r="A16">
        <v>174.15106400000002</v>
      </c>
      <c r="B16">
        <v>0</v>
      </c>
      <c r="C16">
        <f t="shared" si="0"/>
        <v>174.15106400000002</v>
      </c>
      <c r="E16">
        <v>0</v>
      </c>
      <c r="F16" t="str">
        <f t="shared" si="1"/>
        <v xml:space="preserve"> </v>
      </c>
      <c r="G16">
        <v>760.04718000000025</v>
      </c>
      <c r="H16">
        <v>0</v>
      </c>
      <c r="I16">
        <f t="shared" si="2"/>
        <v>760.04718000000025</v>
      </c>
    </row>
    <row r="17" spans="1:9">
      <c r="A17">
        <v>0</v>
      </c>
      <c r="B17">
        <v>0</v>
      </c>
      <c r="C17" t="str">
        <f t="shared" si="0"/>
        <v xml:space="preserve"> </v>
      </c>
      <c r="D17">
        <v>1027.209866404</v>
      </c>
      <c r="E17">
        <v>0</v>
      </c>
      <c r="F17" t="str">
        <f t="shared" si="1"/>
        <v xml:space="preserve"> </v>
      </c>
      <c r="G17">
        <v>644.93388336000021</v>
      </c>
      <c r="H17">
        <v>0</v>
      </c>
      <c r="I17">
        <f t="shared" si="2"/>
        <v>644.93388336000021</v>
      </c>
    </row>
    <row r="18" spans="1:9">
      <c r="A18">
        <v>41.124992957996639</v>
      </c>
      <c r="B18">
        <v>1733.9255462891169</v>
      </c>
      <c r="C18">
        <f t="shared" si="0"/>
        <v>1775.0505392471136</v>
      </c>
      <c r="D18">
        <v>387.36400831599997</v>
      </c>
      <c r="E18">
        <v>0</v>
      </c>
      <c r="F18" t="str">
        <f t="shared" si="1"/>
        <v xml:space="preserve"> </v>
      </c>
      <c r="G18">
        <v>396.28033916000004</v>
      </c>
      <c r="H18">
        <v>0</v>
      </c>
      <c r="I18">
        <f t="shared" si="2"/>
        <v>396.28033916000004</v>
      </c>
    </row>
    <row r="19" spans="1:9">
      <c r="A19">
        <v>0</v>
      </c>
      <c r="B19">
        <v>0</v>
      </c>
      <c r="C19" t="str">
        <f t="shared" si="0"/>
        <v xml:space="preserve"> </v>
      </c>
      <c r="D19">
        <v>8.2759649759999991</v>
      </c>
      <c r="E19">
        <v>0</v>
      </c>
      <c r="F19" t="str">
        <f t="shared" si="1"/>
        <v xml:space="preserve"> </v>
      </c>
      <c r="G19">
        <v>3698.2629104000007</v>
      </c>
      <c r="H19">
        <v>0</v>
      </c>
      <c r="I19">
        <f t="shared" si="2"/>
        <v>3698.2629104000007</v>
      </c>
    </row>
    <row r="20" spans="1:9">
      <c r="A20">
        <v>0</v>
      </c>
      <c r="B20">
        <v>375.80377600000008</v>
      </c>
      <c r="C20">
        <f t="shared" si="0"/>
        <v>375.80377600000008</v>
      </c>
      <c r="E20">
        <v>0</v>
      </c>
      <c r="F20" t="str">
        <f t="shared" si="1"/>
        <v xml:space="preserve"> </v>
      </c>
      <c r="G20">
        <v>871.65586760000019</v>
      </c>
      <c r="H20">
        <v>0</v>
      </c>
      <c r="I20">
        <f t="shared" si="2"/>
        <v>871.65586760000019</v>
      </c>
    </row>
    <row r="21" spans="1:9">
      <c r="A21">
        <v>0</v>
      </c>
      <c r="B21">
        <v>761.81329613976936</v>
      </c>
      <c r="C21">
        <f t="shared" si="0"/>
        <v>761.81329613976936</v>
      </c>
      <c r="E21">
        <v>0</v>
      </c>
      <c r="F21" t="str">
        <f t="shared" si="1"/>
        <v xml:space="preserve"> </v>
      </c>
      <c r="G21">
        <v>904.23291619999998</v>
      </c>
      <c r="H21">
        <v>0</v>
      </c>
      <c r="I21">
        <f t="shared" si="2"/>
        <v>904.23291619999998</v>
      </c>
    </row>
    <row r="22" spans="1:9">
      <c r="A22">
        <v>0</v>
      </c>
      <c r="B22">
        <v>0</v>
      </c>
      <c r="C22" t="str">
        <f t="shared" si="0"/>
        <v xml:space="preserve"> </v>
      </c>
      <c r="E22">
        <v>518.44290795412542</v>
      </c>
      <c r="F22">
        <f t="shared" si="1"/>
        <v>518.44290795412542</v>
      </c>
      <c r="G22">
        <v>1402.9421880000004</v>
      </c>
      <c r="H22">
        <v>0</v>
      </c>
      <c r="I22">
        <f t="shared" si="2"/>
        <v>1402.9421880000004</v>
      </c>
    </row>
    <row r="23" spans="1:9">
      <c r="A23">
        <v>0</v>
      </c>
      <c r="B23">
        <v>746.80989691859759</v>
      </c>
      <c r="C23">
        <f t="shared" si="0"/>
        <v>746.80989691859759</v>
      </c>
      <c r="E23">
        <v>0</v>
      </c>
      <c r="F23" t="str">
        <f t="shared" si="1"/>
        <v xml:space="preserve"> </v>
      </c>
      <c r="G23">
        <v>66.767268000000058</v>
      </c>
      <c r="H23">
        <v>1809.98776544</v>
      </c>
      <c r="I23">
        <f t="shared" si="2"/>
        <v>1876.75503344</v>
      </c>
    </row>
    <row r="24" spans="1:9">
      <c r="A24">
        <v>0</v>
      </c>
      <c r="B24">
        <v>0</v>
      </c>
      <c r="C24" t="str">
        <f t="shared" si="0"/>
        <v xml:space="preserve"> </v>
      </c>
      <c r="E24">
        <v>0</v>
      </c>
      <c r="F24" t="str">
        <f t="shared" si="1"/>
        <v xml:space="preserve"> </v>
      </c>
      <c r="G24">
        <v>2781.0032320000005</v>
      </c>
      <c r="H24">
        <v>3616.2011232000009</v>
      </c>
      <c r="I24">
        <f t="shared" si="2"/>
        <v>6397.2043552000014</v>
      </c>
    </row>
    <row r="25" spans="1:9">
      <c r="A25">
        <v>0</v>
      </c>
      <c r="B25">
        <v>0</v>
      </c>
      <c r="C25" t="str">
        <f t="shared" si="0"/>
        <v xml:space="preserve"> </v>
      </c>
      <c r="E25">
        <v>0</v>
      </c>
      <c r="F25" t="str">
        <f t="shared" si="1"/>
        <v xml:space="preserve"> </v>
      </c>
      <c r="G25">
        <v>67.37616400000006</v>
      </c>
      <c r="H25">
        <v>1620.0371609600002</v>
      </c>
      <c r="I25">
        <f t="shared" si="2"/>
        <v>1687.4133249600002</v>
      </c>
    </row>
    <row r="26" spans="1:9">
      <c r="A26">
        <v>0</v>
      </c>
      <c r="B26">
        <v>165.81327501693914</v>
      </c>
      <c r="C26">
        <f t="shared" si="0"/>
        <v>165.81327501693914</v>
      </c>
      <c r="E26">
        <v>0</v>
      </c>
      <c r="F26" t="str">
        <f t="shared" si="1"/>
        <v xml:space="preserve"> </v>
      </c>
      <c r="G26">
        <v>1630.3954560000002</v>
      </c>
      <c r="H26">
        <v>0</v>
      </c>
      <c r="I26">
        <f t="shared" si="2"/>
        <v>1630.3954560000002</v>
      </c>
    </row>
    <row r="27" spans="1:9">
      <c r="A27">
        <v>0</v>
      </c>
      <c r="B27">
        <v>0</v>
      </c>
      <c r="C27" t="str">
        <f t="shared" si="0"/>
        <v xml:space="preserve"> </v>
      </c>
      <c r="D27">
        <v>2021.4723859859512</v>
      </c>
      <c r="E27">
        <v>0</v>
      </c>
      <c r="F27" t="str">
        <f t="shared" si="1"/>
        <v xml:space="preserve"> </v>
      </c>
      <c r="G27">
        <v>217.55003600000003</v>
      </c>
      <c r="H27">
        <v>528.08969444000002</v>
      </c>
      <c r="I27">
        <f t="shared" si="2"/>
        <v>745.63973043999999</v>
      </c>
    </row>
    <row r="28" spans="1:9">
      <c r="A28">
        <v>0</v>
      </c>
      <c r="B28">
        <v>1748.1758781200001</v>
      </c>
      <c r="C28">
        <f t="shared" si="0"/>
        <v>1748.1758781200001</v>
      </c>
      <c r="E28">
        <v>0</v>
      </c>
      <c r="F28" t="str">
        <f t="shared" si="1"/>
        <v xml:space="preserve"> </v>
      </c>
      <c r="G28">
        <v>0</v>
      </c>
      <c r="H28">
        <v>1580.7116998400002</v>
      </c>
      <c r="I28">
        <f t="shared" si="2"/>
        <v>1580.7116998400002</v>
      </c>
    </row>
    <row r="29" spans="1:9">
      <c r="A29">
        <v>0</v>
      </c>
      <c r="B29">
        <v>0</v>
      </c>
      <c r="C29" t="str">
        <f t="shared" si="0"/>
        <v xml:space="preserve"> </v>
      </c>
      <c r="D29">
        <v>101.15889574399998</v>
      </c>
      <c r="E29">
        <v>0</v>
      </c>
      <c r="F29" t="str">
        <f t="shared" si="1"/>
        <v xml:space="preserve"> </v>
      </c>
      <c r="G29">
        <v>4008.0795240000016</v>
      </c>
      <c r="H29">
        <v>929.62773055999992</v>
      </c>
      <c r="I29">
        <f t="shared" si="2"/>
        <v>4937.7072545600013</v>
      </c>
    </row>
    <row r="30" spans="1:9">
      <c r="A30">
        <v>0</v>
      </c>
      <c r="B30">
        <v>0</v>
      </c>
      <c r="C30" t="str">
        <f t="shared" si="0"/>
        <v xml:space="preserve"> </v>
      </c>
      <c r="E30">
        <v>0</v>
      </c>
      <c r="F30" t="str">
        <f t="shared" si="1"/>
        <v xml:space="preserve"> </v>
      </c>
      <c r="G30">
        <v>0</v>
      </c>
      <c r="H30">
        <v>0</v>
      </c>
      <c r="I30" t="str">
        <f t="shared" si="2"/>
        <v xml:space="preserve"> </v>
      </c>
    </row>
    <row r="31" spans="1:9">
      <c r="A31">
        <v>0</v>
      </c>
      <c r="B31">
        <v>0</v>
      </c>
      <c r="C31" t="str">
        <f t="shared" si="0"/>
        <v xml:space="preserve"> </v>
      </c>
      <c r="E31">
        <v>0</v>
      </c>
      <c r="F31" t="str">
        <f t="shared" si="1"/>
        <v xml:space="preserve"> </v>
      </c>
      <c r="G31">
        <v>0</v>
      </c>
      <c r="H31">
        <v>0</v>
      </c>
      <c r="I31" t="str">
        <f t="shared" si="2"/>
        <v xml:space="preserve"> </v>
      </c>
    </row>
    <row r="32" spans="1:9">
      <c r="A32">
        <v>895.18622380027523</v>
      </c>
      <c r="B32">
        <v>606.80754038571706</v>
      </c>
      <c r="C32">
        <f t="shared" si="0"/>
        <v>1501.9937641859924</v>
      </c>
      <c r="E32">
        <v>0</v>
      </c>
      <c r="F32" t="str">
        <f t="shared" si="1"/>
        <v xml:space="preserve"> </v>
      </c>
      <c r="G32">
        <v>824.12637240000004</v>
      </c>
      <c r="H32">
        <v>610.81355108000002</v>
      </c>
      <c r="I32">
        <f t="shared" si="2"/>
        <v>1434.9399234800001</v>
      </c>
    </row>
    <row r="33" spans="1:9">
      <c r="A33">
        <v>1164.8714913096846</v>
      </c>
      <c r="B33">
        <v>1547.4811398908259</v>
      </c>
      <c r="C33">
        <f t="shared" si="0"/>
        <v>2712.3526312005106</v>
      </c>
      <c r="E33">
        <v>0</v>
      </c>
      <c r="F33" t="str">
        <f t="shared" si="1"/>
        <v xml:space="preserve"> </v>
      </c>
      <c r="G33">
        <v>0</v>
      </c>
      <c r="H33">
        <v>0</v>
      </c>
      <c r="I33" t="str">
        <f t="shared" si="2"/>
        <v xml:space="preserve"> </v>
      </c>
    </row>
    <row r="34" spans="1:9">
      <c r="A34">
        <v>0</v>
      </c>
      <c r="B34">
        <v>0</v>
      </c>
      <c r="C34" t="str">
        <f t="shared" si="0"/>
        <v xml:space="preserve"> </v>
      </c>
      <c r="E34">
        <v>0</v>
      </c>
      <c r="F34" t="str">
        <f t="shared" si="1"/>
        <v xml:space="preserve"> </v>
      </c>
      <c r="G34">
        <v>444.38150400000018</v>
      </c>
      <c r="H34">
        <v>3154.8081109999998</v>
      </c>
      <c r="I34">
        <f t="shared" si="2"/>
        <v>3599.1896150000002</v>
      </c>
    </row>
    <row r="35" spans="1:9">
      <c r="A35">
        <v>0</v>
      </c>
      <c r="B35">
        <v>0</v>
      </c>
      <c r="C35" t="str">
        <f t="shared" si="0"/>
        <v xml:space="preserve"> </v>
      </c>
      <c r="E35">
        <v>0</v>
      </c>
      <c r="F35" t="str">
        <f t="shared" si="1"/>
        <v xml:space="preserve"> </v>
      </c>
      <c r="G35">
        <v>2165.7835160000004</v>
      </c>
      <c r="H35">
        <v>0</v>
      </c>
      <c r="I35">
        <f t="shared" si="2"/>
        <v>2165.7835160000004</v>
      </c>
    </row>
    <row r="36" spans="1:9">
      <c r="A36">
        <v>0</v>
      </c>
      <c r="B36">
        <v>139.24389600000001</v>
      </c>
      <c r="C36">
        <f t="shared" si="0"/>
        <v>139.24389600000001</v>
      </c>
      <c r="E36">
        <v>0</v>
      </c>
      <c r="F36" t="str">
        <f t="shared" si="1"/>
        <v xml:space="preserve"> </v>
      </c>
      <c r="G36">
        <v>2628.7064111200002</v>
      </c>
      <c r="H36">
        <v>602.11008628000013</v>
      </c>
      <c r="I36">
        <f t="shared" si="2"/>
        <v>3230.8164974000001</v>
      </c>
    </row>
    <row r="37" spans="1:9">
      <c r="A37">
        <v>385.85262773776293</v>
      </c>
      <c r="B37">
        <v>94.579976112750217</v>
      </c>
      <c r="C37">
        <f t="shared" si="0"/>
        <v>480.43260385051315</v>
      </c>
      <c r="E37">
        <v>0</v>
      </c>
      <c r="F37" t="str">
        <f t="shared" si="1"/>
        <v xml:space="preserve"> </v>
      </c>
      <c r="G37">
        <v>712.62587200000019</v>
      </c>
      <c r="H37">
        <v>0</v>
      </c>
      <c r="I37">
        <f t="shared" si="2"/>
        <v>712.62587200000019</v>
      </c>
    </row>
    <row r="38" spans="1:9">
      <c r="A38">
        <v>324.4040186403937</v>
      </c>
      <c r="B38">
        <v>447.18193639960009</v>
      </c>
      <c r="C38">
        <f t="shared" si="0"/>
        <v>771.58595503999379</v>
      </c>
      <c r="E38">
        <v>0</v>
      </c>
      <c r="F38" t="str">
        <f t="shared" si="1"/>
        <v xml:space="preserve"> </v>
      </c>
      <c r="G38">
        <v>2685.9822960000001</v>
      </c>
      <c r="H38">
        <v>95.354576000000037</v>
      </c>
      <c r="I38">
        <f t="shared" si="2"/>
        <v>2781.3368720000003</v>
      </c>
    </row>
    <row r="39" spans="1:9">
      <c r="A39">
        <v>1360.824119858471</v>
      </c>
      <c r="B39">
        <v>125.40906182933924</v>
      </c>
      <c r="C39">
        <f t="shared" si="0"/>
        <v>1486.2331816878102</v>
      </c>
      <c r="E39">
        <v>0</v>
      </c>
      <c r="F39" t="str">
        <f t="shared" si="1"/>
        <v xml:space="preserve"> </v>
      </c>
      <c r="G39">
        <v>551.77449600000011</v>
      </c>
      <c r="H39">
        <v>703.72944076000022</v>
      </c>
      <c r="I39">
        <f t="shared" si="2"/>
        <v>1255.5039367600002</v>
      </c>
    </row>
    <row r="40" spans="1:9">
      <c r="A40">
        <v>520.562540988656</v>
      </c>
      <c r="B40">
        <v>0</v>
      </c>
      <c r="C40">
        <f t="shared" si="0"/>
        <v>520.562540988656</v>
      </c>
      <c r="E40">
        <v>0</v>
      </c>
      <c r="F40" t="str">
        <f t="shared" si="1"/>
        <v xml:space="preserve"> </v>
      </c>
      <c r="G40">
        <v>1407.5708368800001</v>
      </c>
      <c r="H40">
        <v>1364.7246220000004</v>
      </c>
      <c r="I40">
        <f t="shared" si="2"/>
        <v>2772.2954588800003</v>
      </c>
    </row>
    <row r="41" spans="1:9">
      <c r="A41">
        <v>0</v>
      </c>
      <c r="B41">
        <v>416.92761244503731</v>
      </c>
      <c r="C41">
        <f t="shared" si="0"/>
        <v>416.92761244503731</v>
      </c>
      <c r="E41">
        <v>0</v>
      </c>
      <c r="F41" t="str">
        <f t="shared" si="1"/>
        <v xml:space="preserve"> </v>
      </c>
      <c r="G41">
        <v>1383.1830840000002</v>
      </c>
      <c r="H41">
        <v>0</v>
      </c>
      <c r="I41">
        <f t="shared" si="2"/>
        <v>1383.1830840000002</v>
      </c>
    </row>
    <row r="42" spans="1:9">
      <c r="A42">
        <v>0</v>
      </c>
      <c r="B42">
        <v>0</v>
      </c>
      <c r="C42" t="str">
        <f t="shared" si="0"/>
        <v xml:space="preserve"> </v>
      </c>
      <c r="E42">
        <v>773.07007112709528</v>
      </c>
      <c r="F42">
        <f t="shared" si="1"/>
        <v>773.07007112709528</v>
      </c>
      <c r="G42">
        <v>2261.0426080000007</v>
      </c>
      <c r="H42">
        <v>971.48746267999991</v>
      </c>
      <c r="I42">
        <f t="shared" si="2"/>
        <v>3232.5300706800008</v>
      </c>
    </row>
    <row r="43" spans="1:9">
      <c r="A43">
        <v>0</v>
      </c>
      <c r="B43">
        <v>0</v>
      </c>
      <c r="C43" t="str">
        <f t="shared" si="0"/>
        <v xml:space="preserve"> </v>
      </c>
      <c r="E43">
        <v>2587.8492943712472</v>
      </c>
      <c r="F43">
        <f t="shared" si="1"/>
        <v>2587.8492943712472</v>
      </c>
      <c r="G43">
        <v>571.49455600000033</v>
      </c>
      <c r="H43">
        <v>0</v>
      </c>
      <c r="I43">
        <f t="shared" si="2"/>
        <v>571.49455600000033</v>
      </c>
    </row>
    <row r="44" spans="1:9">
      <c r="A44">
        <v>1185.9576473294114</v>
      </c>
      <c r="B44">
        <v>334.26075982172927</v>
      </c>
      <c r="C44">
        <f t="shared" si="0"/>
        <v>1520.2184071511406</v>
      </c>
      <c r="E44">
        <v>0</v>
      </c>
      <c r="F44" t="str">
        <f t="shared" si="1"/>
        <v xml:space="preserve"> </v>
      </c>
      <c r="G44">
        <v>1405.3390507600002</v>
      </c>
      <c r="H44">
        <v>0</v>
      </c>
      <c r="I44">
        <f t="shared" si="2"/>
        <v>1405.3390507600002</v>
      </c>
    </row>
    <row r="45" spans="1:9">
      <c r="A45">
        <v>429.98377031401054</v>
      </c>
      <c r="B45">
        <v>1818.5594581851428</v>
      </c>
      <c r="C45">
        <f t="shared" si="0"/>
        <v>2248.5432284991534</v>
      </c>
      <c r="E45">
        <v>0</v>
      </c>
      <c r="F45" t="str">
        <f t="shared" si="1"/>
        <v xml:space="preserve"> </v>
      </c>
      <c r="G45">
        <v>792.8344840000002</v>
      </c>
      <c r="H45">
        <v>0</v>
      </c>
      <c r="I45">
        <f t="shared" si="2"/>
        <v>792.8344840000002</v>
      </c>
    </row>
    <row r="46" spans="1:9">
      <c r="A46">
        <v>0</v>
      </c>
      <c r="B46">
        <v>0</v>
      </c>
      <c r="C46" t="str">
        <f t="shared" si="0"/>
        <v xml:space="preserve"> </v>
      </c>
      <c r="E46">
        <v>0</v>
      </c>
      <c r="F46" t="str">
        <f t="shared" si="1"/>
        <v xml:space="preserve"> </v>
      </c>
      <c r="G46">
        <v>0</v>
      </c>
      <c r="H46">
        <v>0</v>
      </c>
      <c r="I46" t="str">
        <f t="shared" si="2"/>
        <v xml:space="preserve"> </v>
      </c>
    </row>
    <row r="47" spans="1:9">
      <c r="A47">
        <v>0</v>
      </c>
      <c r="B47">
        <v>0</v>
      </c>
      <c r="C47" t="str">
        <f t="shared" si="0"/>
        <v xml:space="preserve"> </v>
      </c>
      <c r="E47">
        <v>367.18432994935745</v>
      </c>
      <c r="F47">
        <f t="shared" si="1"/>
        <v>367.18432994935745</v>
      </c>
      <c r="G47">
        <v>3726.4783298400012</v>
      </c>
      <c r="H47">
        <v>0</v>
      </c>
      <c r="I47">
        <f t="shared" si="2"/>
        <v>3726.4783298400012</v>
      </c>
    </row>
    <row r="48" spans="1:9">
      <c r="A48">
        <v>0</v>
      </c>
      <c r="B48">
        <v>0</v>
      </c>
      <c r="C48" t="str">
        <f t="shared" si="0"/>
        <v xml:space="preserve"> </v>
      </c>
      <c r="E48">
        <v>995.2328195149596</v>
      </c>
      <c r="F48">
        <f t="shared" si="1"/>
        <v>995.2328195149596</v>
      </c>
      <c r="G48">
        <v>1387.8161502799999</v>
      </c>
      <c r="H48">
        <v>578.55477952000001</v>
      </c>
      <c r="I48">
        <f t="shared" si="2"/>
        <v>1966.3709297999999</v>
      </c>
    </row>
    <row r="49" spans="1:9">
      <c r="A49">
        <v>0</v>
      </c>
      <c r="B49">
        <v>0</v>
      </c>
      <c r="C49" t="str">
        <f t="shared" si="0"/>
        <v xml:space="preserve"> </v>
      </c>
      <c r="D49">
        <v>773.18428675126142</v>
      </c>
      <c r="E49">
        <v>0</v>
      </c>
      <c r="F49" t="str">
        <f t="shared" si="1"/>
        <v xml:space="preserve"> </v>
      </c>
      <c r="G49">
        <v>827.82263180000007</v>
      </c>
      <c r="H49">
        <v>0</v>
      </c>
      <c r="I49">
        <f t="shared" si="2"/>
        <v>827.82263180000007</v>
      </c>
    </row>
    <row r="50" spans="1:9">
      <c r="A50">
        <v>0</v>
      </c>
      <c r="B50">
        <v>0</v>
      </c>
      <c r="C50" t="str">
        <f t="shared" si="0"/>
        <v xml:space="preserve"> </v>
      </c>
      <c r="E50">
        <v>0</v>
      </c>
      <c r="F50" t="str">
        <f t="shared" si="1"/>
        <v xml:space="preserve"> </v>
      </c>
      <c r="G50">
        <v>0</v>
      </c>
      <c r="H50">
        <v>0</v>
      </c>
      <c r="I50" t="str">
        <f t="shared" si="2"/>
        <v xml:space="preserve"> </v>
      </c>
    </row>
    <row r="51" spans="1:9">
      <c r="A51">
        <v>0</v>
      </c>
      <c r="B51">
        <v>0</v>
      </c>
      <c r="C51" t="str">
        <f t="shared" si="0"/>
        <v xml:space="preserve"> </v>
      </c>
      <c r="E51">
        <v>0</v>
      </c>
      <c r="F51" t="str">
        <f t="shared" si="1"/>
        <v xml:space="preserve"> </v>
      </c>
      <c r="G51">
        <v>0</v>
      </c>
      <c r="H51">
        <v>0</v>
      </c>
      <c r="I51" t="str">
        <f t="shared" si="2"/>
        <v xml:space="preserve"> </v>
      </c>
    </row>
    <row r="53" spans="1:9" ht="15">
      <c r="B53" s="13" t="s">
        <v>73</v>
      </c>
      <c r="C53">
        <f>AVERAGE(C2:C51)</f>
        <v>1037.5215484364323</v>
      </c>
      <c r="D53">
        <f t="shared" ref="D53:I53" si="3">AVERAGE(D2:D51)</f>
        <v>681.48729726049828</v>
      </c>
      <c r="F53">
        <f t="shared" si="3"/>
        <v>892.08765842775529</v>
      </c>
      <c r="I53">
        <f t="shared" si="3"/>
        <v>1970.0140109923818</v>
      </c>
    </row>
    <row r="54" spans="1:9" ht="15">
      <c r="B54" s="13" t="s">
        <v>74</v>
      </c>
      <c r="C54">
        <f>STDEV(C2:C51)/SQRT(COUNT(C2:C51))</f>
        <v>172.79835755715999</v>
      </c>
      <c r="D54">
        <f t="shared" ref="D54:I54" si="4">STDEV(D2:D51)/SQRT(COUNT(D2:D51))</f>
        <v>199.86712122426411</v>
      </c>
      <c r="F54">
        <f t="shared" si="4"/>
        <v>361.75680149007951</v>
      </c>
      <c r="I54">
        <f t="shared" si="4"/>
        <v>226.76021345807223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C54" sqref="C54"/>
    </sheetView>
  </sheetViews>
  <sheetFormatPr baseColWidth="10" defaultRowHeight="14" x14ac:dyDescent="0"/>
  <sheetData>
    <row r="1" spans="1:9" ht="45" customHeight="1">
      <c r="A1" t="s">
        <v>91</v>
      </c>
      <c r="B1" t="s">
        <v>92</v>
      </c>
      <c r="C1" t="s">
        <v>102</v>
      </c>
      <c r="D1" t="s">
        <v>94</v>
      </c>
      <c r="E1" t="s">
        <v>95</v>
      </c>
      <c r="F1" t="s">
        <v>98</v>
      </c>
      <c r="G1" t="s">
        <v>96</v>
      </c>
      <c r="H1" t="s">
        <v>97</v>
      </c>
      <c r="I1" t="s">
        <v>101</v>
      </c>
    </row>
    <row r="2" spans="1:9">
      <c r="A2">
        <v>0</v>
      </c>
      <c r="B2">
        <v>1103.00300327577</v>
      </c>
      <c r="C2">
        <f>IF(A2+B2&gt;0,A2+B2," ")</f>
        <v>1103.00300327577</v>
      </c>
      <c r="E2">
        <v>0</v>
      </c>
      <c r="F2" t="str">
        <f>IF(E2&gt;0,E2," ")</f>
        <v xml:space="preserve"> </v>
      </c>
      <c r="G2">
        <v>0</v>
      </c>
      <c r="H2">
        <v>1336.1901099200002</v>
      </c>
      <c r="I2">
        <f>IF(G2+H2&gt;0,G2+H2," ")</f>
        <v>1336.1901099200002</v>
      </c>
    </row>
    <row r="3" spans="1:9">
      <c r="A3">
        <v>0</v>
      </c>
      <c r="B3">
        <v>0</v>
      </c>
      <c r="C3" t="str">
        <f t="shared" ref="C3:C51" si="0">IF(A3+B3&gt;0,A3+B3," ")</f>
        <v xml:space="preserve"> </v>
      </c>
      <c r="E3">
        <v>0</v>
      </c>
      <c r="F3" t="str">
        <f t="shared" ref="F3:F51" si="1">IF(E3&gt;0,E3," ")</f>
        <v xml:space="preserve"> </v>
      </c>
      <c r="G3">
        <v>1014.4696920000005</v>
      </c>
      <c r="H3">
        <v>0</v>
      </c>
      <c r="I3">
        <f t="shared" ref="I3:I51" si="2">IF(G3+H3&gt;0,G3+H3," ")</f>
        <v>1014.4696920000005</v>
      </c>
    </row>
    <row r="4" spans="1:9">
      <c r="A4">
        <v>0</v>
      </c>
      <c r="B4">
        <v>0</v>
      </c>
      <c r="C4" t="str">
        <f t="shared" si="0"/>
        <v xml:space="preserve"> </v>
      </c>
      <c r="E4">
        <v>0</v>
      </c>
      <c r="F4" t="str">
        <f t="shared" si="1"/>
        <v xml:space="preserve"> </v>
      </c>
      <c r="G4">
        <v>0</v>
      </c>
      <c r="H4">
        <v>4279.0290978799994</v>
      </c>
      <c r="I4">
        <f t="shared" si="2"/>
        <v>4279.0290978799994</v>
      </c>
    </row>
    <row r="5" spans="1:9">
      <c r="A5">
        <v>0</v>
      </c>
      <c r="B5">
        <v>133.3123207774951</v>
      </c>
      <c r="C5">
        <f t="shared" si="0"/>
        <v>133.3123207774951</v>
      </c>
      <c r="E5">
        <v>0</v>
      </c>
      <c r="F5" t="str">
        <f t="shared" si="1"/>
        <v xml:space="preserve"> </v>
      </c>
      <c r="G5">
        <v>3902.7863720000005</v>
      </c>
      <c r="H5">
        <v>0</v>
      </c>
      <c r="I5">
        <f t="shared" si="2"/>
        <v>3902.7863720000005</v>
      </c>
    </row>
    <row r="6" spans="1:9">
      <c r="A6">
        <v>0</v>
      </c>
      <c r="B6">
        <v>776.12486440895782</v>
      </c>
      <c r="C6">
        <f t="shared" si="0"/>
        <v>776.12486440895782</v>
      </c>
      <c r="E6">
        <v>0</v>
      </c>
      <c r="F6" t="str">
        <f t="shared" si="1"/>
        <v xml:space="preserve"> </v>
      </c>
      <c r="G6">
        <v>1285.3971800000004</v>
      </c>
      <c r="H6">
        <v>0</v>
      </c>
      <c r="I6">
        <f t="shared" si="2"/>
        <v>1285.3971800000004</v>
      </c>
    </row>
    <row r="7" spans="1:9">
      <c r="A7">
        <v>0</v>
      </c>
      <c r="B7">
        <v>1541.2908859354777</v>
      </c>
      <c r="C7">
        <f t="shared" si="0"/>
        <v>1541.2908859354777</v>
      </c>
      <c r="E7">
        <v>0</v>
      </c>
      <c r="F7" t="str">
        <f t="shared" si="1"/>
        <v xml:space="preserve"> </v>
      </c>
      <c r="G7">
        <v>0</v>
      </c>
      <c r="H7">
        <v>873.18255260000024</v>
      </c>
      <c r="I7">
        <f t="shared" si="2"/>
        <v>873.18255260000024</v>
      </c>
    </row>
    <row r="8" spans="1:9">
      <c r="A8">
        <v>0</v>
      </c>
      <c r="B8">
        <v>84.001156000000009</v>
      </c>
      <c r="C8">
        <f t="shared" si="0"/>
        <v>84.001156000000009</v>
      </c>
      <c r="E8">
        <v>133.50040799999999</v>
      </c>
      <c r="F8">
        <f t="shared" si="1"/>
        <v>133.50040799999999</v>
      </c>
      <c r="G8">
        <v>444.37273200000004</v>
      </c>
      <c r="H8">
        <v>306.54873623999993</v>
      </c>
      <c r="I8">
        <f t="shared" si="2"/>
        <v>750.92146823999997</v>
      </c>
    </row>
    <row r="9" spans="1:9">
      <c r="A9">
        <v>0</v>
      </c>
      <c r="B9">
        <v>0</v>
      </c>
      <c r="C9" t="str">
        <f t="shared" si="0"/>
        <v xml:space="preserve"> </v>
      </c>
      <c r="D9">
        <v>93.097147619999973</v>
      </c>
      <c r="E9">
        <v>0</v>
      </c>
      <c r="F9" t="str">
        <f t="shared" si="1"/>
        <v xml:space="preserve"> </v>
      </c>
      <c r="G9">
        <v>0</v>
      </c>
      <c r="H9">
        <v>0</v>
      </c>
      <c r="I9" t="str">
        <f t="shared" si="2"/>
        <v xml:space="preserve"> </v>
      </c>
    </row>
    <row r="10" spans="1:9">
      <c r="A10">
        <v>0</v>
      </c>
      <c r="B10">
        <v>0</v>
      </c>
      <c r="C10" t="str">
        <f t="shared" si="0"/>
        <v xml:space="preserve"> </v>
      </c>
      <c r="D10">
        <v>294.71735236399996</v>
      </c>
      <c r="E10">
        <v>0</v>
      </c>
      <c r="F10" t="str">
        <f t="shared" si="1"/>
        <v xml:space="preserve"> </v>
      </c>
      <c r="G10">
        <v>0</v>
      </c>
      <c r="H10">
        <v>2179.9858617999998</v>
      </c>
      <c r="I10">
        <f t="shared" si="2"/>
        <v>2179.9858617999998</v>
      </c>
    </row>
    <row r="11" spans="1:9">
      <c r="A11">
        <v>0</v>
      </c>
      <c r="B11">
        <v>0</v>
      </c>
      <c r="C11" t="str">
        <f t="shared" si="0"/>
        <v xml:space="preserve"> </v>
      </c>
      <c r="E11">
        <v>0</v>
      </c>
      <c r="F11" t="str">
        <f t="shared" si="1"/>
        <v xml:space="preserve"> </v>
      </c>
      <c r="G11">
        <v>345.71104800000012</v>
      </c>
      <c r="H11">
        <v>0</v>
      </c>
      <c r="I11">
        <f t="shared" si="2"/>
        <v>345.71104800000012</v>
      </c>
    </row>
    <row r="12" spans="1:9">
      <c r="A12">
        <v>0</v>
      </c>
      <c r="B12">
        <v>274.66410410104726</v>
      </c>
      <c r="C12">
        <f t="shared" si="0"/>
        <v>274.66410410104726</v>
      </c>
      <c r="E12">
        <v>0</v>
      </c>
      <c r="F12" t="str">
        <f t="shared" si="1"/>
        <v xml:space="preserve"> </v>
      </c>
      <c r="G12">
        <v>1105.714352</v>
      </c>
      <c r="H12">
        <v>471.18313367999997</v>
      </c>
      <c r="I12">
        <f t="shared" si="2"/>
        <v>1576.89748568</v>
      </c>
    </row>
    <row r="13" spans="1:9">
      <c r="A13">
        <v>0</v>
      </c>
      <c r="B13">
        <v>228.99985236362633</v>
      </c>
      <c r="C13">
        <f t="shared" si="0"/>
        <v>228.99985236362633</v>
      </c>
      <c r="E13">
        <v>0</v>
      </c>
      <c r="F13" t="str">
        <f t="shared" si="1"/>
        <v xml:space="preserve"> </v>
      </c>
      <c r="G13">
        <v>2333.0035320000006</v>
      </c>
      <c r="H13">
        <v>0</v>
      </c>
      <c r="I13">
        <f t="shared" si="2"/>
        <v>2333.0035320000006</v>
      </c>
    </row>
    <row r="14" spans="1:9">
      <c r="A14">
        <v>0</v>
      </c>
      <c r="B14">
        <v>945.08085613835829</v>
      </c>
      <c r="C14">
        <f t="shared" si="0"/>
        <v>945.08085613835829</v>
      </c>
      <c r="E14">
        <v>0</v>
      </c>
      <c r="F14" t="str">
        <f t="shared" si="1"/>
        <v xml:space="preserve"> </v>
      </c>
      <c r="G14">
        <v>1050.1452120000001</v>
      </c>
      <c r="H14">
        <v>0</v>
      </c>
      <c r="I14">
        <f t="shared" si="2"/>
        <v>1050.1452120000001</v>
      </c>
    </row>
    <row r="15" spans="1:9">
      <c r="A15">
        <v>0</v>
      </c>
      <c r="B15">
        <v>0</v>
      </c>
      <c r="C15" t="str">
        <f t="shared" si="0"/>
        <v xml:space="preserve"> </v>
      </c>
      <c r="E15">
        <v>37.721612000000007</v>
      </c>
      <c r="F15">
        <f t="shared" si="1"/>
        <v>37.721612000000007</v>
      </c>
      <c r="G15">
        <v>164.14006000000001</v>
      </c>
      <c r="H15">
        <v>0</v>
      </c>
      <c r="I15">
        <f t="shared" si="2"/>
        <v>164.14006000000001</v>
      </c>
    </row>
    <row r="16" spans="1:9">
      <c r="A16">
        <v>0</v>
      </c>
      <c r="B16">
        <v>0</v>
      </c>
      <c r="C16" t="str">
        <f t="shared" si="0"/>
        <v xml:space="preserve"> </v>
      </c>
      <c r="E16">
        <v>0</v>
      </c>
      <c r="F16" t="str">
        <f t="shared" si="1"/>
        <v xml:space="preserve"> </v>
      </c>
      <c r="G16">
        <v>2532.9544760000003</v>
      </c>
      <c r="H16">
        <v>0</v>
      </c>
      <c r="I16">
        <f t="shared" si="2"/>
        <v>2532.9544760000003</v>
      </c>
    </row>
    <row r="17" spans="1:9">
      <c r="A17">
        <v>0</v>
      </c>
      <c r="B17">
        <v>1028.2630566060229</v>
      </c>
      <c r="C17">
        <f t="shared" si="0"/>
        <v>1028.2630566060229</v>
      </c>
      <c r="D17">
        <v>671.6842115840002</v>
      </c>
      <c r="E17">
        <v>0</v>
      </c>
      <c r="F17" t="str">
        <f t="shared" si="1"/>
        <v xml:space="preserve"> </v>
      </c>
      <c r="G17">
        <v>0</v>
      </c>
      <c r="H17">
        <v>0</v>
      </c>
      <c r="I17" t="str">
        <f t="shared" si="2"/>
        <v xml:space="preserve"> </v>
      </c>
    </row>
    <row r="18" spans="1:9">
      <c r="A18">
        <v>0</v>
      </c>
      <c r="B18">
        <v>0</v>
      </c>
      <c r="C18" t="str">
        <f t="shared" si="0"/>
        <v xml:space="preserve"> </v>
      </c>
      <c r="D18">
        <v>580.32616179600006</v>
      </c>
      <c r="E18">
        <v>0</v>
      </c>
      <c r="F18" t="str">
        <f t="shared" si="1"/>
        <v xml:space="preserve"> </v>
      </c>
      <c r="G18">
        <v>0</v>
      </c>
      <c r="H18">
        <v>0</v>
      </c>
      <c r="I18" t="str">
        <f t="shared" si="2"/>
        <v xml:space="preserve"> </v>
      </c>
    </row>
    <row r="19" spans="1:9">
      <c r="A19">
        <v>0</v>
      </c>
      <c r="B19">
        <v>73.760704000000018</v>
      </c>
      <c r="C19">
        <f t="shared" si="0"/>
        <v>73.760704000000018</v>
      </c>
      <c r="E19">
        <v>0</v>
      </c>
      <c r="F19" t="str">
        <f t="shared" si="1"/>
        <v xml:space="preserve"> </v>
      </c>
      <c r="G19">
        <v>106.53880799999999</v>
      </c>
      <c r="H19">
        <v>0</v>
      </c>
      <c r="I19">
        <f t="shared" si="2"/>
        <v>106.53880799999999</v>
      </c>
    </row>
    <row r="20" spans="1:9">
      <c r="A20">
        <v>0</v>
      </c>
      <c r="B20">
        <v>103.58950470642239</v>
      </c>
      <c r="C20">
        <f t="shared" si="0"/>
        <v>103.58950470642239</v>
      </c>
      <c r="E20">
        <v>0</v>
      </c>
      <c r="F20" t="str">
        <f t="shared" si="1"/>
        <v xml:space="preserve"> </v>
      </c>
      <c r="G20">
        <v>154.40140800000009</v>
      </c>
      <c r="H20">
        <v>0</v>
      </c>
      <c r="I20">
        <f t="shared" si="2"/>
        <v>154.40140800000009</v>
      </c>
    </row>
    <row r="21" spans="1:9">
      <c r="A21">
        <v>0</v>
      </c>
      <c r="B21">
        <v>0</v>
      </c>
      <c r="C21" t="str">
        <f t="shared" si="0"/>
        <v xml:space="preserve"> </v>
      </c>
      <c r="E21">
        <v>0</v>
      </c>
      <c r="F21" t="str">
        <f t="shared" si="1"/>
        <v xml:space="preserve"> </v>
      </c>
      <c r="G21">
        <v>664.93611200000009</v>
      </c>
      <c r="H21">
        <v>0</v>
      </c>
      <c r="I21">
        <f t="shared" si="2"/>
        <v>664.93611200000009</v>
      </c>
    </row>
    <row r="22" spans="1:9">
      <c r="A22">
        <v>0</v>
      </c>
      <c r="B22">
        <v>953.68547028104763</v>
      </c>
      <c r="C22">
        <f t="shared" si="0"/>
        <v>953.68547028104763</v>
      </c>
      <c r="E22">
        <v>0</v>
      </c>
      <c r="F22" t="str">
        <f t="shared" si="1"/>
        <v xml:space="preserve"> </v>
      </c>
      <c r="G22">
        <v>0</v>
      </c>
      <c r="H22">
        <v>551.30669952000017</v>
      </c>
      <c r="I22">
        <f t="shared" si="2"/>
        <v>551.30669952000017</v>
      </c>
    </row>
    <row r="23" spans="1:9">
      <c r="A23">
        <v>0</v>
      </c>
      <c r="B23">
        <v>1290.7856957113472</v>
      </c>
      <c r="C23">
        <f t="shared" si="0"/>
        <v>1290.7856957113472</v>
      </c>
      <c r="E23">
        <v>0</v>
      </c>
      <c r="F23" t="str">
        <f t="shared" si="1"/>
        <v xml:space="preserve"> </v>
      </c>
      <c r="G23">
        <v>647.93922400000019</v>
      </c>
      <c r="H23">
        <v>2150.9752387999997</v>
      </c>
      <c r="I23">
        <f t="shared" si="2"/>
        <v>2798.9144627999999</v>
      </c>
    </row>
    <row r="24" spans="1:9">
      <c r="A24">
        <v>0</v>
      </c>
      <c r="B24">
        <v>0</v>
      </c>
      <c r="C24" t="str">
        <f t="shared" si="0"/>
        <v xml:space="preserve"> </v>
      </c>
      <c r="D24">
        <v>140.98123802799998</v>
      </c>
      <c r="E24">
        <v>0</v>
      </c>
      <c r="F24" t="str">
        <f t="shared" si="1"/>
        <v xml:space="preserve"> </v>
      </c>
      <c r="G24">
        <v>0</v>
      </c>
      <c r="H24">
        <v>1483.5097053999998</v>
      </c>
      <c r="I24">
        <f t="shared" si="2"/>
        <v>1483.5097053999998</v>
      </c>
    </row>
    <row r="25" spans="1:9">
      <c r="A25">
        <v>0</v>
      </c>
      <c r="B25">
        <v>0</v>
      </c>
      <c r="C25" t="str">
        <f t="shared" si="0"/>
        <v xml:space="preserve"> </v>
      </c>
      <c r="E25">
        <v>49.779672000000005</v>
      </c>
      <c r="F25">
        <f t="shared" si="1"/>
        <v>49.779672000000005</v>
      </c>
      <c r="G25">
        <v>590.55802800000015</v>
      </c>
      <c r="H25">
        <v>0</v>
      </c>
      <c r="I25">
        <f t="shared" si="2"/>
        <v>590.55802800000015</v>
      </c>
    </row>
    <row r="26" spans="1:9">
      <c r="A26">
        <v>0</v>
      </c>
      <c r="B26">
        <v>0</v>
      </c>
      <c r="C26" t="str">
        <f t="shared" si="0"/>
        <v xml:space="preserve"> </v>
      </c>
      <c r="E26">
        <v>0</v>
      </c>
      <c r="F26" t="str">
        <f t="shared" si="1"/>
        <v xml:space="preserve"> </v>
      </c>
      <c r="G26">
        <v>1353.0868280000004</v>
      </c>
      <c r="H26">
        <v>0</v>
      </c>
      <c r="I26">
        <f t="shared" si="2"/>
        <v>1353.0868280000004</v>
      </c>
    </row>
    <row r="27" spans="1:9">
      <c r="A27">
        <v>0</v>
      </c>
      <c r="B27">
        <v>0</v>
      </c>
      <c r="C27" t="str">
        <f t="shared" si="0"/>
        <v xml:space="preserve"> </v>
      </c>
      <c r="D27">
        <v>1240.1751366400001</v>
      </c>
      <c r="E27">
        <v>0</v>
      </c>
      <c r="F27" t="str">
        <f t="shared" si="1"/>
        <v xml:space="preserve"> </v>
      </c>
      <c r="G27">
        <v>0</v>
      </c>
      <c r="H27">
        <v>0</v>
      </c>
      <c r="I27" t="str">
        <f t="shared" si="2"/>
        <v xml:space="preserve"> </v>
      </c>
    </row>
    <row r="28" spans="1:9">
      <c r="A28">
        <v>0</v>
      </c>
      <c r="B28">
        <v>0</v>
      </c>
      <c r="C28" t="str">
        <f t="shared" si="0"/>
        <v xml:space="preserve"> </v>
      </c>
      <c r="D28">
        <v>247.30188301599995</v>
      </c>
      <c r="E28">
        <v>0</v>
      </c>
      <c r="F28" t="str">
        <f t="shared" si="1"/>
        <v xml:space="preserve"> </v>
      </c>
      <c r="G28">
        <v>137.69790400000011</v>
      </c>
      <c r="H28">
        <v>0</v>
      </c>
      <c r="I28">
        <f t="shared" si="2"/>
        <v>137.69790400000011</v>
      </c>
    </row>
    <row r="29" spans="1:9">
      <c r="A29">
        <v>0</v>
      </c>
      <c r="B29">
        <v>0</v>
      </c>
      <c r="C29" t="str">
        <f t="shared" si="0"/>
        <v xml:space="preserve"> </v>
      </c>
      <c r="E29">
        <v>0</v>
      </c>
      <c r="F29" t="str">
        <f t="shared" si="1"/>
        <v xml:space="preserve"> </v>
      </c>
      <c r="G29">
        <v>272.001172</v>
      </c>
      <c r="H29">
        <v>0</v>
      </c>
      <c r="I29">
        <f t="shared" si="2"/>
        <v>272.001172</v>
      </c>
    </row>
    <row r="30" spans="1:9">
      <c r="A30">
        <v>0</v>
      </c>
      <c r="B30">
        <v>0</v>
      </c>
      <c r="C30" t="str">
        <f t="shared" si="0"/>
        <v xml:space="preserve"> </v>
      </c>
      <c r="E30">
        <v>0</v>
      </c>
      <c r="F30" t="str">
        <f t="shared" si="1"/>
        <v xml:space="preserve"> </v>
      </c>
      <c r="G30">
        <v>42.716696000000027</v>
      </c>
      <c r="H30">
        <v>0</v>
      </c>
      <c r="I30">
        <f t="shared" si="2"/>
        <v>42.716696000000027</v>
      </c>
    </row>
    <row r="31" spans="1:9">
      <c r="A31">
        <v>0</v>
      </c>
      <c r="B31">
        <v>0</v>
      </c>
      <c r="C31" t="str">
        <f t="shared" si="0"/>
        <v xml:space="preserve"> </v>
      </c>
      <c r="E31">
        <v>207.53128800000002</v>
      </c>
      <c r="F31">
        <f t="shared" si="1"/>
        <v>207.53128800000002</v>
      </c>
      <c r="G31">
        <v>2394.4244800000006</v>
      </c>
      <c r="H31">
        <v>38.95970800000002</v>
      </c>
      <c r="I31">
        <f t="shared" si="2"/>
        <v>2433.3841880000004</v>
      </c>
    </row>
    <row r="32" spans="1:9">
      <c r="A32">
        <v>770.4183611355445</v>
      </c>
      <c r="B32">
        <v>965.07680118844291</v>
      </c>
      <c r="C32">
        <f t="shared" si="0"/>
        <v>1735.4951623239874</v>
      </c>
      <c r="E32">
        <v>0</v>
      </c>
      <c r="F32" t="str">
        <f t="shared" si="1"/>
        <v xml:space="preserve"> </v>
      </c>
      <c r="G32">
        <v>0</v>
      </c>
      <c r="H32">
        <v>0</v>
      </c>
      <c r="I32" t="str">
        <f t="shared" si="2"/>
        <v xml:space="preserve"> </v>
      </c>
    </row>
    <row r="33" spans="1:9">
      <c r="A33">
        <v>0</v>
      </c>
      <c r="B33">
        <v>0</v>
      </c>
      <c r="C33" t="str">
        <f t="shared" si="0"/>
        <v xml:space="preserve"> </v>
      </c>
      <c r="E33">
        <v>0</v>
      </c>
      <c r="F33" t="str">
        <f t="shared" si="1"/>
        <v xml:space="preserve"> </v>
      </c>
      <c r="G33">
        <v>308.12882000000008</v>
      </c>
      <c r="H33">
        <v>308.12882000000008</v>
      </c>
      <c r="I33">
        <f t="shared" si="2"/>
        <v>616.25764000000015</v>
      </c>
    </row>
    <row r="34" spans="1:9">
      <c r="A34">
        <v>0</v>
      </c>
      <c r="B34">
        <v>0</v>
      </c>
      <c r="C34" t="str">
        <f t="shared" si="0"/>
        <v xml:space="preserve"> </v>
      </c>
      <c r="E34">
        <v>0</v>
      </c>
      <c r="F34" t="str">
        <f t="shared" si="1"/>
        <v xml:space="preserve"> </v>
      </c>
      <c r="G34">
        <v>2175.4512858000003</v>
      </c>
      <c r="H34">
        <v>0</v>
      </c>
      <c r="I34">
        <f t="shared" si="2"/>
        <v>2175.4512858000003</v>
      </c>
    </row>
    <row r="35" spans="1:9">
      <c r="A35">
        <v>0</v>
      </c>
      <c r="B35">
        <v>0</v>
      </c>
      <c r="C35" t="str">
        <f t="shared" si="0"/>
        <v xml:space="preserve"> </v>
      </c>
      <c r="E35">
        <v>0</v>
      </c>
      <c r="F35" t="str">
        <f t="shared" si="1"/>
        <v xml:space="preserve"> </v>
      </c>
      <c r="G35">
        <v>153.45295999999999</v>
      </c>
      <c r="H35">
        <v>0</v>
      </c>
      <c r="I35">
        <f t="shared" si="2"/>
        <v>153.45295999999999</v>
      </c>
    </row>
    <row r="36" spans="1:9">
      <c r="A36">
        <v>0</v>
      </c>
      <c r="B36">
        <v>0</v>
      </c>
      <c r="C36" t="str">
        <f t="shared" si="0"/>
        <v xml:space="preserve"> </v>
      </c>
      <c r="E36">
        <v>488.1026030663246</v>
      </c>
      <c r="F36">
        <f t="shared" si="1"/>
        <v>488.1026030663246</v>
      </c>
      <c r="G36">
        <v>4067.1622680000009</v>
      </c>
      <c r="H36">
        <v>0</v>
      </c>
      <c r="I36">
        <f t="shared" si="2"/>
        <v>4067.1622680000009</v>
      </c>
    </row>
    <row r="37" spans="1:9">
      <c r="A37">
        <v>118.90832400000001</v>
      </c>
      <c r="B37">
        <v>49.499251999999998</v>
      </c>
      <c r="C37">
        <f t="shared" si="0"/>
        <v>168.40757600000001</v>
      </c>
      <c r="E37">
        <v>0</v>
      </c>
      <c r="F37" t="str">
        <f t="shared" si="1"/>
        <v xml:space="preserve"> </v>
      </c>
      <c r="G37">
        <v>409.74700000000018</v>
      </c>
      <c r="H37">
        <v>169.63740683999993</v>
      </c>
      <c r="I37">
        <f t="shared" si="2"/>
        <v>579.38440684000011</v>
      </c>
    </row>
    <row r="38" spans="1:9">
      <c r="A38">
        <v>0</v>
      </c>
      <c r="B38">
        <v>0</v>
      </c>
      <c r="C38" t="str">
        <f t="shared" si="0"/>
        <v xml:space="preserve"> </v>
      </c>
      <c r="E38">
        <v>0</v>
      </c>
      <c r="F38" t="str">
        <f t="shared" si="1"/>
        <v xml:space="preserve"> </v>
      </c>
      <c r="G38">
        <v>2217.4301920000012</v>
      </c>
      <c r="H38">
        <v>745.84203179999986</v>
      </c>
      <c r="I38">
        <f t="shared" si="2"/>
        <v>2963.272223800001</v>
      </c>
    </row>
    <row r="39" spans="1:9">
      <c r="A39">
        <v>0</v>
      </c>
      <c r="B39">
        <v>0</v>
      </c>
      <c r="C39" t="str">
        <f t="shared" si="0"/>
        <v xml:space="preserve"> </v>
      </c>
      <c r="E39">
        <v>0</v>
      </c>
      <c r="F39" t="str">
        <f t="shared" si="1"/>
        <v xml:space="preserve"> </v>
      </c>
      <c r="G39">
        <v>563.75736000000018</v>
      </c>
      <c r="H39">
        <v>907.39409956000043</v>
      </c>
      <c r="I39">
        <f t="shared" si="2"/>
        <v>1471.1514595600006</v>
      </c>
    </row>
    <row r="40" spans="1:9">
      <c r="A40">
        <v>810.27974706098371</v>
      </c>
      <c r="B40">
        <v>0</v>
      </c>
      <c r="C40">
        <f t="shared" si="0"/>
        <v>810.27974706098371</v>
      </c>
      <c r="E40">
        <v>0</v>
      </c>
      <c r="F40" t="str">
        <f t="shared" si="1"/>
        <v xml:space="preserve"> </v>
      </c>
      <c r="G40">
        <v>85.371800000000093</v>
      </c>
      <c r="H40">
        <v>0</v>
      </c>
      <c r="I40">
        <f t="shared" si="2"/>
        <v>85.371800000000093</v>
      </c>
    </row>
    <row r="41" spans="1:9">
      <c r="A41">
        <v>0</v>
      </c>
      <c r="B41">
        <v>44.451692000000008</v>
      </c>
      <c r="C41">
        <f t="shared" si="0"/>
        <v>44.451692000000008</v>
      </c>
      <c r="E41">
        <v>0</v>
      </c>
      <c r="F41" t="str">
        <f t="shared" si="1"/>
        <v xml:space="preserve"> </v>
      </c>
      <c r="G41">
        <v>509.85985200000005</v>
      </c>
      <c r="H41">
        <v>0</v>
      </c>
      <c r="I41">
        <f t="shared" si="2"/>
        <v>509.85985200000005</v>
      </c>
    </row>
    <row r="42" spans="1:9">
      <c r="A42">
        <v>867.1205478403507</v>
      </c>
      <c r="B42">
        <v>182.82225257866213</v>
      </c>
      <c r="C42">
        <f t="shared" si="0"/>
        <v>1049.9428004190129</v>
      </c>
      <c r="E42">
        <v>0</v>
      </c>
      <c r="F42" t="str">
        <f t="shared" si="1"/>
        <v xml:space="preserve"> </v>
      </c>
      <c r="G42">
        <v>1027.7260680000004</v>
      </c>
      <c r="H42">
        <v>705.70346580000023</v>
      </c>
      <c r="I42">
        <f t="shared" si="2"/>
        <v>1733.4295338000006</v>
      </c>
    </row>
    <row r="43" spans="1:9">
      <c r="A43">
        <v>0</v>
      </c>
      <c r="B43">
        <v>0</v>
      </c>
      <c r="C43" t="str">
        <f t="shared" si="0"/>
        <v xml:space="preserve"> </v>
      </c>
      <c r="D43">
        <v>688.17639327199993</v>
      </c>
      <c r="E43">
        <v>0</v>
      </c>
      <c r="F43" t="str">
        <f t="shared" si="1"/>
        <v xml:space="preserve"> </v>
      </c>
      <c r="G43">
        <v>0</v>
      </c>
      <c r="H43">
        <v>0</v>
      </c>
      <c r="I43" t="str">
        <f t="shared" si="2"/>
        <v xml:space="preserve"> </v>
      </c>
    </row>
    <row r="44" spans="1:9">
      <c r="A44">
        <v>0</v>
      </c>
      <c r="B44">
        <v>0</v>
      </c>
      <c r="C44" t="str">
        <f t="shared" si="0"/>
        <v xml:space="preserve"> </v>
      </c>
      <c r="D44">
        <v>626.5179219800001</v>
      </c>
      <c r="E44">
        <v>0</v>
      </c>
      <c r="F44" t="str">
        <f t="shared" si="1"/>
        <v xml:space="preserve"> </v>
      </c>
      <c r="G44">
        <v>95.956023999999971</v>
      </c>
      <c r="H44">
        <v>0</v>
      </c>
      <c r="I44">
        <f t="shared" si="2"/>
        <v>95.956023999999971</v>
      </c>
    </row>
    <row r="45" spans="1:9">
      <c r="A45">
        <v>0</v>
      </c>
      <c r="B45">
        <v>0</v>
      </c>
      <c r="C45" t="str">
        <f t="shared" si="0"/>
        <v xml:space="preserve"> </v>
      </c>
      <c r="E45">
        <v>0</v>
      </c>
      <c r="F45" t="str">
        <f t="shared" si="1"/>
        <v xml:space="preserve"> </v>
      </c>
      <c r="G45">
        <v>331.44926800000007</v>
      </c>
      <c r="H45">
        <v>0</v>
      </c>
      <c r="I45">
        <f t="shared" si="2"/>
        <v>331.44926800000007</v>
      </c>
    </row>
    <row r="46" spans="1:9">
      <c r="A46">
        <v>33.795732000000001</v>
      </c>
      <c r="B46">
        <v>0</v>
      </c>
      <c r="C46">
        <f t="shared" si="0"/>
        <v>33.795732000000001</v>
      </c>
      <c r="E46">
        <v>0</v>
      </c>
      <c r="F46" t="str">
        <f t="shared" si="1"/>
        <v xml:space="preserve"> </v>
      </c>
      <c r="G46">
        <v>2302.0884680000004</v>
      </c>
      <c r="H46">
        <v>0</v>
      </c>
      <c r="I46">
        <f t="shared" si="2"/>
        <v>2302.0884680000004</v>
      </c>
    </row>
    <row r="47" spans="1:9">
      <c r="A47">
        <v>0</v>
      </c>
      <c r="B47">
        <v>0</v>
      </c>
      <c r="C47" t="str">
        <f t="shared" si="0"/>
        <v xml:space="preserve"> </v>
      </c>
      <c r="E47">
        <v>0</v>
      </c>
      <c r="F47" t="str">
        <f t="shared" si="1"/>
        <v xml:space="preserve"> </v>
      </c>
      <c r="G47">
        <v>0</v>
      </c>
      <c r="H47">
        <v>4497.8312751600006</v>
      </c>
      <c r="I47">
        <f t="shared" si="2"/>
        <v>4497.8312751600006</v>
      </c>
    </row>
    <row r="48" spans="1:9">
      <c r="A48">
        <v>0</v>
      </c>
      <c r="B48">
        <v>0</v>
      </c>
      <c r="C48" t="str">
        <f t="shared" si="0"/>
        <v xml:space="preserve"> </v>
      </c>
      <c r="E48">
        <v>228.75566143869335</v>
      </c>
      <c r="F48">
        <f t="shared" si="1"/>
        <v>228.75566143869335</v>
      </c>
      <c r="G48">
        <v>526.80988800000023</v>
      </c>
      <c r="H48">
        <v>448.81561799999997</v>
      </c>
      <c r="I48">
        <f t="shared" si="2"/>
        <v>975.6255060000002</v>
      </c>
    </row>
    <row r="49" spans="1:9">
      <c r="A49">
        <v>0</v>
      </c>
      <c r="B49">
        <v>0</v>
      </c>
      <c r="C49" t="str">
        <f t="shared" si="0"/>
        <v xml:space="preserve"> </v>
      </c>
      <c r="D49">
        <v>1289.084250616</v>
      </c>
      <c r="E49">
        <v>0</v>
      </c>
      <c r="F49" t="str">
        <f t="shared" si="1"/>
        <v xml:space="preserve"> </v>
      </c>
      <c r="G49">
        <v>0</v>
      </c>
      <c r="H49">
        <v>0</v>
      </c>
      <c r="I49" t="str">
        <f t="shared" si="2"/>
        <v xml:space="preserve"> </v>
      </c>
    </row>
    <row r="50" spans="1:9">
      <c r="A50">
        <v>0</v>
      </c>
      <c r="B50">
        <v>111.336984</v>
      </c>
      <c r="C50">
        <f t="shared" si="0"/>
        <v>111.336984</v>
      </c>
      <c r="E50">
        <v>0</v>
      </c>
      <c r="F50" t="str">
        <f t="shared" si="1"/>
        <v xml:space="preserve"> </v>
      </c>
      <c r="G50">
        <v>129.40780400000003</v>
      </c>
      <c r="H50">
        <v>2436.2350379999998</v>
      </c>
      <c r="I50">
        <f t="shared" si="2"/>
        <v>2565.6428419999997</v>
      </c>
    </row>
    <row r="51" spans="1:9">
      <c r="A51">
        <v>0</v>
      </c>
      <c r="B51">
        <v>0</v>
      </c>
      <c r="C51" t="str">
        <f t="shared" si="0"/>
        <v xml:space="preserve"> </v>
      </c>
      <c r="E51">
        <v>0</v>
      </c>
      <c r="F51" t="str">
        <f t="shared" si="1"/>
        <v xml:space="preserve"> </v>
      </c>
      <c r="G51">
        <v>110.95205200000001</v>
      </c>
      <c r="H51">
        <v>0</v>
      </c>
      <c r="I51">
        <f t="shared" si="2"/>
        <v>110.95205200000001</v>
      </c>
    </row>
    <row r="53" spans="1:9" ht="15">
      <c r="B53" s="13" t="s">
        <v>73</v>
      </c>
      <c r="C53">
        <f>AVERAGE(C2:C51)</f>
        <v>624.51355840547785</v>
      </c>
      <c r="D53">
        <f t="shared" ref="D53:I53" si="3">AVERAGE(D2:D51)</f>
        <v>587.20616969160005</v>
      </c>
      <c r="F53">
        <f t="shared" si="3"/>
        <v>190.89854075083633</v>
      </c>
      <c r="I53">
        <f t="shared" si="3"/>
        <v>1382.5163959255815</v>
      </c>
    </row>
    <row r="54" spans="1:9" ht="15">
      <c r="B54" s="13" t="s">
        <v>74</v>
      </c>
      <c r="C54">
        <f>STDEV(C2:C51)/SQRT(COUNT(C2:C51))</f>
        <v>124.64685493505866</v>
      </c>
      <c r="D54">
        <f t="shared" ref="D54:I54" si="4">STDEV(D2:D51)/SQRT(COUNT(D2:D51))</f>
        <v>132.59255190918705</v>
      </c>
      <c r="F54">
        <f t="shared" si="4"/>
        <v>67.506127323622849</v>
      </c>
      <c r="I54">
        <f t="shared" si="4"/>
        <v>191.06868134547636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B53" sqref="B53:G54"/>
    </sheetView>
  </sheetViews>
  <sheetFormatPr baseColWidth="10" defaultRowHeight="14" x14ac:dyDescent="0"/>
  <sheetData>
    <row r="1" spans="1:7" ht="42">
      <c r="A1" s="9" t="s">
        <v>109</v>
      </c>
      <c r="B1" s="9" t="s">
        <v>42</v>
      </c>
      <c r="C1" s="9" t="s">
        <v>111</v>
      </c>
      <c r="D1" t="s">
        <v>112</v>
      </c>
      <c r="E1" s="9" t="s">
        <v>113</v>
      </c>
      <c r="F1" t="s">
        <v>114</v>
      </c>
      <c r="G1" t="s">
        <v>115</v>
      </c>
    </row>
    <row r="2" spans="1:7">
      <c r="A2" s="14" t="s">
        <v>27</v>
      </c>
      <c r="B2" s="10">
        <v>16</v>
      </c>
      <c r="C2" s="21">
        <v>239.509412</v>
      </c>
      <c r="D2" s="22"/>
      <c r="E2" s="23"/>
      <c r="F2" s="22">
        <v>238.23133600000008</v>
      </c>
      <c r="G2" s="22">
        <v>477.74074800000005</v>
      </c>
    </row>
    <row r="3" spans="1:7">
      <c r="A3" s="15" t="s">
        <v>27</v>
      </c>
      <c r="B3" s="16">
        <v>22</v>
      </c>
      <c r="C3" s="21"/>
      <c r="D3" s="22">
        <v>264.22643744399988</v>
      </c>
      <c r="E3" s="23"/>
      <c r="F3" s="22">
        <v>292.40879200000006</v>
      </c>
      <c r="G3" s="22">
        <v>556.63522944399995</v>
      </c>
    </row>
    <row r="4" spans="1:7">
      <c r="A4" s="15" t="s">
        <v>27</v>
      </c>
      <c r="B4" s="16">
        <v>28</v>
      </c>
      <c r="C4" s="21"/>
      <c r="D4" s="22"/>
      <c r="E4" s="23"/>
      <c r="F4" s="22">
        <v>398.51575200000013</v>
      </c>
      <c r="G4" s="22">
        <v>398.51575200000013</v>
      </c>
    </row>
    <row r="5" spans="1:7">
      <c r="A5" s="15" t="s">
        <v>27</v>
      </c>
      <c r="B5" s="16">
        <v>42</v>
      </c>
      <c r="C5" s="21"/>
      <c r="D5" s="22"/>
      <c r="E5" s="23"/>
      <c r="F5" s="22">
        <v>346.86702400000019</v>
      </c>
      <c r="G5" s="22">
        <v>346.86702400000019</v>
      </c>
    </row>
    <row r="6" spans="1:7">
      <c r="A6" s="17" t="s">
        <v>27</v>
      </c>
      <c r="B6" s="18">
        <v>58</v>
      </c>
      <c r="C6" s="21"/>
      <c r="D6" s="22"/>
      <c r="E6" s="23"/>
      <c r="F6" s="22">
        <v>2130.7366880000004</v>
      </c>
      <c r="G6" s="22">
        <v>2130.7366880000004</v>
      </c>
    </row>
    <row r="7" spans="1:7">
      <c r="A7" s="14" t="s">
        <v>28</v>
      </c>
      <c r="B7" s="10">
        <v>19</v>
      </c>
      <c r="C7" s="21"/>
      <c r="D7" s="22">
        <v>311.85855387199996</v>
      </c>
      <c r="E7" s="23"/>
      <c r="F7" s="22">
        <v>2458.2651906000001</v>
      </c>
      <c r="G7" s="22">
        <v>2770.123744472</v>
      </c>
    </row>
    <row r="8" spans="1:7">
      <c r="A8" s="15" t="s">
        <v>28</v>
      </c>
      <c r="B8" s="19">
        <v>34</v>
      </c>
      <c r="C8" s="21">
        <v>654.39449525757357</v>
      </c>
      <c r="D8" s="22"/>
      <c r="E8" s="23"/>
      <c r="F8" s="22">
        <v>1508.17111432</v>
      </c>
      <c r="G8" s="22">
        <v>2162.5656095775735</v>
      </c>
    </row>
    <row r="9" spans="1:7">
      <c r="A9" s="15" t="s">
        <v>28</v>
      </c>
      <c r="B9" s="16">
        <v>37</v>
      </c>
      <c r="C9" s="21"/>
      <c r="D9" s="22">
        <v>151.02085063599998</v>
      </c>
      <c r="E9" s="23"/>
      <c r="F9" s="22">
        <v>1582.5253432000002</v>
      </c>
      <c r="G9" s="22">
        <v>1733.5461938360002</v>
      </c>
    </row>
    <row r="10" spans="1:7">
      <c r="A10" s="15" t="s">
        <v>28</v>
      </c>
      <c r="B10" s="16">
        <v>50</v>
      </c>
      <c r="C10" s="21"/>
      <c r="D10" s="22"/>
      <c r="E10" s="23"/>
      <c r="F10" s="22">
        <v>450.01315600000009</v>
      </c>
      <c r="G10" s="22">
        <v>450.01315600000009</v>
      </c>
    </row>
    <row r="11" spans="1:7">
      <c r="A11" s="17" t="s">
        <v>28</v>
      </c>
      <c r="B11" s="16">
        <v>52</v>
      </c>
      <c r="C11" s="21"/>
      <c r="D11" s="22"/>
      <c r="E11" s="23"/>
      <c r="F11" s="22">
        <v>668.56190000000038</v>
      </c>
      <c r="G11" s="22">
        <v>668.56190000000038</v>
      </c>
    </row>
    <row r="12" spans="1:7">
      <c r="A12" s="14" t="s">
        <v>29</v>
      </c>
      <c r="B12" s="10">
        <v>3</v>
      </c>
      <c r="C12" s="21">
        <v>1437.2089503365626</v>
      </c>
      <c r="D12" s="22"/>
      <c r="E12" s="23"/>
      <c r="F12" s="22">
        <v>638.93486800000028</v>
      </c>
      <c r="G12" s="22">
        <v>2076.1438183365626</v>
      </c>
    </row>
    <row r="13" spans="1:7">
      <c r="A13" s="15" t="s">
        <v>29</v>
      </c>
      <c r="B13" s="16">
        <v>18</v>
      </c>
      <c r="C13" s="21"/>
      <c r="D13" s="22">
        <v>342.33262055599994</v>
      </c>
      <c r="E13" s="23"/>
      <c r="F13" s="22">
        <v>530.1431960000001</v>
      </c>
      <c r="G13" s="22">
        <v>872.47581655600004</v>
      </c>
    </row>
    <row r="14" spans="1:7">
      <c r="A14" s="15" t="s">
        <v>29</v>
      </c>
      <c r="B14" s="16">
        <v>21</v>
      </c>
      <c r="C14" s="21">
        <v>297.62393527570589</v>
      </c>
      <c r="D14" s="22"/>
      <c r="E14" s="23"/>
      <c r="F14" s="22">
        <v>242.27517416000006</v>
      </c>
      <c r="G14" s="22">
        <v>539.8991094357059</v>
      </c>
    </row>
    <row r="15" spans="1:7">
      <c r="A15" s="15" t="s">
        <v>29</v>
      </c>
      <c r="B15" s="16">
        <v>45</v>
      </c>
      <c r="C15" s="21"/>
      <c r="D15" s="22"/>
      <c r="E15" s="23"/>
      <c r="F15" s="22">
        <v>1399.4480400000002</v>
      </c>
      <c r="G15" s="22">
        <v>1399.4480400000002</v>
      </c>
    </row>
    <row r="16" spans="1:7">
      <c r="A16" s="17" t="s">
        <v>29</v>
      </c>
      <c r="B16" s="18">
        <v>54</v>
      </c>
      <c r="C16" s="21"/>
      <c r="D16" s="22"/>
      <c r="E16" s="23"/>
      <c r="F16" s="22">
        <v>6853.1744280000012</v>
      </c>
      <c r="G16" s="22">
        <v>6853.1744280000012</v>
      </c>
    </row>
    <row r="17" spans="1:7">
      <c r="A17" s="14" t="s">
        <v>30</v>
      </c>
      <c r="B17" s="10">
        <v>14</v>
      </c>
      <c r="C17" s="21"/>
      <c r="D17" s="22">
        <v>48.74244938399999</v>
      </c>
      <c r="E17" s="23"/>
      <c r="F17" s="22"/>
      <c r="G17" s="22">
        <v>48.74244938399999</v>
      </c>
    </row>
    <row r="18" spans="1:7">
      <c r="A18" s="15" t="s">
        <v>30</v>
      </c>
      <c r="B18" s="16">
        <v>15</v>
      </c>
      <c r="C18" s="21"/>
      <c r="D18" s="22">
        <v>112.75937859199998</v>
      </c>
      <c r="E18" s="23"/>
      <c r="F18" s="22"/>
      <c r="G18" s="22">
        <v>112.75937859199998</v>
      </c>
    </row>
    <row r="19" spans="1:7">
      <c r="A19" s="15" t="s">
        <v>30</v>
      </c>
      <c r="B19" s="16">
        <v>24</v>
      </c>
      <c r="C19" s="21">
        <v>304.016256</v>
      </c>
      <c r="D19" s="22"/>
      <c r="E19" s="23"/>
      <c r="F19" s="22">
        <v>60.662136000000032</v>
      </c>
      <c r="G19" s="22">
        <v>364.67839200000003</v>
      </c>
    </row>
    <row r="20" spans="1:7">
      <c r="A20" s="15" t="s">
        <v>30</v>
      </c>
      <c r="B20" s="16">
        <v>35</v>
      </c>
      <c r="C20" s="21"/>
      <c r="D20" s="22"/>
      <c r="E20" s="23"/>
      <c r="F20" s="22">
        <v>102.52897600000003</v>
      </c>
      <c r="G20" s="22">
        <v>102.52897600000003</v>
      </c>
    </row>
    <row r="21" spans="1:7">
      <c r="A21" s="17" t="s">
        <v>30</v>
      </c>
      <c r="B21" s="18">
        <v>54</v>
      </c>
      <c r="C21" s="21"/>
      <c r="D21" s="22"/>
      <c r="E21" s="23"/>
      <c r="F21" s="22">
        <v>3688.558548</v>
      </c>
      <c r="G21" s="22">
        <v>3688.558548</v>
      </c>
    </row>
    <row r="22" spans="1:7">
      <c r="A22" s="14" t="s">
        <v>31</v>
      </c>
      <c r="B22" s="10">
        <v>3</v>
      </c>
      <c r="C22" s="21">
        <v>210.88452768823339</v>
      </c>
      <c r="D22" s="22"/>
      <c r="E22" s="23"/>
      <c r="F22" s="22">
        <v>614.22909200000004</v>
      </c>
      <c r="G22" s="22">
        <v>825.11361968823337</v>
      </c>
    </row>
    <row r="23" spans="1:7">
      <c r="A23" s="15" t="s">
        <v>31</v>
      </c>
      <c r="B23" s="16">
        <v>16</v>
      </c>
      <c r="C23" s="21"/>
      <c r="D23" s="22"/>
      <c r="E23" s="23"/>
      <c r="F23" s="22">
        <v>982.68943200000035</v>
      </c>
      <c r="G23" s="22">
        <v>982.68943200000035</v>
      </c>
    </row>
    <row r="24" spans="1:7">
      <c r="A24" s="15" t="s">
        <v>31</v>
      </c>
      <c r="B24" s="16">
        <v>19</v>
      </c>
      <c r="C24" s="21">
        <v>714.86412033168335</v>
      </c>
      <c r="D24" s="22"/>
      <c r="E24" s="23"/>
      <c r="F24" s="22"/>
      <c r="G24" s="22">
        <v>714.86412033168335</v>
      </c>
    </row>
    <row r="25" spans="1:7">
      <c r="A25" s="15" t="s">
        <v>31</v>
      </c>
      <c r="B25" s="16">
        <v>42</v>
      </c>
      <c r="C25" s="21"/>
      <c r="D25" s="22"/>
      <c r="E25" s="23"/>
      <c r="F25" s="22">
        <v>1209.4801280000001</v>
      </c>
      <c r="G25" s="22">
        <v>1209.4801280000001</v>
      </c>
    </row>
    <row r="26" spans="1:7">
      <c r="A26" s="17" t="s">
        <v>31</v>
      </c>
      <c r="B26" s="18">
        <v>59</v>
      </c>
      <c r="C26" s="21">
        <v>85.438316615839597</v>
      </c>
      <c r="D26" s="22"/>
      <c r="E26" s="23"/>
      <c r="F26" s="22">
        <v>180.46026800000001</v>
      </c>
      <c r="G26" s="22">
        <v>265.89858461583958</v>
      </c>
    </row>
    <row r="27" spans="1:7">
      <c r="A27" s="14" t="s">
        <v>32</v>
      </c>
      <c r="B27" s="10">
        <v>3</v>
      </c>
      <c r="C27" s="21"/>
      <c r="D27" s="22"/>
      <c r="E27" s="23">
        <v>534.57548073137264</v>
      </c>
      <c r="F27" s="22">
        <v>564.7082954</v>
      </c>
      <c r="G27" s="22">
        <v>1099.2837761313726</v>
      </c>
    </row>
    <row r="28" spans="1:7">
      <c r="A28" s="15" t="s">
        <v>32</v>
      </c>
      <c r="B28" s="16">
        <v>20</v>
      </c>
      <c r="C28" s="21">
        <v>662.84030440904201</v>
      </c>
      <c r="D28" s="22"/>
      <c r="E28" s="23"/>
      <c r="F28" s="22">
        <v>893.05755199999987</v>
      </c>
      <c r="G28" s="22">
        <v>1555.8978564090419</v>
      </c>
    </row>
    <row r="29" spans="1:7">
      <c r="A29" s="15" t="s">
        <v>32</v>
      </c>
      <c r="B29" s="16">
        <v>29</v>
      </c>
      <c r="C29" s="21"/>
      <c r="D29" s="22">
        <v>1089.8548300439993</v>
      </c>
      <c r="E29" s="23"/>
      <c r="F29" s="22">
        <v>251.07472400000003</v>
      </c>
      <c r="G29" s="22">
        <v>1340.9295540439994</v>
      </c>
    </row>
    <row r="30" spans="1:7">
      <c r="A30" s="15" t="s">
        <v>32</v>
      </c>
      <c r="B30" s="16">
        <v>37</v>
      </c>
      <c r="C30" s="21"/>
      <c r="D30" s="22"/>
      <c r="E30" s="23"/>
      <c r="F30" s="22">
        <v>325.73063600000012</v>
      </c>
      <c r="G30" s="22">
        <v>325.73063600000012</v>
      </c>
    </row>
    <row r="31" spans="1:7">
      <c r="A31" s="17" t="s">
        <v>32</v>
      </c>
      <c r="B31" s="18">
        <v>49</v>
      </c>
      <c r="C31" s="21"/>
      <c r="D31" s="22"/>
      <c r="E31" s="23">
        <v>36.880352000000002</v>
      </c>
      <c r="F31" s="22">
        <v>884.05287600000031</v>
      </c>
      <c r="G31" s="22">
        <v>920.93322800000033</v>
      </c>
    </row>
    <row r="32" spans="1:7">
      <c r="A32" s="14" t="s">
        <v>33</v>
      </c>
      <c r="B32" s="10">
        <v>3</v>
      </c>
      <c r="C32" s="21">
        <v>387.01936228427303</v>
      </c>
      <c r="D32" s="22"/>
      <c r="E32" s="23"/>
      <c r="F32" s="22">
        <v>672.23212688000012</v>
      </c>
      <c r="G32" s="22">
        <v>1059.2514891642732</v>
      </c>
    </row>
    <row r="33" spans="1:7">
      <c r="A33" s="15" t="s">
        <v>33</v>
      </c>
      <c r="B33" s="16">
        <v>19</v>
      </c>
      <c r="C33" s="21"/>
      <c r="D33" s="22"/>
      <c r="E33" s="23"/>
      <c r="F33" s="22">
        <v>1474.6360400000001</v>
      </c>
      <c r="G33" s="22">
        <v>1474.6360400000001</v>
      </c>
    </row>
    <row r="34" spans="1:7">
      <c r="A34" s="15" t="s">
        <v>33</v>
      </c>
      <c r="B34" s="16">
        <v>39</v>
      </c>
      <c r="C34" s="21"/>
      <c r="D34" s="22"/>
      <c r="E34" s="23"/>
      <c r="F34" s="22">
        <v>1390.0771320000001</v>
      </c>
      <c r="G34" s="22">
        <v>1390.0771320000001</v>
      </c>
    </row>
    <row r="35" spans="1:7">
      <c r="A35" s="15" t="s">
        <v>33</v>
      </c>
      <c r="B35" s="16">
        <v>49</v>
      </c>
      <c r="C35" s="21"/>
      <c r="D35" s="22"/>
      <c r="E35" s="23"/>
      <c r="F35" s="22">
        <v>283.86910399999999</v>
      </c>
      <c r="G35" s="22">
        <v>283.86910399999999</v>
      </c>
    </row>
    <row r="36" spans="1:7">
      <c r="A36" s="17" t="s">
        <v>33</v>
      </c>
      <c r="B36" s="18">
        <v>54</v>
      </c>
      <c r="C36" s="21"/>
      <c r="D36" s="22"/>
      <c r="E36" s="23">
        <v>41.086652000000001</v>
      </c>
      <c r="F36" s="22">
        <v>1869.057264</v>
      </c>
      <c r="G36" s="22">
        <v>1910.143916</v>
      </c>
    </row>
    <row r="37" spans="1:7">
      <c r="A37" s="14" t="s">
        <v>34</v>
      </c>
      <c r="B37" s="10">
        <v>20</v>
      </c>
      <c r="C37" s="21">
        <v>88.760440038389817</v>
      </c>
      <c r="D37" s="22"/>
      <c r="E37" s="23"/>
      <c r="F37" s="22">
        <v>73.012852000000009</v>
      </c>
      <c r="G37" s="22">
        <v>161.77329203838983</v>
      </c>
    </row>
    <row r="38" spans="1:7">
      <c r="A38" s="15" t="s">
        <v>34</v>
      </c>
      <c r="B38" s="16">
        <v>29</v>
      </c>
      <c r="C38" s="21"/>
      <c r="D38" s="22"/>
      <c r="E38" s="23"/>
      <c r="F38" s="22">
        <v>611.07753488000014</v>
      </c>
      <c r="G38" s="22">
        <v>611.07753488000014</v>
      </c>
    </row>
    <row r="39" spans="1:7">
      <c r="A39" s="15" t="s">
        <v>34</v>
      </c>
      <c r="B39" s="16">
        <v>35</v>
      </c>
      <c r="C39" s="21">
        <v>329.25037364250494</v>
      </c>
      <c r="D39" s="22"/>
      <c r="E39" s="23"/>
      <c r="F39" s="22">
        <v>85.549076000000014</v>
      </c>
      <c r="G39" s="22">
        <v>414.79944964250495</v>
      </c>
    </row>
    <row r="40" spans="1:7">
      <c r="A40" s="15" t="s">
        <v>34</v>
      </c>
      <c r="B40" s="16">
        <v>39</v>
      </c>
      <c r="C40" s="21">
        <v>258.2623229402198</v>
      </c>
      <c r="D40" s="22"/>
      <c r="E40" s="23"/>
      <c r="F40" s="22">
        <v>356.37660000000005</v>
      </c>
      <c r="G40" s="22">
        <v>614.6389229402198</v>
      </c>
    </row>
    <row r="41" spans="1:7">
      <c r="A41" s="17" t="s">
        <v>34</v>
      </c>
      <c r="B41" s="18">
        <v>59</v>
      </c>
      <c r="C41" s="21"/>
      <c r="D41" s="22"/>
      <c r="E41" s="23">
        <v>77.551496000000014</v>
      </c>
      <c r="F41" s="22">
        <v>973.28608000000008</v>
      </c>
      <c r="G41" s="22">
        <v>1050.8375760000001</v>
      </c>
    </row>
    <row r="42" spans="1:7">
      <c r="A42" s="14" t="s">
        <v>35</v>
      </c>
      <c r="B42" s="10">
        <v>1</v>
      </c>
      <c r="C42" s="21"/>
      <c r="D42" s="22"/>
      <c r="E42" s="23">
        <v>389.68162307607628</v>
      </c>
      <c r="F42" s="22">
        <v>911.46689788000003</v>
      </c>
      <c r="G42" s="22">
        <v>1301.1485209560763</v>
      </c>
    </row>
    <row r="43" spans="1:7">
      <c r="A43" s="15" t="s">
        <v>35</v>
      </c>
      <c r="B43" s="16">
        <v>18</v>
      </c>
      <c r="C43" s="21"/>
      <c r="D43" s="22"/>
      <c r="E43" s="23"/>
      <c r="F43" s="22">
        <v>189.12003200000015</v>
      </c>
      <c r="G43" s="22">
        <v>189.12003200000015</v>
      </c>
    </row>
    <row r="44" spans="1:7">
      <c r="A44" s="15" t="s">
        <v>35</v>
      </c>
      <c r="B44" s="16">
        <v>20</v>
      </c>
      <c r="C44" s="21"/>
      <c r="D44" s="22"/>
      <c r="E44" s="23"/>
      <c r="F44" s="22">
        <v>387.95410000000015</v>
      </c>
      <c r="G44" s="22">
        <v>387.95410000000015</v>
      </c>
    </row>
    <row r="45" spans="1:7">
      <c r="A45" s="15" t="s">
        <v>35</v>
      </c>
      <c r="B45" s="16">
        <v>27</v>
      </c>
      <c r="C45" s="21"/>
      <c r="D45" s="22"/>
      <c r="E45" s="23"/>
      <c r="F45" s="22">
        <v>119.83717600000001</v>
      </c>
      <c r="G45" s="22">
        <v>119.83717600000001</v>
      </c>
    </row>
    <row r="46" spans="1:7">
      <c r="A46" s="17" t="s">
        <v>35</v>
      </c>
      <c r="B46" s="18">
        <v>36</v>
      </c>
      <c r="C46" s="21"/>
      <c r="D46" s="22"/>
      <c r="E46" s="23"/>
      <c r="F46" s="22">
        <v>460.34809600000011</v>
      </c>
      <c r="G46" s="22">
        <v>460.34809600000011</v>
      </c>
    </row>
    <row r="47" spans="1:7">
      <c r="A47" s="14" t="s">
        <v>36</v>
      </c>
      <c r="B47" s="10">
        <v>9</v>
      </c>
      <c r="C47" s="21"/>
      <c r="D47" s="22"/>
      <c r="E47" s="23">
        <v>646.20325602740877</v>
      </c>
      <c r="F47" s="22">
        <v>887.42602511999996</v>
      </c>
      <c r="G47" s="22">
        <v>1533.6292811474086</v>
      </c>
    </row>
    <row r="48" spans="1:7">
      <c r="A48" s="15" t="s">
        <v>36</v>
      </c>
      <c r="B48" s="16">
        <v>19</v>
      </c>
      <c r="C48" s="21"/>
      <c r="D48" s="22">
        <v>366.21929458799991</v>
      </c>
      <c r="E48" s="23"/>
      <c r="F48" s="22"/>
      <c r="G48" s="22">
        <v>366.21929458799991</v>
      </c>
    </row>
    <row r="49" spans="1:7">
      <c r="A49" s="15" t="s">
        <v>36</v>
      </c>
      <c r="B49" s="16">
        <v>23</v>
      </c>
      <c r="C49" s="21"/>
      <c r="D49" s="22">
        <v>196.57040477999999</v>
      </c>
      <c r="E49" s="23"/>
      <c r="F49" s="22"/>
      <c r="G49" s="22">
        <v>196.57040477999999</v>
      </c>
    </row>
    <row r="50" spans="1:7">
      <c r="A50" s="15" t="s">
        <v>36</v>
      </c>
      <c r="B50" s="16">
        <v>35</v>
      </c>
      <c r="C50" s="21">
        <v>36.039091999999997</v>
      </c>
      <c r="D50" s="22">
        <v>89.865532267999981</v>
      </c>
      <c r="E50" s="23"/>
      <c r="F50" s="22">
        <v>752.26111460000004</v>
      </c>
      <c r="G50" s="22">
        <v>878.16573886800006</v>
      </c>
    </row>
    <row r="51" spans="1:7">
      <c r="A51" s="17" t="s">
        <v>36</v>
      </c>
      <c r="B51" s="18">
        <v>52</v>
      </c>
      <c r="C51" s="21"/>
      <c r="D51" s="22"/>
      <c r="E51" s="23"/>
      <c r="F51" s="22">
        <v>259.40010400000006</v>
      </c>
      <c r="G51" s="22">
        <v>259.40010400000006</v>
      </c>
    </row>
    <row r="53" spans="1:7">
      <c r="B53" s="24" t="s">
        <v>116</v>
      </c>
      <c r="C53" s="22">
        <f>AVERAGE(C2:C51)</f>
        <v>407.57942205857347</v>
      </c>
      <c r="D53" s="22">
        <f t="shared" ref="D53:G53" si="0">AVERAGE(D2:D51)</f>
        <v>297.34503521639988</v>
      </c>
      <c r="E53" s="22">
        <f t="shared" si="0"/>
        <v>287.66314330580963</v>
      </c>
      <c r="F53" s="22">
        <f t="shared" si="0"/>
        <v>916.72204491200057</v>
      </c>
      <c r="G53" s="22">
        <f t="shared" si="0"/>
        <v>1033.1606628371781</v>
      </c>
    </row>
    <row r="54" spans="1:7">
      <c r="B54" s="24" t="s">
        <v>74</v>
      </c>
      <c r="C54">
        <f>STDEV(C2:C51)/SQRT(COUNT(C2:C51))</f>
        <v>97.853473152199982</v>
      </c>
      <c r="D54">
        <f t="shared" ref="D54:G54" si="1">STDEV(D2:D51)/SQRT(COUNT(D2:D51))</f>
        <v>94.671123877991349</v>
      </c>
      <c r="E54">
        <f t="shared" si="1"/>
        <v>110.71936955374861</v>
      </c>
      <c r="F54">
        <f t="shared" si="1"/>
        <v>172.7241469066395</v>
      </c>
      <c r="G54">
        <f t="shared" si="1"/>
        <v>159.84167522737758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B53" sqref="B53:G54"/>
    </sheetView>
  </sheetViews>
  <sheetFormatPr baseColWidth="10" defaultRowHeight="14" x14ac:dyDescent="0"/>
  <sheetData>
    <row r="1" spans="1:7" ht="42">
      <c r="A1" s="9" t="s">
        <v>109</v>
      </c>
      <c r="B1" s="9" t="s">
        <v>42</v>
      </c>
      <c r="C1" s="9" t="s">
        <v>110</v>
      </c>
      <c r="D1" s="9" t="s">
        <v>119</v>
      </c>
      <c r="E1" t="s">
        <v>113</v>
      </c>
      <c r="F1" t="s">
        <v>114</v>
      </c>
      <c r="G1" t="s">
        <v>115</v>
      </c>
    </row>
    <row r="2" spans="1:7">
      <c r="A2" s="14" t="s">
        <v>27</v>
      </c>
      <c r="B2" s="10">
        <v>2</v>
      </c>
      <c r="C2" s="20"/>
    </row>
    <row r="3" spans="1:7">
      <c r="A3" s="15" t="s">
        <v>27</v>
      </c>
      <c r="B3" s="16">
        <v>4</v>
      </c>
      <c r="C3" s="20"/>
    </row>
    <row r="4" spans="1:7">
      <c r="A4" s="15" t="s">
        <v>27</v>
      </c>
      <c r="B4" s="16">
        <v>5</v>
      </c>
      <c r="C4" s="20"/>
    </row>
    <row r="5" spans="1:7">
      <c r="A5" s="15" t="s">
        <v>27</v>
      </c>
      <c r="B5" s="16">
        <v>32</v>
      </c>
      <c r="C5" s="20"/>
      <c r="F5">
        <v>674.17586799999992</v>
      </c>
      <c r="G5">
        <v>674.17586799999992</v>
      </c>
    </row>
    <row r="6" spans="1:7">
      <c r="A6" s="17" t="s">
        <v>27</v>
      </c>
      <c r="B6" s="18" t="s">
        <v>117</v>
      </c>
      <c r="C6" s="20"/>
    </row>
    <row r="7" spans="1:7">
      <c r="A7" s="14" t="s">
        <v>28</v>
      </c>
      <c r="B7" s="10">
        <v>1</v>
      </c>
      <c r="C7" s="20"/>
      <c r="E7">
        <v>501.25633671848431</v>
      </c>
      <c r="G7">
        <v>501.25633671848431</v>
      </c>
    </row>
    <row r="8" spans="1:7">
      <c r="A8" s="15" t="s">
        <v>28</v>
      </c>
      <c r="B8" s="19">
        <v>11</v>
      </c>
      <c r="C8" s="20"/>
      <c r="F8">
        <v>50.430951999999991</v>
      </c>
      <c r="G8">
        <v>50.430951999999991</v>
      </c>
    </row>
    <row r="9" spans="1:7">
      <c r="A9" s="15" t="s">
        <v>28</v>
      </c>
      <c r="B9" s="16">
        <v>27</v>
      </c>
      <c r="C9" s="20"/>
    </row>
    <row r="10" spans="1:7">
      <c r="A10" s="15" t="s">
        <v>28</v>
      </c>
      <c r="B10" s="16">
        <v>29</v>
      </c>
      <c r="C10" s="20"/>
    </row>
    <row r="11" spans="1:7">
      <c r="A11" s="17" t="s">
        <v>28</v>
      </c>
      <c r="B11" s="16">
        <v>31</v>
      </c>
      <c r="C11" s="20">
        <v>1099.912423270094</v>
      </c>
      <c r="D11">
        <v>30.827594503999997</v>
      </c>
      <c r="G11">
        <v>1130.740017774094</v>
      </c>
    </row>
    <row r="12" spans="1:7">
      <c r="A12" s="14" t="s">
        <v>29</v>
      </c>
      <c r="B12" s="10">
        <v>2</v>
      </c>
      <c r="C12" s="20">
        <v>225.4944116534279</v>
      </c>
      <c r="G12">
        <v>225.4944116534279</v>
      </c>
    </row>
    <row r="13" spans="1:7">
      <c r="A13" s="15" t="s">
        <v>29</v>
      </c>
      <c r="B13" s="16">
        <v>8</v>
      </c>
      <c r="C13" s="20"/>
      <c r="E13">
        <v>307.78656000000001</v>
      </c>
      <c r="G13">
        <v>307.78656000000001</v>
      </c>
    </row>
    <row r="14" spans="1:7">
      <c r="A14" s="15" t="s">
        <v>29</v>
      </c>
      <c r="B14" s="16">
        <v>31</v>
      </c>
      <c r="C14" s="20">
        <v>1801.7597634770736</v>
      </c>
      <c r="G14">
        <v>1801.7597634770736</v>
      </c>
    </row>
    <row r="15" spans="1:7">
      <c r="A15" s="15" t="s">
        <v>29</v>
      </c>
      <c r="B15" s="16">
        <v>42</v>
      </c>
      <c r="C15" s="20"/>
      <c r="E15">
        <v>254.80766800000004</v>
      </c>
      <c r="F15">
        <v>1027.2200520000004</v>
      </c>
      <c r="G15">
        <v>1282.0277200000005</v>
      </c>
    </row>
    <row r="16" spans="1:7">
      <c r="A16" s="17" t="s">
        <v>29</v>
      </c>
      <c r="B16" s="18">
        <v>47</v>
      </c>
      <c r="C16" s="20"/>
      <c r="E16">
        <v>10.801292</v>
      </c>
      <c r="F16">
        <v>2408.8043120000002</v>
      </c>
      <c r="G16">
        <v>2419.6056040000003</v>
      </c>
    </row>
    <row r="17" spans="1:7">
      <c r="A17" s="14" t="s">
        <v>30</v>
      </c>
      <c r="B17" s="10">
        <v>48</v>
      </c>
      <c r="C17" s="20">
        <v>242.30526795511821</v>
      </c>
      <c r="F17">
        <v>1365.9757920000004</v>
      </c>
      <c r="G17">
        <v>1608.2810599551185</v>
      </c>
    </row>
    <row r="18" spans="1:7">
      <c r="A18" s="15" t="s">
        <v>30</v>
      </c>
      <c r="B18" s="16" t="s">
        <v>118</v>
      </c>
      <c r="C18" s="20"/>
    </row>
    <row r="19" spans="1:7">
      <c r="A19" s="15" t="s">
        <v>30</v>
      </c>
      <c r="B19" s="16" t="s">
        <v>118</v>
      </c>
      <c r="C19" s="20"/>
    </row>
    <row r="20" spans="1:7">
      <c r="A20" s="15" t="s">
        <v>30</v>
      </c>
      <c r="B20" s="16" t="s">
        <v>118</v>
      </c>
      <c r="C20" s="20"/>
    </row>
    <row r="21" spans="1:7">
      <c r="A21" s="17" t="s">
        <v>30</v>
      </c>
      <c r="B21" s="18" t="s">
        <v>118</v>
      </c>
      <c r="C21" s="20"/>
    </row>
    <row r="22" spans="1:7">
      <c r="A22" s="14" t="s">
        <v>31</v>
      </c>
      <c r="B22" s="10">
        <v>4</v>
      </c>
      <c r="C22" s="20"/>
      <c r="E22">
        <v>181.03784415158594</v>
      </c>
      <c r="F22">
        <v>27.690600000000003</v>
      </c>
      <c r="G22">
        <v>208.72844415158596</v>
      </c>
    </row>
    <row r="23" spans="1:7">
      <c r="A23" s="15" t="s">
        <v>31</v>
      </c>
      <c r="B23" s="16">
        <v>29</v>
      </c>
      <c r="C23" s="20"/>
      <c r="F23">
        <v>125.04760399999998</v>
      </c>
      <c r="G23">
        <v>125.04760399999998</v>
      </c>
    </row>
    <row r="24" spans="1:7">
      <c r="A24" s="15" t="s">
        <v>31</v>
      </c>
      <c r="B24" s="16">
        <v>41</v>
      </c>
      <c r="C24" s="20">
        <v>38.562871999999999</v>
      </c>
      <c r="F24">
        <v>252.84463599999995</v>
      </c>
      <c r="G24">
        <v>291.40750799999995</v>
      </c>
    </row>
    <row r="25" spans="1:7">
      <c r="A25" s="15" t="s">
        <v>31</v>
      </c>
      <c r="B25" s="16">
        <v>47</v>
      </c>
      <c r="C25" s="20"/>
      <c r="F25">
        <v>162.62639200000004</v>
      </c>
      <c r="G25">
        <v>162.62639200000004</v>
      </c>
    </row>
    <row r="26" spans="1:7">
      <c r="A26" s="17" t="s">
        <v>31</v>
      </c>
      <c r="B26" s="18" t="s">
        <v>118</v>
      </c>
      <c r="C26" s="20">
        <v>85.438316615839597</v>
      </c>
      <c r="F26">
        <v>180.46026800000001</v>
      </c>
      <c r="G26">
        <v>265.89858461583958</v>
      </c>
    </row>
    <row r="27" spans="1:7">
      <c r="A27" s="14" t="s">
        <v>32</v>
      </c>
      <c r="B27" s="10">
        <v>11</v>
      </c>
      <c r="C27" s="20">
        <v>217.51920777142345</v>
      </c>
      <c r="E27">
        <v>142.64670048677806</v>
      </c>
      <c r="F27">
        <v>142.64670048677806</v>
      </c>
      <c r="G27">
        <v>502.81260874497957</v>
      </c>
    </row>
    <row r="28" spans="1:7">
      <c r="A28" s="15" t="s">
        <v>32</v>
      </c>
      <c r="B28" s="16">
        <v>18</v>
      </c>
      <c r="C28" s="20"/>
      <c r="F28">
        <v>861.51317999999992</v>
      </c>
      <c r="G28">
        <v>861.51317999999992</v>
      </c>
    </row>
    <row r="29" spans="1:7">
      <c r="A29" s="15" t="s">
        <v>32</v>
      </c>
      <c r="B29" s="16">
        <v>40</v>
      </c>
      <c r="C29" s="20">
        <v>342.42693037892411</v>
      </c>
      <c r="G29">
        <v>342.42693037892411</v>
      </c>
    </row>
    <row r="30" spans="1:7">
      <c r="A30" s="15" t="s">
        <v>32</v>
      </c>
      <c r="B30" s="16">
        <v>54</v>
      </c>
      <c r="C30" s="20"/>
    </row>
    <row r="31" spans="1:7">
      <c r="A31" s="17" t="s">
        <v>32</v>
      </c>
      <c r="B31" s="18">
        <v>56</v>
      </c>
      <c r="C31" s="20"/>
      <c r="F31">
        <v>625.64768400000025</v>
      </c>
      <c r="G31">
        <v>625.64768400000025</v>
      </c>
    </row>
    <row r="32" spans="1:7">
      <c r="A32" s="14" t="s">
        <v>33</v>
      </c>
      <c r="B32" s="10">
        <v>24</v>
      </c>
      <c r="C32" s="20"/>
      <c r="F32">
        <v>125.11656400000001</v>
      </c>
      <c r="G32">
        <v>125.11656400000001</v>
      </c>
    </row>
    <row r="33" spans="1:7">
      <c r="A33" s="15" t="s">
        <v>33</v>
      </c>
      <c r="B33" s="16">
        <v>27</v>
      </c>
      <c r="C33" s="20"/>
    </row>
    <row r="34" spans="1:7">
      <c r="A34" s="15" t="s">
        <v>33</v>
      </c>
      <c r="B34" s="16">
        <v>34</v>
      </c>
      <c r="C34" s="20"/>
      <c r="F34">
        <v>331.01794400000006</v>
      </c>
      <c r="G34">
        <v>331.01794400000006</v>
      </c>
    </row>
    <row r="35" spans="1:7">
      <c r="A35" s="15" t="s">
        <v>33</v>
      </c>
      <c r="B35" s="16">
        <v>36</v>
      </c>
      <c r="C35" s="20"/>
      <c r="F35">
        <v>54.84023599999999</v>
      </c>
      <c r="G35">
        <v>54.84023599999999</v>
      </c>
    </row>
    <row r="36" spans="1:7">
      <c r="A36" s="17" t="s">
        <v>33</v>
      </c>
      <c r="B36" s="18">
        <v>55</v>
      </c>
      <c r="C36" s="20"/>
      <c r="F36">
        <v>2282.8960920000004</v>
      </c>
      <c r="G36">
        <v>2282.8960920000004</v>
      </c>
    </row>
    <row r="37" spans="1:7">
      <c r="A37" s="14" t="s">
        <v>34</v>
      </c>
      <c r="B37" s="10">
        <v>22</v>
      </c>
      <c r="C37" s="20"/>
    </row>
    <row r="38" spans="1:7">
      <c r="A38" s="15" t="s">
        <v>34</v>
      </c>
      <c r="B38" s="16">
        <v>26</v>
      </c>
      <c r="C38" s="20">
        <v>603.88733443494755</v>
      </c>
      <c r="G38">
        <v>603.88733443494755</v>
      </c>
    </row>
    <row r="39" spans="1:7">
      <c r="A39" s="15" t="s">
        <v>34</v>
      </c>
      <c r="B39" s="16">
        <v>30</v>
      </c>
      <c r="C39" s="20"/>
      <c r="F39">
        <v>75.558148000000045</v>
      </c>
      <c r="G39">
        <v>75.558148000000045</v>
      </c>
    </row>
    <row r="40" spans="1:7">
      <c r="A40" s="15" t="s">
        <v>34</v>
      </c>
      <c r="B40" s="16">
        <v>43</v>
      </c>
      <c r="C40" s="20"/>
      <c r="F40">
        <v>230.27778000000009</v>
      </c>
      <c r="G40">
        <v>230.27778000000009</v>
      </c>
    </row>
    <row r="41" spans="1:7">
      <c r="A41" s="17" t="s">
        <v>34</v>
      </c>
      <c r="B41" s="18">
        <v>45</v>
      </c>
      <c r="C41" s="20"/>
    </row>
    <row r="42" spans="1:7">
      <c r="A42" s="14" t="s">
        <v>35</v>
      </c>
      <c r="B42" s="10">
        <v>1</v>
      </c>
      <c r="C42" s="20"/>
      <c r="E42">
        <v>291.91877466889127</v>
      </c>
      <c r="F42">
        <v>60.525903999999983</v>
      </c>
      <c r="G42">
        <v>352.44467866889124</v>
      </c>
    </row>
    <row r="43" spans="1:7">
      <c r="A43" s="15" t="s">
        <v>35</v>
      </c>
      <c r="B43" s="16">
        <v>17</v>
      </c>
      <c r="C43" s="20"/>
      <c r="F43">
        <v>177.70022799999998</v>
      </c>
      <c r="G43">
        <v>177.70022799999998</v>
      </c>
    </row>
    <row r="44" spans="1:7">
      <c r="A44" s="15" t="s">
        <v>35</v>
      </c>
      <c r="B44" s="16">
        <v>19</v>
      </c>
      <c r="C44" s="20"/>
      <c r="D44">
        <v>155.41931887199996</v>
      </c>
      <c r="G44">
        <v>155.41931887199996</v>
      </c>
    </row>
    <row r="45" spans="1:7">
      <c r="A45" s="15" t="s">
        <v>35</v>
      </c>
      <c r="B45" s="16">
        <v>24</v>
      </c>
      <c r="C45" s="20"/>
      <c r="D45">
        <v>24.706963811999998</v>
      </c>
      <c r="G45">
        <v>24.706963811999998</v>
      </c>
    </row>
    <row r="46" spans="1:7">
      <c r="A46" s="17" t="s">
        <v>35</v>
      </c>
      <c r="B46" s="18">
        <v>28</v>
      </c>
      <c r="C46" s="20"/>
      <c r="F46">
        <v>302.25701600000002</v>
      </c>
      <c r="G46">
        <v>302.25701600000002</v>
      </c>
    </row>
    <row r="47" spans="1:7">
      <c r="A47" s="14" t="s">
        <v>36</v>
      </c>
      <c r="B47" s="10">
        <v>7</v>
      </c>
      <c r="C47" s="20"/>
      <c r="E47">
        <v>489.63291538278463</v>
      </c>
      <c r="F47">
        <v>108.68330800000003</v>
      </c>
      <c r="G47">
        <v>598.31622338278464</v>
      </c>
    </row>
    <row r="48" spans="1:7">
      <c r="A48" s="15" t="s">
        <v>36</v>
      </c>
      <c r="B48" s="16">
        <v>24</v>
      </c>
      <c r="C48" s="20"/>
    </row>
    <row r="49" spans="1:7">
      <c r="A49" s="15" t="s">
        <v>36</v>
      </c>
      <c r="B49" s="16">
        <v>27</v>
      </c>
      <c r="C49" s="20"/>
    </row>
    <row r="50" spans="1:7">
      <c r="A50" s="15" t="s">
        <v>36</v>
      </c>
      <c r="B50" s="16">
        <v>45</v>
      </c>
      <c r="C50" s="20"/>
      <c r="F50">
        <v>236.90425200000004</v>
      </c>
      <c r="G50">
        <v>236.90425200000004</v>
      </c>
    </row>
    <row r="51" spans="1:7">
      <c r="A51" s="17" t="s">
        <v>36</v>
      </c>
      <c r="B51" s="18">
        <v>55</v>
      </c>
      <c r="C51" s="20"/>
      <c r="F51">
        <v>791.96174000000019</v>
      </c>
      <c r="G51">
        <v>791.96174000000019</v>
      </c>
    </row>
    <row r="53" spans="1:7">
      <c r="B53" s="24" t="s">
        <v>116</v>
      </c>
      <c r="C53" s="22">
        <f>AVERAGE(C2:C51)</f>
        <v>517.47850306187206</v>
      </c>
      <c r="D53" s="22">
        <f t="shared" ref="D53:G53" si="0">AVERAGE(D2:D51)</f>
        <v>70.317959062666645</v>
      </c>
      <c r="E53" s="22">
        <f t="shared" si="0"/>
        <v>272.48601142606555</v>
      </c>
      <c r="F53" s="22">
        <f t="shared" si="0"/>
        <v>507.3129300994712</v>
      </c>
      <c r="G53" s="22">
        <f t="shared" si="0"/>
        <v>580.32269848941633</v>
      </c>
    </row>
    <row r="54" spans="1:7">
      <c r="B54" s="24" t="s">
        <v>74</v>
      </c>
      <c r="C54">
        <f>STDEV(C2:C51)/SQRT(COUNT(C2:C51))</f>
        <v>193.42263270514351</v>
      </c>
      <c r="D54">
        <f t="shared" ref="D54:G54" si="1">STDEV(D2:D51)/SQRT(COUNT(D2:D51))</f>
        <v>42.587347929736026</v>
      </c>
      <c r="E54">
        <f t="shared" si="1"/>
        <v>59.028569175638943</v>
      </c>
      <c r="F54">
        <f t="shared" si="1"/>
        <v>130.7667500642238</v>
      </c>
      <c r="G54">
        <f t="shared" si="1"/>
        <v>106.95348995368754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B53" sqref="B53:G54"/>
    </sheetView>
  </sheetViews>
  <sheetFormatPr baseColWidth="10" defaultRowHeight="14" x14ac:dyDescent="0"/>
  <sheetData>
    <row r="1" spans="1:7">
      <c r="A1" t="s">
        <v>109</v>
      </c>
      <c r="B1" t="s">
        <v>42</v>
      </c>
      <c r="C1" t="s">
        <v>110</v>
      </c>
      <c r="D1" t="s">
        <v>112</v>
      </c>
      <c r="E1" t="s">
        <v>113</v>
      </c>
      <c r="F1" t="s">
        <v>114</v>
      </c>
      <c r="G1" t="s">
        <v>115</v>
      </c>
    </row>
    <row r="2" spans="1:7">
      <c r="A2" t="s">
        <v>27</v>
      </c>
      <c r="B2">
        <v>1</v>
      </c>
      <c r="F2">
        <v>550.53213199999982</v>
      </c>
      <c r="G2">
        <v>550.53213199999982</v>
      </c>
    </row>
    <row r="3" spans="1:7">
      <c r="A3" t="s">
        <v>27</v>
      </c>
      <c r="B3">
        <v>9</v>
      </c>
      <c r="F3">
        <v>315.23203199999995</v>
      </c>
      <c r="G3">
        <v>315.23203199999995</v>
      </c>
    </row>
    <row r="4" spans="1:7">
      <c r="A4" t="s">
        <v>27</v>
      </c>
      <c r="B4">
        <v>15</v>
      </c>
      <c r="C4">
        <v>8.2775120000000015</v>
      </c>
      <c r="F4">
        <v>260.9801799999999</v>
      </c>
      <c r="G4">
        <v>269.25769199999991</v>
      </c>
    </row>
    <row r="5" spans="1:7">
      <c r="A5" t="s">
        <v>27</v>
      </c>
      <c r="B5">
        <v>37</v>
      </c>
      <c r="F5">
        <v>731.25995199999988</v>
      </c>
      <c r="G5">
        <v>731.25995199999988</v>
      </c>
    </row>
    <row r="6" spans="1:7">
      <c r="A6" t="s">
        <v>27</v>
      </c>
      <c r="B6">
        <v>57</v>
      </c>
      <c r="F6">
        <v>1047.784936</v>
      </c>
      <c r="G6">
        <v>1047.784936</v>
      </c>
    </row>
    <row r="7" spans="1:7">
      <c r="A7" t="s">
        <v>28</v>
      </c>
      <c r="B7">
        <v>6</v>
      </c>
      <c r="C7">
        <v>16.880074664389959</v>
      </c>
      <c r="G7">
        <v>16.880074664389959</v>
      </c>
    </row>
    <row r="8" spans="1:7">
      <c r="A8" t="s">
        <v>28</v>
      </c>
      <c r="B8">
        <v>9</v>
      </c>
      <c r="C8">
        <v>154.55538797205725</v>
      </c>
      <c r="E8">
        <v>8.6688568813633538</v>
      </c>
      <c r="F8">
        <v>415.78949199999994</v>
      </c>
      <c r="G8">
        <v>579.0137368534206</v>
      </c>
    </row>
    <row r="9" spans="1:7">
      <c r="A9" t="s">
        <v>28</v>
      </c>
      <c r="B9">
        <v>29</v>
      </c>
      <c r="F9">
        <v>76.418480000000002</v>
      </c>
      <c r="G9">
        <v>76.418480000000002</v>
      </c>
    </row>
    <row r="10" spans="1:7">
      <c r="A10" t="s">
        <v>28</v>
      </c>
      <c r="B10">
        <v>38</v>
      </c>
      <c r="F10">
        <v>130.94673600000002</v>
      </c>
      <c r="G10">
        <v>130.94673600000002</v>
      </c>
    </row>
    <row r="11" spans="1:7">
      <c r="A11" t="s">
        <v>28</v>
      </c>
      <c r="B11" t="s">
        <v>120</v>
      </c>
    </row>
    <row r="12" spans="1:7">
      <c r="A12" t="s">
        <v>29</v>
      </c>
      <c r="B12">
        <v>18</v>
      </c>
      <c r="C12">
        <v>90.585904000000014</v>
      </c>
      <c r="F12">
        <v>601.33784400000002</v>
      </c>
      <c r="G12">
        <v>691.92374800000005</v>
      </c>
    </row>
    <row r="13" spans="1:7">
      <c r="A13" t="s">
        <v>29</v>
      </c>
      <c r="B13">
        <v>19</v>
      </c>
      <c r="C13">
        <v>91.717827999999997</v>
      </c>
      <c r="F13">
        <v>208.08572400000014</v>
      </c>
      <c r="G13">
        <v>299.80355200000014</v>
      </c>
    </row>
    <row r="14" spans="1:7">
      <c r="A14" t="s">
        <v>29</v>
      </c>
      <c r="B14">
        <v>26</v>
      </c>
      <c r="C14">
        <v>169.32229320200463</v>
      </c>
      <c r="D14">
        <v>16.615870783999995</v>
      </c>
      <c r="G14">
        <v>185.93816398600461</v>
      </c>
    </row>
    <row r="15" spans="1:7">
      <c r="A15" t="s">
        <v>29</v>
      </c>
      <c r="B15">
        <v>28</v>
      </c>
      <c r="C15">
        <v>276.41025200000001</v>
      </c>
      <c r="F15">
        <v>81.362048000000001</v>
      </c>
      <c r="G15">
        <v>357.77230000000003</v>
      </c>
    </row>
    <row r="16" spans="1:7">
      <c r="A16" t="s">
        <v>29</v>
      </c>
      <c r="B16">
        <v>43</v>
      </c>
      <c r="C16">
        <v>11.642552000000002</v>
      </c>
      <c r="F16">
        <v>603.2798600000001</v>
      </c>
      <c r="G16">
        <v>614.92241200000012</v>
      </c>
    </row>
    <row r="17" spans="1:7">
      <c r="A17" t="s">
        <v>30</v>
      </c>
      <c r="B17">
        <v>6</v>
      </c>
      <c r="E17">
        <v>77.56174</v>
      </c>
      <c r="F17">
        <v>348.44718799999993</v>
      </c>
      <c r="G17">
        <v>426.00892799999991</v>
      </c>
    </row>
    <row r="18" spans="1:7">
      <c r="A18" t="s">
        <v>30</v>
      </c>
      <c r="B18">
        <v>8</v>
      </c>
      <c r="C18">
        <v>45.74943600000001</v>
      </c>
      <c r="F18">
        <v>100.88120799999996</v>
      </c>
      <c r="G18">
        <v>146.63064399999996</v>
      </c>
    </row>
    <row r="19" spans="1:7">
      <c r="A19" t="s">
        <v>30</v>
      </c>
      <c r="B19">
        <v>9</v>
      </c>
      <c r="E19">
        <v>37.721612000000007</v>
      </c>
      <c r="F19">
        <v>202.93163199999998</v>
      </c>
      <c r="G19">
        <v>240.65324399999997</v>
      </c>
    </row>
    <row r="20" spans="1:7">
      <c r="A20" t="s">
        <v>30</v>
      </c>
      <c r="B20">
        <v>38</v>
      </c>
    </row>
    <row r="21" spans="1:7">
      <c r="A21" t="s">
        <v>30</v>
      </c>
      <c r="B21" t="s">
        <v>120</v>
      </c>
    </row>
    <row r="22" spans="1:7">
      <c r="A22" t="s">
        <v>31</v>
      </c>
      <c r="B22">
        <v>1</v>
      </c>
      <c r="C22">
        <v>81.631925050071246</v>
      </c>
      <c r="F22">
        <v>1429.492892</v>
      </c>
      <c r="G22">
        <v>1511.1248170500712</v>
      </c>
    </row>
    <row r="23" spans="1:7">
      <c r="A23" t="s">
        <v>31</v>
      </c>
      <c r="B23">
        <v>23</v>
      </c>
      <c r="C23">
        <v>42.218576000000006</v>
      </c>
      <c r="F23">
        <v>171.0680559999999</v>
      </c>
      <c r="G23">
        <v>213.28663199999991</v>
      </c>
    </row>
    <row r="24" spans="1:7">
      <c r="A24" t="s">
        <v>31</v>
      </c>
      <c r="B24">
        <v>33</v>
      </c>
      <c r="F24">
        <v>704.62197199999991</v>
      </c>
      <c r="G24">
        <v>704.62197199999991</v>
      </c>
    </row>
    <row r="25" spans="1:7">
      <c r="A25" t="s">
        <v>31</v>
      </c>
      <c r="B25">
        <v>53</v>
      </c>
      <c r="F25">
        <v>512.67596000000015</v>
      </c>
      <c r="G25">
        <v>512.67596000000015</v>
      </c>
    </row>
    <row r="26" spans="1:7">
      <c r="A26" t="s">
        <v>31</v>
      </c>
      <c r="B26">
        <v>54</v>
      </c>
      <c r="F26">
        <v>113.49911200000005</v>
      </c>
      <c r="G26">
        <v>113.49911200000005</v>
      </c>
    </row>
    <row r="27" spans="1:7">
      <c r="A27" t="s">
        <v>32</v>
      </c>
      <c r="B27">
        <v>40</v>
      </c>
      <c r="F27">
        <v>340.30498</v>
      </c>
      <c r="G27">
        <v>340.30498</v>
      </c>
    </row>
    <row r="28" spans="1:7">
      <c r="A28" t="s">
        <v>32</v>
      </c>
      <c r="B28">
        <v>45</v>
      </c>
    </row>
    <row r="29" spans="1:7">
      <c r="A29" t="s">
        <v>32</v>
      </c>
      <c r="B29">
        <v>49</v>
      </c>
      <c r="E29">
        <v>246.79008800000003</v>
      </c>
      <c r="G29">
        <v>246.79008800000003</v>
      </c>
    </row>
    <row r="30" spans="1:7">
      <c r="A30" t="s">
        <v>32</v>
      </c>
      <c r="B30">
        <v>52</v>
      </c>
      <c r="E30">
        <v>94.251852</v>
      </c>
      <c r="G30">
        <v>94.251852</v>
      </c>
    </row>
    <row r="31" spans="1:7">
      <c r="A31" t="s">
        <v>32</v>
      </c>
      <c r="B31" t="s">
        <v>120</v>
      </c>
    </row>
    <row r="32" spans="1:7">
      <c r="A32" t="s">
        <v>33</v>
      </c>
      <c r="B32">
        <v>14</v>
      </c>
      <c r="C32">
        <v>50.205424000000001</v>
      </c>
      <c r="G32">
        <v>50.205424000000001</v>
      </c>
    </row>
    <row r="33" spans="1:7">
      <c r="A33" t="s">
        <v>33</v>
      </c>
      <c r="B33">
        <v>19</v>
      </c>
      <c r="F33">
        <v>401.46916799999997</v>
      </c>
      <c r="G33">
        <v>401.46916799999997</v>
      </c>
    </row>
    <row r="34" spans="1:7">
      <c r="A34" t="s">
        <v>33</v>
      </c>
      <c r="B34">
        <v>31</v>
      </c>
      <c r="F34">
        <v>327.8909680000001</v>
      </c>
      <c r="G34">
        <v>327.8909680000001</v>
      </c>
    </row>
    <row r="35" spans="1:7">
      <c r="A35" t="s">
        <v>33</v>
      </c>
      <c r="B35">
        <v>48</v>
      </c>
      <c r="F35">
        <v>262.67999600000019</v>
      </c>
      <c r="G35">
        <v>262.67999600000019</v>
      </c>
    </row>
    <row r="36" spans="1:7">
      <c r="A36" t="s">
        <v>33</v>
      </c>
      <c r="B36" t="s">
        <v>120</v>
      </c>
    </row>
    <row r="37" spans="1:7">
      <c r="A37" t="s">
        <v>34</v>
      </c>
      <c r="B37">
        <v>2</v>
      </c>
      <c r="F37">
        <v>326.09029599999991</v>
      </c>
      <c r="G37">
        <v>326.09029599999991</v>
      </c>
    </row>
    <row r="38" spans="1:7">
      <c r="A38" t="s">
        <v>34</v>
      </c>
      <c r="B38">
        <v>11</v>
      </c>
    </row>
    <row r="39" spans="1:7">
      <c r="A39" t="s">
        <v>34</v>
      </c>
      <c r="B39">
        <v>20</v>
      </c>
    </row>
    <row r="40" spans="1:7">
      <c r="A40" t="s">
        <v>34</v>
      </c>
      <c r="B40">
        <v>29</v>
      </c>
      <c r="C40">
        <v>12.068304000000001</v>
      </c>
      <c r="F40">
        <v>548.47536400000001</v>
      </c>
      <c r="G40">
        <v>560.54366800000003</v>
      </c>
    </row>
    <row r="41" spans="1:7">
      <c r="A41" t="s">
        <v>34</v>
      </c>
      <c r="B41">
        <v>46</v>
      </c>
      <c r="F41">
        <v>557.74356000000012</v>
      </c>
      <c r="G41">
        <v>557.74356000000012</v>
      </c>
    </row>
    <row r="42" spans="1:7">
      <c r="A42" t="s">
        <v>35</v>
      </c>
      <c r="B42">
        <v>20</v>
      </c>
      <c r="F42">
        <v>116.27063200000002</v>
      </c>
      <c r="G42">
        <v>116.27063200000002</v>
      </c>
    </row>
    <row r="43" spans="1:7">
      <c r="A43" t="s">
        <v>35</v>
      </c>
      <c r="B43">
        <v>28</v>
      </c>
      <c r="C43">
        <v>69.003808000000006</v>
      </c>
      <c r="G43">
        <v>69.003808000000006</v>
      </c>
    </row>
    <row r="44" spans="1:7">
      <c r="A44" t="s">
        <v>35</v>
      </c>
      <c r="B44">
        <v>44</v>
      </c>
      <c r="F44">
        <v>187.11470400000007</v>
      </c>
      <c r="G44">
        <v>187.11470400000007</v>
      </c>
    </row>
    <row r="45" spans="1:7">
      <c r="A45" t="s">
        <v>35</v>
      </c>
      <c r="B45">
        <v>51</v>
      </c>
      <c r="E45">
        <v>122.979536</v>
      </c>
      <c r="F45">
        <v>697.55817600000012</v>
      </c>
      <c r="G45">
        <v>820.53771200000006</v>
      </c>
    </row>
    <row r="46" spans="1:7">
      <c r="A46" t="s">
        <v>35</v>
      </c>
      <c r="B46">
        <v>53</v>
      </c>
      <c r="F46">
        <v>1217.3851480000003</v>
      </c>
      <c r="G46">
        <v>1217.3851480000003</v>
      </c>
    </row>
    <row r="47" spans="1:7">
      <c r="A47" t="s">
        <v>36</v>
      </c>
      <c r="B47">
        <v>13</v>
      </c>
      <c r="E47">
        <v>220.4341146069699</v>
      </c>
      <c r="F47">
        <v>134.96535999999998</v>
      </c>
      <c r="G47">
        <v>355.39947460696987</v>
      </c>
    </row>
    <row r="48" spans="1:7">
      <c r="A48" t="s">
        <v>36</v>
      </c>
      <c r="B48">
        <v>22</v>
      </c>
      <c r="D48">
        <v>2.9258806719999999</v>
      </c>
      <c r="F48">
        <v>59.107092000000009</v>
      </c>
      <c r="G48">
        <v>62.032972672000007</v>
      </c>
    </row>
    <row r="49" spans="1:7">
      <c r="A49" t="s">
        <v>36</v>
      </c>
      <c r="B49">
        <v>31</v>
      </c>
      <c r="D49">
        <v>2.7807189079999972</v>
      </c>
      <c r="F49">
        <v>63.765651999999989</v>
      </c>
      <c r="G49">
        <v>66.546370907999986</v>
      </c>
    </row>
    <row r="50" spans="1:7">
      <c r="A50" t="s">
        <v>36</v>
      </c>
      <c r="B50">
        <v>48</v>
      </c>
    </row>
    <row r="51" spans="1:7">
      <c r="A51" t="s">
        <v>36</v>
      </c>
      <c r="B51">
        <v>50</v>
      </c>
      <c r="F51">
        <v>207.31066800000008</v>
      </c>
      <c r="G51">
        <v>207.31066800000008</v>
      </c>
    </row>
    <row r="53" spans="1:7">
      <c r="B53" s="24" t="s">
        <v>116</v>
      </c>
      <c r="C53" s="22">
        <f>AVERAGE(C2:C51)</f>
        <v>80.01923406346593</v>
      </c>
      <c r="D53" s="22">
        <f t="shared" ref="D53:G53" si="0">AVERAGE(D2:D51)</f>
        <v>7.4408234546666634</v>
      </c>
      <c r="E53" s="22">
        <f t="shared" si="0"/>
        <v>115.48682849833332</v>
      </c>
      <c r="F53" s="22">
        <f t="shared" si="0"/>
        <v>401.56454857142859</v>
      </c>
      <c r="G53" s="22">
        <f t="shared" si="0"/>
        <v>390.38435967660615</v>
      </c>
    </row>
    <row r="54" spans="1:7">
      <c r="B54" s="24" t="s">
        <v>74</v>
      </c>
      <c r="C54">
        <f>STDEV(C2:C51)/SQRT(COUNT(C2:C51))</f>
        <v>20.217343535750729</v>
      </c>
      <c r="D54">
        <f t="shared" ref="D54:G54" si="1">STDEV(D2:D51)/SQRT(COUNT(D2:D51))</f>
        <v>4.587715048767449</v>
      </c>
      <c r="E54">
        <f t="shared" si="1"/>
        <v>33.685295649205187</v>
      </c>
      <c r="F54">
        <f t="shared" si="1"/>
        <v>55.805353874055733</v>
      </c>
      <c r="G54">
        <f t="shared" si="1"/>
        <v>51.399427759648781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E51" sqref="E48:E51"/>
    </sheetView>
  </sheetViews>
  <sheetFormatPr baseColWidth="10" defaultRowHeight="14" x14ac:dyDescent="0"/>
  <sheetData>
    <row r="1" spans="1:7" ht="42">
      <c r="A1" t="s">
        <v>109</v>
      </c>
      <c r="B1" t="s">
        <v>42</v>
      </c>
      <c r="C1" t="s">
        <v>110</v>
      </c>
      <c r="D1" t="s">
        <v>112</v>
      </c>
      <c r="E1" s="25" t="s">
        <v>113</v>
      </c>
      <c r="F1" t="s">
        <v>114</v>
      </c>
      <c r="G1" t="s">
        <v>115</v>
      </c>
    </row>
    <row r="2" spans="1:7">
      <c r="A2" t="s">
        <v>27</v>
      </c>
      <c r="B2">
        <v>19</v>
      </c>
      <c r="C2">
        <v>815.67232512784938</v>
      </c>
      <c r="E2" s="26"/>
      <c r="F2">
        <v>2778.9742385600002</v>
      </c>
      <c r="G2">
        <v>3594.6465636878497</v>
      </c>
    </row>
    <row r="3" spans="1:7">
      <c r="A3" t="s">
        <v>27</v>
      </c>
      <c r="B3">
        <v>29</v>
      </c>
      <c r="E3" s="26"/>
      <c r="F3">
        <v>2650.0029076400006</v>
      </c>
      <c r="G3">
        <v>2650.0029076400006</v>
      </c>
    </row>
    <row r="4" spans="1:7">
      <c r="A4" t="s">
        <v>27</v>
      </c>
      <c r="B4">
        <v>33</v>
      </c>
      <c r="E4" s="26"/>
      <c r="F4">
        <v>2283.4349240000006</v>
      </c>
      <c r="G4">
        <v>2283.4349240000006</v>
      </c>
    </row>
    <row r="5" spans="1:7">
      <c r="A5" t="s">
        <v>27</v>
      </c>
      <c r="B5">
        <v>51</v>
      </c>
      <c r="E5" s="26"/>
      <c r="F5">
        <v>3806.0652080000004</v>
      </c>
      <c r="G5">
        <v>3806.0652080000004</v>
      </c>
    </row>
    <row r="6" spans="1:7">
      <c r="A6" t="s">
        <v>27</v>
      </c>
      <c r="B6" t="s">
        <v>120</v>
      </c>
      <c r="E6" s="26"/>
    </row>
    <row r="7" spans="1:7">
      <c r="A7" t="s">
        <v>28</v>
      </c>
      <c r="B7">
        <v>4</v>
      </c>
      <c r="E7" s="26"/>
    </row>
    <row r="8" spans="1:7">
      <c r="A8" t="s">
        <v>28</v>
      </c>
      <c r="B8">
        <v>16</v>
      </c>
      <c r="E8" s="26"/>
      <c r="F8">
        <v>1858.2690872000003</v>
      </c>
      <c r="G8">
        <v>1858.2690872000003</v>
      </c>
    </row>
    <row r="9" spans="1:7">
      <c r="A9" t="s">
        <v>28</v>
      </c>
      <c r="B9">
        <v>35</v>
      </c>
      <c r="C9">
        <v>404.48191942864958</v>
      </c>
      <c r="E9" s="26"/>
      <c r="F9">
        <v>626.66106400000024</v>
      </c>
      <c r="G9">
        <v>1031.1429834286498</v>
      </c>
    </row>
    <row r="10" spans="1:7">
      <c r="A10" t="s">
        <v>28</v>
      </c>
      <c r="B10">
        <v>42</v>
      </c>
      <c r="E10" s="26">
        <v>79.180080336167961</v>
      </c>
      <c r="F10">
        <v>2413.7198212000008</v>
      </c>
      <c r="G10">
        <v>2492.8999015361687</v>
      </c>
    </row>
    <row r="11" spans="1:7">
      <c r="A11" t="s">
        <v>28</v>
      </c>
      <c r="B11">
        <v>48</v>
      </c>
      <c r="C11">
        <v>59.874791999999999</v>
      </c>
      <c r="E11" s="26">
        <v>600.88692400000014</v>
      </c>
      <c r="F11">
        <v>495.80542000000003</v>
      </c>
      <c r="G11">
        <v>1156.5671360000001</v>
      </c>
    </row>
    <row r="12" spans="1:7">
      <c r="A12" t="s">
        <v>29</v>
      </c>
      <c r="B12">
        <v>6</v>
      </c>
      <c r="C12">
        <v>202.88869672487434</v>
      </c>
      <c r="E12" s="26"/>
      <c r="G12">
        <v>202.88869672487434</v>
      </c>
    </row>
    <row r="13" spans="1:7">
      <c r="A13" t="s">
        <v>29</v>
      </c>
      <c r="B13">
        <v>7</v>
      </c>
      <c r="C13">
        <v>732.5241319503665</v>
      </c>
      <c r="E13" s="26">
        <v>49.928960891226581</v>
      </c>
      <c r="G13">
        <v>782.45309284159305</v>
      </c>
    </row>
    <row r="14" spans="1:7">
      <c r="A14" t="s">
        <v>29</v>
      </c>
      <c r="B14">
        <v>10</v>
      </c>
      <c r="C14">
        <v>467.44070364505126</v>
      </c>
      <c r="E14" s="26">
        <v>423.82348566186386</v>
      </c>
      <c r="F14">
        <v>283.25656120000002</v>
      </c>
      <c r="G14">
        <v>1174.5207505069152</v>
      </c>
    </row>
    <row r="15" spans="1:7">
      <c r="A15" t="s">
        <v>29</v>
      </c>
      <c r="B15">
        <v>47</v>
      </c>
      <c r="E15" s="26"/>
      <c r="F15">
        <v>2926.4685399999998</v>
      </c>
      <c r="G15">
        <v>2926.4685399999998</v>
      </c>
    </row>
    <row r="16" spans="1:7">
      <c r="A16" t="s">
        <v>29</v>
      </c>
      <c r="B16">
        <v>53</v>
      </c>
      <c r="E16" s="26"/>
      <c r="F16">
        <v>1530.4524384800004</v>
      </c>
      <c r="G16">
        <v>1530.4524384800004</v>
      </c>
    </row>
    <row r="17" spans="1:7">
      <c r="A17" t="s">
        <v>30</v>
      </c>
      <c r="B17">
        <v>8</v>
      </c>
      <c r="C17">
        <v>572.17462062949528</v>
      </c>
      <c r="E17" s="26"/>
      <c r="F17">
        <v>488.1646320000001</v>
      </c>
      <c r="G17">
        <v>1060.3392526294954</v>
      </c>
    </row>
    <row r="18" spans="1:7">
      <c r="A18" t="s">
        <v>30</v>
      </c>
      <c r="B18">
        <v>16</v>
      </c>
      <c r="E18" s="26"/>
      <c r="F18">
        <v>2330.2130760000009</v>
      </c>
      <c r="G18">
        <v>2330.2130760000009</v>
      </c>
    </row>
    <row r="19" spans="1:7">
      <c r="A19" t="s">
        <v>30</v>
      </c>
      <c r="B19">
        <v>38</v>
      </c>
      <c r="E19" s="26"/>
      <c r="F19">
        <v>1633.4223440000003</v>
      </c>
      <c r="G19">
        <v>1633.4223440000003</v>
      </c>
    </row>
    <row r="20" spans="1:7">
      <c r="A20" t="s">
        <v>30</v>
      </c>
      <c r="B20">
        <v>48</v>
      </c>
      <c r="E20" s="26">
        <v>202.20330800000002</v>
      </c>
      <c r="G20">
        <v>202.20330800000002</v>
      </c>
    </row>
    <row r="21" spans="1:7">
      <c r="A21" t="s">
        <v>30</v>
      </c>
      <c r="B21">
        <v>50</v>
      </c>
      <c r="E21" s="26">
        <v>1031.8865268568561</v>
      </c>
      <c r="F21">
        <v>985.48794000000032</v>
      </c>
      <c r="G21">
        <v>2017.3744668568565</v>
      </c>
    </row>
    <row r="22" spans="1:7">
      <c r="A22" t="s">
        <v>31</v>
      </c>
      <c r="B22">
        <v>2</v>
      </c>
      <c r="C22">
        <v>400.18947805408999</v>
      </c>
      <c r="E22" s="26">
        <v>71.660261425905929</v>
      </c>
      <c r="F22">
        <v>1046.8323560000003</v>
      </c>
      <c r="G22">
        <v>1518.6820954799962</v>
      </c>
    </row>
    <row r="23" spans="1:7">
      <c r="A23" t="s">
        <v>31</v>
      </c>
      <c r="B23">
        <v>4</v>
      </c>
      <c r="C23">
        <v>131.39865858419444</v>
      </c>
      <c r="E23" s="26">
        <v>81.900704996989589</v>
      </c>
      <c r="F23">
        <v>70.371484000000095</v>
      </c>
      <c r="G23">
        <v>283.67084758118415</v>
      </c>
    </row>
    <row r="24" spans="1:7">
      <c r="A24" t="s">
        <v>31</v>
      </c>
      <c r="B24">
        <v>8</v>
      </c>
      <c r="C24">
        <v>514.42355075899593</v>
      </c>
      <c r="E24" s="26"/>
      <c r="F24">
        <v>840.26932000000022</v>
      </c>
      <c r="G24">
        <v>1354.6928707589962</v>
      </c>
    </row>
    <row r="25" spans="1:7">
      <c r="A25" t="s">
        <v>31</v>
      </c>
      <c r="B25">
        <v>10</v>
      </c>
      <c r="C25">
        <v>3621.8470403005635</v>
      </c>
      <c r="E25" s="26">
        <v>37.663006711697683</v>
      </c>
      <c r="F25">
        <v>26.552999999999983</v>
      </c>
      <c r="G25">
        <v>3686.0630470122614</v>
      </c>
    </row>
    <row r="26" spans="1:7">
      <c r="A26" t="s">
        <v>31</v>
      </c>
      <c r="B26">
        <v>54</v>
      </c>
      <c r="E26" s="26">
        <v>16.409692000000003</v>
      </c>
      <c r="F26">
        <v>1567.6458410000007</v>
      </c>
      <c r="G26">
        <v>1584.0555330000007</v>
      </c>
    </row>
    <row r="27" spans="1:7">
      <c r="A27" t="s">
        <v>32</v>
      </c>
      <c r="B27">
        <v>20</v>
      </c>
      <c r="C27">
        <v>449.87833590016703</v>
      </c>
      <c r="E27" s="26"/>
      <c r="F27">
        <v>826.02761600000019</v>
      </c>
      <c r="G27">
        <v>1275.9059519001671</v>
      </c>
    </row>
    <row r="28" spans="1:7">
      <c r="A28" t="s">
        <v>32</v>
      </c>
      <c r="B28">
        <v>24</v>
      </c>
      <c r="C28">
        <v>662.98599720336335</v>
      </c>
      <c r="E28" s="26"/>
      <c r="F28">
        <v>294.2966560000001</v>
      </c>
      <c r="G28">
        <v>957.28265320336345</v>
      </c>
    </row>
    <row r="29" spans="1:7">
      <c r="A29" t="s">
        <v>32</v>
      </c>
      <c r="B29">
        <v>25</v>
      </c>
      <c r="E29" s="26"/>
      <c r="F29">
        <v>362.21326800000008</v>
      </c>
      <c r="G29">
        <v>362.21326800000008</v>
      </c>
    </row>
    <row r="30" spans="1:7">
      <c r="A30" t="s">
        <v>32</v>
      </c>
      <c r="B30">
        <v>43</v>
      </c>
      <c r="C30">
        <v>31.552372000000002</v>
      </c>
      <c r="E30" s="26"/>
      <c r="F30">
        <v>884.72573200000011</v>
      </c>
      <c r="G30">
        <v>916.2781040000001</v>
      </c>
    </row>
    <row r="31" spans="1:7">
      <c r="A31" t="s">
        <v>32</v>
      </c>
      <c r="B31">
        <v>46</v>
      </c>
      <c r="E31" s="26">
        <v>674.9787829437239</v>
      </c>
      <c r="F31">
        <v>415.53086400000001</v>
      </c>
      <c r="G31">
        <v>1090.509646943724</v>
      </c>
    </row>
    <row r="32" spans="1:7">
      <c r="A32" t="s">
        <v>33</v>
      </c>
      <c r="B32">
        <v>9</v>
      </c>
      <c r="C32">
        <v>355.43715106254831</v>
      </c>
      <c r="E32" s="26"/>
      <c r="G32">
        <v>355.43715106254831</v>
      </c>
    </row>
    <row r="33" spans="1:7">
      <c r="A33" t="s">
        <v>33</v>
      </c>
      <c r="B33">
        <v>10</v>
      </c>
      <c r="C33">
        <v>835.69339479715518</v>
      </c>
      <c r="E33" s="26"/>
      <c r="G33">
        <v>835.69339479715518</v>
      </c>
    </row>
    <row r="34" spans="1:7">
      <c r="A34" t="s">
        <v>33</v>
      </c>
      <c r="B34">
        <v>23</v>
      </c>
      <c r="E34" s="26"/>
      <c r="F34">
        <v>2504.8436840000008</v>
      </c>
      <c r="G34">
        <v>2504.8436840000008</v>
      </c>
    </row>
    <row r="35" spans="1:7">
      <c r="A35" t="s">
        <v>33</v>
      </c>
      <c r="B35">
        <v>33</v>
      </c>
      <c r="E35" s="26"/>
      <c r="F35">
        <v>1664.1601560000008</v>
      </c>
      <c r="G35">
        <v>1664.1601560000008</v>
      </c>
    </row>
    <row r="36" spans="1:7">
      <c r="A36" t="s">
        <v>33</v>
      </c>
      <c r="B36">
        <v>52</v>
      </c>
      <c r="E36" s="26"/>
      <c r="F36">
        <v>1035.6930560000003</v>
      </c>
      <c r="G36">
        <v>1035.6930560000003</v>
      </c>
    </row>
    <row r="37" spans="1:7">
      <c r="A37" t="s">
        <v>34</v>
      </c>
      <c r="B37">
        <v>3</v>
      </c>
      <c r="C37">
        <v>1911.6810784737588</v>
      </c>
      <c r="E37" s="26"/>
      <c r="F37">
        <v>1595.5910400000005</v>
      </c>
      <c r="G37">
        <v>3507.2721184737593</v>
      </c>
    </row>
    <row r="38" spans="1:7">
      <c r="A38" t="s">
        <v>34</v>
      </c>
      <c r="B38">
        <v>9</v>
      </c>
      <c r="C38">
        <v>367.78472890447603</v>
      </c>
      <c r="E38" s="26">
        <v>182.39127061922693</v>
      </c>
      <c r="F38">
        <v>440.31737600000014</v>
      </c>
      <c r="G38">
        <v>990.49337552370298</v>
      </c>
    </row>
    <row r="39" spans="1:7">
      <c r="A39" t="s">
        <v>34</v>
      </c>
      <c r="B39">
        <v>11</v>
      </c>
      <c r="C39">
        <v>42.752706060841376</v>
      </c>
      <c r="E39" s="26">
        <v>267.78115264802068</v>
      </c>
      <c r="F39">
        <v>300.86906800000003</v>
      </c>
      <c r="G39">
        <v>611.40292670886197</v>
      </c>
    </row>
    <row r="40" spans="1:7">
      <c r="A40" t="s">
        <v>34</v>
      </c>
      <c r="B40">
        <v>28</v>
      </c>
      <c r="E40" s="26"/>
      <c r="F40">
        <v>1263.4590680000001</v>
      </c>
      <c r="G40">
        <v>1263.4590680000001</v>
      </c>
    </row>
    <row r="41" spans="1:7">
      <c r="A41" t="s">
        <v>34</v>
      </c>
      <c r="B41">
        <v>37</v>
      </c>
      <c r="C41">
        <v>259.53339340814023</v>
      </c>
      <c r="D41">
        <v>15.540955919999996</v>
      </c>
      <c r="E41" s="26"/>
      <c r="F41">
        <v>2260.3366572800005</v>
      </c>
      <c r="G41">
        <v>2535.4110066081412</v>
      </c>
    </row>
    <row r="42" spans="1:7">
      <c r="A42" t="s">
        <v>35</v>
      </c>
      <c r="B42">
        <v>2</v>
      </c>
      <c r="C42">
        <v>18.834748800839439</v>
      </c>
      <c r="E42" s="26">
        <v>203.4075655934715</v>
      </c>
      <c r="F42">
        <v>1133.3037240000003</v>
      </c>
      <c r="G42">
        <v>1355.5460383943112</v>
      </c>
    </row>
    <row r="43" spans="1:7">
      <c r="A43" t="s">
        <v>35</v>
      </c>
      <c r="B43">
        <v>3</v>
      </c>
      <c r="E43" s="26"/>
    </row>
    <row r="44" spans="1:7">
      <c r="A44" t="s">
        <v>35</v>
      </c>
      <c r="B44">
        <v>5</v>
      </c>
      <c r="E44" s="26">
        <v>43.755764000000006</v>
      </c>
      <c r="F44">
        <v>416.03568000000013</v>
      </c>
      <c r="G44">
        <v>459.79144400000013</v>
      </c>
    </row>
    <row r="45" spans="1:7">
      <c r="A45" t="s">
        <v>35</v>
      </c>
      <c r="B45">
        <v>12</v>
      </c>
      <c r="C45">
        <v>190.15549199999998</v>
      </c>
      <c r="D45">
        <v>23.897733039999995</v>
      </c>
      <c r="E45" s="26"/>
      <c r="G45">
        <v>214.05322503999997</v>
      </c>
    </row>
    <row r="46" spans="1:7">
      <c r="A46" t="s">
        <v>35</v>
      </c>
      <c r="B46">
        <v>52</v>
      </c>
      <c r="E46" s="26"/>
      <c r="F46">
        <v>1185.6071480000001</v>
      </c>
      <c r="G46">
        <v>1185.6071480000001</v>
      </c>
    </row>
    <row r="47" spans="1:7">
      <c r="A47" t="s">
        <v>36</v>
      </c>
      <c r="B47">
        <v>5</v>
      </c>
      <c r="E47" s="26">
        <v>15.047098785857177</v>
      </c>
      <c r="F47">
        <v>184.98555600000003</v>
      </c>
      <c r="G47">
        <v>200.0326547858572</v>
      </c>
    </row>
    <row r="48" spans="1:7">
      <c r="A48" t="s">
        <v>36</v>
      </c>
      <c r="B48">
        <v>27</v>
      </c>
      <c r="E48" s="26"/>
      <c r="F48">
        <v>2334.6740040000004</v>
      </c>
      <c r="G48">
        <v>2334.6740040000004</v>
      </c>
    </row>
    <row r="49" spans="1:7">
      <c r="A49" t="s">
        <v>36</v>
      </c>
      <c r="B49">
        <v>34</v>
      </c>
      <c r="D49">
        <v>772.44821568400016</v>
      </c>
      <c r="E49" s="26"/>
      <c r="G49">
        <v>772.44821568400016</v>
      </c>
    </row>
    <row r="50" spans="1:7">
      <c r="A50" t="s">
        <v>36</v>
      </c>
      <c r="B50">
        <v>39</v>
      </c>
      <c r="C50">
        <v>250.87154400000003</v>
      </c>
      <c r="D50">
        <v>410.00572816800002</v>
      </c>
      <c r="E50" s="26"/>
      <c r="F50">
        <v>745.12217600000031</v>
      </c>
      <c r="G50">
        <v>1405.9994481680005</v>
      </c>
    </row>
    <row r="51" spans="1:7">
      <c r="A51" t="s">
        <v>36</v>
      </c>
      <c r="B51" t="s">
        <v>120</v>
      </c>
      <c r="E51" s="26"/>
    </row>
    <row r="53" spans="1:7">
      <c r="B53" s="24" t="s">
        <v>116</v>
      </c>
      <c r="C53" s="22">
        <f>AVERAGE(C2:C51)</f>
        <v>578.26421129632263</v>
      </c>
      <c r="D53" s="22">
        <f t="shared" ref="D53:G53" si="0">AVERAGE(D2:D51)</f>
        <v>305.47315820300003</v>
      </c>
      <c r="E53" s="22">
        <f t="shared" si="0"/>
        <v>248.93153659193803</v>
      </c>
      <c r="F53" s="22">
        <f t="shared" si="0"/>
        <v>1294.6118649374357</v>
      </c>
      <c r="G53" s="22">
        <f t="shared" si="0"/>
        <v>1499.885582840401</v>
      </c>
    </row>
    <row r="54" spans="1:7">
      <c r="B54" s="24" t="s">
        <v>74</v>
      </c>
      <c r="C54">
        <f>STDEV(C2:C51)/SQRT(COUNT(C2:C51))</f>
        <v>161.82689583828443</v>
      </c>
      <c r="D54">
        <f t="shared" ref="D54:G54" si="1">STDEV(D2:D51)/SQRT(COUNT(D2:D51))</f>
        <v>180.81716466946793</v>
      </c>
      <c r="E54">
        <f t="shared" si="1"/>
        <v>73.066044592068323</v>
      </c>
      <c r="F54">
        <f t="shared" si="1"/>
        <v>151.39597295406696</v>
      </c>
      <c r="G54">
        <f t="shared" si="1"/>
        <v>145.31290337470747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AA17" sqref="AA17"/>
    </sheetView>
  </sheetViews>
  <sheetFormatPr baseColWidth="10" defaultColWidth="8.83203125" defaultRowHeight="14" x14ac:dyDescent="0"/>
  <sheetData>
    <row r="1" spans="1:12">
      <c r="A1" t="s">
        <v>69</v>
      </c>
      <c r="C1" t="s">
        <v>51</v>
      </c>
      <c r="D1" t="s">
        <v>63</v>
      </c>
      <c r="E1" t="s">
        <v>19</v>
      </c>
      <c r="F1" t="s">
        <v>19</v>
      </c>
      <c r="G1" t="s">
        <v>1</v>
      </c>
      <c r="H1" t="s">
        <v>1</v>
      </c>
      <c r="I1" t="s">
        <v>2</v>
      </c>
      <c r="J1" t="s">
        <v>2</v>
      </c>
      <c r="K1" t="s">
        <v>52</v>
      </c>
      <c r="L1" t="s">
        <v>52</v>
      </c>
    </row>
    <row r="2" spans="1:12" ht="16">
      <c r="A2" t="s">
        <v>45</v>
      </c>
      <c r="B2" t="s">
        <v>43</v>
      </c>
      <c r="C2" t="s">
        <v>50</v>
      </c>
      <c r="D2" t="s">
        <v>71</v>
      </c>
      <c r="E2" t="s">
        <v>42</v>
      </c>
      <c r="F2" t="s">
        <v>71</v>
      </c>
      <c r="G2" t="s">
        <v>42</v>
      </c>
      <c r="H2" t="s">
        <v>71</v>
      </c>
      <c r="I2" t="s">
        <v>42</v>
      </c>
      <c r="J2" t="s">
        <v>71</v>
      </c>
      <c r="K2" t="s">
        <v>42</v>
      </c>
      <c r="L2" t="s">
        <v>71</v>
      </c>
    </row>
    <row r="3" spans="1:12">
      <c r="A3" t="s">
        <v>45</v>
      </c>
      <c r="B3" t="s">
        <v>43</v>
      </c>
      <c r="C3" t="s">
        <v>50</v>
      </c>
      <c r="D3" t="s">
        <v>70</v>
      </c>
      <c r="E3" t="s">
        <v>42</v>
      </c>
      <c r="F3" t="s">
        <v>47</v>
      </c>
      <c r="G3" t="s">
        <v>42</v>
      </c>
      <c r="H3" t="s">
        <v>47</v>
      </c>
      <c r="I3" t="s">
        <v>42</v>
      </c>
      <c r="J3" t="s">
        <v>47</v>
      </c>
      <c r="K3" t="s">
        <v>42</v>
      </c>
      <c r="L3" t="s">
        <v>47</v>
      </c>
    </row>
    <row r="4" spans="1:12">
      <c r="A4" t="s">
        <v>27</v>
      </c>
      <c r="B4">
        <v>2</v>
      </c>
      <c r="C4">
        <v>6</v>
      </c>
      <c r="D4">
        <v>543.69034613605754</v>
      </c>
      <c r="E4">
        <v>21</v>
      </c>
      <c r="F4">
        <v>0</v>
      </c>
      <c r="G4">
        <v>5</v>
      </c>
      <c r="H4">
        <v>651.76584749985943</v>
      </c>
      <c r="I4">
        <v>8</v>
      </c>
      <c r="J4">
        <v>145.45750842077257</v>
      </c>
      <c r="K4">
        <v>1</v>
      </c>
      <c r="L4">
        <v>0</v>
      </c>
    </row>
    <row r="5" spans="1:12">
      <c r="A5" t="s">
        <v>27</v>
      </c>
      <c r="B5">
        <v>2</v>
      </c>
      <c r="C5">
        <v>8</v>
      </c>
      <c r="D5">
        <v>1220.0788241476937</v>
      </c>
      <c r="E5">
        <v>36</v>
      </c>
      <c r="F5">
        <v>0</v>
      </c>
      <c r="G5">
        <v>32</v>
      </c>
      <c r="H5">
        <v>0</v>
      </c>
      <c r="I5">
        <v>11</v>
      </c>
      <c r="J5">
        <v>108.59224993863944</v>
      </c>
      <c r="K5">
        <v>25</v>
      </c>
      <c r="L5">
        <v>0</v>
      </c>
    </row>
    <row r="6" spans="1:12">
      <c r="A6" t="s">
        <v>27</v>
      </c>
      <c r="B6">
        <v>2</v>
      </c>
      <c r="C6">
        <v>19</v>
      </c>
      <c r="D6">
        <v>423.75925602358757</v>
      </c>
      <c r="E6">
        <v>46</v>
      </c>
      <c r="F6">
        <v>0</v>
      </c>
      <c r="G6">
        <v>39</v>
      </c>
      <c r="H6">
        <v>0</v>
      </c>
      <c r="I6">
        <v>32</v>
      </c>
      <c r="J6">
        <v>0</v>
      </c>
      <c r="K6">
        <v>42</v>
      </c>
      <c r="L6">
        <v>40.020406179469433</v>
      </c>
    </row>
    <row r="7" spans="1:12">
      <c r="A7" t="s">
        <v>27</v>
      </c>
      <c r="B7">
        <v>2</v>
      </c>
      <c r="C7">
        <v>28</v>
      </c>
      <c r="D7">
        <v>0</v>
      </c>
      <c r="E7">
        <v>49</v>
      </c>
      <c r="F7">
        <v>268.39489227592071</v>
      </c>
      <c r="G7">
        <v>46</v>
      </c>
      <c r="H7">
        <v>0</v>
      </c>
      <c r="I7">
        <v>34</v>
      </c>
      <c r="J7">
        <v>0</v>
      </c>
      <c r="K7">
        <v>47</v>
      </c>
      <c r="L7">
        <v>0</v>
      </c>
    </row>
    <row r="8" spans="1:12">
      <c r="A8" t="s">
        <v>27</v>
      </c>
      <c r="B8">
        <v>2</v>
      </c>
      <c r="C8">
        <v>40</v>
      </c>
      <c r="D8">
        <v>0</v>
      </c>
      <c r="E8">
        <v>52</v>
      </c>
      <c r="F8">
        <v>219.82017538291888</v>
      </c>
      <c r="G8">
        <v>53</v>
      </c>
      <c r="H8">
        <v>0</v>
      </c>
      <c r="I8">
        <v>37</v>
      </c>
      <c r="J8">
        <v>0</v>
      </c>
      <c r="K8">
        <v>49</v>
      </c>
      <c r="L8">
        <v>97.539561943667735</v>
      </c>
    </row>
    <row r="9" spans="1:12">
      <c r="A9" t="s">
        <v>28</v>
      </c>
      <c r="B9">
        <v>4</v>
      </c>
      <c r="C9">
        <v>5</v>
      </c>
      <c r="D9">
        <v>1955.6098490926388</v>
      </c>
      <c r="E9">
        <v>7</v>
      </c>
      <c r="F9">
        <v>254.14529056196201</v>
      </c>
      <c r="G9">
        <v>5</v>
      </c>
      <c r="H9">
        <v>1045.3894422574742</v>
      </c>
      <c r="I9">
        <v>12</v>
      </c>
      <c r="J9">
        <v>110.74347084151657</v>
      </c>
      <c r="K9">
        <v>28</v>
      </c>
      <c r="L9">
        <v>0</v>
      </c>
    </row>
    <row r="10" spans="1:12">
      <c r="A10" t="s">
        <v>28</v>
      </c>
      <c r="B10">
        <v>4</v>
      </c>
      <c r="C10">
        <v>16</v>
      </c>
      <c r="D10">
        <v>0</v>
      </c>
      <c r="E10">
        <v>21</v>
      </c>
      <c r="F10">
        <v>0</v>
      </c>
      <c r="G10">
        <v>9</v>
      </c>
      <c r="H10">
        <v>22.184147405095786</v>
      </c>
      <c r="I10">
        <v>25</v>
      </c>
      <c r="J10">
        <v>0</v>
      </c>
      <c r="K10">
        <v>31</v>
      </c>
      <c r="L10">
        <v>80.396192927790608</v>
      </c>
    </row>
    <row r="11" spans="1:12">
      <c r="A11" t="s">
        <v>28</v>
      </c>
      <c r="B11">
        <v>4</v>
      </c>
      <c r="C11">
        <v>17</v>
      </c>
      <c r="D11">
        <v>0</v>
      </c>
      <c r="E11">
        <v>27</v>
      </c>
      <c r="F11">
        <v>0</v>
      </c>
      <c r="G11">
        <v>14</v>
      </c>
      <c r="H11">
        <v>0</v>
      </c>
      <c r="I11">
        <v>29</v>
      </c>
      <c r="J11">
        <v>83.108972188593725</v>
      </c>
      <c r="K11">
        <v>34</v>
      </c>
      <c r="L11">
        <v>0</v>
      </c>
    </row>
    <row r="12" spans="1:12">
      <c r="A12" t="s">
        <v>28</v>
      </c>
      <c r="B12">
        <v>4</v>
      </c>
      <c r="C12">
        <v>18</v>
      </c>
      <c r="D12">
        <v>0</v>
      </c>
      <c r="E12">
        <v>31</v>
      </c>
      <c r="F12">
        <v>712.92517865690661</v>
      </c>
      <c r="G12">
        <v>22</v>
      </c>
      <c r="H12">
        <v>0</v>
      </c>
      <c r="I12">
        <v>41</v>
      </c>
      <c r="J12">
        <v>0</v>
      </c>
      <c r="K12">
        <v>44</v>
      </c>
      <c r="L12">
        <v>246.09524528468575</v>
      </c>
    </row>
    <row r="13" spans="1:12">
      <c r="A13" t="s">
        <v>28</v>
      </c>
      <c r="B13">
        <v>4</v>
      </c>
      <c r="C13">
        <v>30</v>
      </c>
      <c r="D13">
        <v>818.98874116401464</v>
      </c>
      <c r="E13">
        <v>52</v>
      </c>
      <c r="F13">
        <v>636.50053505591018</v>
      </c>
      <c r="G13">
        <v>31</v>
      </c>
      <c r="H13">
        <v>495.20620510630556</v>
      </c>
      <c r="I13">
        <v>46</v>
      </c>
      <c r="J13">
        <v>0</v>
      </c>
      <c r="K13">
        <v>50</v>
      </c>
      <c r="L13">
        <v>0</v>
      </c>
    </row>
    <row r="14" spans="1:12">
      <c r="A14" t="s">
        <v>29</v>
      </c>
      <c r="B14">
        <v>1</v>
      </c>
      <c r="C14">
        <v>4</v>
      </c>
      <c r="D14">
        <v>2688.3071591393268</v>
      </c>
      <c r="E14">
        <v>10</v>
      </c>
      <c r="F14">
        <v>0</v>
      </c>
      <c r="G14">
        <v>20</v>
      </c>
      <c r="H14">
        <v>173.73052534227759</v>
      </c>
      <c r="I14">
        <v>8</v>
      </c>
      <c r="J14">
        <v>315.5032141498919</v>
      </c>
      <c r="K14">
        <v>15</v>
      </c>
      <c r="L14">
        <v>390.16311722226112</v>
      </c>
    </row>
    <row r="15" spans="1:12">
      <c r="A15" t="s">
        <v>29</v>
      </c>
      <c r="B15">
        <v>1</v>
      </c>
      <c r="C15">
        <v>5</v>
      </c>
      <c r="D15">
        <v>2622.028288890564</v>
      </c>
      <c r="E15">
        <v>16</v>
      </c>
      <c r="F15">
        <v>310.40573956379308</v>
      </c>
      <c r="G15">
        <v>22</v>
      </c>
      <c r="H15">
        <v>55.549673146043304</v>
      </c>
      <c r="I15">
        <v>14</v>
      </c>
      <c r="J15">
        <v>353.04178872947989</v>
      </c>
      <c r="K15">
        <v>16</v>
      </c>
      <c r="L15">
        <v>217.46156671943501</v>
      </c>
    </row>
    <row r="16" spans="1:12">
      <c r="A16" t="s">
        <v>29</v>
      </c>
      <c r="B16">
        <v>1</v>
      </c>
      <c r="C16">
        <v>19</v>
      </c>
      <c r="D16">
        <v>0</v>
      </c>
      <c r="E16">
        <v>24</v>
      </c>
      <c r="F16">
        <v>49.539375318095622</v>
      </c>
      <c r="G16">
        <v>42</v>
      </c>
      <c r="H16">
        <v>0</v>
      </c>
      <c r="I16">
        <v>25</v>
      </c>
      <c r="J16">
        <v>247.72815539610235</v>
      </c>
      <c r="K16">
        <v>17</v>
      </c>
      <c r="L16">
        <v>94.066529727768213</v>
      </c>
    </row>
    <row r="17" spans="1:12">
      <c r="A17" t="s">
        <v>29</v>
      </c>
      <c r="B17">
        <v>1</v>
      </c>
      <c r="C17">
        <v>55</v>
      </c>
      <c r="D17">
        <v>426.20967087745993</v>
      </c>
      <c r="E17">
        <v>45</v>
      </c>
      <c r="F17">
        <v>25.2130844219392</v>
      </c>
      <c r="G17">
        <v>48</v>
      </c>
      <c r="H17">
        <v>370.48000215813227</v>
      </c>
      <c r="I17">
        <v>26</v>
      </c>
      <c r="J17">
        <v>220.55731029689971</v>
      </c>
      <c r="K17">
        <v>36</v>
      </c>
      <c r="L17">
        <v>0</v>
      </c>
    </row>
    <row r="18" spans="1:12">
      <c r="A18" t="s">
        <v>29</v>
      </c>
      <c r="B18">
        <v>1</v>
      </c>
      <c r="C18">
        <v>58</v>
      </c>
      <c r="D18">
        <v>0</v>
      </c>
      <c r="E18">
        <v>53</v>
      </c>
      <c r="F18">
        <v>0</v>
      </c>
      <c r="G18" t="s">
        <v>25</v>
      </c>
      <c r="H18">
        <v>0</v>
      </c>
      <c r="I18">
        <v>36</v>
      </c>
      <c r="J18">
        <v>0</v>
      </c>
      <c r="K18">
        <v>39</v>
      </c>
      <c r="L18">
        <v>0</v>
      </c>
    </row>
    <row r="19" spans="1:12">
      <c r="A19" t="s">
        <v>30</v>
      </c>
      <c r="B19">
        <v>2</v>
      </c>
      <c r="C19">
        <v>11</v>
      </c>
      <c r="D19">
        <v>1835.7121755317737</v>
      </c>
      <c r="E19">
        <v>19</v>
      </c>
      <c r="F19">
        <v>0</v>
      </c>
      <c r="G19">
        <v>7</v>
      </c>
      <c r="H19">
        <v>503.72668373817049</v>
      </c>
      <c r="I19">
        <v>10</v>
      </c>
      <c r="J19">
        <v>143.87851908650345</v>
      </c>
      <c r="K19">
        <v>4</v>
      </c>
      <c r="L19">
        <v>0</v>
      </c>
    </row>
    <row r="20" spans="1:12">
      <c r="A20" t="s">
        <v>30</v>
      </c>
      <c r="B20">
        <v>2</v>
      </c>
      <c r="C20">
        <v>15</v>
      </c>
      <c r="D20">
        <v>0</v>
      </c>
      <c r="E20">
        <v>21</v>
      </c>
      <c r="F20">
        <v>19.522416914583332</v>
      </c>
      <c r="G20">
        <v>8</v>
      </c>
      <c r="H20">
        <v>1008.4684488200604</v>
      </c>
      <c r="I20">
        <v>16</v>
      </c>
      <c r="J20">
        <v>0</v>
      </c>
      <c r="K20">
        <v>15</v>
      </c>
      <c r="L20">
        <v>0</v>
      </c>
    </row>
    <row r="21" spans="1:12">
      <c r="A21" t="s">
        <v>30</v>
      </c>
      <c r="B21">
        <v>2</v>
      </c>
      <c r="C21">
        <v>18</v>
      </c>
      <c r="D21">
        <v>0</v>
      </c>
      <c r="E21">
        <v>38</v>
      </c>
      <c r="F21">
        <v>0</v>
      </c>
      <c r="G21">
        <v>20</v>
      </c>
      <c r="H21">
        <v>102.24424990455393</v>
      </c>
      <c r="I21">
        <v>37</v>
      </c>
      <c r="J21">
        <v>0</v>
      </c>
      <c r="K21">
        <v>25</v>
      </c>
      <c r="L21">
        <v>287.30223552300345</v>
      </c>
    </row>
    <row r="22" spans="1:12">
      <c r="A22" t="s">
        <v>30</v>
      </c>
      <c r="B22">
        <v>2</v>
      </c>
      <c r="C22">
        <v>32</v>
      </c>
      <c r="D22">
        <v>0</v>
      </c>
      <c r="E22">
        <v>41</v>
      </c>
      <c r="F22">
        <v>0</v>
      </c>
      <c r="G22">
        <v>27</v>
      </c>
      <c r="H22">
        <v>545.07455212961736</v>
      </c>
      <c r="I22">
        <v>39</v>
      </c>
      <c r="J22">
        <v>0</v>
      </c>
      <c r="K22">
        <v>42</v>
      </c>
      <c r="L22">
        <v>424.12816383389719</v>
      </c>
    </row>
    <row r="23" spans="1:12">
      <c r="A23" t="s">
        <v>30</v>
      </c>
      <c r="B23">
        <v>2</v>
      </c>
      <c r="C23">
        <v>47</v>
      </c>
      <c r="D23">
        <v>916.18009426955575</v>
      </c>
      <c r="E23">
        <v>49</v>
      </c>
      <c r="F23">
        <v>544.61116094795761</v>
      </c>
      <c r="G23">
        <v>41</v>
      </c>
      <c r="H23">
        <v>0</v>
      </c>
      <c r="I23">
        <v>41</v>
      </c>
      <c r="J23">
        <v>0</v>
      </c>
      <c r="K23">
        <v>48</v>
      </c>
      <c r="L23">
        <v>56.190985936455618</v>
      </c>
    </row>
    <row r="24" spans="1:12">
      <c r="A24" t="s">
        <v>31</v>
      </c>
      <c r="B24">
        <v>3</v>
      </c>
      <c r="C24">
        <v>12</v>
      </c>
      <c r="D24">
        <v>1581.7452821200513</v>
      </c>
      <c r="E24">
        <v>5</v>
      </c>
      <c r="F24">
        <v>47.836060013015469</v>
      </c>
      <c r="G24">
        <v>7</v>
      </c>
      <c r="H24">
        <v>560.35617495674569</v>
      </c>
      <c r="I24">
        <v>15</v>
      </c>
      <c r="J24">
        <v>0</v>
      </c>
      <c r="K24">
        <v>4</v>
      </c>
      <c r="L24">
        <v>54.421922151408182</v>
      </c>
    </row>
    <row r="25" spans="1:12">
      <c r="A25" t="s">
        <v>31</v>
      </c>
      <c r="B25">
        <v>3</v>
      </c>
      <c r="C25">
        <v>14</v>
      </c>
      <c r="D25">
        <v>0</v>
      </c>
      <c r="E25">
        <v>15</v>
      </c>
      <c r="F25">
        <v>0</v>
      </c>
      <c r="G25">
        <v>22</v>
      </c>
      <c r="H25">
        <v>1068.3421644215898</v>
      </c>
      <c r="I25">
        <v>19</v>
      </c>
      <c r="J25">
        <v>0</v>
      </c>
      <c r="K25">
        <v>21</v>
      </c>
      <c r="L25">
        <v>218.80617624582717</v>
      </c>
    </row>
    <row r="26" spans="1:12">
      <c r="A26" t="s">
        <v>31</v>
      </c>
      <c r="B26">
        <v>3</v>
      </c>
      <c r="C26">
        <v>28</v>
      </c>
      <c r="D26">
        <v>0</v>
      </c>
      <c r="E26">
        <v>27</v>
      </c>
      <c r="F26">
        <v>0</v>
      </c>
      <c r="G26">
        <v>23</v>
      </c>
      <c r="H26">
        <v>570.22250180541744</v>
      </c>
      <c r="I26">
        <v>30</v>
      </c>
      <c r="J26">
        <v>0</v>
      </c>
      <c r="K26">
        <v>23</v>
      </c>
      <c r="L26">
        <v>61.490060618462287</v>
      </c>
    </row>
    <row r="27" spans="1:12">
      <c r="A27" t="s">
        <v>31</v>
      </c>
      <c r="B27">
        <v>3</v>
      </c>
      <c r="C27">
        <v>33</v>
      </c>
      <c r="D27">
        <v>0</v>
      </c>
      <c r="E27">
        <v>34</v>
      </c>
      <c r="F27">
        <v>0</v>
      </c>
      <c r="G27">
        <v>26</v>
      </c>
      <c r="H27">
        <v>0</v>
      </c>
      <c r="I27">
        <v>42</v>
      </c>
      <c r="J27">
        <v>0</v>
      </c>
      <c r="K27">
        <v>43</v>
      </c>
      <c r="L27">
        <v>0</v>
      </c>
    </row>
    <row r="28" spans="1:12">
      <c r="A28" t="s">
        <v>31</v>
      </c>
      <c r="B28">
        <v>3</v>
      </c>
      <c r="C28">
        <v>35</v>
      </c>
      <c r="D28">
        <v>18.690147532809384</v>
      </c>
      <c r="E28">
        <v>46</v>
      </c>
      <c r="F28">
        <v>53.314107877034665</v>
      </c>
      <c r="G28">
        <v>46</v>
      </c>
      <c r="H28">
        <v>0</v>
      </c>
      <c r="I28">
        <v>49</v>
      </c>
      <c r="J28">
        <v>377.81417373767488</v>
      </c>
      <c r="K28">
        <v>45</v>
      </c>
      <c r="L28">
        <v>0</v>
      </c>
    </row>
    <row r="29" spans="1:12">
      <c r="A29" t="s">
        <v>32</v>
      </c>
      <c r="B29">
        <v>5</v>
      </c>
      <c r="C29">
        <v>2</v>
      </c>
      <c r="D29">
        <v>0</v>
      </c>
      <c r="E29">
        <v>12</v>
      </c>
      <c r="F29">
        <v>0</v>
      </c>
      <c r="G29">
        <v>7</v>
      </c>
      <c r="H29">
        <v>144.90584470330717</v>
      </c>
      <c r="I29">
        <v>11</v>
      </c>
      <c r="J29">
        <v>130.52847893177898</v>
      </c>
      <c r="K29">
        <v>2</v>
      </c>
      <c r="L29">
        <v>0</v>
      </c>
    </row>
    <row r="30" spans="1:12">
      <c r="A30" t="s">
        <v>32</v>
      </c>
      <c r="B30">
        <v>5</v>
      </c>
      <c r="C30">
        <v>19</v>
      </c>
      <c r="D30">
        <v>712.26333342210762</v>
      </c>
      <c r="E30">
        <v>19</v>
      </c>
      <c r="F30">
        <v>1314.3094101612896</v>
      </c>
      <c r="G30">
        <v>17</v>
      </c>
      <c r="H30">
        <v>0</v>
      </c>
      <c r="I30">
        <v>15</v>
      </c>
      <c r="J30">
        <v>96.722148405883615</v>
      </c>
      <c r="K30">
        <v>15</v>
      </c>
      <c r="L30">
        <v>0</v>
      </c>
    </row>
    <row r="31" spans="1:12">
      <c r="A31" t="s">
        <v>32</v>
      </c>
      <c r="B31">
        <v>5</v>
      </c>
      <c r="C31">
        <v>20</v>
      </c>
      <c r="D31">
        <v>801.48902419304557</v>
      </c>
      <c r="E31">
        <v>23</v>
      </c>
      <c r="F31">
        <v>1173.7186149166732</v>
      </c>
      <c r="G31">
        <v>41</v>
      </c>
      <c r="H31">
        <v>0</v>
      </c>
      <c r="I31">
        <v>19</v>
      </c>
      <c r="J31">
        <v>232.99671609272917</v>
      </c>
      <c r="K31">
        <v>22</v>
      </c>
      <c r="L31">
        <v>380.25030195975791</v>
      </c>
    </row>
    <row r="32" spans="1:12">
      <c r="A32" t="s">
        <v>32</v>
      </c>
      <c r="B32">
        <v>5</v>
      </c>
      <c r="C32">
        <v>23</v>
      </c>
      <c r="D32">
        <v>1516.5890200979049</v>
      </c>
      <c r="E32">
        <v>28</v>
      </c>
      <c r="F32">
        <v>0</v>
      </c>
      <c r="G32">
        <v>43</v>
      </c>
      <c r="H32">
        <v>0</v>
      </c>
      <c r="I32">
        <v>31</v>
      </c>
      <c r="J32">
        <v>0</v>
      </c>
      <c r="K32">
        <v>43</v>
      </c>
      <c r="L32">
        <v>0</v>
      </c>
    </row>
    <row r="33" spans="1:12">
      <c r="A33" t="s">
        <v>32</v>
      </c>
      <c r="B33">
        <v>5</v>
      </c>
      <c r="C33">
        <v>28</v>
      </c>
      <c r="D33">
        <v>0</v>
      </c>
      <c r="E33">
        <v>37</v>
      </c>
      <c r="F33">
        <v>0</v>
      </c>
      <c r="G33">
        <v>48</v>
      </c>
      <c r="H33">
        <v>0</v>
      </c>
      <c r="I33">
        <v>46</v>
      </c>
      <c r="J33">
        <v>0</v>
      </c>
      <c r="K33">
        <v>52</v>
      </c>
      <c r="L33">
        <v>0</v>
      </c>
    </row>
    <row r="34" spans="1:12">
      <c r="A34" t="s">
        <v>33</v>
      </c>
      <c r="B34">
        <v>4</v>
      </c>
      <c r="C34">
        <v>13</v>
      </c>
      <c r="D34">
        <v>2347.802971622848</v>
      </c>
      <c r="E34">
        <v>7</v>
      </c>
      <c r="F34">
        <v>337.934673980745</v>
      </c>
      <c r="G34">
        <v>1</v>
      </c>
      <c r="H34">
        <v>584.50081439547876</v>
      </c>
      <c r="I34">
        <v>2</v>
      </c>
      <c r="J34">
        <v>163.76522585383725</v>
      </c>
      <c r="K34">
        <v>13</v>
      </c>
      <c r="L34">
        <v>165.84377262481456</v>
      </c>
    </row>
    <row r="35" spans="1:12">
      <c r="A35" t="s">
        <v>33</v>
      </c>
      <c r="B35">
        <v>4</v>
      </c>
      <c r="C35">
        <v>17</v>
      </c>
      <c r="D35">
        <v>0</v>
      </c>
      <c r="E35">
        <v>8</v>
      </c>
      <c r="F35">
        <v>1178.6874963124835</v>
      </c>
      <c r="G35">
        <v>11</v>
      </c>
      <c r="H35">
        <v>721.43555712615137</v>
      </c>
      <c r="I35">
        <v>3</v>
      </c>
      <c r="J35">
        <v>241.56353227784163</v>
      </c>
      <c r="K35">
        <v>21</v>
      </c>
      <c r="L35">
        <v>0</v>
      </c>
    </row>
    <row r="36" spans="1:12">
      <c r="A36" t="s">
        <v>33</v>
      </c>
      <c r="B36">
        <v>4</v>
      </c>
      <c r="C36">
        <v>27</v>
      </c>
      <c r="D36">
        <v>0</v>
      </c>
      <c r="E36">
        <v>17</v>
      </c>
      <c r="F36">
        <v>0</v>
      </c>
      <c r="G36">
        <v>20</v>
      </c>
      <c r="H36">
        <v>0</v>
      </c>
      <c r="I36">
        <v>33</v>
      </c>
      <c r="J36">
        <v>0</v>
      </c>
      <c r="K36">
        <v>22</v>
      </c>
      <c r="L36">
        <v>0</v>
      </c>
    </row>
    <row r="37" spans="1:12">
      <c r="A37" t="s">
        <v>33</v>
      </c>
      <c r="B37">
        <v>4</v>
      </c>
      <c r="C37">
        <v>33</v>
      </c>
      <c r="D37">
        <v>0</v>
      </c>
      <c r="E37">
        <v>31</v>
      </c>
      <c r="F37">
        <v>0</v>
      </c>
      <c r="G37">
        <v>35</v>
      </c>
      <c r="H37">
        <v>0</v>
      </c>
      <c r="I37">
        <v>37</v>
      </c>
      <c r="J37">
        <v>0</v>
      </c>
      <c r="K37">
        <v>27</v>
      </c>
      <c r="L37">
        <v>0</v>
      </c>
    </row>
    <row r="38" spans="1:12">
      <c r="A38" t="s">
        <v>33</v>
      </c>
      <c r="B38">
        <v>4</v>
      </c>
      <c r="C38">
        <v>58</v>
      </c>
      <c r="D38">
        <v>1270.5255542630393</v>
      </c>
      <c r="E38">
        <v>52</v>
      </c>
      <c r="F38">
        <v>301.13187908468024</v>
      </c>
      <c r="G38">
        <v>38</v>
      </c>
      <c r="H38">
        <v>0</v>
      </c>
      <c r="I38">
        <v>48</v>
      </c>
      <c r="J38">
        <v>0</v>
      </c>
      <c r="K38">
        <v>52</v>
      </c>
      <c r="L38">
        <v>0</v>
      </c>
    </row>
    <row r="39" spans="1:12">
      <c r="A39" t="s">
        <v>34</v>
      </c>
      <c r="B39">
        <v>3</v>
      </c>
      <c r="C39">
        <v>9</v>
      </c>
      <c r="D39">
        <v>1852.5038842795916</v>
      </c>
      <c r="E39">
        <v>2</v>
      </c>
      <c r="F39">
        <v>224.02933530553088</v>
      </c>
      <c r="G39">
        <v>2</v>
      </c>
      <c r="H39">
        <v>562.37062157041044</v>
      </c>
      <c r="I39">
        <v>9</v>
      </c>
      <c r="J39">
        <v>0</v>
      </c>
      <c r="K39">
        <v>4</v>
      </c>
      <c r="L39">
        <v>0</v>
      </c>
    </row>
    <row r="40" spans="1:12">
      <c r="A40" t="s">
        <v>34</v>
      </c>
      <c r="B40">
        <v>3</v>
      </c>
      <c r="C40">
        <v>15</v>
      </c>
      <c r="D40">
        <v>1534.4258129765531</v>
      </c>
      <c r="E40">
        <v>11</v>
      </c>
      <c r="F40">
        <v>415.7991532628256</v>
      </c>
      <c r="G40">
        <v>13</v>
      </c>
      <c r="H40">
        <v>256.37028275541559</v>
      </c>
      <c r="I40">
        <v>12</v>
      </c>
      <c r="J40">
        <v>0</v>
      </c>
      <c r="K40">
        <v>12</v>
      </c>
      <c r="L40">
        <v>34.310018866031996</v>
      </c>
    </row>
    <row r="41" spans="1:12">
      <c r="A41" t="s">
        <v>34</v>
      </c>
      <c r="B41">
        <v>3</v>
      </c>
      <c r="C41">
        <v>18</v>
      </c>
      <c r="D41">
        <v>662.45409019438932</v>
      </c>
      <c r="E41">
        <v>20</v>
      </c>
      <c r="F41">
        <v>694.73789113084013</v>
      </c>
      <c r="G41">
        <v>38</v>
      </c>
      <c r="H41">
        <v>0</v>
      </c>
      <c r="I41">
        <v>22</v>
      </c>
      <c r="J41">
        <v>0</v>
      </c>
      <c r="K41">
        <v>40</v>
      </c>
      <c r="L41">
        <v>0</v>
      </c>
    </row>
    <row r="42" spans="1:12">
      <c r="A42" t="s">
        <v>34</v>
      </c>
      <c r="B42">
        <v>3</v>
      </c>
      <c r="C42">
        <v>26</v>
      </c>
      <c r="D42">
        <v>894.66327060270714</v>
      </c>
      <c r="E42">
        <v>33</v>
      </c>
      <c r="F42">
        <v>245.07578625300295</v>
      </c>
      <c r="G42">
        <v>45</v>
      </c>
      <c r="H42">
        <v>0</v>
      </c>
      <c r="I42">
        <v>38</v>
      </c>
      <c r="J42">
        <v>12.843588026755413</v>
      </c>
      <c r="K42">
        <v>49</v>
      </c>
      <c r="L42">
        <v>36.641404329609941</v>
      </c>
    </row>
    <row r="43" spans="1:12">
      <c r="A43" t="s">
        <v>34</v>
      </c>
      <c r="B43">
        <v>3</v>
      </c>
      <c r="C43">
        <v>27</v>
      </c>
      <c r="D43">
        <v>467.18357510456991</v>
      </c>
      <c r="E43">
        <v>54</v>
      </c>
      <c r="F43">
        <v>819.75897541902498</v>
      </c>
      <c r="G43">
        <v>56</v>
      </c>
      <c r="H43">
        <v>859.77799655463548</v>
      </c>
      <c r="I43">
        <v>40</v>
      </c>
      <c r="J43">
        <v>0</v>
      </c>
      <c r="K43">
        <v>51</v>
      </c>
      <c r="L43">
        <v>979.46146254037671</v>
      </c>
    </row>
    <row r="44" spans="1:12">
      <c r="A44" t="s">
        <v>35</v>
      </c>
      <c r="B44">
        <v>5</v>
      </c>
      <c r="C44">
        <v>9</v>
      </c>
      <c r="D44">
        <v>1217.3469166788482</v>
      </c>
      <c r="E44">
        <v>7</v>
      </c>
      <c r="F44">
        <v>219.3920164426986</v>
      </c>
      <c r="G44">
        <v>2</v>
      </c>
      <c r="H44">
        <v>0</v>
      </c>
      <c r="I44">
        <v>1</v>
      </c>
      <c r="J44">
        <v>64.429832100984072</v>
      </c>
      <c r="K44">
        <v>5</v>
      </c>
      <c r="L44">
        <v>0</v>
      </c>
    </row>
    <row r="45" spans="1:12">
      <c r="A45" t="s">
        <v>35</v>
      </c>
      <c r="B45">
        <v>5</v>
      </c>
      <c r="C45">
        <v>16</v>
      </c>
      <c r="D45">
        <v>0</v>
      </c>
      <c r="E45">
        <v>13</v>
      </c>
      <c r="F45">
        <v>436.76566170991333</v>
      </c>
      <c r="G45">
        <v>12</v>
      </c>
      <c r="H45">
        <v>650.02386607914445</v>
      </c>
      <c r="I45">
        <v>7</v>
      </c>
      <c r="J45">
        <v>0</v>
      </c>
      <c r="K45">
        <v>15</v>
      </c>
      <c r="L45">
        <v>0</v>
      </c>
    </row>
    <row r="46" spans="1:12">
      <c r="A46" t="s">
        <v>35</v>
      </c>
      <c r="B46">
        <v>5</v>
      </c>
      <c r="C46">
        <v>35</v>
      </c>
      <c r="D46">
        <v>85.648551637859995</v>
      </c>
      <c r="E46">
        <v>17</v>
      </c>
      <c r="F46">
        <v>0</v>
      </c>
      <c r="G46">
        <v>36</v>
      </c>
      <c r="H46">
        <v>0</v>
      </c>
      <c r="I46">
        <v>10</v>
      </c>
      <c r="J46">
        <v>131.26849272070191</v>
      </c>
      <c r="K46">
        <v>34</v>
      </c>
      <c r="L46">
        <v>0</v>
      </c>
    </row>
    <row r="47" spans="1:12">
      <c r="A47" t="s">
        <v>35</v>
      </c>
      <c r="B47">
        <v>5</v>
      </c>
      <c r="C47">
        <v>37</v>
      </c>
      <c r="D47">
        <v>0</v>
      </c>
      <c r="E47">
        <v>23</v>
      </c>
      <c r="F47">
        <v>0</v>
      </c>
      <c r="G47">
        <v>45</v>
      </c>
      <c r="H47">
        <v>0</v>
      </c>
      <c r="I47">
        <v>24</v>
      </c>
      <c r="J47">
        <v>0</v>
      </c>
      <c r="K47">
        <v>37</v>
      </c>
      <c r="L47">
        <v>33.660075401098126</v>
      </c>
    </row>
    <row r="48" spans="1:12">
      <c r="A48" t="s">
        <v>35</v>
      </c>
      <c r="B48">
        <v>5</v>
      </c>
      <c r="C48">
        <v>43</v>
      </c>
      <c r="D48">
        <v>721.40420348315206</v>
      </c>
      <c r="E48">
        <v>56</v>
      </c>
      <c r="F48">
        <v>738.40615258886919</v>
      </c>
      <c r="G48">
        <v>56</v>
      </c>
      <c r="H48">
        <v>0</v>
      </c>
      <c r="I48">
        <v>50</v>
      </c>
      <c r="J48">
        <v>1406.2409104809626</v>
      </c>
      <c r="K48">
        <v>38</v>
      </c>
      <c r="L48">
        <v>0</v>
      </c>
    </row>
    <row r="49" spans="1:12">
      <c r="A49" t="s">
        <v>36</v>
      </c>
      <c r="B49">
        <v>1</v>
      </c>
      <c r="C49">
        <v>10</v>
      </c>
      <c r="D49">
        <v>0</v>
      </c>
      <c r="E49">
        <v>2</v>
      </c>
      <c r="F49">
        <v>80.593639545823777</v>
      </c>
      <c r="G49">
        <v>12</v>
      </c>
      <c r="H49">
        <v>0</v>
      </c>
      <c r="I49">
        <v>4</v>
      </c>
      <c r="J49">
        <v>0</v>
      </c>
      <c r="K49">
        <v>6</v>
      </c>
      <c r="L49">
        <v>0</v>
      </c>
    </row>
    <row r="50" spans="1:12">
      <c r="A50" t="s">
        <v>36</v>
      </c>
      <c r="B50">
        <v>1</v>
      </c>
      <c r="C50">
        <v>20</v>
      </c>
      <c r="D50">
        <v>0</v>
      </c>
      <c r="E50">
        <v>20</v>
      </c>
      <c r="F50">
        <v>0</v>
      </c>
      <c r="G50">
        <v>17</v>
      </c>
      <c r="H50">
        <v>0</v>
      </c>
      <c r="I50">
        <v>10</v>
      </c>
      <c r="J50">
        <v>0</v>
      </c>
      <c r="K50">
        <v>12</v>
      </c>
      <c r="L50">
        <v>0</v>
      </c>
    </row>
    <row r="51" spans="1:12">
      <c r="A51" t="s">
        <v>36</v>
      </c>
      <c r="B51">
        <v>1</v>
      </c>
      <c r="C51">
        <v>22</v>
      </c>
      <c r="D51">
        <v>0</v>
      </c>
      <c r="E51">
        <v>33</v>
      </c>
      <c r="F51">
        <v>0</v>
      </c>
      <c r="G51">
        <v>24</v>
      </c>
      <c r="H51">
        <v>0</v>
      </c>
      <c r="I51">
        <v>23</v>
      </c>
      <c r="J51">
        <v>0</v>
      </c>
      <c r="K51">
        <v>22</v>
      </c>
      <c r="L51">
        <v>0</v>
      </c>
    </row>
    <row r="52" spans="1:12">
      <c r="A52" t="s">
        <v>36</v>
      </c>
      <c r="B52">
        <v>1</v>
      </c>
      <c r="C52">
        <v>25</v>
      </c>
      <c r="D52">
        <v>0</v>
      </c>
      <c r="E52">
        <v>46</v>
      </c>
      <c r="F52">
        <v>0</v>
      </c>
      <c r="G52">
        <v>37</v>
      </c>
      <c r="H52">
        <v>0</v>
      </c>
      <c r="I52">
        <v>26</v>
      </c>
      <c r="J52">
        <v>0</v>
      </c>
      <c r="K52">
        <v>51</v>
      </c>
      <c r="L52">
        <v>55.191677114073585</v>
      </c>
    </row>
    <row r="53" spans="1:12">
      <c r="A53" t="s">
        <v>36</v>
      </c>
      <c r="B53">
        <v>1</v>
      </c>
      <c r="C53">
        <v>29</v>
      </c>
      <c r="D53">
        <v>0</v>
      </c>
      <c r="E53">
        <v>10</v>
      </c>
      <c r="F53">
        <v>0</v>
      </c>
      <c r="G53">
        <v>48</v>
      </c>
      <c r="H53">
        <v>214.63370005750798</v>
      </c>
      <c r="I53">
        <v>45</v>
      </c>
      <c r="J53">
        <v>102.23329318328757</v>
      </c>
      <c r="K53">
        <v>54</v>
      </c>
      <c r="L53">
        <v>1127.9142587724623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Y16" sqref="Y16"/>
    </sheetView>
  </sheetViews>
  <sheetFormatPr baseColWidth="10" defaultColWidth="8.83203125" defaultRowHeight="14" x14ac:dyDescent="0"/>
  <sheetData>
    <row r="1" spans="1:12">
      <c r="C1" t="s">
        <v>51</v>
      </c>
      <c r="D1" t="s">
        <v>63</v>
      </c>
      <c r="E1" t="s">
        <v>19</v>
      </c>
      <c r="F1" t="s">
        <v>19</v>
      </c>
      <c r="G1" t="s">
        <v>1</v>
      </c>
      <c r="H1" t="s">
        <v>1</v>
      </c>
      <c r="I1" t="s">
        <v>2</v>
      </c>
      <c r="J1" t="s">
        <v>2</v>
      </c>
      <c r="K1" t="s">
        <v>52</v>
      </c>
      <c r="L1" t="s">
        <v>52</v>
      </c>
    </row>
    <row r="2" spans="1:12">
      <c r="A2" t="s">
        <v>45</v>
      </c>
      <c r="B2" t="s">
        <v>43</v>
      </c>
      <c r="C2" t="s">
        <v>50</v>
      </c>
      <c r="D2" t="s">
        <v>46</v>
      </c>
      <c r="E2" t="s">
        <v>42</v>
      </c>
      <c r="F2" t="s">
        <v>46</v>
      </c>
      <c r="G2" t="s">
        <v>42</v>
      </c>
      <c r="H2" t="s">
        <v>46</v>
      </c>
      <c r="I2" t="s">
        <v>42</v>
      </c>
      <c r="J2" t="s">
        <v>46</v>
      </c>
      <c r="K2" t="s">
        <v>42</v>
      </c>
      <c r="L2" t="s">
        <v>53</v>
      </c>
    </row>
    <row r="3" spans="1:12">
      <c r="A3" t="s">
        <v>27</v>
      </c>
      <c r="B3">
        <v>2</v>
      </c>
      <c r="C3">
        <v>6</v>
      </c>
      <c r="D3">
        <v>0</v>
      </c>
      <c r="E3">
        <v>21</v>
      </c>
      <c r="F3">
        <v>0</v>
      </c>
      <c r="G3">
        <v>5</v>
      </c>
      <c r="H3">
        <v>0</v>
      </c>
      <c r="I3">
        <v>8</v>
      </c>
      <c r="J3">
        <v>0</v>
      </c>
      <c r="K3">
        <v>1</v>
      </c>
      <c r="L3">
        <v>0</v>
      </c>
    </row>
    <row r="4" spans="1:12">
      <c r="A4" t="s">
        <v>27</v>
      </c>
      <c r="B4">
        <v>2</v>
      </c>
      <c r="C4">
        <v>8</v>
      </c>
      <c r="D4">
        <v>0</v>
      </c>
      <c r="E4">
        <v>36</v>
      </c>
      <c r="F4">
        <v>0</v>
      </c>
      <c r="G4">
        <v>32</v>
      </c>
      <c r="H4">
        <v>0</v>
      </c>
      <c r="I4">
        <v>11</v>
      </c>
      <c r="J4">
        <v>0</v>
      </c>
      <c r="K4">
        <v>25</v>
      </c>
      <c r="L4">
        <v>2.1805283999999983</v>
      </c>
    </row>
    <row r="5" spans="1:12">
      <c r="A5" t="s">
        <v>27</v>
      </c>
      <c r="B5">
        <v>2</v>
      </c>
      <c r="C5">
        <v>19</v>
      </c>
      <c r="D5">
        <v>0</v>
      </c>
      <c r="E5">
        <v>46</v>
      </c>
      <c r="F5">
        <v>0</v>
      </c>
      <c r="G5">
        <v>39</v>
      </c>
      <c r="H5">
        <v>0</v>
      </c>
      <c r="I5">
        <v>32</v>
      </c>
      <c r="J5">
        <v>0</v>
      </c>
      <c r="K5">
        <v>42</v>
      </c>
      <c r="L5">
        <v>0</v>
      </c>
    </row>
    <row r="6" spans="1:12">
      <c r="A6" t="s">
        <v>27</v>
      </c>
      <c r="B6">
        <v>2</v>
      </c>
      <c r="C6">
        <v>28</v>
      </c>
      <c r="D6">
        <v>0</v>
      </c>
      <c r="E6">
        <v>49</v>
      </c>
      <c r="F6">
        <v>0</v>
      </c>
      <c r="G6">
        <v>46</v>
      </c>
      <c r="H6">
        <v>0</v>
      </c>
      <c r="I6">
        <v>34</v>
      </c>
      <c r="J6">
        <v>0</v>
      </c>
      <c r="K6">
        <v>47</v>
      </c>
      <c r="L6">
        <v>0</v>
      </c>
    </row>
    <row r="7" spans="1:12">
      <c r="A7" t="s">
        <v>27</v>
      </c>
      <c r="B7">
        <v>2</v>
      </c>
      <c r="C7">
        <v>40</v>
      </c>
      <c r="D7">
        <v>0</v>
      </c>
      <c r="E7">
        <v>52</v>
      </c>
      <c r="F7">
        <v>0</v>
      </c>
      <c r="G7">
        <v>53</v>
      </c>
      <c r="H7">
        <v>0</v>
      </c>
      <c r="I7">
        <v>37</v>
      </c>
      <c r="J7">
        <v>0</v>
      </c>
      <c r="K7">
        <v>49</v>
      </c>
      <c r="L7">
        <v>0</v>
      </c>
    </row>
    <row r="8" spans="1:12">
      <c r="A8" t="s">
        <v>28</v>
      </c>
      <c r="B8">
        <v>4</v>
      </c>
      <c r="C8">
        <v>5</v>
      </c>
      <c r="D8">
        <v>0</v>
      </c>
      <c r="E8">
        <v>7</v>
      </c>
      <c r="F8">
        <v>0</v>
      </c>
      <c r="G8">
        <v>5</v>
      </c>
      <c r="H8">
        <v>0</v>
      </c>
      <c r="I8">
        <v>12</v>
      </c>
      <c r="J8">
        <v>0</v>
      </c>
      <c r="K8">
        <v>28</v>
      </c>
      <c r="L8">
        <v>0</v>
      </c>
    </row>
    <row r="9" spans="1:12">
      <c r="A9" t="s">
        <v>28</v>
      </c>
      <c r="B9">
        <v>4</v>
      </c>
      <c r="C9">
        <v>16</v>
      </c>
      <c r="D9">
        <v>12.124248400000001</v>
      </c>
      <c r="E9">
        <v>21</v>
      </c>
      <c r="F9">
        <v>366.96353199999993</v>
      </c>
      <c r="G9">
        <v>9</v>
      </c>
      <c r="H9">
        <v>0</v>
      </c>
      <c r="I9">
        <v>25</v>
      </c>
      <c r="J9">
        <v>142.58496959999997</v>
      </c>
      <c r="K9">
        <v>31</v>
      </c>
      <c r="L9">
        <v>0</v>
      </c>
    </row>
    <row r="10" spans="1:12">
      <c r="A10" t="s">
        <v>28</v>
      </c>
      <c r="B10">
        <v>4</v>
      </c>
      <c r="C10">
        <v>17</v>
      </c>
      <c r="D10">
        <v>179.99751279999998</v>
      </c>
      <c r="E10">
        <v>27</v>
      </c>
      <c r="F10">
        <v>234.70999160000002</v>
      </c>
      <c r="G10">
        <v>14</v>
      </c>
      <c r="H10">
        <v>0</v>
      </c>
      <c r="I10">
        <v>29</v>
      </c>
      <c r="J10">
        <v>39.405860799999992</v>
      </c>
      <c r="K10">
        <v>34</v>
      </c>
      <c r="L10">
        <v>0</v>
      </c>
    </row>
    <row r="11" spans="1:12">
      <c r="A11" t="s">
        <v>28</v>
      </c>
      <c r="B11">
        <v>4</v>
      </c>
      <c r="C11">
        <v>18</v>
      </c>
      <c r="D11">
        <v>469.90476168880002</v>
      </c>
      <c r="E11">
        <v>31</v>
      </c>
      <c r="F11">
        <v>0</v>
      </c>
      <c r="G11">
        <v>22</v>
      </c>
      <c r="H11">
        <v>1408.2308689499996</v>
      </c>
      <c r="I11">
        <v>41</v>
      </c>
      <c r="J11">
        <v>0</v>
      </c>
      <c r="K11">
        <v>44</v>
      </c>
      <c r="L11">
        <v>25.796275199999997</v>
      </c>
    </row>
    <row r="12" spans="1:12">
      <c r="A12" t="s">
        <v>28</v>
      </c>
      <c r="B12">
        <v>4</v>
      </c>
      <c r="C12">
        <v>30</v>
      </c>
      <c r="D12">
        <v>686.15086559999986</v>
      </c>
      <c r="E12">
        <v>52</v>
      </c>
      <c r="F12">
        <v>0</v>
      </c>
      <c r="G12">
        <v>31</v>
      </c>
      <c r="H12">
        <v>193.15600519999998</v>
      </c>
      <c r="I12">
        <v>46</v>
      </c>
      <c r="J12">
        <v>0</v>
      </c>
      <c r="K12">
        <v>50</v>
      </c>
      <c r="L12">
        <v>20.341567999999995</v>
      </c>
    </row>
    <row r="13" spans="1:12">
      <c r="A13" t="s">
        <v>29</v>
      </c>
      <c r="B13">
        <v>1</v>
      </c>
      <c r="C13">
        <v>4</v>
      </c>
      <c r="D13">
        <v>0</v>
      </c>
      <c r="E13">
        <v>10</v>
      </c>
      <c r="F13">
        <v>10.794069999999996</v>
      </c>
      <c r="G13">
        <v>20</v>
      </c>
      <c r="H13">
        <v>0</v>
      </c>
      <c r="I13">
        <v>8</v>
      </c>
      <c r="J13">
        <v>0</v>
      </c>
      <c r="K13">
        <v>15</v>
      </c>
      <c r="L13">
        <v>0</v>
      </c>
    </row>
    <row r="14" spans="1:12">
      <c r="A14" t="s">
        <v>29</v>
      </c>
      <c r="B14">
        <v>1</v>
      </c>
      <c r="C14">
        <v>5</v>
      </c>
      <c r="D14">
        <v>0</v>
      </c>
      <c r="E14">
        <v>16</v>
      </c>
      <c r="F14">
        <v>0</v>
      </c>
      <c r="G14">
        <v>22</v>
      </c>
      <c r="H14">
        <v>87.425943199999992</v>
      </c>
      <c r="I14">
        <v>14</v>
      </c>
      <c r="J14">
        <v>0</v>
      </c>
      <c r="K14">
        <v>16</v>
      </c>
      <c r="L14">
        <v>594.89922120000006</v>
      </c>
    </row>
    <row r="15" spans="1:12">
      <c r="A15" t="s">
        <v>29</v>
      </c>
      <c r="B15">
        <v>1</v>
      </c>
      <c r="C15">
        <v>19</v>
      </c>
      <c r="D15">
        <v>374.43405080000002</v>
      </c>
      <c r="E15">
        <v>24</v>
      </c>
      <c r="F15">
        <v>0</v>
      </c>
      <c r="G15">
        <v>42</v>
      </c>
      <c r="H15">
        <v>0</v>
      </c>
      <c r="I15">
        <v>25</v>
      </c>
      <c r="J15">
        <v>0</v>
      </c>
      <c r="K15">
        <v>17</v>
      </c>
      <c r="L15">
        <v>0</v>
      </c>
    </row>
    <row r="16" spans="1:12">
      <c r="A16" t="s">
        <v>29</v>
      </c>
      <c r="B16">
        <v>1</v>
      </c>
      <c r="C16">
        <v>55</v>
      </c>
      <c r="D16">
        <v>0</v>
      </c>
      <c r="E16">
        <v>45</v>
      </c>
      <c r="F16">
        <v>0</v>
      </c>
      <c r="G16">
        <v>48</v>
      </c>
      <c r="H16">
        <v>0</v>
      </c>
      <c r="I16">
        <v>26</v>
      </c>
      <c r="J16">
        <v>0</v>
      </c>
      <c r="K16">
        <v>36</v>
      </c>
      <c r="L16">
        <v>0</v>
      </c>
    </row>
    <row r="17" spans="1:12">
      <c r="A17" t="s">
        <v>29</v>
      </c>
      <c r="B17">
        <v>1</v>
      </c>
      <c r="C17">
        <v>58</v>
      </c>
      <c r="D17">
        <v>0</v>
      </c>
      <c r="E17">
        <v>53</v>
      </c>
      <c r="F17">
        <v>0</v>
      </c>
      <c r="G17" t="s">
        <v>25</v>
      </c>
      <c r="H17">
        <v>0</v>
      </c>
      <c r="I17">
        <v>36</v>
      </c>
      <c r="J17">
        <v>0</v>
      </c>
      <c r="K17">
        <v>39</v>
      </c>
      <c r="L17">
        <v>0</v>
      </c>
    </row>
    <row r="18" spans="1:12">
      <c r="A18" t="s">
        <v>30</v>
      </c>
      <c r="B18">
        <v>2</v>
      </c>
      <c r="C18">
        <v>11</v>
      </c>
      <c r="D18">
        <v>0</v>
      </c>
      <c r="E18">
        <v>19</v>
      </c>
      <c r="F18">
        <v>1059.0274879999999</v>
      </c>
      <c r="G18">
        <v>7</v>
      </c>
      <c r="H18">
        <v>0</v>
      </c>
      <c r="I18">
        <v>10</v>
      </c>
      <c r="J18">
        <v>0</v>
      </c>
      <c r="K18">
        <v>4</v>
      </c>
      <c r="L18">
        <v>0</v>
      </c>
    </row>
    <row r="19" spans="1:12">
      <c r="A19" t="s">
        <v>30</v>
      </c>
      <c r="B19">
        <v>2</v>
      </c>
      <c r="C19">
        <v>15</v>
      </c>
      <c r="D19">
        <v>764.12364176666688</v>
      </c>
      <c r="E19">
        <v>21</v>
      </c>
      <c r="F19">
        <v>795.50783799999954</v>
      </c>
      <c r="G19">
        <v>8</v>
      </c>
      <c r="H19">
        <v>0</v>
      </c>
      <c r="I19">
        <v>16</v>
      </c>
      <c r="J19">
        <v>874.52374040000007</v>
      </c>
      <c r="K19">
        <v>15</v>
      </c>
      <c r="L19">
        <v>0</v>
      </c>
    </row>
    <row r="20" spans="1:12">
      <c r="A20" t="s">
        <v>30</v>
      </c>
      <c r="B20">
        <v>2</v>
      </c>
      <c r="C20">
        <v>18</v>
      </c>
      <c r="D20">
        <v>577.13757999999996</v>
      </c>
      <c r="E20">
        <v>38</v>
      </c>
      <c r="F20">
        <v>85.534556799999976</v>
      </c>
      <c r="G20">
        <v>20</v>
      </c>
      <c r="H20">
        <v>1520.26215</v>
      </c>
      <c r="I20">
        <v>37</v>
      </c>
      <c r="J20">
        <v>0</v>
      </c>
      <c r="K20">
        <v>25</v>
      </c>
      <c r="L20">
        <v>0</v>
      </c>
    </row>
    <row r="21" spans="1:12">
      <c r="A21" t="s">
        <v>30</v>
      </c>
      <c r="B21">
        <v>2</v>
      </c>
      <c r="C21">
        <v>32</v>
      </c>
      <c r="D21">
        <v>535.67639839999993</v>
      </c>
      <c r="E21">
        <v>41</v>
      </c>
      <c r="F21">
        <v>0</v>
      </c>
      <c r="G21">
        <v>27</v>
      </c>
      <c r="H21">
        <v>365.50798559999998</v>
      </c>
      <c r="I21">
        <v>39</v>
      </c>
      <c r="J21">
        <v>0</v>
      </c>
      <c r="K21">
        <v>42</v>
      </c>
      <c r="L21">
        <v>0</v>
      </c>
    </row>
    <row r="22" spans="1:12">
      <c r="A22" t="s">
        <v>30</v>
      </c>
      <c r="B22">
        <v>2</v>
      </c>
      <c r="C22">
        <v>47</v>
      </c>
      <c r="D22">
        <v>0</v>
      </c>
      <c r="E22">
        <v>49</v>
      </c>
      <c r="F22">
        <v>0</v>
      </c>
      <c r="G22">
        <v>41</v>
      </c>
      <c r="H22">
        <v>0</v>
      </c>
      <c r="I22">
        <v>41</v>
      </c>
      <c r="J22">
        <v>0</v>
      </c>
      <c r="K22">
        <v>48</v>
      </c>
      <c r="L22">
        <v>0</v>
      </c>
    </row>
    <row r="23" spans="1:12">
      <c r="A23" t="s">
        <v>31</v>
      </c>
      <c r="B23">
        <v>3</v>
      </c>
      <c r="C23">
        <v>12</v>
      </c>
      <c r="D23">
        <v>0</v>
      </c>
      <c r="E23">
        <v>5</v>
      </c>
      <c r="F23">
        <v>0</v>
      </c>
      <c r="G23">
        <v>7</v>
      </c>
      <c r="H23">
        <v>0</v>
      </c>
      <c r="I23">
        <v>15</v>
      </c>
      <c r="J23">
        <v>0</v>
      </c>
      <c r="K23">
        <v>4</v>
      </c>
      <c r="L23">
        <v>0</v>
      </c>
    </row>
    <row r="24" spans="1:12">
      <c r="A24" t="s">
        <v>31</v>
      </c>
      <c r="B24">
        <v>3</v>
      </c>
      <c r="C24">
        <v>14</v>
      </c>
      <c r="D24">
        <v>0</v>
      </c>
      <c r="E24">
        <v>15</v>
      </c>
      <c r="F24">
        <v>0</v>
      </c>
      <c r="G24">
        <v>22</v>
      </c>
      <c r="H24">
        <v>0</v>
      </c>
      <c r="I24">
        <v>19</v>
      </c>
      <c r="J24">
        <v>0</v>
      </c>
      <c r="K24">
        <v>21</v>
      </c>
      <c r="L24">
        <v>0</v>
      </c>
    </row>
    <row r="25" spans="1:12">
      <c r="A25" t="s">
        <v>31</v>
      </c>
      <c r="B25">
        <v>3</v>
      </c>
      <c r="C25">
        <v>28</v>
      </c>
      <c r="D25">
        <v>104.24071120000001</v>
      </c>
      <c r="E25">
        <v>27</v>
      </c>
      <c r="F25">
        <v>212.62956799999998</v>
      </c>
      <c r="G25">
        <v>23</v>
      </c>
      <c r="H25">
        <v>0</v>
      </c>
      <c r="I25">
        <v>30</v>
      </c>
      <c r="J25">
        <v>276.78686439999996</v>
      </c>
      <c r="K25">
        <v>23</v>
      </c>
      <c r="L25">
        <v>0</v>
      </c>
    </row>
    <row r="26" spans="1:12">
      <c r="A26" t="s">
        <v>31</v>
      </c>
      <c r="B26">
        <v>3</v>
      </c>
      <c r="C26">
        <v>33</v>
      </c>
      <c r="D26">
        <v>612.35733255593209</v>
      </c>
      <c r="E26">
        <v>34</v>
      </c>
      <c r="F26">
        <v>1456.6371963999989</v>
      </c>
      <c r="G26">
        <v>26</v>
      </c>
      <c r="H26">
        <v>226.72846879999997</v>
      </c>
      <c r="I26">
        <v>42</v>
      </c>
      <c r="J26">
        <v>0</v>
      </c>
      <c r="K26">
        <v>43</v>
      </c>
      <c r="L26">
        <v>0</v>
      </c>
    </row>
    <row r="27" spans="1:12">
      <c r="A27" t="s">
        <v>31</v>
      </c>
      <c r="B27">
        <v>3</v>
      </c>
      <c r="C27">
        <v>35</v>
      </c>
      <c r="D27">
        <v>303.27371600000004</v>
      </c>
      <c r="E27">
        <v>46</v>
      </c>
      <c r="F27">
        <v>0</v>
      </c>
      <c r="G27">
        <v>46</v>
      </c>
      <c r="H27">
        <v>0</v>
      </c>
      <c r="I27">
        <v>49</v>
      </c>
      <c r="J27">
        <v>0</v>
      </c>
      <c r="K27">
        <v>45</v>
      </c>
      <c r="L27">
        <v>0</v>
      </c>
    </row>
    <row r="28" spans="1:12">
      <c r="A28" t="s">
        <v>32</v>
      </c>
      <c r="B28">
        <v>5</v>
      </c>
      <c r="C28">
        <v>2</v>
      </c>
      <c r="D28">
        <v>0</v>
      </c>
      <c r="E28">
        <v>12</v>
      </c>
      <c r="F28">
        <v>0</v>
      </c>
      <c r="G28">
        <v>7</v>
      </c>
      <c r="H28">
        <v>0</v>
      </c>
      <c r="I28">
        <v>11</v>
      </c>
      <c r="J28">
        <v>0</v>
      </c>
      <c r="K28">
        <v>2</v>
      </c>
      <c r="L28">
        <v>0</v>
      </c>
    </row>
    <row r="29" spans="1:12">
      <c r="A29" t="s">
        <v>32</v>
      </c>
      <c r="B29">
        <v>5</v>
      </c>
      <c r="C29">
        <v>19</v>
      </c>
      <c r="D29">
        <v>0</v>
      </c>
      <c r="E29">
        <v>19</v>
      </c>
      <c r="F29">
        <v>0</v>
      </c>
      <c r="G29">
        <v>17</v>
      </c>
      <c r="H29">
        <v>0</v>
      </c>
      <c r="I29">
        <v>15</v>
      </c>
      <c r="J29">
        <v>0</v>
      </c>
      <c r="K29">
        <v>15</v>
      </c>
      <c r="L29">
        <v>0</v>
      </c>
    </row>
    <row r="30" spans="1:12">
      <c r="A30" t="s">
        <v>32</v>
      </c>
      <c r="B30">
        <v>5</v>
      </c>
      <c r="C30">
        <v>20</v>
      </c>
      <c r="D30">
        <v>0</v>
      </c>
      <c r="E30">
        <v>23</v>
      </c>
      <c r="F30">
        <v>0</v>
      </c>
      <c r="G30">
        <v>41</v>
      </c>
      <c r="H30">
        <v>0</v>
      </c>
      <c r="I30">
        <v>19</v>
      </c>
      <c r="J30">
        <v>0</v>
      </c>
      <c r="K30">
        <v>22</v>
      </c>
      <c r="L30">
        <v>0</v>
      </c>
    </row>
    <row r="31" spans="1:12">
      <c r="A31" t="s">
        <v>32</v>
      </c>
      <c r="B31">
        <v>5</v>
      </c>
      <c r="C31">
        <v>23</v>
      </c>
      <c r="D31">
        <v>0</v>
      </c>
      <c r="E31">
        <v>28</v>
      </c>
      <c r="F31">
        <v>1362.948832</v>
      </c>
      <c r="G31">
        <v>43</v>
      </c>
      <c r="H31">
        <v>0</v>
      </c>
      <c r="I31">
        <v>31</v>
      </c>
      <c r="J31">
        <v>899.87557640000011</v>
      </c>
      <c r="K31">
        <v>43</v>
      </c>
      <c r="L31">
        <v>0</v>
      </c>
    </row>
    <row r="32" spans="1:12">
      <c r="A32" t="s">
        <v>32</v>
      </c>
      <c r="B32">
        <v>5</v>
      </c>
      <c r="C32">
        <v>28</v>
      </c>
      <c r="D32">
        <v>344.49428680000011</v>
      </c>
      <c r="E32">
        <v>37</v>
      </c>
      <c r="F32">
        <v>26.757976799999994</v>
      </c>
      <c r="G32">
        <v>48</v>
      </c>
      <c r="H32">
        <v>0</v>
      </c>
      <c r="I32">
        <v>46</v>
      </c>
      <c r="J32">
        <v>0</v>
      </c>
      <c r="K32">
        <v>52</v>
      </c>
      <c r="L32">
        <v>0</v>
      </c>
    </row>
    <row r="33" spans="1:12">
      <c r="A33" t="s">
        <v>33</v>
      </c>
      <c r="B33">
        <v>4</v>
      </c>
      <c r="C33">
        <v>13</v>
      </c>
      <c r="D33">
        <v>0</v>
      </c>
      <c r="E33">
        <v>7</v>
      </c>
      <c r="F33">
        <v>0</v>
      </c>
      <c r="G33">
        <v>1</v>
      </c>
      <c r="H33">
        <v>0</v>
      </c>
      <c r="I33">
        <v>2</v>
      </c>
      <c r="J33">
        <v>0</v>
      </c>
      <c r="K33">
        <v>13</v>
      </c>
      <c r="L33">
        <v>0</v>
      </c>
    </row>
    <row r="34" spans="1:12">
      <c r="A34" t="s">
        <v>33</v>
      </c>
      <c r="B34">
        <v>4</v>
      </c>
      <c r="C34">
        <v>17</v>
      </c>
      <c r="D34">
        <v>0</v>
      </c>
      <c r="E34">
        <v>8</v>
      </c>
      <c r="F34">
        <v>0</v>
      </c>
      <c r="G34">
        <v>11</v>
      </c>
      <c r="H34">
        <v>0</v>
      </c>
      <c r="I34">
        <v>3</v>
      </c>
      <c r="J34">
        <v>0</v>
      </c>
      <c r="K34">
        <v>21</v>
      </c>
      <c r="L34">
        <v>0</v>
      </c>
    </row>
    <row r="35" spans="1:12">
      <c r="A35" t="s">
        <v>33</v>
      </c>
      <c r="B35">
        <v>4</v>
      </c>
      <c r="C35">
        <v>27</v>
      </c>
      <c r="D35">
        <v>0</v>
      </c>
      <c r="E35">
        <v>17</v>
      </c>
      <c r="F35">
        <v>0</v>
      </c>
      <c r="G35">
        <v>20</v>
      </c>
      <c r="H35">
        <v>0</v>
      </c>
      <c r="I35">
        <v>33</v>
      </c>
      <c r="J35">
        <v>0</v>
      </c>
      <c r="K35">
        <v>22</v>
      </c>
      <c r="L35">
        <v>0</v>
      </c>
    </row>
    <row r="36" spans="1:12">
      <c r="A36" t="s">
        <v>33</v>
      </c>
      <c r="B36">
        <v>4</v>
      </c>
      <c r="C36">
        <v>33</v>
      </c>
      <c r="D36">
        <v>0</v>
      </c>
      <c r="E36">
        <v>31</v>
      </c>
      <c r="F36">
        <v>0</v>
      </c>
      <c r="G36">
        <v>35</v>
      </c>
      <c r="H36">
        <v>0</v>
      </c>
      <c r="I36">
        <v>37</v>
      </c>
      <c r="J36">
        <v>0</v>
      </c>
      <c r="K36">
        <v>27</v>
      </c>
      <c r="L36">
        <v>0</v>
      </c>
    </row>
    <row r="37" spans="1:12">
      <c r="A37" t="s">
        <v>33</v>
      </c>
      <c r="B37">
        <v>4</v>
      </c>
      <c r="C37">
        <v>58</v>
      </c>
      <c r="D37">
        <v>0</v>
      </c>
      <c r="E37">
        <v>52</v>
      </c>
      <c r="F37">
        <v>0</v>
      </c>
      <c r="G37">
        <v>38</v>
      </c>
      <c r="H37">
        <v>0</v>
      </c>
      <c r="I37">
        <v>48</v>
      </c>
      <c r="J37">
        <v>0</v>
      </c>
      <c r="K37">
        <v>52</v>
      </c>
      <c r="L37">
        <v>0</v>
      </c>
    </row>
    <row r="38" spans="1:12">
      <c r="A38" t="s">
        <v>34</v>
      </c>
      <c r="B38">
        <v>3</v>
      </c>
      <c r="C38">
        <v>9</v>
      </c>
      <c r="D38">
        <v>0</v>
      </c>
      <c r="E38">
        <v>2</v>
      </c>
      <c r="F38">
        <v>0</v>
      </c>
      <c r="G38">
        <v>2</v>
      </c>
      <c r="H38">
        <v>0</v>
      </c>
      <c r="I38">
        <v>9</v>
      </c>
      <c r="J38">
        <v>0</v>
      </c>
      <c r="K38">
        <v>4</v>
      </c>
      <c r="L38">
        <v>0</v>
      </c>
    </row>
    <row r="39" spans="1:12">
      <c r="A39" t="s">
        <v>34</v>
      </c>
      <c r="B39">
        <v>3</v>
      </c>
      <c r="C39">
        <v>15</v>
      </c>
      <c r="D39">
        <v>0</v>
      </c>
      <c r="E39">
        <v>11</v>
      </c>
      <c r="F39">
        <v>0</v>
      </c>
      <c r="G39">
        <v>13</v>
      </c>
      <c r="H39">
        <v>0</v>
      </c>
      <c r="I39">
        <v>12</v>
      </c>
      <c r="J39">
        <v>0</v>
      </c>
      <c r="K39">
        <v>12</v>
      </c>
      <c r="L39">
        <v>0</v>
      </c>
    </row>
    <row r="40" spans="1:12">
      <c r="A40" t="s">
        <v>34</v>
      </c>
      <c r="B40">
        <v>3</v>
      </c>
      <c r="C40">
        <v>18</v>
      </c>
      <c r="D40">
        <v>0</v>
      </c>
      <c r="E40">
        <v>20</v>
      </c>
      <c r="F40">
        <v>0</v>
      </c>
      <c r="G40">
        <v>38</v>
      </c>
      <c r="H40">
        <v>0</v>
      </c>
      <c r="I40">
        <v>22</v>
      </c>
      <c r="J40">
        <v>0</v>
      </c>
      <c r="K40">
        <v>40</v>
      </c>
      <c r="L40">
        <v>0</v>
      </c>
    </row>
    <row r="41" spans="1:12">
      <c r="A41" t="s">
        <v>34</v>
      </c>
      <c r="B41">
        <v>3</v>
      </c>
      <c r="C41">
        <v>26</v>
      </c>
      <c r="D41">
        <v>0</v>
      </c>
      <c r="E41">
        <v>33</v>
      </c>
      <c r="F41">
        <v>0</v>
      </c>
      <c r="G41">
        <v>45</v>
      </c>
      <c r="H41">
        <v>0</v>
      </c>
      <c r="I41">
        <v>38</v>
      </c>
      <c r="J41">
        <v>0</v>
      </c>
      <c r="K41">
        <v>49</v>
      </c>
      <c r="L41">
        <v>0</v>
      </c>
    </row>
    <row r="42" spans="1:12">
      <c r="A42" t="s">
        <v>34</v>
      </c>
      <c r="B42">
        <v>3</v>
      </c>
      <c r="C42">
        <v>27</v>
      </c>
      <c r="D42">
        <v>0</v>
      </c>
      <c r="E42">
        <v>54</v>
      </c>
      <c r="F42">
        <v>0</v>
      </c>
      <c r="G42">
        <v>56</v>
      </c>
      <c r="H42">
        <v>0</v>
      </c>
      <c r="I42">
        <v>40</v>
      </c>
      <c r="J42">
        <v>0</v>
      </c>
      <c r="K42">
        <v>51</v>
      </c>
      <c r="L42">
        <v>0</v>
      </c>
    </row>
    <row r="43" spans="1:12">
      <c r="A43" t="s">
        <v>35</v>
      </c>
      <c r="B43">
        <v>5</v>
      </c>
      <c r="C43">
        <v>9</v>
      </c>
      <c r="D43">
        <v>0</v>
      </c>
      <c r="E43">
        <v>7</v>
      </c>
      <c r="F43">
        <v>0</v>
      </c>
      <c r="G43">
        <v>2</v>
      </c>
      <c r="H43">
        <v>0</v>
      </c>
      <c r="I43">
        <v>1</v>
      </c>
      <c r="J43">
        <v>0</v>
      </c>
      <c r="K43">
        <v>5</v>
      </c>
      <c r="L43">
        <v>0</v>
      </c>
    </row>
    <row r="44" spans="1:12">
      <c r="A44" t="s">
        <v>35</v>
      </c>
      <c r="B44">
        <v>5</v>
      </c>
      <c r="C44">
        <v>16</v>
      </c>
      <c r="D44">
        <v>0</v>
      </c>
      <c r="E44">
        <v>13</v>
      </c>
      <c r="F44">
        <v>0</v>
      </c>
      <c r="G44">
        <v>12</v>
      </c>
      <c r="H44">
        <v>0</v>
      </c>
      <c r="I44">
        <v>7</v>
      </c>
      <c r="J44">
        <v>0</v>
      </c>
      <c r="K44">
        <v>15</v>
      </c>
      <c r="L44">
        <v>0</v>
      </c>
    </row>
    <row r="45" spans="1:12">
      <c r="A45" t="s">
        <v>35</v>
      </c>
      <c r="B45">
        <v>5</v>
      </c>
      <c r="C45">
        <v>35</v>
      </c>
      <c r="D45">
        <v>0</v>
      </c>
      <c r="E45">
        <v>17</v>
      </c>
      <c r="F45">
        <v>0</v>
      </c>
      <c r="G45">
        <v>36</v>
      </c>
      <c r="H45">
        <v>0</v>
      </c>
      <c r="I45">
        <v>10</v>
      </c>
      <c r="J45">
        <v>0</v>
      </c>
      <c r="K45">
        <v>34</v>
      </c>
      <c r="L45">
        <v>240.6306324</v>
      </c>
    </row>
    <row r="46" spans="1:12">
      <c r="A46" t="s">
        <v>35</v>
      </c>
      <c r="B46">
        <v>5</v>
      </c>
      <c r="C46">
        <v>37</v>
      </c>
      <c r="D46">
        <v>0</v>
      </c>
      <c r="E46">
        <v>23</v>
      </c>
      <c r="F46">
        <v>167.86634959999998</v>
      </c>
      <c r="G46">
        <v>45</v>
      </c>
      <c r="H46">
        <v>0</v>
      </c>
      <c r="I46">
        <v>24</v>
      </c>
      <c r="J46">
        <v>577.95439439999984</v>
      </c>
      <c r="K46">
        <v>37</v>
      </c>
      <c r="L46">
        <v>0</v>
      </c>
    </row>
    <row r="47" spans="1:12">
      <c r="A47" t="s">
        <v>35</v>
      </c>
      <c r="B47">
        <v>5</v>
      </c>
      <c r="C47">
        <v>43</v>
      </c>
      <c r="D47">
        <v>0</v>
      </c>
      <c r="E47">
        <v>56</v>
      </c>
      <c r="F47">
        <v>0</v>
      </c>
      <c r="G47">
        <v>56</v>
      </c>
      <c r="H47">
        <v>0</v>
      </c>
      <c r="I47">
        <v>50</v>
      </c>
      <c r="J47">
        <v>0</v>
      </c>
      <c r="K47">
        <v>38</v>
      </c>
      <c r="L47">
        <v>0</v>
      </c>
    </row>
    <row r="48" spans="1:12">
      <c r="A48" t="s">
        <v>36</v>
      </c>
      <c r="B48">
        <v>1</v>
      </c>
      <c r="C48">
        <v>10</v>
      </c>
      <c r="D48">
        <v>0</v>
      </c>
      <c r="E48">
        <v>2</v>
      </c>
      <c r="F48">
        <v>0</v>
      </c>
      <c r="G48">
        <v>12</v>
      </c>
      <c r="H48">
        <v>0</v>
      </c>
      <c r="I48">
        <v>4</v>
      </c>
      <c r="J48">
        <v>0</v>
      </c>
      <c r="K48">
        <v>6</v>
      </c>
      <c r="L48">
        <v>0</v>
      </c>
    </row>
    <row r="49" spans="1:12">
      <c r="A49" t="s">
        <v>36</v>
      </c>
      <c r="B49">
        <v>1</v>
      </c>
      <c r="C49">
        <v>20</v>
      </c>
      <c r="D49">
        <v>1740.3693091648352</v>
      </c>
      <c r="E49">
        <v>20</v>
      </c>
      <c r="F49">
        <v>821.16933959999983</v>
      </c>
      <c r="G49">
        <v>17</v>
      </c>
      <c r="H49">
        <v>553.19325400000002</v>
      </c>
      <c r="I49">
        <v>10</v>
      </c>
      <c r="J49">
        <v>0</v>
      </c>
      <c r="K49">
        <v>12</v>
      </c>
      <c r="L49">
        <v>0</v>
      </c>
    </row>
    <row r="50" spans="1:12">
      <c r="A50" t="s">
        <v>36</v>
      </c>
      <c r="B50">
        <v>1</v>
      </c>
      <c r="C50">
        <v>22</v>
      </c>
      <c r="D50">
        <v>1180.3833068969693</v>
      </c>
      <c r="E50">
        <v>33</v>
      </c>
      <c r="F50">
        <v>45.647883999999991</v>
      </c>
      <c r="G50">
        <v>24</v>
      </c>
      <c r="H50">
        <v>458.37165319999997</v>
      </c>
      <c r="I50">
        <v>23</v>
      </c>
      <c r="J50">
        <v>272.61851799999999</v>
      </c>
      <c r="K50">
        <v>22</v>
      </c>
      <c r="L50">
        <v>0</v>
      </c>
    </row>
    <row r="51" spans="1:12">
      <c r="A51" t="s">
        <v>36</v>
      </c>
      <c r="B51">
        <v>1</v>
      </c>
      <c r="C51">
        <v>25</v>
      </c>
      <c r="D51">
        <v>2071.4798970899992</v>
      </c>
      <c r="E51">
        <v>46</v>
      </c>
      <c r="F51">
        <v>0</v>
      </c>
      <c r="G51">
        <v>37</v>
      </c>
      <c r="H51">
        <v>1079.901222</v>
      </c>
      <c r="I51">
        <v>26</v>
      </c>
      <c r="J51">
        <v>684.80988359999981</v>
      </c>
      <c r="K51">
        <v>51</v>
      </c>
      <c r="L51">
        <v>0</v>
      </c>
    </row>
    <row r="52" spans="1:12">
      <c r="A52" t="s">
        <v>36</v>
      </c>
      <c r="B52">
        <v>1</v>
      </c>
      <c r="C52">
        <v>29</v>
      </c>
      <c r="D52">
        <v>0</v>
      </c>
      <c r="E52">
        <v>10</v>
      </c>
      <c r="F52">
        <v>0</v>
      </c>
      <c r="G52">
        <v>48</v>
      </c>
      <c r="H52">
        <v>0</v>
      </c>
      <c r="I52">
        <v>45</v>
      </c>
      <c r="J52">
        <v>0</v>
      </c>
      <c r="K52">
        <v>54</v>
      </c>
      <c r="L52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AC15" sqref="AC15"/>
    </sheetView>
  </sheetViews>
  <sheetFormatPr baseColWidth="10" defaultColWidth="8.83203125" defaultRowHeight="14" x14ac:dyDescent="0"/>
  <sheetData>
    <row r="1" spans="1:12">
      <c r="C1" t="s">
        <v>51</v>
      </c>
      <c r="D1" t="s">
        <v>63</v>
      </c>
      <c r="E1" t="s">
        <v>19</v>
      </c>
      <c r="F1" t="s">
        <v>19</v>
      </c>
      <c r="G1" t="s">
        <v>1</v>
      </c>
      <c r="H1" t="s">
        <v>1</v>
      </c>
      <c r="I1" t="s">
        <v>2</v>
      </c>
      <c r="J1" t="s">
        <v>2</v>
      </c>
      <c r="K1" t="s">
        <v>52</v>
      </c>
      <c r="L1" t="s">
        <v>52</v>
      </c>
    </row>
    <row r="2" spans="1:12">
      <c r="A2" t="s">
        <v>45</v>
      </c>
      <c r="B2" t="s">
        <v>43</v>
      </c>
      <c r="C2" t="s">
        <v>50</v>
      </c>
      <c r="D2" t="s">
        <v>48</v>
      </c>
      <c r="E2" t="s">
        <v>42</v>
      </c>
      <c r="F2" t="s">
        <v>48</v>
      </c>
      <c r="G2" t="s">
        <v>42</v>
      </c>
      <c r="H2" t="s">
        <v>48</v>
      </c>
      <c r="I2" t="s">
        <v>42</v>
      </c>
      <c r="J2" t="s">
        <v>48</v>
      </c>
      <c r="K2" t="s">
        <v>42</v>
      </c>
      <c r="L2" t="s">
        <v>48</v>
      </c>
    </row>
    <row r="3" spans="1:12">
      <c r="A3" t="s">
        <v>27</v>
      </c>
      <c r="B3">
        <v>2</v>
      </c>
      <c r="C3">
        <v>6</v>
      </c>
      <c r="D3">
        <v>0</v>
      </c>
      <c r="E3">
        <v>21</v>
      </c>
      <c r="F3">
        <v>0</v>
      </c>
      <c r="G3">
        <v>5</v>
      </c>
      <c r="H3">
        <v>0</v>
      </c>
      <c r="I3">
        <v>8</v>
      </c>
      <c r="J3">
        <v>0</v>
      </c>
      <c r="K3">
        <v>1</v>
      </c>
      <c r="L3">
        <v>0</v>
      </c>
    </row>
    <row r="4" spans="1:12">
      <c r="A4" t="s">
        <v>27</v>
      </c>
      <c r="B4">
        <v>2</v>
      </c>
      <c r="C4">
        <v>8</v>
      </c>
      <c r="D4">
        <v>0</v>
      </c>
      <c r="E4">
        <v>36</v>
      </c>
      <c r="F4">
        <v>0</v>
      </c>
      <c r="G4">
        <v>32</v>
      </c>
      <c r="H4">
        <v>0</v>
      </c>
      <c r="I4">
        <v>11</v>
      </c>
      <c r="J4">
        <v>0</v>
      </c>
      <c r="K4">
        <v>25</v>
      </c>
      <c r="L4">
        <v>0</v>
      </c>
    </row>
    <row r="5" spans="1:12">
      <c r="A5" t="s">
        <v>27</v>
      </c>
      <c r="B5">
        <v>2</v>
      </c>
      <c r="C5">
        <v>19</v>
      </c>
      <c r="D5">
        <v>0</v>
      </c>
      <c r="E5">
        <v>46</v>
      </c>
      <c r="F5">
        <v>0</v>
      </c>
      <c r="G5">
        <v>39</v>
      </c>
      <c r="H5">
        <v>0</v>
      </c>
      <c r="I5">
        <v>32</v>
      </c>
      <c r="J5">
        <v>0</v>
      </c>
      <c r="K5">
        <v>42</v>
      </c>
      <c r="L5">
        <v>0</v>
      </c>
    </row>
    <row r="6" spans="1:12">
      <c r="A6" t="s">
        <v>27</v>
      </c>
      <c r="B6">
        <v>2</v>
      </c>
      <c r="C6">
        <v>28</v>
      </c>
      <c r="D6">
        <v>0</v>
      </c>
      <c r="E6">
        <v>49</v>
      </c>
      <c r="F6">
        <v>0</v>
      </c>
      <c r="G6">
        <v>46</v>
      </c>
      <c r="H6">
        <v>0</v>
      </c>
      <c r="I6">
        <v>34</v>
      </c>
      <c r="J6">
        <v>0</v>
      </c>
      <c r="K6">
        <v>47</v>
      </c>
      <c r="L6">
        <v>0</v>
      </c>
    </row>
    <row r="7" spans="1:12">
      <c r="A7" t="s">
        <v>27</v>
      </c>
      <c r="B7">
        <v>2</v>
      </c>
      <c r="C7">
        <v>40</v>
      </c>
      <c r="D7">
        <v>0</v>
      </c>
      <c r="E7">
        <v>52</v>
      </c>
      <c r="F7">
        <v>0</v>
      </c>
      <c r="G7">
        <v>53</v>
      </c>
      <c r="H7">
        <v>0</v>
      </c>
      <c r="I7">
        <v>37</v>
      </c>
      <c r="J7">
        <v>0</v>
      </c>
      <c r="K7">
        <v>49</v>
      </c>
      <c r="L7">
        <v>0</v>
      </c>
    </row>
    <row r="8" spans="1:12">
      <c r="A8" t="s">
        <v>28</v>
      </c>
      <c r="B8">
        <v>4</v>
      </c>
      <c r="C8">
        <v>5</v>
      </c>
      <c r="D8">
        <v>0</v>
      </c>
      <c r="E8">
        <v>7</v>
      </c>
      <c r="F8">
        <v>0</v>
      </c>
      <c r="G8">
        <v>5</v>
      </c>
      <c r="H8">
        <v>0</v>
      </c>
      <c r="I8">
        <v>12</v>
      </c>
      <c r="J8">
        <v>117.42581115301726</v>
      </c>
      <c r="K8">
        <v>28</v>
      </c>
      <c r="L8">
        <v>0</v>
      </c>
    </row>
    <row r="9" spans="1:12">
      <c r="A9" t="s">
        <v>28</v>
      </c>
      <c r="B9">
        <v>4</v>
      </c>
      <c r="C9">
        <v>16</v>
      </c>
      <c r="D9">
        <v>0</v>
      </c>
      <c r="E9">
        <v>21</v>
      </c>
      <c r="F9">
        <v>0</v>
      </c>
      <c r="G9">
        <v>9</v>
      </c>
      <c r="H9">
        <v>0</v>
      </c>
      <c r="I9">
        <v>25</v>
      </c>
      <c r="J9">
        <v>0</v>
      </c>
      <c r="K9">
        <v>31</v>
      </c>
      <c r="L9">
        <v>0</v>
      </c>
    </row>
    <row r="10" spans="1:12">
      <c r="A10" t="s">
        <v>28</v>
      </c>
      <c r="B10">
        <v>4</v>
      </c>
      <c r="C10">
        <v>17</v>
      </c>
      <c r="D10">
        <v>0</v>
      </c>
      <c r="E10">
        <v>27</v>
      </c>
      <c r="F10">
        <v>0</v>
      </c>
      <c r="G10">
        <v>14</v>
      </c>
      <c r="H10">
        <v>0</v>
      </c>
      <c r="I10">
        <v>29</v>
      </c>
      <c r="J10">
        <v>0</v>
      </c>
      <c r="K10">
        <v>34</v>
      </c>
      <c r="L10">
        <v>0</v>
      </c>
    </row>
    <row r="11" spans="1:12">
      <c r="A11" t="s">
        <v>28</v>
      </c>
      <c r="B11">
        <v>4</v>
      </c>
      <c r="C11">
        <v>18</v>
      </c>
      <c r="D11">
        <v>0</v>
      </c>
      <c r="E11">
        <v>31</v>
      </c>
      <c r="F11">
        <v>0</v>
      </c>
      <c r="G11">
        <v>22</v>
      </c>
      <c r="H11">
        <v>0</v>
      </c>
      <c r="I11">
        <v>41</v>
      </c>
      <c r="J11">
        <v>0</v>
      </c>
      <c r="K11">
        <v>44</v>
      </c>
      <c r="L11">
        <v>0</v>
      </c>
    </row>
    <row r="12" spans="1:12">
      <c r="A12" t="s">
        <v>28</v>
      </c>
      <c r="B12">
        <v>4</v>
      </c>
      <c r="C12">
        <v>30</v>
      </c>
      <c r="D12">
        <v>0</v>
      </c>
      <c r="E12">
        <v>52</v>
      </c>
      <c r="F12">
        <v>0</v>
      </c>
      <c r="G12">
        <v>31</v>
      </c>
      <c r="H12">
        <v>0</v>
      </c>
      <c r="I12">
        <v>46</v>
      </c>
      <c r="J12">
        <v>743.75240512245853</v>
      </c>
      <c r="K12">
        <v>50</v>
      </c>
      <c r="L12">
        <v>0</v>
      </c>
    </row>
    <row r="13" spans="1:12">
      <c r="A13" t="s">
        <v>29</v>
      </c>
      <c r="B13">
        <v>1</v>
      </c>
      <c r="C13">
        <v>4</v>
      </c>
      <c r="D13">
        <v>0</v>
      </c>
      <c r="E13">
        <v>10</v>
      </c>
      <c r="F13">
        <v>196.75711652024665</v>
      </c>
      <c r="G13">
        <v>20</v>
      </c>
      <c r="H13">
        <v>0</v>
      </c>
      <c r="I13">
        <v>8</v>
      </c>
      <c r="J13">
        <v>0</v>
      </c>
      <c r="K13">
        <v>15</v>
      </c>
      <c r="L13">
        <v>0</v>
      </c>
    </row>
    <row r="14" spans="1:12">
      <c r="A14" t="s">
        <v>29</v>
      </c>
      <c r="B14">
        <v>1</v>
      </c>
      <c r="C14">
        <v>5</v>
      </c>
      <c r="D14">
        <v>152.59847708771048</v>
      </c>
      <c r="E14">
        <v>16</v>
      </c>
      <c r="F14">
        <v>0</v>
      </c>
      <c r="G14">
        <v>22</v>
      </c>
      <c r="H14">
        <v>0</v>
      </c>
      <c r="I14">
        <v>14</v>
      </c>
      <c r="J14">
        <v>0</v>
      </c>
      <c r="K14">
        <v>16</v>
      </c>
      <c r="L14">
        <v>0</v>
      </c>
    </row>
    <row r="15" spans="1:12">
      <c r="A15" t="s">
        <v>29</v>
      </c>
      <c r="B15">
        <v>1</v>
      </c>
      <c r="C15">
        <v>19</v>
      </c>
      <c r="D15">
        <v>0</v>
      </c>
      <c r="E15">
        <v>24</v>
      </c>
      <c r="F15">
        <v>0</v>
      </c>
      <c r="G15">
        <v>42</v>
      </c>
      <c r="H15">
        <v>267.24840326742856</v>
      </c>
      <c r="I15">
        <v>25</v>
      </c>
      <c r="J15">
        <v>0</v>
      </c>
      <c r="K15">
        <v>17</v>
      </c>
      <c r="L15">
        <v>0</v>
      </c>
    </row>
    <row r="16" spans="1:12">
      <c r="A16" t="s">
        <v>29</v>
      </c>
      <c r="B16">
        <v>1</v>
      </c>
      <c r="C16">
        <v>55</v>
      </c>
      <c r="D16">
        <v>0</v>
      </c>
      <c r="E16">
        <v>45</v>
      </c>
      <c r="F16">
        <v>21.136258156292001</v>
      </c>
      <c r="G16">
        <v>48</v>
      </c>
      <c r="H16">
        <v>0</v>
      </c>
      <c r="I16">
        <v>26</v>
      </c>
      <c r="J16">
        <v>0</v>
      </c>
      <c r="K16">
        <v>36</v>
      </c>
      <c r="L16">
        <v>0</v>
      </c>
    </row>
    <row r="17" spans="1:12">
      <c r="A17" t="s">
        <v>29</v>
      </c>
      <c r="B17">
        <v>1</v>
      </c>
      <c r="C17">
        <v>58</v>
      </c>
      <c r="D17">
        <v>0</v>
      </c>
      <c r="E17">
        <v>53</v>
      </c>
      <c r="F17">
        <v>196.69945952688676</v>
      </c>
      <c r="G17" t="s">
        <v>25</v>
      </c>
      <c r="H17">
        <v>0</v>
      </c>
      <c r="I17">
        <v>36</v>
      </c>
      <c r="J17">
        <v>0</v>
      </c>
      <c r="K17">
        <v>39</v>
      </c>
      <c r="L17">
        <v>939.97634947266772</v>
      </c>
    </row>
    <row r="18" spans="1:12">
      <c r="A18" t="s">
        <v>30</v>
      </c>
      <c r="B18">
        <v>2</v>
      </c>
      <c r="C18">
        <v>11</v>
      </c>
      <c r="D18">
        <v>0</v>
      </c>
      <c r="E18">
        <v>19</v>
      </c>
      <c r="F18">
        <v>0</v>
      </c>
      <c r="G18">
        <v>7</v>
      </c>
      <c r="H18">
        <v>1742.8431471179936</v>
      </c>
      <c r="I18">
        <v>10</v>
      </c>
      <c r="J18">
        <v>0</v>
      </c>
      <c r="K18">
        <v>4</v>
      </c>
      <c r="L18">
        <v>695.4993468046157</v>
      </c>
    </row>
    <row r="19" spans="1:12">
      <c r="A19" t="s">
        <v>30</v>
      </c>
      <c r="B19">
        <v>2</v>
      </c>
      <c r="C19">
        <v>15</v>
      </c>
      <c r="D19">
        <v>0</v>
      </c>
      <c r="E19">
        <v>21</v>
      </c>
      <c r="F19">
        <v>0</v>
      </c>
      <c r="G19">
        <v>8</v>
      </c>
      <c r="H19">
        <v>41.59438105452373</v>
      </c>
      <c r="I19">
        <v>16</v>
      </c>
      <c r="J19">
        <v>0</v>
      </c>
      <c r="K19">
        <v>15</v>
      </c>
      <c r="L19">
        <v>0</v>
      </c>
    </row>
    <row r="20" spans="1:12">
      <c r="A20" t="s">
        <v>30</v>
      </c>
      <c r="B20">
        <v>2</v>
      </c>
      <c r="C20">
        <v>18</v>
      </c>
      <c r="D20">
        <v>0</v>
      </c>
      <c r="E20">
        <v>38</v>
      </c>
      <c r="F20">
        <v>0</v>
      </c>
      <c r="G20">
        <v>20</v>
      </c>
      <c r="H20">
        <v>0</v>
      </c>
      <c r="I20">
        <v>37</v>
      </c>
      <c r="J20">
        <v>0</v>
      </c>
      <c r="K20">
        <v>25</v>
      </c>
      <c r="L20">
        <v>0</v>
      </c>
    </row>
    <row r="21" spans="1:12">
      <c r="A21" t="s">
        <v>30</v>
      </c>
      <c r="B21">
        <v>2</v>
      </c>
      <c r="C21">
        <v>32</v>
      </c>
      <c r="D21">
        <v>0</v>
      </c>
      <c r="E21">
        <v>41</v>
      </c>
      <c r="F21">
        <v>0</v>
      </c>
      <c r="G21">
        <v>27</v>
      </c>
      <c r="H21">
        <v>0</v>
      </c>
      <c r="I21">
        <v>39</v>
      </c>
      <c r="J21">
        <v>0</v>
      </c>
      <c r="K21">
        <v>42</v>
      </c>
      <c r="L21">
        <v>0</v>
      </c>
    </row>
    <row r="22" spans="1:12">
      <c r="A22" t="s">
        <v>30</v>
      </c>
      <c r="B22">
        <v>2</v>
      </c>
      <c r="C22">
        <v>47</v>
      </c>
      <c r="D22">
        <v>0</v>
      </c>
      <c r="E22">
        <v>49</v>
      </c>
      <c r="F22">
        <v>0</v>
      </c>
      <c r="G22">
        <v>41</v>
      </c>
      <c r="H22">
        <v>0</v>
      </c>
      <c r="I22">
        <v>41</v>
      </c>
      <c r="J22">
        <v>0</v>
      </c>
      <c r="K22">
        <v>48</v>
      </c>
      <c r="L22">
        <v>0</v>
      </c>
    </row>
    <row r="23" spans="1:12">
      <c r="A23" t="s">
        <v>31</v>
      </c>
      <c r="B23">
        <v>3</v>
      </c>
      <c r="C23">
        <v>12</v>
      </c>
      <c r="D23">
        <v>0</v>
      </c>
      <c r="E23">
        <v>5</v>
      </c>
      <c r="F23">
        <v>650.91568021455976</v>
      </c>
      <c r="G23">
        <v>7</v>
      </c>
      <c r="H23">
        <v>0</v>
      </c>
      <c r="I23">
        <v>15</v>
      </c>
      <c r="J23">
        <v>0</v>
      </c>
      <c r="K23">
        <v>4</v>
      </c>
      <c r="L23">
        <v>0</v>
      </c>
    </row>
    <row r="24" spans="1:12">
      <c r="A24" t="s">
        <v>31</v>
      </c>
      <c r="B24">
        <v>3</v>
      </c>
      <c r="C24">
        <v>14</v>
      </c>
      <c r="D24">
        <v>0</v>
      </c>
      <c r="E24">
        <v>15</v>
      </c>
      <c r="F24">
        <v>0</v>
      </c>
      <c r="G24">
        <v>22</v>
      </c>
      <c r="H24">
        <v>0</v>
      </c>
      <c r="I24">
        <v>19</v>
      </c>
      <c r="J24">
        <v>0</v>
      </c>
      <c r="K24">
        <v>21</v>
      </c>
      <c r="L24">
        <v>0</v>
      </c>
    </row>
    <row r="25" spans="1:12">
      <c r="A25" t="s">
        <v>31</v>
      </c>
      <c r="B25">
        <v>3</v>
      </c>
      <c r="C25">
        <v>28</v>
      </c>
      <c r="D25">
        <v>0</v>
      </c>
      <c r="E25">
        <v>27</v>
      </c>
      <c r="F25">
        <v>0</v>
      </c>
      <c r="G25">
        <v>23</v>
      </c>
      <c r="H25">
        <v>0</v>
      </c>
      <c r="I25">
        <v>30</v>
      </c>
      <c r="J25">
        <v>0</v>
      </c>
      <c r="K25">
        <v>23</v>
      </c>
      <c r="L25">
        <v>0</v>
      </c>
    </row>
    <row r="26" spans="1:12">
      <c r="A26" t="s">
        <v>31</v>
      </c>
      <c r="B26">
        <v>3</v>
      </c>
      <c r="C26">
        <v>33</v>
      </c>
      <c r="D26">
        <v>0</v>
      </c>
      <c r="E26">
        <v>34</v>
      </c>
      <c r="F26">
        <v>0</v>
      </c>
      <c r="G26">
        <v>26</v>
      </c>
      <c r="H26">
        <v>0</v>
      </c>
      <c r="I26">
        <v>42</v>
      </c>
      <c r="J26">
        <v>0</v>
      </c>
      <c r="K26">
        <v>43</v>
      </c>
      <c r="L26">
        <v>0</v>
      </c>
    </row>
    <row r="27" spans="1:12">
      <c r="A27" t="s">
        <v>31</v>
      </c>
      <c r="B27">
        <v>3</v>
      </c>
      <c r="C27">
        <v>35</v>
      </c>
      <c r="D27">
        <v>0</v>
      </c>
      <c r="E27">
        <v>46</v>
      </c>
      <c r="F27">
        <v>0</v>
      </c>
      <c r="G27">
        <v>46</v>
      </c>
      <c r="H27">
        <v>0</v>
      </c>
      <c r="I27">
        <v>49</v>
      </c>
      <c r="J27">
        <v>0</v>
      </c>
      <c r="K27">
        <v>45</v>
      </c>
      <c r="L27">
        <v>0</v>
      </c>
    </row>
    <row r="28" spans="1:12">
      <c r="A28" t="s">
        <v>32</v>
      </c>
      <c r="B28">
        <v>5</v>
      </c>
      <c r="C28">
        <v>2</v>
      </c>
      <c r="D28">
        <v>0</v>
      </c>
      <c r="E28">
        <v>12</v>
      </c>
      <c r="F28">
        <v>215.47695308619953</v>
      </c>
      <c r="G28">
        <v>7</v>
      </c>
      <c r="H28">
        <v>347.3215109192758</v>
      </c>
      <c r="I28">
        <v>11</v>
      </c>
      <c r="J28">
        <v>191.87755147020169</v>
      </c>
      <c r="K28">
        <v>2</v>
      </c>
      <c r="L28">
        <v>0</v>
      </c>
    </row>
    <row r="29" spans="1:12">
      <c r="A29" t="s">
        <v>32</v>
      </c>
      <c r="B29">
        <v>5</v>
      </c>
      <c r="C29">
        <v>19</v>
      </c>
      <c r="D29">
        <v>0</v>
      </c>
      <c r="E29">
        <v>19</v>
      </c>
      <c r="F29">
        <v>0</v>
      </c>
      <c r="G29">
        <v>17</v>
      </c>
      <c r="H29">
        <v>0</v>
      </c>
      <c r="I29">
        <v>15</v>
      </c>
      <c r="J29">
        <v>0</v>
      </c>
      <c r="K29">
        <v>15</v>
      </c>
      <c r="L29">
        <v>0</v>
      </c>
    </row>
    <row r="30" spans="1:12">
      <c r="A30" t="s">
        <v>32</v>
      </c>
      <c r="B30">
        <v>5</v>
      </c>
      <c r="C30">
        <v>20</v>
      </c>
      <c r="D30">
        <v>0</v>
      </c>
      <c r="E30">
        <v>23</v>
      </c>
      <c r="F30">
        <v>0</v>
      </c>
      <c r="G30">
        <v>41</v>
      </c>
      <c r="H30">
        <v>0</v>
      </c>
      <c r="I30">
        <v>19</v>
      </c>
      <c r="J30">
        <v>0</v>
      </c>
      <c r="K30">
        <v>22</v>
      </c>
      <c r="L30">
        <v>0</v>
      </c>
    </row>
    <row r="31" spans="1:12">
      <c r="A31" t="s">
        <v>32</v>
      </c>
      <c r="B31">
        <v>5</v>
      </c>
      <c r="C31">
        <v>23</v>
      </c>
      <c r="D31">
        <v>0</v>
      </c>
      <c r="E31">
        <v>28</v>
      </c>
      <c r="F31">
        <v>0</v>
      </c>
      <c r="G31">
        <v>43</v>
      </c>
      <c r="H31">
        <v>0</v>
      </c>
      <c r="I31">
        <v>31</v>
      </c>
      <c r="J31">
        <v>0</v>
      </c>
      <c r="K31">
        <v>43</v>
      </c>
      <c r="L31">
        <v>0</v>
      </c>
    </row>
    <row r="32" spans="1:12">
      <c r="A32" t="s">
        <v>32</v>
      </c>
      <c r="B32">
        <v>5</v>
      </c>
      <c r="C32">
        <v>28</v>
      </c>
      <c r="D32">
        <v>0</v>
      </c>
      <c r="E32">
        <v>37</v>
      </c>
      <c r="F32">
        <v>0</v>
      </c>
      <c r="G32">
        <v>48</v>
      </c>
      <c r="H32">
        <v>1176.8674183410565</v>
      </c>
      <c r="I32">
        <v>46</v>
      </c>
      <c r="J32">
        <v>381.91927570414043</v>
      </c>
      <c r="K32">
        <v>52</v>
      </c>
      <c r="L32">
        <v>29.502012473051838</v>
      </c>
    </row>
    <row r="33" spans="1:12">
      <c r="A33" t="s">
        <v>33</v>
      </c>
      <c r="B33">
        <v>4</v>
      </c>
      <c r="C33">
        <v>13</v>
      </c>
      <c r="D33">
        <v>0</v>
      </c>
      <c r="E33">
        <v>7</v>
      </c>
      <c r="F33">
        <v>0</v>
      </c>
      <c r="G33">
        <v>1</v>
      </c>
      <c r="H33">
        <v>0</v>
      </c>
      <c r="I33">
        <v>2</v>
      </c>
      <c r="J33">
        <v>0</v>
      </c>
      <c r="K33">
        <v>13</v>
      </c>
      <c r="L33">
        <v>0</v>
      </c>
    </row>
    <row r="34" spans="1:12">
      <c r="A34" t="s">
        <v>33</v>
      </c>
      <c r="B34">
        <v>4</v>
      </c>
      <c r="C34">
        <v>17</v>
      </c>
      <c r="D34">
        <v>0</v>
      </c>
      <c r="E34">
        <v>8</v>
      </c>
      <c r="F34">
        <v>0</v>
      </c>
      <c r="G34">
        <v>11</v>
      </c>
      <c r="H34">
        <v>0</v>
      </c>
      <c r="I34">
        <v>3</v>
      </c>
      <c r="J34">
        <v>0</v>
      </c>
      <c r="K34">
        <v>21</v>
      </c>
      <c r="L34">
        <v>0</v>
      </c>
    </row>
    <row r="35" spans="1:12">
      <c r="A35" t="s">
        <v>33</v>
      </c>
      <c r="B35">
        <v>4</v>
      </c>
      <c r="C35">
        <v>27</v>
      </c>
      <c r="D35">
        <v>0</v>
      </c>
      <c r="E35">
        <v>17</v>
      </c>
      <c r="F35">
        <v>0</v>
      </c>
      <c r="G35">
        <v>20</v>
      </c>
      <c r="H35">
        <v>0</v>
      </c>
      <c r="I35">
        <v>33</v>
      </c>
      <c r="J35">
        <v>0</v>
      </c>
      <c r="K35">
        <v>22</v>
      </c>
      <c r="L35">
        <v>0</v>
      </c>
    </row>
    <row r="36" spans="1:12">
      <c r="A36" t="s">
        <v>33</v>
      </c>
      <c r="B36">
        <v>4</v>
      </c>
      <c r="C36">
        <v>33</v>
      </c>
      <c r="D36">
        <v>0</v>
      </c>
      <c r="E36">
        <v>31</v>
      </c>
      <c r="F36">
        <v>0</v>
      </c>
      <c r="G36">
        <v>35</v>
      </c>
      <c r="H36">
        <v>0</v>
      </c>
      <c r="I36">
        <v>37</v>
      </c>
      <c r="J36">
        <v>0</v>
      </c>
      <c r="K36">
        <v>27</v>
      </c>
      <c r="L36">
        <v>0</v>
      </c>
    </row>
    <row r="37" spans="1:12">
      <c r="A37" t="s">
        <v>33</v>
      </c>
      <c r="B37">
        <v>4</v>
      </c>
      <c r="C37">
        <v>58</v>
      </c>
      <c r="D37">
        <v>0</v>
      </c>
      <c r="E37">
        <v>52</v>
      </c>
      <c r="F37">
        <v>0</v>
      </c>
      <c r="G37">
        <v>38</v>
      </c>
      <c r="H37">
        <v>0</v>
      </c>
      <c r="I37">
        <v>48</v>
      </c>
      <c r="J37">
        <v>0</v>
      </c>
      <c r="K37">
        <v>52</v>
      </c>
      <c r="L37">
        <v>0</v>
      </c>
    </row>
    <row r="38" spans="1:12">
      <c r="A38" t="s">
        <v>34</v>
      </c>
      <c r="B38">
        <v>3</v>
      </c>
      <c r="C38">
        <v>9</v>
      </c>
      <c r="D38">
        <v>159.76034546242929</v>
      </c>
      <c r="E38">
        <v>2</v>
      </c>
      <c r="F38">
        <v>0</v>
      </c>
      <c r="G38">
        <v>2</v>
      </c>
      <c r="H38">
        <v>0</v>
      </c>
      <c r="I38">
        <v>9</v>
      </c>
      <c r="J38">
        <v>836.19445257130781</v>
      </c>
      <c r="K38">
        <v>4</v>
      </c>
      <c r="L38">
        <v>362.55173570657269</v>
      </c>
    </row>
    <row r="39" spans="1:12">
      <c r="A39" t="s">
        <v>34</v>
      </c>
      <c r="B39">
        <v>3</v>
      </c>
      <c r="C39">
        <v>15</v>
      </c>
      <c r="D39">
        <v>0</v>
      </c>
      <c r="E39">
        <v>11</v>
      </c>
      <c r="F39">
        <v>0</v>
      </c>
      <c r="G39">
        <v>13</v>
      </c>
      <c r="H39">
        <v>0</v>
      </c>
      <c r="I39">
        <v>12</v>
      </c>
      <c r="J39">
        <v>0</v>
      </c>
      <c r="K39">
        <v>12</v>
      </c>
      <c r="L39">
        <v>0</v>
      </c>
    </row>
    <row r="40" spans="1:12">
      <c r="A40" t="s">
        <v>34</v>
      </c>
      <c r="B40">
        <v>3</v>
      </c>
      <c r="C40">
        <v>18</v>
      </c>
      <c r="D40">
        <v>0</v>
      </c>
      <c r="E40">
        <v>20</v>
      </c>
      <c r="F40">
        <v>0</v>
      </c>
      <c r="G40">
        <v>38</v>
      </c>
      <c r="H40">
        <v>0</v>
      </c>
      <c r="I40">
        <v>22</v>
      </c>
      <c r="J40">
        <v>0</v>
      </c>
      <c r="K40">
        <v>40</v>
      </c>
      <c r="L40">
        <v>0</v>
      </c>
    </row>
    <row r="41" spans="1:12">
      <c r="A41" t="s">
        <v>34</v>
      </c>
      <c r="B41">
        <v>3</v>
      </c>
      <c r="C41">
        <v>26</v>
      </c>
      <c r="D41">
        <v>0</v>
      </c>
      <c r="E41">
        <v>33</v>
      </c>
      <c r="F41">
        <v>0</v>
      </c>
      <c r="G41">
        <v>45</v>
      </c>
      <c r="H41">
        <v>0</v>
      </c>
      <c r="I41">
        <v>38</v>
      </c>
      <c r="J41">
        <v>0</v>
      </c>
      <c r="K41">
        <v>49</v>
      </c>
      <c r="L41">
        <v>0</v>
      </c>
    </row>
    <row r="42" spans="1:12">
      <c r="A42" t="s">
        <v>34</v>
      </c>
      <c r="B42">
        <v>3</v>
      </c>
      <c r="C42">
        <v>27</v>
      </c>
      <c r="D42">
        <v>0</v>
      </c>
      <c r="E42">
        <v>54</v>
      </c>
      <c r="F42">
        <v>0</v>
      </c>
      <c r="G42">
        <v>56</v>
      </c>
      <c r="H42">
        <v>0</v>
      </c>
      <c r="I42">
        <v>40</v>
      </c>
      <c r="J42">
        <v>0</v>
      </c>
      <c r="K42">
        <v>51</v>
      </c>
      <c r="L42">
        <v>0</v>
      </c>
    </row>
    <row r="43" spans="1:12">
      <c r="A43" t="s">
        <v>35</v>
      </c>
      <c r="B43">
        <v>5</v>
      </c>
      <c r="C43">
        <v>9</v>
      </c>
      <c r="D43">
        <v>0</v>
      </c>
      <c r="E43">
        <v>7</v>
      </c>
      <c r="F43">
        <v>0</v>
      </c>
      <c r="G43">
        <v>2</v>
      </c>
      <c r="H43">
        <v>139.04698062061365</v>
      </c>
      <c r="I43">
        <v>1</v>
      </c>
      <c r="J43">
        <v>269.12946676363214</v>
      </c>
      <c r="K43">
        <v>5</v>
      </c>
      <c r="L43">
        <v>1252.3624192736247</v>
      </c>
    </row>
    <row r="44" spans="1:12">
      <c r="A44" t="s">
        <v>35</v>
      </c>
      <c r="B44">
        <v>5</v>
      </c>
      <c r="C44">
        <v>16</v>
      </c>
      <c r="D44">
        <v>0</v>
      </c>
      <c r="E44">
        <v>13</v>
      </c>
      <c r="F44">
        <v>0</v>
      </c>
      <c r="G44">
        <v>12</v>
      </c>
      <c r="H44">
        <v>0</v>
      </c>
      <c r="I44">
        <v>7</v>
      </c>
      <c r="J44">
        <v>0</v>
      </c>
      <c r="K44">
        <v>15</v>
      </c>
      <c r="L44">
        <v>0</v>
      </c>
    </row>
    <row r="45" spans="1:12">
      <c r="A45" t="s">
        <v>35</v>
      </c>
      <c r="B45">
        <v>5</v>
      </c>
      <c r="C45">
        <v>35</v>
      </c>
      <c r="D45">
        <v>0</v>
      </c>
      <c r="E45">
        <v>17</v>
      </c>
      <c r="F45">
        <v>0</v>
      </c>
      <c r="G45">
        <v>36</v>
      </c>
      <c r="H45">
        <v>0</v>
      </c>
      <c r="I45">
        <v>10</v>
      </c>
      <c r="J45">
        <v>0</v>
      </c>
      <c r="K45">
        <v>34</v>
      </c>
      <c r="L45">
        <v>29.172306567195307</v>
      </c>
    </row>
    <row r="46" spans="1:12">
      <c r="A46" t="s">
        <v>35</v>
      </c>
      <c r="B46">
        <v>5</v>
      </c>
      <c r="C46">
        <v>37</v>
      </c>
      <c r="D46">
        <v>0</v>
      </c>
      <c r="E46">
        <v>23</v>
      </c>
      <c r="F46">
        <v>0</v>
      </c>
      <c r="G46">
        <v>45</v>
      </c>
      <c r="H46">
        <v>0</v>
      </c>
      <c r="I46">
        <v>24</v>
      </c>
      <c r="J46">
        <v>0</v>
      </c>
      <c r="K46">
        <v>37</v>
      </c>
      <c r="L46">
        <v>0</v>
      </c>
    </row>
    <row r="47" spans="1:12">
      <c r="A47" t="s">
        <v>35</v>
      </c>
      <c r="B47">
        <v>5</v>
      </c>
      <c r="C47">
        <v>43</v>
      </c>
      <c r="D47">
        <v>0</v>
      </c>
      <c r="E47">
        <v>56</v>
      </c>
      <c r="F47">
        <v>113.96311754651467</v>
      </c>
      <c r="G47">
        <v>56</v>
      </c>
      <c r="H47">
        <v>1015.6707109386031</v>
      </c>
      <c r="I47">
        <v>50</v>
      </c>
      <c r="J47">
        <v>873.41103859768532</v>
      </c>
      <c r="K47">
        <v>38</v>
      </c>
      <c r="L47">
        <v>0</v>
      </c>
    </row>
    <row r="48" spans="1:12">
      <c r="A48" t="s">
        <v>36</v>
      </c>
      <c r="B48">
        <v>1</v>
      </c>
      <c r="C48">
        <v>10</v>
      </c>
      <c r="D48">
        <v>457.36888120942177</v>
      </c>
      <c r="E48">
        <v>2</v>
      </c>
      <c r="F48">
        <v>0</v>
      </c>
      <c r="G48">
        <v>12</v>
      </c>
      <c r="H48">
        <v>260.07886108584609</v>
      </c>
      <c r="I48">
        <v>4</v>
      </c>
      <c r="J48">
        <v>0</v>
      </c>
      <c r="K48">
        <v>6</v>
      </c>
      <c r="L48">
        <v>0</v>
      </c>
    </row>
    <row r="49" spans="1:12">
      <c r="A49" t="s">
        <v>36</v>
      </c>
      <c r="B49">
        <v>1</v>
      </c>
      <c r="C49">
        <v>20</v>
      </c>
      <c r="D49">
        <v>0</v>
      </c>
      <c r="E49">
        <v>20</v>
      </c>
      <c r="F49">
        <v>0</v>
      </c>
      <c r="G49">
        <v>17</v>
      </c>
      <c r="H49">
        <v>0</v>
      </c>
      <c r="I49">
        <v>10</v>
      </c>
      <c r="J49">
        <v>209.2870484151598</v>
      </c>
      <c r="K49">
        <v>12</v>
      </c>
      <c r="L49">
        <v>185.06970154619265</v>
      </c>
    </row>
    <row r="50" spans="1:12">
      <c r="A50" t="s">
        <v>36</v>
      </c>
      <c r="B50">
        <v>1</v>
      </c>
      <c r="C50">
        <v>22</v>
      </c>
      <c r="D50">
        <v>0</v>
      </c>
      <c r="E50">
        <v>33</v>
      </c>
      <c r="F50">
        <v>0</v>
      </c>
      <c r="G50">
        <v>24</v>
      </c>
      <c r="H50">
        <v>0</v>
      </c>
      <c r="I50">
        <v>23</v>
      </c>
      <c r="J50">
        <v>0</v>
      </c>
      <c r="K50">
        <v>22</v>
      </c>
      <c r="L50">
        <v>0</v>
      </c>
    </row>
    <row r="51" spans="1:12">
      <c r="A51" t="s">
        <v>36</v>
      </c>
      <c r="B51">
        <v>1</v>
      </c>
      <c r="C51">
        <v>25</v>
      </c>
      <c r="D51">
        <v>0</v>
      </c>
      <c r="E51">
        <v>46</v>
      </c>
      <c r="F51">
        <v>0</v>
      </c>
      <c r="G51">
        <v>37</v>
      </c>
      <c r="H51">
        <v>0</v>
      </c>
      <c r="I51">
        <v>26</v>
      </c>
      <c r="J51">
        <v>0</v>
      </c>
      <c r="K51">
        <v>51</v>
      </c>
      <c r="L51">
        <v>0</v>
      </c>
    </row>
    <row r="52" spans="1:12">
      <c r="A52" t="s">
        <v>36</v>
      </c>
      <c r="B52">
        <v>1</v>
      </c>
      <c r="C52">
        <v>29</v>
      </c>
      <c r="D52">
        <v>0</v>
      </c>
      <c r="E52">
        <v>10</v>
      </c>
      <c r="F52">
        <v>145.72339541402931</v>
      </c>
      <c r="G52">
        <v>48</v>
      </c>
      <c r="H52">
        <v>23.405125736831998</v>
      </c>
      <c r="I52">
        <v>45</v>
      </c>
      <c r="J52">
        <v>0</v>
      </c>
      <c r="K52">
        <v>54</v>
      </c>
      <c r="L52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zoomScale="90" zoomScaleNormal="90" zoomScalePageLayoutView="90" workbookViewId="0">
      <selection activeCell="A18" sqref="A18:XFD22"/>
    </sheetView>
  </sheetViews>
  <sheetFormatPr baseColWidth="10" defaultColWidth="8.83203125" defaultRowHeight="14" x14ac:dyDescent="0"/>
  <sheetData>
    <row r="1" spans="1:12">
      <c r="C1" t="s">
        <v>51</v>
      </c>
      <c r="D1" t="s">
        <v>51</v>
      </c>
      <c r="E1" t="s">
        <v>19</v>
      </c>
      <c r="F1" t="s">
        <v>19</v>
      </c>
      <c r="G1" t="s">
        <v>1</v>
      </c>
      <c r="H1" t="s">
        <v>1</v>
      </c>
      <c r="I1" t="s">
        <v>2</v>
      </c>
      <c r="J1" t="s">
        <v>2</v>
      </c>
      <c r="K1" t="s">
        <v>52</v>
      </c>
      <c r="L1" t="s">
        <v>52</v>
      </c>
    </row>
    <row r="2" spans="1:12">
      <c r="A2" t="s">
        <v>45</v>
      </c>
      <c r="B2" t="s">
        <v>43</v>
      </c>
      <c r="C2" t="s">
        <v>50</v>
      </c>
      <c r="D2" t="s">
        <v>49</v>
      </c>
      <c r="E2" t="s">
        <v>42</v>
      </c>
      <c r="F2" t="s">
        <v>49</v>
      </c>
      <c r="G2" t="s">
        <v>42</v>
      </c>
      <c r="H2" t="s">
        <v>49</v>
      </c>
      <c r="I2" t="s">
        <v>42</v>
      </c>
      <c r="J2" t="s">
        <v>49</v>
      </c>
      <c r="K2" t="s">
        <v>42</v>
      </c>
      <c r="L2" t="s">
        <v>49</v>
      </c>
    </row>
    <row r="3" spans="1:12">
      <c r="A3" t="s">
        <v>27</v>
      </c>
      <c r="B3">
        <v>2</v>
      </c>
      <c r="C3">
        <v>6</v>
      </c>
      <c r="D3">
        <v>2142.8247396000002</v>
      </c>
      <c r="E3">
        <v>21</v>
      </c>
      <c r="F3">
        <v>120.12439999999992</v>
      </c>
      <c r="G3">
        <v>5</v>
      </c>
      <c r="H3">
        <v>554.52991999999972</v>
      </c>
      <c r="I3">
        <v>8</v>
      </c>
      <c r="J3">
        <v>0</v>
      </c>
      <c r="K3">
        <v>1</v>
      </c>
      <c r="L3">
        <v>104.18731999999993</v>
      </c>
    </row>
    <row r="4" spans="1:12">
      <c r="A4" t="s">
        <v>27</v>
      </c>
      <c r="B4">
        <v>2</v>
      </c>
      <c r="C4">
        <v>8</v>
      </c>
      <c r="D4">
        <v>1939.1726648000001</v>
      </c>
      <c r="E4">
        <v>36</v>
      </c>
      <c r="F4">
        <v>355.33451999999983</v>
      </c>
      <c r="G4">
        <v>32</v>
      </c>
      <c r="H4">
        <v>51.962280000000021</v>
      </c>
      <c r="I4">
        <v>11</v>
      </c>
      <c r="J4">
        <v>27.21012</v>
      </c>
      <c r="K4">
        <v>25</v>
      </c>
      <c r="L4">
        <v>203.92479999999995</v>
      </c>
    </row>
    <row r="5" spans="1:12">
      <c r="A5" t="s">
        <v>27</v>
      </c>
      <c r="B5">
        <v>2</v>
      </c>
      <c r="C5">
        <v>19</v>
      </c>
      <c r="D5">
        <v>1941.0794339999998</v>
      </c>
      <c r="E5">
        <v>46</v>
      </c>
      <c r="F5">
        <v>1224.7921199999996</v>
      </c>
      <c r="G5">
        <v>39</v>
      </c>
      <c r="H5">
        <v>1707.2681599999994</v>
      </c>
      <c r="I5">
        <v>32</v>
      </c>
      <c r="J5">
        <v>220.57499999999982</v>
      </c>
      <c r="K5">
        <v>42</v>
      </c>
      <c r="L5">
        <v>295.90259999999989</v>
      </c>
    </row>
    <row r="6" spans="1:12">
      <c r="A6" t="s">
        <v>27</v>
      </c>
      <c r="B6">
        <v>2</v>
      </c>
      <c r="C6">
        <v>28</v>
      </c>
      <c r="D6">
        <v>2776.8773804000002</v>
      </c>
      <c r="E6">
        <v>49</v>
      </c>
      <c r="F6">
        <v>957.31363999999985</v>
      </c>
      <c r="G6">
        <v>46</v>
      </c>
      <c r="H6">
        <v>557.83131999999989</v>
      </c>
      <c r="I6">
        <v>34</v>
      </c>
      <c r="J6">
        <v>49.230759999999862</v>
      </c>
      <c r="K6">
        <v>47</v>
      </c>
      <c r="L6">
        <v>416.35079999999971</v>
      </c>
    </row>
    <row r="7" spans="1:12">
      <c r="A7" t="s">
        <v>27</v>
      </c>
      <c r="B7">
        <v>2</v>
      </c>
      <c r="C7">
        <v>40</v>
      </c>
      <c r="D7">
        <v>5975.713381999999</v>
      </c>
      <c r="E7">
        <v>52</v>
      </c>
      <c r="F7">
        <v>0</v>
      </c>
      <c r="G7">
        <v>53</v>
      </c>
      <c r="H7">
        <v>0</v>
      </c>
      <c r="I7">
        <v>37</v>
      </c>
      <c r="J7">
        <v>506.24203999999986</v>
      </c>
      <c r="K7">
        <v>49</v>
      </c>
      <c r="L7">
        <v>336.70391999999987</v>
      </c>
    </row>
    <row r="8" spans="1:12">
      <c r="A8" t="s">
        <v>28</v>
      </c>
      <c r="B8">
        <v>4</v>
      </c>
      <c r="C8">
        <v>5</v>
      </c>
      <c r="D8">
        <v>1935.6270999999997</v>
      </c>
      <c r="E8">
        <v>7</v>
      </c>
      <c r="F8">
        <v>156.3461999999999</v>
      </c>
      <c r="G8">
        <v>5</v>
      </c>
      <c r="H8">
        <v>392.7626896000001</v>
      </c>
      <c r="I8">
        <v>12</v>
      </c>
      <c r="J8">
        <v>124.26123999999992</v>
      </c>
      <c r="K8">
        <v>28</v>
      </c>
      <c r="L8">
        <v>132.14792</v>
      </c>
    </row>
    <row r="9" spans="1:12">
      <c r="A9" t="s">
        <v>28</v>
      </c>
      <c r="B9">
        <v>4</v>
      </c>
      <c r="C9">
        <v>16</v>
      </c>
      <c r="D9">
        <v>5909.8034844000003</v>
      </c>
      <c r="E9">
        <v>21</v>
      </c>
      <c r="F9">
        <v>0</v>
      </c>
      <c r="G9">
        <v>9</v>
      </c>
      <c r="H9">
        <v>0</v>
      </c>
      <c r="I9">
        <v>25</v>
      </c>
      <c r="J9">
        <v>0</v>
      </c>
      <c r="K9">
        <v>31</v>
      </c>
      <c r="L9">
        <v>82.848639999999946</v>
      </c>
    </row>
    <row r="10" spans="1:12">
      <c r="A10" t="s">
        <v>28</v>
      </c>
      <c r="B10">
        <v>4</v>
      </c>
      <c r="C10">
        <v>17</v>
      </c>
      <c r="D10">
        <v>3361.4560483999999</v>
      </c>
      <c r="E10">
        <v>27</v>
      </c>
      <c r="F10">
        <v>700.45874239999989</v>
      </c>
      <c r="G10">
        <v>14</v>
      </c>
      <c r="H10">
        <v>26.036279999999977</v>
      </c>
      <c r="I10">
        <v>29</v>
      </c>
      <c r="J10">
        <v>0</v>
      </c>
      <c r="K10">
        <v>34</v>
      </c>
      <c r="L10">
        <v>841.30423999999971</v>
      </c>
    </row>
    <row r="11" spans="1:12">
      <c r="A11" t="s">
        <v>28</v>
      </c>
      <c r="B11">
        <v>4</v>
      </c>
      <c r="C11">
        <v>18</v>
      </c>
      <c r="D11">
        <v>2386.3309328000005</v>
      </c>
      <c r="E11">
        <v>31</v>
      </c>
      <c r="F11">
        <v>0</v>
      </c>
      <c r="G11">
        <v>22</v>
      </c>
      <c r="H11">
        <v>0</v>
      </c>
      <c r="I11">
        <v>41</v>
      </c>
      <c r="J11">
        <v>362.17403999999993</v>
      </c>
      <c r="K11">
        <v>44</v>
      </c>
      <c r="L11">
        <v>184.83335999999983</v>
      </c>
    </row>
    <row r="12" spans="1:12">
      <c r="A12" t="s">
        <v>28</v>
      </c>
      <c r="B12">
        <v>4</v>
      </c>
      <c r="C12">
        <v>30</v>
      </c>
      <c r="D12">
        <v>2656.9366500000001</v>
      </c>
      <c r="E12">
        <v>52</v>
      </c>
      <c r="F12">
        <v>0</v>
      </c>
      <c r="G12">
        <v>31</v>
      </c>
      <c r="H12">
        <v>115.11675999999991</v>
      </c>
      <c r="I12">
        <v>46</v>
      </c>
      <c r="J12">
        <v>1051.07764</v>
      </c>
      <c r="K12">
        <v>50</v>
      </c>
      <c r="L12">
        <v>299.30495999999971</v>
      </c>
    </row>
    <row r="13" spans="1:12">
      <c r="A13" t="s">
        <v>29</v>
      </c>
      <c r="B13">
        <v>1</v>
      </c>
      <c r="C13">
        <v>4</v>
      </c>
      <c r="D13">
        <v>2453.2874279999996</v>
      </c>
      <c r="E13">
        <v>10</v>
      </c>
      <c r="F13">
        <v>0</v>
      </c>
      <c r="G13">
        <v>20</v>
      </c>
      <c r="H13">
        <v>508.64611999999983</v>
      </c>
      <c r="I13">
        <v>8</v>
      </c>
      <c r="J13">
        <v>0</v>
      </c>
      <c r="K13">
        <v>15</v>
      </c>
      <c r="L13">
        <v>0</v>
      </c>
    </row>
    <row r="14" spans="1:12">
      <c r="A14" t="s">
        <v>29</v>
      </c>
      <c r="B14">
        <v>1</v>
      </c>
      <c r="C14">
        <v>5</v>
      </c>
      <c r="D14">
        <v>335.4331664</v>
      </c>
      <c r="E14">
        <v>16</v>
      </c>
      <c r="F14">
        <v>0</v>
      </c>
      <c r="G14">
        <v>22</v>
      </c>
      <c r="H14">
        <v>0</v>
      </c>
      <c r="I14">
        <v>14</v>
      </c>
      <c r="J14">
        <v>0</v>
      </c>
      <c r="K14">
        <v>16</v>
      </c>
      <c r="L14">
        <v>0</v>
      </c>
    </row>
    <row r="15" spans="1:12">
      <c r="A15" t="s">
        <v>29</v>
      </c>
      <c r="B15">
        <v>1</v>
      </c>
      <c r="C15">
        <v>19</v>
      </c>
      <c r="D15">
        <v>2401.9472903999999</v>
      </c>
      <c r="E15">
        <v>24</v>
      </c>
      <c r="F15">
        <v>0</v>
      </c>
      <c r="G15">
        <v>42</v>
      </c>
      <c r="H15">
        <v>2641.1059999999993</v>
      </c>
      <c r="I15">
        <v>25</v>
      </c>
      <c r="J15">
        <v>0</v>
      </c>
      <c r="K15">
        <v>17</v>
      </c>
      <c r="L15">
        <v>0</v>
      </c>
    </row>
    <row r="16" spans="1:12">
      <c r="A16" t="s">
        <v>29</v>
      </c>
      <c r="B16">
        <v>1</v>
      </c>
      <c r="C16">
        <v>55</v>
      </c>
      <c r="D16">
        <v>636.74171999999976</v>
      </c>
      <c r="E16">
        <v>45</v>
      </c>
      <c r="F16">
        <v>207.41991999999988</v>
      </c>
      <c r="G16">
        <v>48</v>
      </c>
      <c r="H16">
        <v>0</v>
      </c>
      <c r="I16">
        <v>26</v>
      </c>
      <c r="J16">
        <v>0</v>
      </c>
      <c r="K16">
        <v>36</v>
      </c>
      <c r="L16">
        <v>0</v>
      </c>
    </row>
    <row r="17" spans="1:12">
      <c r="A17" t="s">
        <v>29</v>
      </c>
      <c r="B17">
        <v>1</v>
      </c>
      <c r="C17">
        <v>58</v>
      </c>
      <c r="D17">
        <v>4271.9160799999991</v>
      </c>
      <c r="E17">
        <v>53</v>
      </c>
      <c r="F17">
        <v>2188.3243999999995</v>
      </c>
      <c r="G17" t="s">
        <v>25</v>
      </c>
      <c r="H17">
        <v>0</v>
      </c>
      <c r="I17">
        <v>36</v>
      </c>
      <c r="J17">
        <v>521.41463999999985</v>
      </c>
      <c r="K17">
        <v>39</v>
      </c>
      <c r="L17">
        <v>20.207119999999946</v>
      </c>
    </row>
    <row r="18" spans="1:12">
      <c r="A18" t="s">
        <v>30</v>
      </c>
      <c r="B18">
        <v>2</v>
      </c>
      <c r="C18">
        <v>11</v>
      </c>
      <c r="D18">
        <v>390.5990579999999</v>
      </c>
      <c r="E18">
        <v>19</v>
      </c>
      <c r="F18">
        <v>0</v>
      </c>
      <c r="G18">
        <v>7</v>
      </c>
      <c r="H18">
        <v>0</v>
      </c>
      <c r="I18">
        <v>10</v>
      </c>
      <c r="J18">
        <v>0</v>
      </c>
      <c r="K18">
        <v>4</v>
      </c>
      <c r="L18">
        <v>0</v>
      </c>
    </row>
    <row r="19" spans="1:12">
      <c r="A19" t="s">
        <v>30</v>
      </c>
      <c r="B19">
        <v>2</v>
      </c>
      <c r="C19">
        <v>15</v>
      </c>
      <c r="D19">
        <v>0</v>
      </c>
      <c r="E19">
        <v>21</v>
      </c>
      <c r="F19">
        <v>190.99415999999997</v>
      </c>
      <c r="G19">
        <v>8</v>
      </c>
      <c r="H19">
        <v>0</v>
      </c>
      <c r="I19">
        <v>16</v>
      </c>
      <c r="J19">
        <v>0</v>
      </c>
      <c r="K19">
        <v>15</v>
      </c>
      <c r="L19">
        <v>0</v>
      </c>
    </row>
    <row r="20" spans="1:12">
      <c r="A20" t="s">
        <v>30</v>
      </c>
      <c r="B20">
        <v>2</v>
      </c>
      <c r="C20">
        <v>18</v>
      </c>
      <c r="D20">
        <v>1774.7508031999996</v>
      </c>
      <c r="E20">
        <v>38</v>
      </c>
      <c r="F20">
        <v>22.435520000000025</v>
      </c>
      <c r="G20">
        <v>20</v>
      </c>
      <c r="H20">
        <v>0</v>
      </c>
      <c r="I20">
        <v>37</v>
      </c>
      <c r="J20">
        <v>0</v>
      </c>
      <c r="K20">
        <v>25</v>
      </c>
      <c r="L20">
        <v>0</v>
      </c>
    </row>
    <row r="21" spans="1:12">
      <c r="A21" t="s">
        <v>30</v>
      </c>
      <c r="B21">
        <v>2</v>
      </c>
      <c r="C21">
        <v>32</v>
      </c>
      <c r="D21">
        <v>3034.6056055999998</v>
      </c>
      <c r="E21">
        <v>41</v>
      </c>
      <c r="F21">
        <v>765.00319999999977</v>
      </c>
      <c r="G21">
        <v>27</v>
      </c>
      <c r="H21">
        <v>0</v>
      </c>
      <c r="I21">
        <v>39</v>
      </c>
      <c r="J21">
        <v>214.80111999999991</v>
      </c>
      <c r="K21">
        <v>42</v>
      </c>
      <c r="L21">
        <v>60.486119999999914</v>
      </c>
    </row>
    <row r="22" spans="1:12">
      <c r="A22" t="s">
        <v>30</v>
      </c>
      <c r="B22">
        <v>2</v>
      </c>
      <c r="C22">
        <v>47</v>
      </c>
      <c r="D22">
        <v>0</v>
      </c>
      <c r="E22">
        <v>49</v>
      </c>
      <c r="F22">
        <v>0</v>
      </c>
      <c r="G22">
        <v>41</v>
      </c>
      <c r="H22">
        <v>108.27999999999996</v>
      </c>
      <c r="I22">
        <v>41</v>
      </c>
      <c r="J22">
        <v>820.93183999999974</v>
      </c>
      <c r="K22">
        <v>48</v>
      </c>
      <c r="L22">
        <v>493.62071999999978</v>
      </c>
    </row>
    <row r="23" spans="1:12">
      <c r="A23" t="s">
        <v>31</v>
      </c>
      <c r="B23">
        <v>3</v>
      </c>
      <c r="C23">
        <v>12</v>
      </c>
      <c r="D23">
        <v>1812.7298235999997</v>
      </c>
      <c r="E23">
        <v>5</v>
      </c>
      <c r="F23">
        <v>1002.9142499999998</v>
      </c>
      <c r="G23">
        <v>7</v>
      </c>
      <c r="H23">
        <v>458.46826479999982</v>
      </c>
      <c r="I23">
        <v>15</v>
      </c>
      <c r="J23">
        <v>0</v>
      </c>
      <c r="K23">
        <v>4</v>
      </c>
      <c r="L23">
        <v>177.9203599999999</v>
      </c>
    </row>
    <row r="24" spans="1:12">
      <c r="A24" t="s">
        <v>31</v>
      </c>
      <c r="B24">
        <v>3</v>
      </c>
      <c r="C24">
        <v>14</v>
      </c>
      <c r="D24">
        <v>1371.7195396000002</v>
      </c>
      <c r="E24">
        <v>15</v>
      </c>
      <c r="F24">
        <v>767.44504319999987</v>
      </c>
      <c r="G24">
        <v>22</v>
      </c>
      <c r="H24">
        <v>665.41359039999986</v>
      </c>
      <c r="I24">
        <v>19</v>
      </c>
      <c r="J24">
        <v>25.344559999999973</v>
      </c>
      <c r="K24">
        <v>21</v>
      </c>
      <c r="L24">
        <v>90.652039999999957</v>
      </c>
    </row>
    <row r="25" spans="1:12">
      <c r="A25" t="s">
        <v>31</v>
      </c>
      <c r="B25">
        <v>3</v>
      </c>
      <c r="C25">
        <v>28</v>
      </c>
      <c r="D25">
        <v>3318.5218395999991</v>
      </c>
      <c r="E25">
        <v>27</v>
      </c>
      <c r="F25">
        <v>604.82497119999982</v>
      </c>
      <c r="G25">
        <v>23</v>
      </c>
      <c r="H25">
        <v>0</v>
      </c>
      <c r="I25">
        <v>30</v>
      </c>
      <c r="J25">
        <v>20.389639999999986</v>
      </c>
      <c r="K25">
        <v>23</v>
      </c>
      <c r="L25">
        <v>236.82247999999998</v>
      </c>
    </row>
    <row r="26" spans="1:12">
      <c r="A26" t="s">
        <v>31</v>
      </c>
      <c r="B26">
        <v>3</v>
      </c>
      <c r="C26">
        <v>33</v>
      </c>
      <c r="D26">
        <v>1503.9997011999994</v>
      </c>
      <c r="E26">
        <v>34</v>
      </c>
      <c r="F26">
        <v>0</v>
      </c>
      <c r="G26">
        <v>26</v>
      </c>
      <c r="H26">
        <v>1623.8488012000003</v>
      </c>
      <c r="I26">
        <v>42</v>
      </c>
      <c r="J26">
        <v>3234.4884399999992</v>
      </c>
      <c r="K26">
        <v>43</v>
      </c>
      <c r="L26">
        <v>442.85591999999974</v>
      </c>
    </row>
    <row r="27" spans="1:12">
      <c r="A27" t="s">
        <v>31</v>
      </c>
      <c r="B27">
        <v>3</v>
      </c>
      <c r="C27">
        <v>35</v>
      </c>
      <c r="D27">
        <v>0</v>
      </c>
      <c r="E27">
        <v>46</v>
      </c>
      <c r="F27">
        <v>2639.7067599999996</v>
      </c>
      <c r="G27">
        <v>46</v>
      </c>
      <c r="H27">
        <v>822.45163999999966</v>
      </c>
      <c r="I27">
        <v>49</v>
      </c>
      <c r="J27">
        <v>804.15459999999985</v>
      </c>
      <c r="K27">
        <v>45</v>
      </c>
      <c r="L27">
        <v>308.50695999999976</v>
      </c>
    </row>
    <row r="28" spans="1:12">
      <c r="A28" t="s">
        <v>32</v>
      </c>
      <c r="B28">
        <v>5</v>
      </c>
      <c r="C28">
        <v>2</v>
      </c>
      <c r="D28">
        <v>1211.2348704000001</v>
      </c>
      <c r="E28">
        <v>12</v>
      </c>
      <c r="F28">
        <v>156.87619999999993</v>
      </c>
      <c r="G28">
        <v>7</v>
      </c>
      <c r="H28">
        <v>220.65499999999986</v>
      </c>
      <c r="I28">
        <v>11</v>
      </c>
      <c r="J28">
        <v>0</v>
      </c>
      <c r="K28">
        <v>2</v>
      </c>
      <c r="L28">
        <v>333.2844799999998</v>
      </c>
    </row>
    <row r="29" spans="1:12">
      <c r="A29" t="s">
        <v>32</v>
      </c>
      <c r="B29">
        <v>5</v>
      </c>
      <c r="C29">
        <v>19</v>
      </c>
      <c r="D29">
        <v>3318.3410952000004</v>
      </c>
      <c r="E29">
        <v>19</v>
      </c>
      <c r="F29">
        <v>1368.9353796</v>
      </c>
      <c r="G29">
        <v>17</v>
      </c>
      <c r="H29">
        <v>127.75691999999998</v>
      </c>
      <c r="I29">
        <v>15</v>
      </c>
      <c r="J29">
        <v>52.672319999999786</v>
      </c>
      <c r="K29">
        <v>15</v>
      </c>
      <c r="L29">
        <v>536.27275999999995</v>
      </c>
    </row>
    <row r="30" spans="1:12">
      <c r="A30" t="s">
        <v>32</v>
      </c>
      <c r="B30">
        <v>5</v>
      </c>
      <c r="C30">
        <v>20</v>
      </c>
      <c r="D30">
        <v>873.2705547999999</v>
      </c>
      <c r="E30">
        <v>23</v>
      </c>
      <c r="F30">
        <v>0</v>
      </c>
      <c r="G30">
        <v>41</v>
      </c>
      <c r="H30">
        <v>1365.3334399999997</v>
      </c>
      <c r="I30">
        <v>19</v>
      </c>
      <c r="J30">
        <v>0</v>
      </c>
      <c r="K30">
        <v>22</v>
      </c>
      <c r="L30">
        <v>299.41023999999993</v>
      </c>
    </row>
    <row r="31" spans="1:12">
      <c r="A31" t="s">
        <v>32</v>
      </c>
      <c r="B31">
        <v>5</v>
      </c>
      <c r="C31">
        <v>23</v>
      </c>
      <c r="D31">
        <v>1916.3569156000001</v>
      </c>
      <c r="E31">
        <v>28</v>
      </c>
      <c r="F31">
        <v>0</v>
      </c>
      <c r="G31">
        <v>43</v>
      </c>
      <c r="H31">
        <v>2165.0885999999996</v>
      </c>
      <c r="I31">
        <v>31</v>
      </c>
      <c r="J31">
        <v>141.74807999999996</v>
      </c>
      <c r="K31">
        <v>43</v>
      </c>
      <c r="L31">
        <v>361.27847999999972</v>
      </c>
    </row>
    <row r="32" spans="1:12">
      <c r="A32" t="s">
        <v>32</v>
      </c>
      <c r="B32">
        <v>5</v>
      </c>
      <c r="C32">
        <v>28</v>
      </c>
      <c r="D32">
        <v>458.86470159999976</v>
      </c>
      <c r="E32">
        <v>37</v>
      </c>
      <c r="F32">
        <v>1778.9029199999995</v>
      </c>
      <c r="G32">
        <v>48</v>
      </c>
      <c r="H32">
        <v>2144.5996799999994</v>
      </c>
      <c r="I32">
        <v>46</v>
      </c>
      <c r="J32">
        <v>2140.1014799999994</v>
      </c>
      <c r="K32">
        <v>52</v>
      </c>
      <c r="L32">
        <v>1704.3993599999999</v>
      </c>
    </row>
    <row r="33" spans="1:12">
      <c r="A33" t="s">
        <v>33</v>
      </c>
      <c r="B33">
        <v>4</v>
      </c>
      <c r="C33">
        <v>13</v>
      </c>
      <c r="D33">
        <v>0</v>
      </c>
      <c r="E33">
        <v>7</v>
      </c>
      <c r="F33">
        <v>328.40599999999989</v>
      </c>
      <c r="G33">
        <v>1</v>
      </c>
      <c r="H33">
        <v>325.96579999999983</v>
      </c>
      <c r="I33">
        <v>2</v>
      </c>
      <c r="J33">
        <v>12.695999999999799</v>
      </c>
      <c r="K33">
        <v>13</v>
      </c>
      <c r="L33">
        <v>0</v>
      </c>
    </row>
    <row r="34" spans="1:12">
      <c r="A34" t="s">
        <v>33</v>
      </c>
      <c r="B34">
        <v>4</v>
      </c>
      <c r="C34">
        <v>17</v>
      </c>
      <c r="D34">
        <v>0</v>
      </c>
      <c r="E34">
        <v>8</v>
      </c>
      <c r="F34">
        <v>0</v>
      </c>
      <c r="G34">
        <v>11</v>
      </c>
      <c r="H34">
        <v>0</v>
      </c>
      <c r="I34">
        <v>3</v>
      </c>
      <c r="J34">
        <v>0</v>
      </c>
      <c r="K34">
        <v>21</v>
      </c>
      <c r="L34">
        <v>272.9257599999998</v>
      </c>
    </row>
    <row r="35" spans="1:12">
      <c r="A35" t="s">
        <v>33</v>
      </c>
      <c r="B35">
        <v>4</v>
      </c>
      <c r="C35">
        <v>27</v>
      </c>
      <c r="D35">
        <v>2316.4565516000002</v>
      </c>
      <c r="E35">
        <v>17</v>
      </c>
      <c r="F35">
        <v>292.30479999999989</v>
      </c>
      <c r="G35">
        <v>20</v>
      </c>
      <c r="H35">
        <v>19.848039999999997</v>
      </c>
      <c r="I35">
        <v>33</v>
      </c>
      <c r="J35">
        <v>119.693</v>
      </c>
      <c r="K35">
        <v>22</v>
      </c>
      <c r="L35">
        <v>1038.3217999999999</v>
      </c>
    </row>
    <row r="36" spans="1:12">
      <c r="A36" t="s">
        <v>33</v>
      </c>
      <c r="B36">
        <v>4</v>
      </c>
      <c r="C36">
        <v>33</v>
      </c>
      <c r="D36">
        <v>2347.0466615999994</v>
      </c>
      <c r="E36">
        <v>31</v>
      </c>
      <c r="F36">
        <v>1219.2665599999998</v>
      </c>
      <c r="G36">
        <v>35</v>
      </c>
      <c r="H36">
        <v>1225.3500799999995</v>
      </c>
      <c r="I36">
        <v>37</v>
      </c>
      <c r="J36">
        <v>227.83079999999978</v>
      </c>
      <c r="K36">
        <v>27</v>
      </c>
      <c r="L36">
        <v>281.68143999999984</v>
      </c>
    </row>
    <row r="37" spans="1:12">
      <c r="A37" t="s">
        <v>33</v>
      </c>
      <c r="B37">
        <v>4</v>
      </c>
      <c r="C37">
        <v>58</v>
      </c>
      <c r="D37">
        <v>0</v>
      </c>
      <c r="E37">
        <v>52</v>
      </c>
      <c r="F37">
        <v>836.45835999999986</v>
      </c>
      <c r="G37">
        <v>38</v>
      </c>
      <c r="H37">
        <v>1599.5603599999995</v>
      </c>
      <c r="I37">
        <v>48</v>
      </c>
      <c r="J37">
        <v>1042.7286799999997</v>
      </c>
      <c r="K37">
        <v>52</v>
      </c>
      <c r="L37">
        <v>550.97955999999999</v>
      </c>
    </row>
    <row r="38" spans="1:12">
      <c r="A38" t="s">
        <v>34</v>
      </c>
      <c r="B38">
        <v>3</v>
      </c>
      <c r="C38">
        <v>9</v>
      </c>
      <c r="D38">
        <v>1269.5920584</v>
      </c>
      <c r="E38">
        <v>2</v>
      </c>
      <c r="F38">
        <v>458.94763999999981</v>
      </c>
      <c r="G38">
        <v>2</v>
      </c>
      <c r="H38">
        <v>0</v>
      </c>
      <c r="I38">
        <v>9</v>
      </c>
      <c r="J38">
        <v>0</v>
      </c>
      <c r="K38">
        <v>4</v>
      </c>
      <c r="L38">
        <v>0</v>
      </c>
    </row>
    <row r="39" spans="1:12">
      <c r="A39" t="s">
        <v>34</v>
      </c>
      <c r="B39">
        <v>3</v>
      </c>
      <c r="C39">
        <v>15</v>
      </c>
      <c r="D39">
        <v>1523.875828</v>
      </c>
      <c r="E39">
        <v>11</v>
      </c>
      <c r="F39">
        <v>337.82579999999996</v>
      </c>
      <c r="G39">
        <v>13</v>
      </c>
      <c r="H39">
        <v>447.89813679999986</v>
      </c>
      <c r="I39">
        <v>12</v>
      </c>
      <c r="J39">
        <v>0</v>
      </c>
      <c r="K39">
        <v>12</v>
      </c>
      <c r="L39">
        <v>95.089719999999929</v>
      </c>
    </row>
    <row r="40" spans="1:12">
      <c r="A40" t="s">
        <v>34</v>
      </c>
      <c r="B40">
        <v>3</v>
      </c>
      <c r="C40">
        <v>18</v>
      </c>
      <c r="D40">
        <v>2591.3835251999994</v>
      </c>
      <c r="E40">
        <v>20</v>
      </c>
      <c r="F40">
        <v>529.30924639999989</v>
      </c>
      <c r="G40">
        <v>38</v>
      </c>
      <c r="H40">
        <v>449.70515999999981</v>
      </c>
      <c r="I40">
        <v>22</v>
      </c>
      <c r="J40">
        <v>0</v>
      </c>
      <c r="K40">
        <v>40</v>
      </c>
      <c r="L40">
        <v>191.12719999999979</v>
      </c>
    </row>
    <row r="41" spans="1:12">
      <c r="A41" t="s">
        <v>34</v>
      </c>
      <c r="B41">
        <v>3</v>
      </c>
      <c r="C41">
        <v>26</v>
      </c>
      <c r="D41">
        <v>3326.1089003999996</v>
      </c>
      <c r="E41">
        <v>33</v>
      </c>
      <c r="F41">
        <v>0</v>
      </c>
      <c r="G41">
        <v>45</v>
      </c>
      <c r="H41">
        <v>1259.2383199999995</v>
      </c>
      <c r="I41">
        <v>38</v>
      </c>
      <c r="J41">
        <v>127.47423999999987</v>
      </c>
      <c r="K41">
        <v>49</v>
      </c>
      <c r="L41">
        <v>340.81427999999971</v>
      </c>
    </row>
    <row r="42" spans="1:12">
      <c r="A42" t="s">
        <v>34</v>
      </c>
      <c r="B42">
        <v>3</v>
      </c>
      <c r="C42">
        <v>27</v>
      </c>
      <c r="D42">
        <v>4349.3703996000004</v>
      </c>
      <c r="E42">
        <v>54</v>
      </c>
      <c r="F42">
        <v>774.00223999999992</v>
      </c>
      <c r="G42">
        <v>56</v>
      </c>
      <c r="H42">
        <v>0</v>
      </c>
      <c r="I42">
        <v>40</v>
      </c>
      <c r="J42">
        <v>126.17755999999991</v>
      </c>
      <c r="K42">
        <v>51</v>
      </c>
      <c r="L42">
        <v>48.818039999999911</v>
      </c>
    </row>
    <row r="43" spans="1:12">
      <c r="A43" t="s">
        <v>35</v>
      </c>
      <c r="B43">
        <v>5</v>
      </c>
      <c r="C43">
        <v>9</v>
      </c>
      <c r="D43">
        <v>5041.0401639000002</v>
      </c>
      <c r="E43">
        <v>7</v>
      </c>
      <c r="F43">
        <v>0</v>
      </c>
      <c r="G43">
        <v>2</v>
      </c>
      <c r="H43">
        <v>2604.6304640000003</v>
      </c>
      <c r="I43">
        <v>1</v>
      </c>
      <c r="J43">
        <v>9.4893199999997933</v>
      </c>
      <c r="K43">
        <v>5</v>
      </c>
      <c r="L43">
        <v>38.979039999999998</v>
      </c>
    </row>
    <row r="44" spans="1:12">
      <c r="A44" t="s">
        <v>35</v>
      </c>
      <c r="B44">
        <v>5</v>
      </c>
      <c r="C44">
        <v>16</v>
      </c>
      <c r="D44">
        <v>2880.2909408000005</v>
      </c>
      <c r="E44">
        <v>13</v>
      </c>
      <c r="F44">
        <v>149.55952000000002</v>
      </c>
      <c r="G44">
        <v>12</v>
      </c>
      <c r="H44">
        <v>28.202679999999987</v>
      </c>
      <c r="I44">
        <v>7</v>
      </c>
      <c r="J44">
        <v>0</v>
      </c>
      <c r="K44">
        <v>15</v>
      </c>
      <c r="L44">
        <v>358.53891999999985</v>
      </c>
    </row>
    <row r="45" spans="1:12">
      <c r="A45" t="s">
        <v>35</v>
      </c>
      <c r="B45">
        <v>5</v>
      </c>
      <c r="C45">
        <v>35</v>
      </c>
      <c r="D45">
        <v>4122.1438552</v>
      </c>
      <c r="E45">
        <v>17</v>
      </c>
      <c r="F45">
        <v>3577.201184</v>
      </c>
      <c r="G45">
        <v>36</v>
      </c>
      <c r="H45">
        <v>2949.9063199999991</v>
      </c>
      <c r="I45">
        <v>10</v>
      </c>
      <c r="J45">
        <v>0</v>
      </c>
      <c r="K45">
        <v>34</v>
      </c>
      <c r="L45">
        <v>154.45083999999991</v>
      </c>
    </row>
    <row r="46" spans="1:12">
      <c r="A46" t="s">
        <v>35</v>
      </c>
      <c r="B46">
        <v>5</v>
      </c>
      <c r="C46">
        <v>37</v>
      </c>
      <c r="D46">
        <v>2892.6191799999988</v>
      </c>
      <c r="E46">
        <v>23</v>
      </c>
      <c r="F46">
        <v>1708.0872119999999</v>
      </c>
      <c r="G46">
        <v>45</v>
      </c>
      <c r="H46">
        <v>1873.6430799999998</v>
      </c>
      <c r="I46">
        <v>24</v>
      </c>
      <c r="J46">
        <v>799.3066</v>
      </c>
      <c r="K46">
        <v>37</v>
      </c>
      <c r="L46">
        <v>105.04199999999997</v>
      </c>
    </row>
    <row r="47" spans="1:12">
      <c r="A47" t="s">
        <v>35</v>
      </c>
      <c r="B47">
        <v>5</v>
      </c>
      <c r="C47">
        <v>43</v>
      </c>
      <c r="D47">
        <v>1669.3651380000001</v>
      </c>
      <c r="E47">
        <v>56</v>
      </c>
      <c r="F47">
        <v>0</v>
      </c>
      <c r="G47">
        <v>56</v>
      </c>
      <c r="H47">
        <v>0</v>
      </c>
      <c r="I47">
        <v>50</v>
      </c>
      <c r="J47">
        <v>141.54351999999989</v>
      </c>
      <c r="K47">
        <v>38</v>
      </c>
      <c r="L47">
        <v>354.16583999999978</v>
      </c>
    </row>
    <row r="48" spans="1:12">
      <c r="A48" t="s">
        <v>36</v>
      </c>
      <c r="B48">
        <v>1</v>
      </c>
      <c r="C48">
        <v>10</v>
      </c>
      <c r="D48">
        <v>2751.2549400000007</v>
      </c>
      <c r="E48">
        <v>2</v>
      </c>
      <c r="F48">
        <v>2050.2257207999996</v>
      </c>
      <c r="G48">
        <v>12</v>
      </c>
      <c r="H48">
        <v>0</v>
      </c>
      <c r="I48">
        <v>4</v>
      </c>
      <c r="J48">
        <v>0</v>
      </c>
      <c r="K48">
        <v>6</v>
      </c>
      <c r="L48">
        <v>190.27743999999979</v>
      </c>
    </row>
    <row r="49" spans="1:12">
      <c r="A49" t="s">
        <v>36</v>
      </c>
      <c r="B49">
        <v>1</v>
      </c>
      <c r="C49">
        <v>20</v>
      </c>
      <c r="D49">
        <v>123.90367999999995</v>
      </c>
      <c r="E49">
        <v>20</v>
      </c>
      <c r="F49">
        <v>0</v>
      </c>
      <c r="G49">
        <v>17</v>
      </c>
      <c r="H49">
        <v>750.76178120000009</v>
      </c>
      <c r="I49">
        <v>10</v>
      </c>
      <c r="J49">
        <v>173.04219999999989</v>
      </c>
      <c r="K49">
        <v>12</v>
      </c>
      <c r="L49">
        <v>68.690759999999926</v>
      </c>
    </row>
    <row r="50" spans="1:12">
      <c r="A50" t="s">
        <v>36</v>
      </c>
      <c r="B50">
        <v>1</v>
      </c>
      <c r="C50">
        <v>22</v>
      </c>
      <c r="D50">
        <v>519.27692760000014</v>
      </c>
      <c r="E50">
        <v>33</v>
      </c>
      <c r="F50">
        <v>237.28667999999982</v>
      </c>
      <c r="G50">
        <v>24</v>
      </c>
      <c r="H50">
        <v>122.57291999999995</v>
      </c>
      <c r="I50">
        <v>23</v>
      </c>
      <c r="J50">
        <v>0</v>
      </c>
      <c r="K50">
        <v>22</v>
      </c>
      <c r="L50">
        <v>0</v>
      </c>
    </row>
    <row r="51" spans="1:12">
      <c r="A51" t="s">
        <v>36</v>
      </c>
      <c r="B51">
        <v>1</v>
      </c>
      <c r="C51">
        <v>25</v>
      </c>
      <c r="D51">
        <v>1858.6535567999999</v>
      </c>
      <c r="E51">
        <v>46</v>
      </c>
      <c r="F51">
        <v>144.53063999999983</v>
      </c>
      <c r="G51">
        <v>37</v>
      </c>
      <c r="H51">
        <v>0</v>
      </c>
      <c r="I51">
        <v>26</v>
      </c>
      <c r="J51">
        <v>121.60223999999994</v>
      </c>
      <c r="K51">
        <v>51</v>
      </c>
      <c r="L51">
        <v>1728.0532799999996</v>
      </c>
    </row>
    <row r="52" spans="1:12">
      <c r="A52" t="s">
        <v>36</v>
      </c>
      <c r="B52">
        <v>1</v>
      </c>
      <c r="C52">
        <v>29</v>
      </c>
      <c r="D52">
        <v>2597.9668264000002</v>
      </c>
      <c r="E52">
        <v>10</v>
      </c>
      <c r="F52">
        <v>119.0785199999999</v>
      </c>
      <c r="G52">
        <v>48</v>
      </c>
      <c r="H52">
        <v>0</v>
      </c>
      <c r="I52">
        <v>45</v>
      </c>
      <c r="J52">
        <v>14.92523999999986</v>
      </c>
      <c r="K52">
        <v>54</v>
      </c>
      <c r="L52">
        <v>337.91939999999977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zoomScale="150" zoomScaleNormal="150" zoomScalePageLayoutView="150" workbookViewId="0">
      <selection activeCell="C9" sqref="C9"/>
    </sheetView>
  </sheetViews>
  <sheetFormatPr baseColWidth="10" defaultColWidth="8.83203125" defaultRowHeight="14" x14ac:dyDescent="0"/>
  <cols>
    <col min="2" max="2" width="11" bestFit="1" customWidth="1"/>
  </cols>
  <sheetData>
    <row r="1" spans="1:13">
      <c r="A1" t="s">
        <v>6</v>
      </c>
      <c r="B1" t="s">
        <v>5</v>
      </c>
      <c r="C1" t="s">
        <v>7</v>
      </c>
      <c r="D1" t="s">
        <v>8</v>
      </c>
      <c r="E1" t="s">
        <v>9</v>
      </c>
      <c r="F1" t="s">
        <v>11</v>
      </c>
      <c r="H1" t="s">
        <v>6</v>
      </c>
      <c r="I1" t="s">
        <v>18</v>
      </c>
      <c r="J1" t="s">
        <v>3</v>
      </c>
      <c r="K1" t="s">
        <v>1</v>
      </c>
      <c r="L1" t="s">
        <v>2</v>
      </c>
      <c r="M1" s="2" t="s">
        <v>52</v>
      </c>
    </row>
    <row r="2" spans="1:13">
      <c r="A2" t="s">
        <v>4</v>
      </c>
      <c r="B2">
        <v>0.21529284176558772</v>
      </c>
      <c r="C2">
        <v>0.11516247272662353</v>
      </c>
      <c r="D2">
        <v>4.8057917917653349E-3</v>
      </c>
      <c r="E2">
        <v>0.64427233686685181</v>
      </c>
      <c r="F2">
        <v>2.0466556849171744E-2</v>
      </c>
      <c r="H2" t="s">
        <v>67</v>
      </c>
      <c r="I2">
        <v>0.64427233686685181</v>
      </c>
      <c r="J2">
        <v>0.47904337450065049</v>
      </c>
      <c r="K2">
        <v>0.49932739730642967</v>
      </c>
      <c r="L2">
        <v>0.42278257136537412</v>
      </c>
      <c r="M2" s="3">
        <v>0.62278066783003128</v>
      </c>
    </row>
    <row r="3" spans="1:13">
      <c r="A3" t="s">
        <v>3</v>
      </c>
      <c r="B3">
        <v>0.31754334859419159</v>
      </c>
      <c r="C3">
        <v>0.14823379226430697</v>
      </c>
      <c r="D3">
        <v>5.5179484640850894E-2</v>
      </c>
      <c r="E3">
        <v>0.47904337450065049</v>
      </c>
      <c r="F3">
        <v>0</v>
      </c>
      <c r="H3" t="s">
        <v>64</v>
      </c>
      <c r="I3">
        <v>0.21529284176558772</v>
      </c>
      <c r="J3">
        <v>0.31754334859419159</v>
      </c>
      <c r="K3">
        <v>0.30434254160782659</v>
      </c>
      <c r="L3">
        <v>0.33693101825731103</v>
      </c>
      <c r="M3" s="3">
        <v>0.23371536498554935</v>
      </c>
    </row>
    <row r="4" spans="1:13">
      <c r="A4" t="s">
        <v>1</v>
      </c>
      <c r="B4">
        <v>0.30434254160782659</v>
      </c>
      <c r="C4">
        <v>0.11512561002761849</v>
      </c>
      <c r="D4">
        <v>8.120445105812539E-2</v>
      </c>
      <c r="E4">
        <v>0.49932739730642967</v>
      </c>
      <c r="F4">
        <v>0</v>
      </c>
      <c r="H4" t="s">
        <v>65</v>
      </c>
      <c r="I4">
        <v>0.11516247272662353</v>
      </c>
      <c r="J4">
        <v>0.14823379226430697</v>
      </c>
      <c r="K4">
        <v>0.11512561002761849</v>
      </c>
      <c r="L4">
        <v>0.14513165523571606</v>
      </c>
      <c r="M4" s="3">
        <v>6.2774611308903147E-2</v>
      </c>
    </row>
    <row r="5" spans="1:13">
      <c r="A5" t="s">
        <v>2</v>
      </c>
      <c r="B5">
        <v>0.33693101825731103</v>
      </c>
      <c r="C5">
        <v>0.14513165523571606</v>
      </c>
      <c r="D5">
        <v>9.5154755141598782E-2</v>
      </c>
      <c r="E5">
        <v>0.42278257136537412</v>
      </c>
      <c r="F5">
        <v>0</v>
      </c>
      <c r="H5" t="s">
        <v>66</v>
      </c>
      <c r="I5">
        <v>4.8057917917653349E-3</v>
      </c>
      <c r="J5">
        <v>5.5179484640850894E-2</v>
      </c>
      <c r="K5">
        <v>8.120445105812539E-2</v>
      </c>
      <c r="L5">
        <v>9.5154755141598782E-2</v>
      </c>
      <c r="M5" s="3">
        <v>8.0729355875516287E-2</v>
      </c>
    </row>
    <row r="6" spans="1:13">
      <c r="H6" t="s">
        <v>68</v>
      </c>
      <c r="I6">
        <v>2.0466556849171744E-2</v>
      </c>
      <c r="J6">
        <v>0</v>
      </c>
      <c r="K6">
        <v>0</v>
      </c>
      <c r="L6">
        <v>0</v>
      </c>
      <c r="M6" s="3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opLeftCell="U2" workbookViewId="0">
      <selection activeCell="X12" sqref="X12"/>
    </sheetView>
  </sheetViews>
  <sheetFormatPr baseColWidth="10" defaultColWidth="8.83203125" defaultRowHeight="14" x14ac:dyDescent="0"/>
  <sheetData>
    <row r="1" spans="1:28">
      <c r="D1" t="s">
        <v>13</v>
      </c>
    </row>
    <row r="2" spans="1:28">
      <c r="A2" t="s">
        <v>39</v>
      </c>
      <c r="B2" t="s">
        <v>38</v>
      </c>
      <c r="C2" t="s">
        <v>26</v>
      </c>
      <c r="D2" t="s">
        <v>12</v>
      </c>
      <c r="E2" t="s">
        <v>39</v>
      </c>
      <c r="F2" t="s">
        <v>38</v>
      </c>
      <c r="G2" t="s">
        <v>26</v>
      </c>
      <c r="H2" t="s">
        <v>14</v>
      </c>
      <c r="I2" t="s">
        <v>39</v>
      </c>
      <c r="J2" t="s">
        <v>38</v>
      </c>
      <c r="K2" t="s">
        <v>26</v>
      </c>
      <c r="L2" t="s">
        <v>1</v>
      </c>
      <c r="M2" t="s">
        <v>39</v>
      </c>
      <c r="N2" t="s">
        <v>37</v>
      </c>
      <c r="O2" t="s">
        <v>26</v>
      </c>
      <c r="P2" t="s">
        <v>2</v>
      </c>
      <c r="Q2" t="s">
        <v>39</v>
      </c>
      <c r="R2" t="s">
        <v>37</v>
      </c>
      <c r="S2" t="s">
        <v>26</v>
      </c>
      <c r="T2" t="s">
        <v>52</v>
      </c>
    </row>
    <row r="3" spans="1:28">
      <c r="A3" t="s">
        <v>27</v>
      </c>
      <c r="B3">
        <v>2</v>
      </c>
      <c r="C3">
        <v>6</v>
      </c>
      <c r="D3">
        <v>2686.5150857360577</v>
      </c>
      <c r="E3" t="s">
        <v>27</v>
      </c>
      <c r="F3">
        <v>2</v>
      </c>
      <c r="G3">
        <v>21</v>
      </c>
      <c r="H3">
        <v>120.12439999999992</v>
      </c>
      <c r="I3" t="s">
        <v>27</v>
      </c>
      <c r="J3">
        <v>2</v>
      </c>
      <c r="K3">
        <v>5</v>
      </c>
      <c r="L3">
        <v>1206.2957674998593</v>
      </c>
      <c r="M3" t="s">
        <v>27</v>
      </c>
      <c r="N3">
        <v>2</v>
      </c>
      <c r="O3">
        <v>8</v>
      </c>
      <c r="P3">
        <v>145.45750842077257</v>
      </c>
      <c r="Q3" t="s">
        <v>27</v>
      </c>
      <c r="R3">
        <v>2</v>
      </c>
      <c r="S3">
        <v>1</v>
      </c>
      <c r="T3">
        <v>104.18731999999993</v>
      </c>
    </row>
    <row r="4" spans="1:28">
      <c r="A4" t="s">
        <v>27</v>
      </c>
      <c r="B4">
        <v>2</v>
      </c>
      <c r="C4">
        <v>8</v>
      </c>
      <c r="D4">
        <v>3159.2514889476938</v>
      </c>
      <c r="E4" t="s">
        <v>27</v>
      </c>
      <c r="F4">
        <v>2</v>
      </c>
      <c r="G4">
        <v>36</v>
      </c>
      <c r="H4">
        <v>355.33451999999983</v>
      </c>
      <c r="I4" t="s">
        <v>27</v>
      </c>
      <c r="J4">
        <v>2</v>
      </c>
      <c r="K4">
        <v>32</v>
      </c>
      <c r="L4">
        <v>51.962280000000021</v>
      </c>
      <c r="M4" t="s">
        <v>27</v>
      </c>
      <c r="N4">
        <v>2</v>
      </c>
      <c r="O4">
        <v>11</v>
      </c>
      <c r="P4">
        <v>135.80236993863943</v>
      </c>
      <c r="Q4" t="s">
        <v>27</v>
      </c>
      <c r="R4">
        <v>2</v>
      </c>
      <c r="S4">
        <v>25</v>
      </c>
      <c r="T4">
        <v>203.92479999999995</v>
      </c>
    </row>
    <row r="5" spans="1:28">
      <c r="A5" t="s">
        <v>27</v>
      </c>
      <c r="B5">
        <v>2</v>
      </c>
      <c r="C5">
        <v>19</v>
      </c>
      <c r="D5">
        <v>2364.8386900235873</v>
      </c>
      <c r="E5" t="s">
        <v>27</v>
      </c>
      <c r="F5">
        <v>2</v>
      </c>
      <c r="G5">
        <v>46</v>
      </c>
      <c r="H5">
        <v>1224.7921199999996</v>
      </c>
      <c r="I5" t="s">
        <v>27</v>
      </c>
      <c r="J5">
        <v>2</v>
      </c>
      <c r="K5">
        <v>39</v>
      </c>
      <c r="L5">
        <v>1707.2681599999994</v>
      </c>
      <c r="M5" t="s">
        <v>27</v>
      </c>
      <c r="N5">
        <v>2</v>
      </c>
      <c r="O5">
        <v>32</v>
      </c>
      <c r="P5">
        <v>220.57499999999982</v>
      </c>
      <c r="Q5" t="s">
        <v>27</v>
      </c>
      <c r="R5">
        <v>2</v>
      </c>
      <c r="S5">
        <v>42</v>
      </c>
      <c r="T5">
        <v>335.92300617946933</v>
      </c>
    </row>
    <row r="6" spans="1:28">
      <c r="A6" t="s">
        <v>27</v>
      </c>
      <c r="B6">
        <v>2</v>
      </c>
      <c r="C6">
        <v>28</v>
      </c>
      <c r="D6">
        <v>2776.8773804000002</v>
      </c>
      <c r="E6" t="s">
        <v>27</v>
      </c>
      <c r="F6">
        <v>2</v>
      </c>
      <c r="G6">
        <v>49</v>
      </c>
      <c r="H6">
        <v>1225.7085322759206</v>
      </c>
      <c r="I6" t="s">
        <v>27</v>
      </c>
      <c r="J6">
        <v>2</v>
      </c>
      <c r="K6">
        <v>46</v>
      </c>
      <c r="L6">
        <v>557.83131999999989</v>
      </c>
      <c r="M6" t="s">
        <v>27</v>
      </c>
      <c r="N6">
        <v>2</v>
      </c>
      <c r="O6">
        <v>34</v>
      </c>
      <c r="P6">
        <v>49.230759999999862</v>
      </c>
      <c r="Q6" t="s">
        <v>27</v>
      </c>
      <c r="R6">
        <v>2</v>
      </c>
      <c r="S6">
        <v>47</v>
      </c>
      <c r="T6">
        <v>416.35079999999971</v>
      </c>
    </row>
    <row r="7" spans="1:28">
      <c r="A7" t="s">
        <v>27</v>
      </c>
      <c r="B7">
        <v>2</v>
      </c>
      <c r="C7">
        <v>40</v>
      </c>
      <c r="D7">
        <v>5975.713381999999</v>
      </c>
      <c r="E7" t="s">
        <v>27</v>
      </c>
      <c r="F7">
        <v>2</v>
      </c>
      <c r="G7">
        <v>52</v>
      </c>
      <c r="H7">
        <v>219.82017538291888</v>
      </c>
      <c r="I7" t="s">
        <v>27</v>
      </c>
      <c r="J7">
        <v>2</v>
      </c>
      <c r="K7">
        <v>53</v>
      </c>
      <c r="L7">
        <v>0</v>
      </c>
      <c r="M7" t="s">
        <v>27</v>
      </c>
      <c r="N7">
        <v>2</v>
      </c>
      <c r="O7">
        <v>37</v>
      </c>
      <c r="P7">
        <v>506.24203999999986</v>
      </c>
      <c r="Q7" t="s">
        <v>27</v>
      </c>
      <c r="R7">
        <v>2</v>
      </c>
      <c r="S7">
        <v>49</v>
      </c>
      <c r="T7">
        <v>434.24348194366758</v>
      </c>
    </row>
    <row r="8" spans="1:28">
      <c r="A8" t="s">
        <v>28</v>
      </c>
      <c r="B8">
        <v>4</v>
      </c>
      <c r="C8">
        <v>5</v>
      </c>
      <c r="D8">
        <v>3891.2369490926385</v>
      </c>
      <c r="E8" t="s">
        <v>28</v>
      </c>
      <c r="F8">
        <v>4</v>
      </c>
      <c r="G8">
        <v>7</v>
      </c>
      <c r="H8">
        <v>410.49149056196188</v>
      </c>
      <c r="I8" t="s">
        <v>28</v>
      </c>
      <c r="J8">
        <v>4</v>
      </c>
      <c r="K8">
        <v>5</v>
      </c>
      <c r="L8">
        <v>1438.1521318574744</v>
      </c>
      <c r="M8" t="s">
        <v>28</v>
      </c>
      <c r="N8">
        <v>4</v>
      </c>
      <c r="O8">
        <v>12</v>
      </c>
      <c r="P8">
        <v>352.43052199453376</v>
      </c>
      <c r="Q8" t="s">
        <v>28</v>
      </c>
      <c r="R8">
        <v>4</v>
      </c>
      <c r="S8">
        <v>28</v>
      </c>
      <c r="T8">
        <v>132.14792</v>
      </c>
      <c r="Y8" t="s">
        <v>58</v>
      </c>
    </row>
    <row r="9" spans="1:28">
      <c r="A9" t="s">
        <v>28</v>
      </c>
      <c r="B9">
        <v>4</v>
      </c>
      <c r="C9">
        <v>16</v>
      </c>
      <c r="D9">
        <v>5921.9277328000007</v>
      </c>
      <c r="E9" t="s">
        <v>28</v>
      </c>
      <c r="F9">
        <v>4</v>
      </c>
      <c r="G9">
        <v>21</v>
      </c>
      <c r="H9">
        <v>366.96353199999993</v>
      </c>
      <c r="I9" t="s">
        <v>28</v>
      </c>
      <c r="J9">
        <v>4</v>
      </c>
      <c r="K9">
        <v>9</v>
      </c>
      <c r="L9">
        <v>22.184147405095786</v>
      </c>
      <c r="M9" t="s">
        <v>28</v>
      </c>
      <c r="N9">
        <v>4</v>
      </c>
      <c r="O9">
        <v>25</v>
      </c>
      <c r="P9">
        <v>142.58496959999997</v>
      </c>
      <c r="Q9" t="s">
        <v>28</v>
      </c>
      <c r="R9">
        <v>4</v>
      </c>
      <c r="S9">
        <v>31</v>
      </c>
      <c r="T9">
        <v>165.42536132779054</v>
      </c>
      <c r="X9" t="s">
        <v>10</v>
      </c>
      <c r="Y9" t="s">
        <v>3</v>
      </c>
      <c r="Z9" t="s">
        <v>1</v>
      </c>
      <c r="AA9" t="s">
        <v>55</v>
      </c>
      <c r="AB9" t="s">
        <v>52</v>
      </c>
    </row>
    <row r="10" spans="1:28">
      <c r="A10" t="s">
        <v>28</v>
      </c>
      <c r="B10">
        <v>4</v>
      </c>
      <c r="C10">
        <v>17</v>
      </c>
      <c r="D10">
        <v>3547.3318684000001</v>
      </c>
      <c r="E10" t="s">
        <v>28</v>
      </c>
      <c r="F10">
        <v>4</v>
      </c>
      <c r="G10">
        <v>27</v>
      </c>
      <c r="H10">
        <v>935.16873399999986</v>
      </c>
      <c r="I10" t="s">
        <v>28</v>
      </c>
      <c r="J10">
        <v>4</v>
      </c>
      <c r="K10">
        <v>14</v>
      </c>
      <c r="L10">
        <v>26.036279999999977</v>
      </c>
      <c r="M10" t="s">
        <v>28</v>
      </c>
      <c r="N10">
        <v>4</v>
      </c>
      <c r="O10">
        <v>29</v>
      </c>
      <c r="P10">
        <v>122.51483298859372</v>
      </c>
      <c r="Q10" t="s">
        <v>28</v>
      </c>
      <c r="R10">
        <v>4</v>
      </c>
      <c r="S10">
        <v>34</v>
      </c>
      <c r="T10">
        <v>841.30423999999971</v>
      </c>
      <c r="W10" t="s">
        <v>27</v>
      </c>
      <c r="X10">
        <f>AVERAGE(D3:D7)</f>
        <v>3392.6392054214675</v>
      </c>
      <c r="Y10">
        <f>AVERAGE(H3:H7)</f>
        <v>629.15594953176776</v>
      </c>
      <c r="Z10">
        <f>AVERAGE(L3:L7)</f>
        <v>704.67150549997166</v>
      </c>
      <c r="AA10">
        <f>AVERAGE(P3:P7)</f>
        <v>211.4615356718823</v>
      </c>
      <c r="AB10">
        <f>AVERAGE(T3:T7)</f>
        <v>298.92588162462732</v>
      </c>
    </row>
    <row r="11" spans="1:28">
      <c r="A11" t="s">
        <v>28</v>
      </c>
      <c r="B11">
        <v>4</v>
      </c>
      <c r="C11">
        <v>18</v>
      </c>
      <c r="D11">
        <v>2856.2356944888006</v>
      </c>
      <c r="E11" t="s">
        <v>28</v>
      </c>
      <c r="F11">
        <v>4</v>
      </c>
      <c r="G11">
        <v>31</v>
      </c>
      <c r="H11">
        <v>712.92517865690661</v>
      </c>
      <c r="I11" t="s">
        <v>28</v>
      </c>
      <c r="J11">
        <v>4</v>
      </c>
      <c r="K11">
        <v>22</v>
      </c>
      <c r="L11">
        <v>1408.2308689499996</v>
      </c>
      <c r="M11" t="s">
        <v>28</v>
      </c>
      <c r="N11">
        <v>4</v>
      </c>
      <c r="O11">
        <v>41</v>
      </c>
      <c r="P11">
        <v>362.17403999999993</v>
      </c>
      <c r="Q11" t="s">
        <v>28</v>
      </c>
      <c r="R11">
        <v>4</v>
      </c>
      <c r="S11">
        <v>44</v>
      </c>
      <c r="T11">
        <v>430.92860528468555</v>
      </c>
      <c r="W11" t="s">
        <v>57</v>
      </c>
      <c r="X11">
        <f>AVERAGE(D8:D12)</f>
        <v>4075.7617003090913</v>
      </c>
      <c r="Y11">
        <f>AVERAGE(H8:H12)</f>
        <v>612.40989405495566</v>
      </c>
      <c r="Z11">
        <f>AVERAGE(L8:L12)</f>
        <v>739.6164797037751</v>
      </c>
      <c r="AA11">
        <f>AVERAGE(P8:P12)</f>
        <v>554.90688194111715</v>
      </c>
      <c r="AB11">
        <f>AVERAGE(T8:T12)</f>
        <v>373.82221732249508</v>
      </c>
    </row>
    <row r="12" spans="1:28">
      <c r="A12" t="s">
        <v>28</v>
      </c>
      <c r="B12">
        <v>4</v>
      </c>
      <c r="C12">
        <v>30</v>
      </c>
      <c r="D12">
        <v>4162.0762567640149</v>
      </c>
      <c r="E12" t="s">
        <v>28</v>
      </c>
      <c r="F12">
        <v>4</v>
      </c>
      <c r="G12">
        <v>52</v>
      </c>
      <c r="H12">
        <v>636.50053505591018</v>
      </c>
      <c r="I12" t="s">
        <v>28</v>
      </c>
      <c r="J12">
        <v>4</v>
      </c>
      <c r="K12">
        <v>31</v>
      </c>
      <c r="L12">
        <v>803.47897030630543</v>
      </c>
      <c r="M12" t="s">
        <v>28</v>
      </c>
      <c r="N12">
        <v>4</v>
      </c>
      <c r="O12">
        <v>46</v>
      </c>
      <c r="P12">
        <v>1794.8300451224586</v>
      </c>
      <c r="Q12" t="s">
        <v>28</v>
      </c>
      <c r="R12">
        <v>4</v>
      </c>
      <c r="S12">
        <v>50</v>
      </c>
      <c r="T12">
        <v>299.30495999999971</v>
      </c>
      <c r="W12" t="s">
        <v>29</v>
      </c>
      <c r="X12">
        <f>AVERAGE(D13:D17)</f>
        <v>3272.5806663190115</v>
      </c>
      <c r="Y12">
        <f>AVERAGE(H13:H17)</f>
        <v>641.25788470145051</v>
      </c>
      <c r="Z12">
        <f>AVERAGE(L13:L16)</f>
        <v>1026.0466667784704</v>
      </c>
      <c r="AA12">
        <f>AVERAGE(P13:P17)</f>
        <v>331.64902171447477</v>
      </c>
      <c r="AB12">
        <f>AVERAGE(T13:T17)</f>
        <v>341.6025052684264</v>
      </c>
    </row>
    <row r="13" spans="1:28">
      <c r="A13" t="s">
        <v>29</v>
      </c>
      <c r="B13">
        <v>1</v>
      </c>
      <c r="C13">
        <v>4</v>
      </c>
      <c r="D13">
        <v>5141.594587139326</v>
      </c>
      <c r="E13" t="s">
        <v>29</v>
      </c>
      <c r="F13">
        <v>1</v>
      </c>
      <c r="G13">
        <v>10</v>
      </c>
      <c r="H13">
        <v>207.55118652024666</v>
      </c>
      <c r="I13" t="s">
        <v>29</v>
      </c>
      <c r="J13">
        <v>1</v>
      </c>
      <c r="K13">
        <v>20</v>
      </c>
      <c r="L13">
        <v>682.37664534227747</v>
      </c>
      <c r="M13" t="s">
        <v>29</v>
      </c>
      <c r="N13">
        <v>1</v>
      </c>
      <c r="O13">
        <v>8</v>
      </c>
      <c r="P13">
        <v>315.5032141498919</v>
      </c>
      <c r="Q13" t="s">
        <v>29</v>
      </c>
      <c r="R13">
        <v>1</v>
      </c>
      <c r="S13">
        <v>15</v>
      </c>
      <c r="T13">
        <v>390.16311722226112</v>
      </c>
      <c r="W13" t="s">
        <v>30</v>
      </c>
      <c r="X13">
        <f>AVERAGE(D18:D22)</f>
        <v>1965.7570713535993</v>
      </c>
      <c r="Y13">
        <f>AVERAGE(H18:H22)</f>
        <v>696.52726813250797</v>
      </c>
      <c r="Z13">
        <f>AVERAGE(L18:L22)</f>
        <v>1187.6003196729839</v>
      </c>
      <c r="AA13">
        <f>AVERAGE(P18:P22)</f>
        <v>410.8270438973006</v>
      </c>
      <c r="AB13">
        <f>AVERAGE(T18:T22)</f>
        <v>522.42535865959439</v>
      </c>
    </row>
    <row r="14" spans="1:28">
      <c r="A14" t="s">
        <v>29</v>
      </c>
      <c r="B14">
        <v>1</v>
      </c>
      <c r="C14">
        <v>5</v>
      </c>
      <c r="D14">
        <v>3110.0599323782744</v>
      </c>
      <c r="E14" t="s">
        <v>29</v>
      </c>
      <c r="F14">
        <v>1</v>
      </c>
      <c r="G14">
        <v>16</v>
      </c>
      <c r="H14">
        <v>310.40573956379308</v>
      </c>
      <c r="I14" t="s">
        <v>29</v>
      </c>
      <c r="J14">
        <v>1</v>
      </c>
      <c r="K14">
        <v>22</v>
      </c>
      <c r="L14">
        <v>142.9756163460433</v>
      </c>
      <c r="M14" t="s">
        <v>29</v>
      </c>
      <c r="N14">
        <v>1</v>
      </c>
      <c r="O14">
        <v>14</v>
      </c>
      <c r="P14">
        <v>353.04178872947989</v>
      </c>
      <c r="Q14" t="s">
        <v>29</v>
      </c>
      <c r="R14">
        <v>1</v>
      </c>
      <c r="S14">
        <v>16</v>
      </c>
      <c r="T14">
        <v>217.46156671943501</v>
      </c>
      <c r="W14" t="s">
        <v>31</v>
      </c>
      <c r="X14">
        <f>AVERAGE(D23:D27)</f>
        <v>2125.8415457217584</v>
      </c>
      <c r="Y14">
        <f>AVERAGE(H23:H27)</f>
        <v>1487.2447273809216</v>
      </c>
      <c r="Z14">
        <f>AVERAGE(L23:L27)</f>
        <v>1199.1663212767503</v>
      </c>
      <c r="AA14">
        <f>AVERAGE(P23:P27)</f>
        <v>947.79565562753487</v>
      </c>
      <c r="AB14">
        <f>AVERAGE(T23:T27)</f>
        <v>318.29518380313937</v>
      </c>
    </row>
    <row r="15" spans="1:28">
      <c r="A15" t="s">
        <v>29</v>
      </c>
      <c r="B15">
        <v>1</v>
      </c>
      <c r="C15">
        <v>19</v>
      </c>
      <c r="D15">
        <v>2776.3813412</v>
      </c>
      <c r="E15" t="s">
        <v>29</v>
      </c>
      <c r="F15">
        <v>1</v>
      </c>
      <c r="G15">
        <v>24</v>
      </c>
      <c r="H15">
        <v>49.539375318095622</v>
      </c>
      <c r="I15" t="s">
        <v>29</v>
      </c>
      <c r="J15">
        <v>1</v>
      </c>
      <c r="K15">
        <v>42</v>
      </c>
      <c r="L15">
        <v>2908.3544032674281</v>
      </c>
      <c r="M15" t="s">
        <v>29</v>
      </c>
      <c r="N15">
        <v>1</v>
      </c>
      <c r="O15">
        <v>25</v>
      </c>
      <c r="P15">
        <v>247.72815539610235</v>
      </c>
      <c r="Q15" t="s">
        <v>29</v>
      </c>
      <c r="R15">
        <v>1</v>
      </c>
      <c r="S15">
        <v>17</v>
      </c>
      <c r="T15">
        <v>94.066529727768213</v>
      </c>
      <c r="W15" t="s">
        <v>32</v>
      </c>
      <c r="X15">
        <f>AVERAGE(D28:D32)</f>
        <v>2237.8014913026118</v>
      </c>
      <c r="Y15">
        <f>AVERAGE(H28:H32)</f>
        <v>1479.5852573128327</v>
      </c>
      <c r="Z15">
        <f>AVERAGE(L28:L32)</f>
        <v>1538.5056827927278</v>
      </c>
      <c r="AA15">
        <f>AVERAGE(P28:P32)</f>
        <v>853.68832540094661</v>
      </c>
      <c r="AB15">
        <f>AVERAGE(T28:T32)</f>
        <v>728.87952688656185</v>
      </c>
    </row>
    <row r="16" spans="1:28">
      <c r="A16" t="s">
        <v>29</v>
      </c>
      <c r="B16">
        <v>1</v>
      </c>
      <c r="C16">
        <v>55</v>
      </c>
      <c r="D16">
        <v>1062.9513908774597</v>
      </c>
      <c r="E16" t="s">
        <v>29</v>
      </c>
      <c r="F16">
        <v>1</v>
      </c>
      <c r="G16">
        <v>45</v>
      </c>
      <c r="H16">
        <v>253.76926257823106</v>
      </c>
      <c r="I16" t="s">
        <v>29</v>
      </c>
      <c r="J16">
        <v>1</v>
      </c>
      <c r="K16">
        <v>48</v>
      </c>
      <c r="L16">
        <v>370.48000215813227</v>
      </c>
      <c r="M16" t="s">
        <v>29</v>
      </c>
      <c r="N16">
        <v>1</v>
      </c>
      <c r="O16">
        <v>26</v>
      </c>
      <c r="P16">
        <v>220.55731029689971</v>
      </c>
      <c r="Q16" t="s">
        <v>29</v>
      </c>
      <c r="R16">
        <v>1</v>
      </c>
      <c r="S16">
        <v>36</v>
      </c>
      <c r="T16">
        <v>25.796275199999997</v>
      </c>
      <c r="W16" t="s">
        <v>33</v>
      </c>
      <c r="X16">
        <f>AVERAGE(D33:D37)</f>
        <v>1698.1161282971775</v>
      </c>
      <c r="Y16">
        <f>AVERAGE(H33:H37)</f>
        <v>898.83795387558166</v>
      </c>
      <c r="Z16">
        <f>AVERAGE(L33:L37)</f>
        <v>895.3321303043258</v>
      </c>
      <c r="AA16">
        <f>AVERAGE(P33:P37)</f>
        <v>361.65544762633562</v>
      </c>
      <c r="AB16">
        <f>AVERAGE(T33:T37)</f>
        <v>461.95046652496274</v>
      </c>
    </row>
    <row r="17" spans="1:37">
      <c r="A17" t="s">
        <v>29</v>
      </c>
      <c r="B17">
        <v>1</v>
      </c>
      <c r="C17">
        <v>58</v>
      </c>
      <c r="D17">
        <v>4271.9160799999991</v>
      </c>
      <c r="E17" t="s">
        <v>29</v>
      </c>
      <c r="F17">
        <v>1</v>
      </c>
      <c r="G17">
        <v>53</v>
      </c>
      <c r="H17">
        <v>2385.0238595268861</v>
      </c>
      <c r="I17" t="s">
        <v>29</v>
      </c>
      <c r="J17">
        <v>1</v>
      </c>
      <c r="K17" t="s">
        <v>25</v>
      </c>
      <c r="M17" t="s">
        <v>29</v>
      </c>
      <c r="N17">
        <v>1</v>
      </c>
      <c r="O17">
        <v>36</v>
      </c>
      <c r="P17">
        <v>521.41463999999985</v>
      </c>
      <c r="Q17" t="s">
        <v>29</v>
      </c>
      <c r="R17">
        <v>1</v>
      </c>
      <c r="S17">
        <v>39</v>
      </c>
      <c r="T17">
        <v>980.52503747266769</v>
      </c>
      <c r="W17" t="s">
        <v>56</v>
      </c>
      <c r="X17">
        <f>AVERAGE(D38:D42)</f>
        <v>3726.2643380440481</v>
      </c>
      <c r="Y17">
        <f>AVERAGE(H38:H42)</f>
        <v>899.89721355424479</v>
      </c>
      <c r="Z17">
        <f>AVERAGE(L38:L42)</f>
        <v>767.07210353609219</v>
      </c>
      <c r="AA17">
        <f>AVERAGE(P38:P42)</f>
        <v>220.5379681196126</v>
      </c>
      <c r="AB17">
        <f>AVERAGE(T38:T42)</f>
        <v>417.76277228851814</v>
      </c>
    </row>
    <row r="18" spans="1:37">
      <c r="A18" t="s">
        <v>30</v>
      </c>
      <c r="B18">
        <v>2</v>
      </c>
      <c r="C18">
        <v>11</v>
      </c>
      <c r="D18">
        <v>2226.3112335317737</v>
      </c>
      <c r="E18" t="s">
        <v>30</v>
      </c>
      <c r="F18">
        <v>2</v>
      </c>
      <c r="G18">
        <v>19</v>
      </c>
      <c r="H18">
        <v>1059.0274879999999</v>
      </c>
      <c r="I18" t="s">
        <v>30</v>
      </c>
      <c r="J18">
        <v>2</v>
      </c>
      <c r="K18">
        <v>7</v>
      </c>
      <c r="L18">
        <v>2246.5698308561641</v>
      </c>
      <c r="M18" t="s">
        <v>30</v>
      </c>
      <c r="N18">
        <v>2</v>
      </c>
      <c r="O18">
        <v>10</v>
      </c>
      <c r="P18">
        <v>143.87851908650345</v>
      </c>
      <c r="Q18" t="s">
        <v>30</v>
      </c>
      <c r="R18">
        <v>2</v>
      </c>
      <c r="S18">
        <v>4</v>
      </c>
      <c r="T18">
        <v>695.4993468046157</v>
      </c>
      <c r="W18" t="s">
        <v>35</v>
      </c>
      <c r="X18">
        <f>AVERAGE(D43:D47)</f>
        <v>3725.9717899399716</v>
      </c>
      <c r="Y18">
        <f>AVERAGE(H43:H47)</f>
        <v>1422.2482427775992</v>
      </c>
      <c r="Z18">
        <f>AVERAGE(L43:L47)</f>
        <v>1852.2248203276718</v>
      </c>
      <c r="AA18">
        <f>AVERAGE(P43:P47)</f>
        <v>854.55471501279317</v>
      </c>
      <c r="AB18">
        <f>AVERAGE(T43:T47)</f>
        <v>465.27428824838341</v>
      </c>
    </row>
    <row r="19" spans="1:37">
      <c r="A19" t="s">
        <v>30</v>
      </c>
      <c r="B19">
        <v>2</v>
      </c>
      <c r="C19">
        <v>15</v>
      </c>
      <c r="D19">
        <v>764.12364176666688</v>
      </c>
      <c r="E19" t="s">
        <v>30</v>
      </c>
      <c r="F19">
        <v>2</v>
      </c>
      <c r="G19">
        <v>21</v>
      </c>
      <c r="H19">
        <v>1006.0244149145828</v>
      </c>
      <c r="I19" t="s">
        <v>30</v>
      </c>
      <c r="J19">
        <v>2</v>
      </c>
      <c r="K19">
        <v>8</v>
      </c>
      <c r="L19">
        <v>1050.0628298745842</v>
      </c>
      <c r="M19" t="s">
        <v>30</v>
      </c>
      <c r="N19">
        <v>2</v>
      </c>
      <c r="O19">
        <v>16</v>
      </c>
      <c r="P19">
        <v>874.52374040000007</v>
      </c>
      <c r="Q19" t="s">
        <v>30</v>
      </c>
      <c r="R19">
        <v>2</v>
      </c>
      <c r="S19">
        <v>15</v>
      </c>
      <c r="T19">
        <v>594.89922120000006</v>
      </c>
      <c r="W19" t="s">
        <v>36</v>
      </c>
      <c r="X19">
        <f>AVERAGE(D48:D52)</f>
        <v>2660.1314650322447</v>
      </c>
      <c r="Y19">
        <f>AVERAGE(H48:H52)</f>
        <v>728.85116387197036</v>
      </c>
      <c r="Z19">
        <f>AVERAGE(L48:L52)</f>
        <v>692.58370345603726</v>
      </c>
      <c r="AA19">
        <f>AVERAGE(P48:P52)</f>
        <v>315.70368463968936</v>
      </c>
      <c r="AB19">
        <f>AVERAGE(T48:T52)</f>
        <v>786.74942996654556</v>
      </c>
    </row>
    <row r="20" spans="1:37">
      <c r="A20" t="s">
        <v>30</v>
      </c>
      <c r="B20">
        <v>2</v>
      </c>
      <c r="C20">
        <v>18</v>
      </c>
      <c r="D20">
        <v>2351.8883831999997</v>
      </c>
      <c r="E20" t="s">
        <v>30</v>
      </c>
      <c r="F20">
        <v>2</v>
      </c>
      <c r="G20">
        <v>38</v>
      </c>
      <c r="H20">
        <v>107.9700768</v>
      </c>
      <c r="I20" t="s">
        <v>30</v>
      </c>
      <c r="J20">
        <v>2</v>
      </c>
      <c r="K20">
        <v>20</v>
      </c>
      <c r="L20">
        <v>1622.506399904554</v>
      </c>
      <c r="M20" t="s">
        <v>30</v>
      </c>
      <c r="N20">
        <v>2</v>
      </c>
      <c r="O20">
        <v>37</v>
      </c>
      <c r="P20">
        <v>0</v>
      </c>
      <c r="Q20" t="s">
        <v>30</v>
      </c>
      <c r="R20">
        <v>2</v>
      </c>
      <c r="S20">
        <v>25</v>
      </c>
      <c r="T20">
        <v>287.30223552300345</v>
      </c>
    </row>
    <row r="21" spans="1:37">
      <c r="A21" t="s">
        <v>30</v>
      </c>
      <c r="B21">
        <v>2</v>
      </c>
      <c r="C21">
        <v>32</v>
      </c>
      <c r="D21">
        <v>3570.2820039999997</v>
      </c>
      <c r="E21" t="s">
        <v>30</v>
      </c>
      <c r="F21">
        <v>2</v>
      </c>
      <c r="G21">
        <v>41</v>
      </c>
      <c r="H21">
        <v>765.00319999999977</v>
      </c>
      <c r="I21" t="s">
        <v>30</v>
      </c>
      <c r="J21">
        <v>2</v>
      </c>
      <c r="K21">
        <v>27</v>
      </c>
      <c r="L21">
        <v>910.58253772961734</v>
      </c>
      <c r="M21" t="s">
        <v>30</v>
      </c>
      <c r="N21">
        <v>2</v>
      </c>
      <c r="O21">
        <v>39</v>
      </c>
      <c r="P21">
        <v>214.80111999999991</v>
      </c>
      <c r="Q21" t="s">
        <v>30</v>
      </c>
      <c r="R21">
        <v>2</v>
      </c>
      <c r="S21">
        <v>42</v>
      </c>
      <c r="T21">
        <v>484.6142838338971</v>
      </c>
      <c r="X21" t="s">
        <v>29</v>
      </c>
      <c r="Y21" t="s">
        <v>36</v>
      </c>
      <c r="Z21" t="s">
        <v>27</v>
      </c>
      <c r="AA21" t="s">
        <v>30</v>
      </c>
      <c r="AB21" t="s">
        <v>31</v>
      </c>
      <c r="AC21" t="s">
        <v>34</v>
      </c>
      <c r="AD21" t="s">
        <v>33</v>
      </c>
      <c r="AE21" t="s">
        <v>57</v>
      </c>
      <c r="AF21" t="s">
        <v>35</v>
      </c>
      <c r="AG21" t="s">
        <v>32</v>
      </c>
      <c r="AH21" t="s">
        <v>60</v>
      </c>
      <c r="AI21" t="s">
        <v>61</v>
      </c>
      <c r="AJ21" t="s">
        <v>62</v>
      </c>
      <c r="AK21" t="s">
        <v>59</v>
      </c>
    </row>
    <row r="22" spans="1:37">
      <c r="A22" t="s">
        <v>30</v>
      </c>
      <c r="B22">
        <v>2</v>
      </c>
      <c r="C22">
        <v>47</v>
      </c>
      <c r="D22">
        <v>916.18009426955575</v>
      </c>
      <c r="E22" t="s">
        <v>30</v>
      </c>
      <c r="F22">
        <v>2</v>
      </c>
      <c r="G22">
        <v>49</v>
      </c>
      <c r="H22">
        <v>544.61116094795761</v>
      </c>
      <c r="I22" t="s">
        <v>30</v>
      </c>
      <c r="J22">
        <v>2</v>
      </c>
      <c r="K22">
        <v>41</v>
      </c>
      <c r="L22">
        <v>108.27999999999996</v>
      </c>
      <c r="M22" t="s">
        <v>30</v>
      </c>
      <c r="N22">
        <v>2</v>
      </c>
      <c r="O22">
        <v>41</v>
      </c>
      <c r="P22">
        <v>820.93183999999974</v>
      </c>
      <c r="Q22" t="s">
        <v>30</v>
      </c>
      <c r="R22">
        <v>2</v>
      </c>
      <c r="S22">
        <v>48</v>
      </c>
      <c r="T22">
        <v>549.81170593645538</v>
      </c>
      <c r="W22" t="s">
        <v>10</v>
      </c>
      <c r="X22">
        <v>3272.5806663190115</v>
      </c>
      <c r="Y22">
        <v>2660.1314650322447</v>
      </c>
      <c r="Z22">
        <v>3392.6392054214675</v>
      </c>
      <c r="AA22">
        <v>1965.7570713535993</v>
      </c>
      <c r="AB22">
        <v>2125.8415457217584</v>
      </c>
      <c r="AC22">
        <v>3726.2643380440481</v>
      </c>
      <c r="AD22">
        <v>1698.1161282971775</v>
      </c>
      <c r="AE22">
        <v>4075.7617003090913</v>
      </c>
      <c r="AF22">
        <v>3725.9717899399716</v>
      </c>
      <c r="AG22">
        <v>2237.8014913026118</v>
      </c>
      <c r="AH22">
        <f>AVERAGE(X22:AG22)</f>
        <v>2888.0865401740984</v>
      </c>
      <c r="AI22">
        <f>AH22+AK22</f>
        <v>3659.1629982684585</v>
      </c>
      <c r="AJ22">
        <f>AH22-AK22</f>
        <v>2117.0100820797384</v>
      </c>
      <c r="AK22">
        <f>_xlfn.STDEV.P(X22:AH22)</f>
        <v>771.07645809436008</v>
      </c>
    </row>
    <row r="23" spans="1:37">
      <c r="A23" t="s">
        <v>31</v>
      </c>
      <c r="B23">
        <v>3</v>
      </c>
      <c r="C23">
        <v>12</v>
      </c>
      <c r="D23">
        <v>3396.4047409200512</v>
      </c>
      <c r="E23" t="s">
        <v>31</v>
      </c>
      <c r="F23">
        <v>3</v>
      </c>
      <c r="G23">
        <v>5</v>
      </c>
      <c r="H23">
        <v>1701.6659902275751</v>
      </c>
      <c r="I23" t="s">
        <v>31</v>
      </c>
      <c r="J23">
        <v>3</v>
      </c>
      <c r="K23">
        <v>7</v>
      </c>
      <c r="L23">
        <v>1018.8244397567455</v>
      </c>
      <c r="M23" t="s">
        <v>31</v>
      </c>
      <c r="N23">
        <v>3</v>
      </c>
      <c r="O23">
        <v>15</v>
      </c>
      <c r="P23">
        <v>0</v>
      </c>
      <c r="Q23" t="s">
        <v>31</v>
      </c>
      <c r="R23">
        <v>3</v>
      </c>
      <c r="S23">
        <v>4</v>
      </c>
      <c r="T23">
        <v>232.34228215140809</v>
      </c>
      <c r="W23" t="s">
        <v>3</v>
      </c>
      <c r="X23">
        <v>641.25788470145051</v>
      </c>
      <c r="Y23">
        <v>728.85116387197036</v>
      </c>
      <c r="Z23">
        <v>629.15594953176776</v>
      </c>
      <c r="AA23">
        <v>696.52726813250797</v>
      </c>
      <c r="AB23">
        <v>1487.2447273809216</v>
      </c>
      <c r="AC23">
        <v>899.89721355424479</v>
      </c>
      <c r="AD23">
        <v>898.83795387558166</v>
      </c>
      <c r="AE23">
        <v>612.40989405495566</v>
      </c>
      <c r="AF23">
        <v>1422.2482427775992</v>
      </c>
      <c r="AG23">
        <v>1479.5852573128327</v>
      </c>
      <c r="AH23">
        <f>AVERAGE(X23:AG23)</f>
        <v>949.60155551938317</v>
      </c>
      <c r="AI23">
        <f t="shared" ref="AI23:AI26" si="0">AH23+AK23</f>
        <v>1282.9894013051587</v>
      </c>
      <c r="AJ23">
        <f t="shared" ref="AJ23:AJ26" si="1">AH23-AK23</f>
        <v>616.21370973360763</v>
      </c>
      <c r="AK23">
        <f>_xlfn.STDEV.P(X23:AH23)</f>
        <v>333.38784578577548</v>
      </c>
    </row>
    <row r="24" spans="1:37">
      <c r="A24" t="s">
        <v>31</v>
      </c>
      <c r="B24">
        <v>3</v>
      </c>
      <c r="C24">
        <v>14</v>
      </c>
      <c r="D24">
        <v>1371.7195396000002</v>
      </c>
      <c r="E24" t="s">
        <v>31</v>
      </c>
      <c r="F24">
        <v>3</v>
      </c>
      <c r="G24">
        <v>15</v>
      </c>
      <c r="H24">
        <v>767.44504319999987</v>
      </c>
      <c r="I24" t="s">
        <v>31</v>
      </c>
      <c r="J24">
        <v>3</v>
      </c>
      <c r="K24">
        <v>22</v>
      </c>
      <c r="L24">
        <v>1733.7557548215896</v>
      </c>
      <c r="M24" t="s">
        <v>31</v>
      </c>
      <c r="N24">
        <v>3</v>
      </c>
      <c r="O24">
        <v>19</v>
      </c>
      <c r="P24">
        <v>25.344559999999973</v>
      </c>
      <c r="Q24" t="s">
        <v>31</v>
      </c>
      <c r="R24">
        <v>3</v>
      </c>
      <c r="S24">
        <v>21</v>
      </c>
      <c r="T24">
        <v>309.45821624582715</v>
      </c>
      <c r="W24" t="s">
        <v>1</v>
      </c>
      <c r="X24">
        <v>1026.0466667784704</v>
      </c>
      <c r="Y24">
        <v>692.58370345603726</v>
      </c>
      <c r="Z24">
        <v>704.67150549997166</v>
      </c>
      <c r="AA24">
        <v>1187.6003196729839</v>
      </c>
      <c r="AB24">
        <v>1199.1663212767503</v>
      </c>
      <c r="AC24">
        <v>767.07210353609219</v>
      </c>
      <c r="AD24">
        <v>895.3321303043258</v>
      </c>
      <c r="AE24">
        <v>739.6164797037751</v>
      </c>
      <c r="AF24">
        <v>1852.2248203276718</v>
      </c>
      <c r="AG24">
        <v>1538.5056827927278</v>
      </c>
      <c r="AH24">
        <f>AVERAGE(X24:AG24)</f>
        <v>1060.2819733348806</v>
      </c>
      <c r="AI24">
        <f t="shared" si="0"/>
        <v>1413.2189917438773</v>
      </c>
      <c r="AJ24">
        <f t="shared" si="1"/>
        <v>707.34495492588394</v>
      </c>
      <c r="AK24">
        <f>_xlfn.STDEV.P(X24:AH24)</f>
        <v>352.93701840899661</v>
      </c>
    </row>
    <row r="25" spans="1:37">
      <c r="A25" t="s">
        <v>31</v>
      </c>
      <c r="B25">
        <v>3</v>
      </c>
      <c r="C25">
        <v>28</v>
      </c>
      <c r="D25">
        <v>3422.7625507999992</v>
      </c>
      <c r="E25" t="s">
        <v>31</v>
      </c>
      <c r="F25">
        <v>3</v>
      </c>
      <c r="G25">
        <v>27</v>
      </c>
      <c r="H25">
        <v>817.45453919999977</v>
      </c>
      <c r="I25" t="s">
        <v>31</v>
      </c>
      <c r="J25">
        <v>3</v>
      </c>
      <c r="K25">
        <v>23</v>
      </c>
      <c r="L25">
        <v>570.22250180541744</v>
      </c>
      <c r="M25" t="s">
        <v>31</v>
      </c>
      <c r="N25">
        <v>3</v>
      </c>
      <c r="O25">
        <v>30</v>
      </c>
      <c r="P25">
        <v>297.17650439999994</v>
      </c>
      <c r="Q25" t="s">
        <v>31</v>
      </c>
      <c r="R25">
        <v>3</v>
      </c>
      <c r="S25">
        <v>23</v>
      </c>
      <c r="T25">
        <v>298.31254061846226</v>
      </c>
      <c r="W25" t="s">
        <v>55</v>
      </c>
      <c r="X25">
        <v>331.64902171447477</v>
      </c>
      <c r="Y25">
        <v>315.70368463968936</v>
      </c>
      <c r="Z25">
        <v>211.4615356718823</v>
      </c>
      <c r="AA25">
        <v>410.8270438973006</v>
      </c>
      <c r="AB25">
        <v>947.79565562753487</v>
      </c>
      <c r="AC25">
        <v>220.5379681196126</v>
      </c>
      <c r="AD25">
        <v>361.65544762633562</v>
      </c>
      <c r="AE25">
        <v>554.90688194111715</v>
      </c>
      <c r="AF25">
        <v>854.55471501279317</v>
      </c>
      <c r="AG25">
        <v>853.68832540094661</v>
      </c>
      <c r="AH25">
        <f>AVERAGE(X25:AG25)</f>
        <v>506.27802796516863</v>
      </c>
      <c r="AI25">
        <f t="shared" si="0"/>
        <v>759.38557673212551</v>
      </c>
      <c r="AJ25">
        <f t="shared" si="1"/>
        <v>253.17047919821178</v>
      </c>
      <c r="AK25">
        <f>_xlfn.STDEV.P(X25:AH25)</f>
        <v>253.10754876695685</v>
      </c>
    </row>
    <row r="26" spans="1:37">
      <c r="A26" t="s">
        <v>31</v>
      </c>
      <c r="B26">
        <v>3</v>
      </c>
      <c r="C26">
        <v>33</v>
      </c>
      <c r="D26">
        <v>2116.3570337559313</v>
      </c>
      <c r="E26" t="s">
        <v>31</v>
      </c>
      <c r="F26">
        <v>3</v>
      </c>
      <c r="G26">
        <v>34</v>
      </c>
      <c r="H26">
        <v>1456.6371963999989</v>
      </c>
      <c r="I26" t="s">
        <v>31</v>
      </c>
      <c r="J26">
        <v>3</v>
      </c>
      <c r="K26">
        <v>26</v>
      </c>
      <c r="L26">
        <v>1850.5772700000002</v>
      </c>
      <c r="M26" t="s">
        <v>31</v>
      </c>
      <c r="N26">
        <v>3</v>
      </c>
      <c r="O26">
        <v>42</v>
      </c>
      <c r="P26">
        <v>3234.4884399999992</v>
      </c>
      <c r="Q26" t="s">
        <v>31</v>
      </c>
      <c r="R26">
        <v>3</v>
      </c>
      <c r="S26">
        <v>43</v>
      </c>
      <c r="T26">
        <v>442.85591999999974</v>
      </c>
      <c r="W26" t="s">
        <v>52</v>
      </c>
      <c r="X26">
        <v>341.6025052684264</v>
      </c>
      <c r="Y26">
        <v>786.74942996654556</v>
      </c>
      <c r="Z26">
        <v>298.92588162462732</v>
      </c>
      <c r="AA26">
        <v>522.42535865959439</v>
      </c>
      <c r="AB26">
        <v>318.29518380313937</v>
      </c>
      <c r="AC26">
        <v>417.76277228851814</v>
      </c>
      <c r="AD26">
        <v>461.95046652496274</v>
      </c>
      <c r="AE26">
        <v>373.82221732249508</v>
      </c>
      <c r="AF26">
        <v>465.27428824838341</v>
      </c>
      <c r="AG26">
        <v>728.87952688656185</v>
      </c>
      <c r="AH26">
        <f>AVERAGE(X26:AG26)</f>
        <v>471.56876305932536</v>
      </c>
      <c r="AI26">
        <f t="shared" si="0"/>
        <v>622.5971354538143</v>
      </c>
      <c r="AJ26">
        <f t="shared" si="1"/>
        <v>320.54039066483642</v>
      </c>
      <c r="AK26">
        <f>_xlfn.STDEV.P(X26:AH26)</f>
        <v>151.02837239448897</v>
      </c>
    </row>
    <row r="27" spans="1:37">
      <c r="A27" t="s">
        <v>31</v>
      </c>
      <c r="B27">
        <v>3</v>
      </c>
      <c r="C27">
        <v>35</v>
      </c>
      <c r="D27">
        <v>321.9638635328094</v>
      </c>
      <c r="E27" t="s">
        <v>31</v>
      </c>
      <c r="F27">
        <v>3</v>
      </c>
      <c r="G27">
        <v>46</v>
      </c>
      <c r="H27">
        <v>2693.0208678770341</v>
      </c>
      <c r="I27" t="s">
        <v>31</v>
      </c>
      <c r="J27">
        <v>3</v>
      </c>
      <c r="K27">
        <v>46</v>
      </c>
      <c r="L27">
        <v>822.45163999999966</v>
      </c>
      <c r="M27" t="s">
        <v>31</v>
      </c>
      <c r="N27">
        <v>3</v>
      </c>
      <c r="O27">
        <v>49</v>
      </c>
      <c r="P27">
        <v>1181.9687737376748</v>
      </c>
      <c r="Q27" t="s">
        <v>31</v>
      </c>
      <c r="R27">
        <v>3</v>
      </c>
      <c r="S27">
        <v>45</v>
      </c>
      <c r="T27">
        <v>308.50695999999976</v>
      </c>
    </row>
    <row r="28" spans="1:37">
      <c r="A28" t="s">
        <v>32</v>
      </c>
      <c r="B28">
        <v>5</v>
      </c>
      <c r="C28">
        <v>2</v>
      </c>
      <c r="D28">
        <v>1211.2348704000001</v>
      </c>
      <c r="E28" t="s">
        <v>32</v>
      </c>
      <c r="F28">
        <v>5</v>
      </c>
      <c r="G28">
        <v>12</v>
      </c>
      <c r="H28">
        <v>372.35315308619943</v>
      </c>
      <c r="I28" t="s">
        <v>32</v>
      </c>
      <c r="J28">
        <v>5</v>
      </c>
      <c r="K28">
        <v>7</v>
      </c>
      <c r="L28">
        <v>712.88235562258274</v>
      </c>
      <c r="M28" t="s">
        <v>32</v>
      </c>
      <c r="N28">
        <v>5</v>
      </c>
      <c r="O28">
        <v>11</v>
      </c>
      <c r="P28">
        <v>322.40603040198067</v>
      </c>
      <c r="Q28" t="s">
        <v>32</v>
      </c>
      <c r="R28">
        <v>5</v>
      </c>
      <c r="S28">
        <v>2</v>
      </c>
      <c r="T28">
        <v>333.2844799999998</v>
      </c>
    </row>
    <row r="29" spans="1:37">
      <c r="A29" t="s">
        <v>32</v>
      </c>
      <c r="B29">
        <v>5</v>
      </c>
      <c r="C29">
        <v>19</v>
      </c>
      <c r="D29">
        <v>4030.6044286221081</v>
      </c>
      <c r="E29" t="s">
        <v>32</v>
      </c>
      <c r="F29">
        <v>5</v>
      </c>
      <c r="G29">
        <v>19</v>
      </c>
      <c r="H29">
        <v>2683.2447897612897</v>
      </c>
      <c r="I29" t="s">
        <v>32</v>
      </c>
      <c r="J29">
        <v>5</v>
      </c>
      <c r="K29">
        <v>17</v>
      </c>
      <c r="L29">
        <v>127.75691999999998</v>
      </c>
      <c r="M29" t="s">
        <v>32</v>
      </c>
      <c r="N29">
        <v>5</v>
      </c>
      <c r="O29">
        <v>15</v>
      </c>
      <c r="P29">
        <v>149.3944684058834</v>
      </c>
      <c r="Q29" t="s">
        <v>32</v>
      </c>
      <c r="R29">
        <v>5</v>
      </c>
      <c r="S29">
        <v>15</v>
      </c>
      <c r="T29">
        <v>536.27275999999995</v>
      </c>
    </row>
    <row r="30" spans="1:37">
      <c r="A30" t="s">
        <v>32</v>
      </c>
      <c r="B30">
        <v>5</v>
      </c>
      <c r="C30">
        <v>20</v>
      </c>
      <c r="D30">
        <v>1710.8632333930457</v>
      </c>
      <c r="E30" t="s">
        <v>32</v>
      </c>
      <c r="F30">
        <v>5</v>
      </c>
      <c r="G30">
        <v>23</v>
      </c>
      <c r="H30">
        <v>1173.7186149166732</v>
      </c>
      <c r="I30" t="s">
        <v>32</v>
      </c>
      <c r="J30">
        <v>5</v>
      </c>
      <c r="K30">
        <v>41</v>
      </c>
      <c r="L30">
        <v>1365.3334399999997</v>
      </c>
      <c r="M30" t="s">
        <v>32</v>
      </c>
      <c r="N30">
        <v>5</v>
      </c>
      <c r="O30">
        <v>19</v>
      </c>
      <c r="P30">
        <v>232.99671609272917</v>
      </c>
      <c r="Q30" t="s">
        <v>32</v>
      </c>
      <c r="R30">
        <v>5</v>
      </c>
      <c r="S30">
        <v>22</v>
      </c>
      <c r="T30">
        <v>679.66054195975789</v>
      </c>
    </row>
    <row r="31" spans="1:37">
      <c r="A31" t="s">
        <v>32</v>
      </c>
      <c r="B31">
        <v>5</v>
      </c>
      <c r="C31">
        <v>23</v>
      </c>
      <c r="D31">
        <v>3432.945935697905</v>
      </c>
      <c r="E31" t="s">
        <v>32</v>
      </c>
      <c r="F31">
        <v>5</v>
      </c>
      <c r="G31">
        <v>28</v>
      </c>
      <c r="H31">
        <v>1362.948832</v>
      </c>
      <c r="I31" t="s">
        <v>32</v>
      </c>
      <c r="J31">
        <v>5</v>
      </c>
      <c r="K31">
        <v>43</v>
      </c>
      <c r="L31">
        <v>2165.0885999999996</v>
      </c>
      <c r="M31" t="s">
        <v>32</v>
      </c>
      <c r="N31">
        <v>5</v>
      </c>
      <c r="O31">
        <v>31</v>
      </c>
      <c r="P31">
        <v>1041.6236564000001</v>
      </c>
      <c r="Q31" t="s">
        <v>32</v>
      </c>
      <c r="R31">
        <v>5</v>
      </c>
      <c r="S31">
        <v>43</v>
      </c>
      <c r="T31">
        <v>361.27847999999972</v>
      </c>
    </row>
    <row r="32" spans="1:37">
      <c r="A32" t="s">
        <v>32</v>
      </c>
      <c r="B32">
        <v>5</v>
      </c>
      <c r="C32">
        <v>28</v>
      </c>
      <c r="D32">
        <v>803.35898839999982</v>
      </c>
      <c r="E32" t="s">
        <v>32</v>
      </c>
      <c r="F32">
        <v>5</v>
      </c>
      <c r="G32">
        <v>37</v>
      </c>
      <c r="H32">
        <v>1805.6608967999996</v>
      </c>
      <c r="I32" t="s">
        <v>32</v>
      </c>
      <c r="J32">
        <v>5</v>
      </c>
      <c r="K32">
        <v>48</v>
      </c>
      <c r="L32">
        <v>3321.467098341056</v>
      </c>
      <c r="M32" t="s">
        <v>32</v>
      </c>
      <c r="N32">
        <v>5</v>
      </c>
      <c r="O32">
        <v>46</v>
      </c>
      <c r="P32">
        <v>2522.0207557041399</v>
      </c>
      <c r="Q32" t="s">
        <v>32</v>
      </c>
      <c r="R32">
        <v>5</v>
      </c>
      <c r="S32">
        <v>52</v>
      </c>
      <c r="T32">
        <v>1733.9013724730517</v>
      </c>
    </row>
    <row r="33" spans="1:20">
      <c r="A33" t="s">
        <v>33</v>
      </c>
      <c r="B33">
        <v>4</v>
      </c>
      <c r="C33">
        <v>13</v>
      </c>
      <c r="D33">
        <v>2347.802971622848</v>
      </c>
      <c r="E33" t="s">
        <v>33</v>
      </c>
      <c r="F33">
        <v>4</v>
      </c>
      <c r="G33">
        <v>7</v>
      </c>
      <c r="H33">
        <v>666.3406739807449</v>
      </c>
      <c r="I33" t="s">
        <v>33</v>
      </c>
      <c r="J33">
        <v>4</v>
      </c>
      <c r="K33">
        <v>1</v>
      </c>
      <c r="L33">
        <v>910.46661439547859</v>
      </c>
      <c r="M33" t="s">
        <v>33</v>
      </c>
      <c r="N33">
        <v>4</v>
      </c>
      <c r="O33">
        <v>2</v>
      </c>
      <c r="P33">
        <v>176.46122585383705</v>
      </c>
      <c r="Q33" t="s">
        <v>33</v>
      </c>
      <c r="R33">
        <v>4</v>
      </c>
      <c r="S33">
        <v>13</v>
      </c>
      <c r="T33">
        <v>165.84377262481456</v>
      </c>
    </row>
    <row r="34" spans="1:20">
      <c r="A34" t="s">
        <v>33</v>
      </c>
      <c r="B34">
        <v>4</v>
      </c>
      <c r="C34">
        <v>17</v>
      </c>
      <c r="D34">
        <v>208.74890239999996</v>
      </c>
      <c r="E34" t="s">
        <v>33</v>
      </c>
      <c r="F34">
        <v>4</v>
      </c>
      <c r="G34">
        <v>8</v>
      </c>
      <c r="H34">
        <v>1178.6874963124835</v>
      </c>
      <c r="I34" t="s">
        <v>33</v>
      </c>
      <c r="J34">
        <v>4</v>
      </c>
      <c r="K34">
        <v>11</v>
      </c>
      <c r="L34">
        <v>721.43555712615137</v>
      </c>
      <c r="M34" t="s">
        <v>33</v>
      </c>
      <c r="N34">
        <v>4</v>
      </c>
      <c r="O34">
        <v>3</v>
      </c>
      <c r="P34">
        <v>241.56353227784163</v>
      </c>
      <c r="Q34" t="s">
        <v>33</v>
      </c>
      <c r="R34">
        <v>4</v>
      </c>
      <c r="S34">
        <v>21</v>
      </c>
      <c r="T34">
        <v>272.9257599999998</v>
      </c>
    </row>
    <row r="35" spans="1:20">
      <c r="A35" t="s">
        <v>33</v>
      </c>
      <c r="B35">
        <v>4</v>
      </c>
      <c r="C35">
        <v>27</v>
      </c>
      <c r="D35">
        <v>2316.4565516000002</v>
      </c>
      <c r="E35" t="s">
        <v>33</v>
      </c>
      <c r="F35">
        <v>4</v>
      </c>
      <c r="G35">
        <v>17</v>
      </c>
      <c r="H35">
        <v>292.30479999999989</v>
      </c>
      <c r="I35" t="s">
        <v>33</v>
      </c>
      <c r="J35">
        <v>4</v>
      </c>
      <c r="K35">
        <v>20</v>
      </c>
      <c r="L35">
        <v>19.848039999999997</v>
      </c>
      <c r="M35" t="s">
        <v>33</v>
      </c>
      <c r="N35">
        <v>4</v>
      </c>
      <c r="O35">
        <v>33</v>
      </c>
      <c r="P35">
        <v>119.693</v>
      </c>
      <c r="Q35" t="s">
        <v>33</v>
      </c>
      <c r="R35">
        <v>4</v>
      </c>
      <c r="S35">
        <v>22</v>
      </c>
      <c r="T35">
        <v>1038.3217999999999</v>
      </c>
    </row>
    <row r="36" spans="1:20">
      <c r="A36" t="s">
        <v>33</v>
      </c>
      <c r="B36">
        <v>4</v>
      </c>
      <c r="C36">
        <v>33</v>
      </c>
      <c r="D36">
        <v>2347.0466615999994</v>
      </c>
      <c r="E36" t="s">
        <v>33</v>
      </c>
      <c r="F36">
        <v>4</v>
      </c>
      <c r="G36">
        <v>31</v>
      </c>
      <c r="H36">
        <v>1219.2665599999998</v>
      </c>
      <c r="I36" t="s">
        <v>33</v>
      </c>
      <c r="J36">
        <v>4</v>
      </c>
      <c r="K36">
        <v>35</v>
      </c>
      <c r="L36">
        <v>1225.3500799999995</v>
      </c>
      <c r="M36" t="s">
        <v>33</v>
      </c>
      <c r="N36">
        <v>4</v>
      </c>
      <c r="O36">
        <v>37</v>
      </c>
      <c r="P36">
        <v>227.83079999999978</v>
      </c>
      <c r="Q36" t="s">
        <v>33</v>
      </c>
      <c r="R36">
        <v>4</v>
      </c>
      <c r="S36">
        <v>27</v>
      </c>
      <c r="T36">
        <v>281.68143999999984</v>
      </c>
    </row>
    <row r="37" spans="1:20">
      <c r="A37" t="s">
        <v>33</v>
      </c>
      <c r="B37">
        <v>4</v>
      </c>
      <c r="C37">
        <v>58</v>
      </c>
      <c r="D37">
        <v>1270.5255542630393</v>
      </c>
      <c r="E37" t="s">
        <v>33</v>
      </c>
      <c r="F37">
        <v>4</v>
      </c>
      <c r="G37">
        <v>52</v>
      </c>
      <c r="H37">
        <v>1137.59023908468</v>
      </c>
      <c r="I37" t="s">
        <v>33</v>
      </c>
      <c r="J37">
        <v>4</v>
      </c>
      <c r="K37">
        <v>38</v>
      </c>
      <c r="L37">
        <v>1599.5603599999995</v>
      </c>
      <c r="M37" t="s">
        <v>33</v>
      </c>
      <c r="N37">
        <v>4</v>
      </c>
      <c r="O37">
        <v>48</v>
      </c>
      <c r="P37">
        <v>1042.7286799999997</v>
      </c>
      <c r="Q37" t="s">
        <v>33</v>
      </c>
      <c r="R37">
        <v>4</v>
      </c>
      <c r="S37">
        <v>52</v>
      </c>
      <c r="T37">
        <v>550.97955999999999</v>
      </c>
    </row>
    <row r="38" spans="1:20">
      <c r="A38" t="s">
        <v>34</v>
      </c>
      <c r="B38">
        <v>3</v>
      </c>
      <c r="C38">
        <v>9</v>
      </c>
      <c r="D38">
        <v>3281.8562881420203</v>
      </c>
      <c r="E38" t="s">
        <v>34</v>
      </c>
      <c r="F38">
        <v>3</v>
      </c>
      <c r="G38">
        <v>2</v>
      </c>
      <c r="H38">
        <v>682.97697530553069</v>
      </c>
      <c r="I38" t="s">
        <v>34</v>
      </c>
      <c r="J38">
        <v>3</v>
      </c>
      <c r="K38">
        <v>2</v>
      </c>
      <c r="L38">
        <v>562.37062157041044</v>
      </c>
      <c r="M38" t="s">
        <v>34</v>
      </c>
      <c r="N38">
        <v>3</v>
      </c>
      <c r="O38">
        <v>9</v>
      </c>
      <c r="P38">
        <v>836.19445257130781</v>
      </c>
      <c r="Q38" t="s">
        <v>34</v>
      </c>
      <c r="R38">
        <v>3</v>
      </c>
      <c r="S38">
        <v>4</v>
      </c>
      <c r="T38">
        <v>362.55173570657269</v>
      </c>
    </row>
    <row r="39" spans="1:20">
      <c r="A39" t="s">
        <v>34</v>
      </c>
      <c r="B39">
        <v>3</v>
      </c>
      <c r="C39">
        <v>15</v>
      </c>
      <c r="D39">
        <v>3058.3016409765528</v>
      </c>
      <c r="E39" t="s">
        <v>34</v>
      </c>
      <c r="F39">
        <v>3</v>
      </c>
      <c r="G39">
        <v>11</v>
      </c>
      <c r="H39">
        <v>753.62495326282556</v>
      </c>
      <c r="I39" t="s">
        <v>34</v>
      </c>
      <c r="J39">
        <v>3</v>
      </c>
      <c r="K39">
        <v>13</v>
      </c>
      <c r="L39">
        <v>704.26841955541545</v>
      </c>
      <c r="M39" t="s">
        <v>34</v>
      </c>
      <c r="N39">
        <v>3</v>
      </c>
      <c r="O39">
        <v>12</v>
      </c>
      <c r="P39">
        <v>0</v>
      </c>
      <c r="Q39" t="s">
        <v>34</v>
      </c>
      <c r="R39">
        <v>3</v>
      </c>
      <c r="S39">
        <v>12</v>
      </c>
      <c r="T39">
        <v>129.39973886603192</v>
      </c>
    </row>
    <row r="40" spans="1:20">
      <c r="A40" t="s">
        <v>34</v>
      </c>
      <c r="B40">
        <v>3</v>
      </c>
      <c r="C40">
        <v>18</v>
      </c>
      <c r="D40">
        <v>3253.8376153943886</v>
      </c>
      <c r="E40" t="s">
        <v>34</v>
      </c>
      <c r="F40">
        <v>3</v>
      </c>
      <c r="G40">
        <v>20</v>
      </c>
      <c r="H40">
        <v>1224.04713753084</v>
      </c>
      <c r="I40" t="s">
        <v>34</v>
      </c>
      <c r="J40">
        <v>3</v>
      </c>
      <c r="K40">
        <v>38</v>
      </c>
      <c r="L40">
        <v>449.70515999999981</v>
      </c>
      <c r="M40" t="s">
        <v>34</v>
      </c>
      <c r="N40">
        <v>3</v>
      </c>
      <c r="O40">
        <v>22</v>
      </c>
      <c r="P40">
        <v>0</v>
      </c>
      <c r="Q40" t="s">
        <v>34</v>
      </c>
      <c r="R40">
        <v>3</v>
      </c>
      <c r="S40">
        <v>40</v>
      </c>
      <c r="T40">
        <v>191.12719999999979</v>
      </c>
    </row>
    <row r="41" spans="1:20">
      <c r="A41" t="s">
        <v>34</v>
      </c>
      <c r="B41">
        <v>3</v>
      </c>
      <c r="C41">
        <v>26</v>
      </c>
      <c r="D41">
        <v>4220.7721710027072</v>
      </c>
      <c r="E41" t="s">
        <v>34</v>
      </c>
      <c r="F41">
        <v>3</v>
      </c>
      <c r="G41">
        <v>33</v>
      </c>
      <c r="H41">
        <v>245.07578625300295</v>
      </c>
      <c r="I41" t="s">
        <v>34</v>
      </c>
      <c r="J41">
        <v>3</v>
      </c>
      <c r="K41">
        <v>45</v>
      </c>
      <c r="L41">
        <v>1259.2383199999995</v>
      </c>
      <c r="M41" t="s">
        <v>34</v>
      </c>
      <c r="N41">
        <v>3</v>
      </c>
      <c r="O41">
        <v>38</v>
      </c>
      <c r="P41">
        <v>140.31782802675528</v>
      </c>
      <c r="Q41" t="s">
        <v>34</v>
      </c>
      <c r="R41">
        <v>3</v>
      </c>
      <c r="S41">
        <v>49</v>
      </c>
      <c r="T41">
        <v>377.45568432960965</v>
      </c>
    </row>
    <row r="42" spans="1:20">
      <c r="A42" t="s">
        <v>34</v>
      </c>
      <c r="B42">
        <v>3</v>
      </c>
      <c r="C42">
        <v>27</v>
      </c>
      <c r="D42">
        <v>4816.5539747045705</v>
      </c>
      <c r="E42" t="s">
        <v>34</v>
      </c>
      <c r="F42">
        <v>3</v>
      </c>
      <c r="G42">
        <v>54</v>
      </c>
      <c r="H42">
        <v>1593.7612154190249</v>
      </c>
      <c r="I42" t="s">
        <v>34</v>
      </c>
      <c r="J42">
        <v>3</v>
      </c>
      <c r="K42">
        <v>56</v>
      </c>
      <c r="L42">
        <v>859.77799655463548</v>
      </c>
      <c r="M42" t="s">
        <v>34</v>
      </c>
      <c r="N42">
        <v>3</v>
      </c>
      <c r="O42">
        <v>40</v>
      </c>
      <c r="P42">
        <v>126.17755999999991</v>
      </c>
      <c r="Q42" t="s">
        <v>34</v>
      </c>
      <c r="R42">
        <v>3</v>
      </c>
      <c r="S42">
        <v>51</v>
      </c>
      <c r="T42">
        <v>1028.2795025403766</v>
      </c>
    </row>
    <row r="43" spans="1:20">
      <c r="A43" t="s">
        <v>35</v>
      </c>
      <c r="B43">
        <v>5</v>
      </c>
      <c r="C43">
        <v>9</v>
      </c>
      <c r="D43">
        <v>6258.3870805788483</v>
      </c>
      <c r="E43" t="s">
        <v>35</v>
      </c>
      <c r="F43">
        <v>5</v>
      </c>
      <c r="G43">
        <v>7</v>
      </c>
      <c r="H43">
        <v>219.3920164426986</v>
      </c>
      <c r="I43" t="s">
        <v>35</v>
      </c>
      <c r="J43">
        <v>5</v>
      </c>
      <c r="K43">
        <v>2</v>
      </c>
      <c r="L43">
        <v>2743.6774446206141</v>
      </c>
      <c r="M43" t="s">
        <v>35</v>
      </c>
      <c r="N43">
        <v>5</v>
      </c>
      <c r="O43">
        <v>1</v>
      </c>
      <c r="P43">
        <v>343.048618864616</v>
      </c>
      <c r="Q43" t="s">
        <v>35</v>
      </c>
      <c r="R43">
        <v>5</v>
      </c>
      <c r="S43">
        <v>5</v>
      </c>
      <c r="T43">
        <v>1291.3414592736247</v>
      </c>
    </row>
    <row r="44" spans="1:20">
      <c r="A44" t="s">
        <v>35</v>
      </c>
      <c r="B44">
        <v>5</v>
      </c>
      <c r="C44">
        <v>16</v>
      </c>
      <c r="D44">
        <v>2880.2909408000005</v>
      </c>
      <c r="E44" t="s">
        <v>35</v>
      </c>
      <c r="F44">
        <v>5</v>
      </c>
      <c r="G44">
        <v>13</v>
      </c>
      <c r="H44">
        <v>586.32518170991329</v>
      </c>
      <c r="I44" t="s">
        <v>35</v>
      </c>
      <c r="J44">
        <v>5</v>
      </c>
      <c r="K44">
        <v>12</v>
      </c>
      <c r="L44">
        <v>678.22654607914444</v>
      </c>
      <c r="M44" t="s">
        <v>35</v>
      </c>
      <c r="N44">
        <v>5</v>
      </c>
      <c r="O44">
        <v>7</v>
      </c>
      <c r="P44">
        <v>0</v>
      </c>
      <c r="Q44" t="s">
        <v>35</v>
      </c>
      <c r="R44">
        <v>5</v>
      </c>
      <c r="S44">
        <v>15</v>
      </c>
      <c r="T44">
        <v>358.53891999999985</v>
      </c>
    </row>
    <row r="45" spans="1:20">
      <c r="A45" t="s">
        <v>35</v>
      </c>
      <c r="B45">
        <v>5</v>
      </c>
      <c r="C45">
        <v>35</v>
      </c>
      <c r="D45">
        <v>4207.7924068378597</v>
      </c>
      <c r="E45" t="s">
        <v>35</v>
      </c>
      <c r="F45">
        <v>5</v>
      </c>
      <c r="G45">
        <v>17</v>
      </c>
      <c r="H45">
        <v>3577.201184</v>
      </c>
      <c r="I45" t="s">
        <v>35</v>
      </c>
      <c r="J45">
        <v>5</v>
      </c>
      <c r="K45">
        <v>36</v>
      </c>
      <c r="L45">
        <v>2949.9063199999991</v>
      </c>
      <c r="M45" t="s">
        <v>35</v>
      </c>
      <c r="N45">
        <v>5</v>
      </c>
      <c r="O45">
        <v>10</v>
      </c>
      <c r="P45">
        <v>131.26849272070191</v>
      </c>
      <c r="Q45" t="s">
        <v>35</v>
      </c>
      <c r="R45">
        <v>5</v>
      </c>
      <c r="S45">
        <v>34</v>
      </c>
      <c r="T45">
        <v>183.62314656719522</v>
      </c>
    </row>
    <row r="46" spans="1:20">
      <c r="A46" t="s">
        <v>35</v>
      </c>
      <c r="B46">
        <v>5</v>
      </c>
      <c r="C46">
        <v>37</v>
      </c>
      <c r="D46">
        <v>2892.6191799999988</v>
      </c>
      <c r="E46" t="s">
        <v>35</v>
      </c>
      <c r="F46">
        <v>5</v>
      </c>
      <c r="G46">
        <v>23</v>
      </c>
      <c r="H46">
        <v>1875.9535615999998</v>
      </c>
      <c r="I46" t="s">
        <v>35</v>
      </c>
      <c r="J46">
        <v>5</v>
      </c>
      <c r="K46">
        <v>45</v>
      </c>
      <c r="L46">
        <v>1873.6430799999998</v>
      </c>
      <c r="M46" t="s">
        <v>35</v>
      </c>
      <c r="N46">
        <v>5</v>
      </c>
      <c r="O46">
        <v>24</v>
      </c>
      <c r="P46">
        <v>1377.2609943999998</v>
      </c>
      <c r="Q46" t="s">
        <v>35</v>
      </c>
      <c r="R46">
        <v>5</v>
      </c>
      <c r="S46">
        <v>37</v>
      </c>
      <c r="T46">
        <v>138.70207540109811</v>
      </c>
    </row>
    <row r="47" spans="1:20">
      <c r="A47" t="s">
        <v>35</v>
      </c>
      <c r="B47">
        <v>5</v>
      </c>
      <c r="C47">
        <v>43</v>
      </c>
      <c r="D47">
        <v>2390.7693414831519</v>
      </c>
      <c r="E47" t="s">
        <v>35</v>
      </c>
      <c r="F47">
        <v>5</v>
      </c>
      <c r="G47">
        <v>56</v>
      </c>
      <c r="H47">
        <v>852.36927013538389</v>
      </c>
      <c r="I47" t="s">
        <v>35</v>
      </c>
      <c r="J47">
        <v>5</v>
      </c>
      <c r="K47">
        <v>56</v>
      </c>
      <c r="L47">
        <v>1015.6707109386031</v>
      </c>
      <c r="M47" t="s">
        <v>35</v>
      </c>
      <c r="N47">
        <v>5</v>
      </c>
      <c r="O47">
        <v>50</v>
      </c>
      <c r="P47">
        <v>2421.1954690786479</v>
      </c>
      <c r="Q47" t="s">
        <v>35</v>
      </c>
      <c r="R47">
        <v>5</v>
      </c>
      <c r="S47">
        <v>38</v>
      </c>
      <c r="T47">
        <v>354.16583999999978</v>
      </c>
    </row>
    <row r="48" spans="1:20">
      <c r="A48" t="s">
        <v>36</v>
      </c>
      <c r="B48">
        <v>1</v>
      </c>
      <c r="C48">
        <v>10</v>
      </c>
      <c r="D48">
        <v>3208.6238212094227</v>
      </c>
      <c r="E48" t="s">
        <v>36</v>
      </c>
      <c r="F48">
        <v>1</v>
      </c>
      <c r="G48">
        <v>2</v>
      </c>
      <c r="H48">
        <v>2130.8193603458235</v>
      </c>
      <c r="I48" t="s">
        <v>36</v>
      </c>
      <c r="J48">
        <v>1</v>
      </c>
      <c r="K48">
        <v>12</v>
      </c>
      <c r="L48">
        <v>260.07886108584609</v>
      </c>
      <c r="M48" t="s">
        <v>36</v>
      </c>
      <c r="N48">
        <v>1</v>
      </c>
      <c r="O48">
        <v>4</v>
      </c>
      <c r="P48">
        <v>0</v>
      </c>
      <c r="Q48" t="s">
        <v>36</v>
      </c>
      <c r="R48">
        <v>1</v>
      </c>
      <c r="S48">
        <v>6</v>
      </c>
      <c r="T48">
        <v>190.27743999999979</v>
      </c>
    </row>
    <row r="49" spans="1:20">
      <c r="A49" t="s">
        <v>36</v>
      </c>
      <c r="B49">
        <v>1</v>
      </c>
      <c r="C49">
        <v>20</v>
      </c>
      <c r="D49">
        <v>1864.2729891648351</v>
      </c>
      <c r="E49" t="s">
        <v>36</v>
      </c>
      <c r="F49">
        <v>1</v>
      </c>
      <c r="G49">
        <v>20</v>
      </c>
      <c r="H49">
        <v>821.16933959999983</v>
      </c>
      <c r="I49" t="s">
        <v>36</v>
      </c>
      <c r="J49">
        <v>1</v>
      </c>
      <c r="K49">
        <v>17</v>
      </c>
      <c r="L49">
        <v>1303.9550352000001</v>
      </c>
      <c r="M49" t="s">
        <v>36</v>
      </c>
      <c r="N49">
        <v>1</v>
      </c>
      <c r="O49">
        <v>10</v>
      </c>
      <c r="P49">
        <v>382.32924841515967</v>
      </c>
      <c r="Q49" t="s">
        <v>36</v>
      </c>
      <c r="R49">
        <v>1</v>
      </c>
      <c r="S49">
        <v>12</v>
      </c>
      <c r="T49">
        <v>253.76046154619257</v>
      </c>
    </row>
    <row r="50" spans="1:20">
      <c r="A50" t="s">
        <v>36</v>
      </c>
      <c r="B50">
        <v>1</v>
      </c>
      <c r="C50">
        <v>22</v>
      </c>
      <c r="D50">
        <v>1699.6602344969695</v>
      </c>
      <c r="E50" t="s">
        <v>36</v>
      </c>
      <c r="F50">
        <v>1</v>
      </c>
      <c r="G50">
        <v>33</v>
      </c>
      <c r="H50">
        <v>282.9345639999998</v>
      </c>
      <c r="I50" t="s">
        <v>36</v>
      </c>
      <c r="J50">
        <v>1</v>
      </c>
      <c r="K50">
        <v>24</v>
      </c>
      <c r="L50">
        <v>580.94457319999992</v>
      </c>
      <c r="M50" t="s">
        <v>36</v>
      </c>
      <c r="N50">
        <v>1</v>
      </c>
      <c r="O50">
        <v>23</v>
      </c>
      <c r="P50">
        <v>272.61851799999999</v>
      </c>
      <c r="Q50" t="s">
        <v>36</v>
      </c>
      <c r="R50">
        <v>1</v>
      </c>
      <c r="S50">
        <v>22</v>
      </c>
      <c r="T50">
        <v>240.6306324</v>
      </c>
    </row>
    <row r="51" spans="1:20">
      <c r="A51" t="s">
        <v>36</v>
      </c>
      <c r="B51">
        <v>1</v>
      </c>
      <c r="C51">
        <v>25</v>
      </c>
      <c r="D51">
        <v>3930.1334538899991</v>
      </c>
      <c r="E51" t="s">
        <v>36</v>
      </c>
      <c r="F51">
        <v>1</v>
      </c>
      <c r="G51">
        <v>46</v>
      </c>
      <c r="H51">
        <v>144.53063999999983</v>
      </c>
      <c r="I51" t="s">
        <v>36</v>
      </c>
      <c r="J51">
        <v>1</v>
      </c>
      <c r="K51">
        <v>37</v>
      </c>
      <c r="L51">
        <v>1079.901222</v>
      </c>
      <c r="M51" t="s">
        <v>36</v>
      </c>
      <c r="N51">
        <v>1</v>
      </c>
      <c r="O51">
        <v>26</v>
      </c>
      <c r="P51">
        <v>806.41212359999975</v>
      </c>
      <c r="Q51" t="s">
        <v>36</v>
      </c>
      <c r="R51">
        <v>1</v>
      </c>
      <c r="S51">
        <v>51</v>
      </c>
      <c r="T51">
        <v>1783.2449571140733</v>
      </c>
    </row>
    <row r="52" spans="1:20">
      <c r="A52" t="s">
        <v>36</v>
      </c>
      <c r="B52">
        <v>1</v>
      </c>
      <c r="C52">
        <v>29</v>
      </c>
      <c r="D52">
        <v>2597.9668264000002</v>
      </c>
      <c r="E52" t="s">
        <v>36</v>
      </c>
      <c r="F52">
        <v>1</v>
      </c>
      <c r="G52">
        <v>10</v>
      </c>
      <c r="H52">
        <v>264.80191541402922</v>
      </c>
      <c r="I52" t="s">
        <v>36</v>
      </c>
      <c r="J52">
        <v>1</v>
      </c>
      <c r="K52">
        <v>48</v>
      </c>
      <c r="L52">
        <v>238.03882579433997</v>
      </c>
      <c r="M52" t="s">
        <v>36</v>
      </c>
      <c r="N52">
        <v>1</v>
      </c>
      <c r="O52">
        <v>45</v>
      </c>
      <c r="P52">
        <v>117.15853318328743</v>
      </c>
      <c r="Q52" t="s">
        <v>36</v>
      </c>
      <c r="R52">
        <v>1</v>
      </c>
      <c r="S52">
        <v>54</v>
      </c>
      <c r="T52">
        <v>1465.8336587724621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125" zoomScaleNormal="125" zoomScalePageLayoutView="125" workbookViewId="0">
      <selection activeCell="K1" sqref="K1:L25"/>
    </sheetView>
  </sheetViews>
  <sheetFormatPr baseColWidth="10" defaultRowHeight="14" x14ac:dyDescent="0"/>
  <cols>
    <col min="1" max="3" width="6.6640625" customWidth="1"/>
    <col min="4" max="4" width="10.6640625" customWidth="1"/>
    <col min="7" max="8" width="15" customWidth="1"/>
  </cols>
  <sheetData>
    <row r="1" spans="1:14">
      <c r="A1" t="s">
        <v>76</v>
      </c>
      <c r="B1" t="s">
        <v>0</v>
      </c>
      <c r="C1" t="s">
        <v>77</v>
      </c>
      <c r="D1" t="s">
        <v>121</v>
      </c>
      <c r="E1" t="s">
        <v>78</v>
      </c>
      <c r="F1" t="s">
        <v>79</v>
      </c>
      <c r="G1" t="s">
        <v>81</v>
      </c>
      <c r="H1" t="s">
        <v>80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</row>
    <row r="2" spans="1:14">
      <c r="A2">
        <v>2011</v>
      </c>
      <c r="B2">
        <v>6</v>
      </c>
      <c r="C2">
        <v>6</v>
      </c>
    </row>
    <row r="3" spans="1:14">
      <c r="A3">
        <v>2011</v>
      </c>
      <c r="B3">
        <v>7</v>
      </c>
      <c r="C3">
        <v>7</v>
      </c>
      <c r="D3" s="8">
        <f>'[1]Total aboveground biomass'!$D$2</f>
        <v>617.1314756654283</v>
      </c>
      <c r="E3">
        <f>'July 11'!I53</f>
        <v>2883.0537967469472</v>
      </c>
      <c r="F3">
        <f>'July 11'!I54</f>
        <v>199.16390852491617</v>
      </c>
      <c r="G3">
        <f>'July 11'!D53</f>
        <v>582.70600086964305</v>
      </c>
      <c r="H3">
        <f>'July 11'!D54</f>
        <v>111.22030241977536</v>
      </c>
      <c r="I3">
        <f>'July 11'!E53</f>
        <v>199.12295238326402</v>
      </c>
      <c r="J3">
        <f>'July 11'!E54</f>
        <v>61.926562215198544</v>
      </c>
      <c r="K3">
        <f>'July 11'!F53</f>
        <v>15.39455407519123</v>
      </c>
      <c r="L3">
        <f>'July 11'!F54</f>
        <v>10.023367431459841</v>
      </c>
      <c r="M3">
        <f>'July 11'!G53</f>
        <v>2085.8098228619997</v>
      </c>
      <c r="N3">
        <f>'July 11'!G54</f>
        <v>212.64599860800641</v>
      </c>
    </row>
    <row r="4" spans="1:14">
      <c r="A4">
        <v>2011</v>
      </c>
      <c r="B4">
        <v>8</v>
      </c>
      <c r="C4">
        <v>8</v>
      </c>
    </row>
    <row r="5" spans="1:14">
      <c r="A5">
        <v>2011</v>
      </c>
      <c r="B5">
        <v>9</v>
      </c>
      <c r="C5">
        <v>9</v>
      </c>
      <c r="D5" s="8">
        <f>'[1]Total aboveground biomass'!$D$3</f>
        <v>205.66223581208678</v>
      </c>
      <c r="E5">
        <f>'Sept 11'!I53</f>
        <v>949.60155551938306</v>
      </c>
      <c r="F5">
        <f>'Sept 11'!I54</f>
        <v>109.04108984616443</v>
      </c>
      <c r="G5">
        <f>'Sept 11'!D53</f>
        <v>226.45137406208872</v>
      </c>
      <c r="H5">
        <f>'Sept 11'!D54</f>
        <v>48.921161687164513</v>
      </c>
      <c r="I5">
        <f>'Sept 11'!E53</f>
        <v>132.92389245599995</v>
      </c>
      <c r="J5">
        <f>'Sept 11'!E54</f>
        <v>48.6472024731777</v>
      </c>
      <c r="K5">
        <f>'Sept 11'!F53</f>
        <v>30.813439609294573</v>
      </c>
      <c r="L5">
        <f>'Sept 11'!F54</f>
        <v>14.773415434945049</v>
      </c>
      <c r="M5">
        <f>'Sept 11'!G53</f>
        <v>559.41284939199988</v>
      </c>
      <c r="N5">
        <f>'Sept 11'!G54</f>
        <v>111.54872734926052</v>
      </c>
    </row>
    <row r="6" spans="1:14">
      <c r="A6">
        <v>2011</v>
      </c>
      <c r="B6">
        <v>10</v>
      </c>
      <c r="C6">
        <v>10</v>
      </c>
    </row>
    <row r="7" spans="1:14">
      <c r="A7">
        <v>2011</v>
      </c>
      <c r="B7">
        <v>11</v>
      </c>
      <c r="C7">
        <v>11</v>
      </c>
      <c r="D7" s="8">
        <f>'[1]Total aboveground biomass'!$D$4</f>
        <v>223.15742032933656</v>
      </c>
      <c r="E7">
        <f>'Nov 11'!I53</f>
        <v>1039.7610399993114</v>
      </c>
      <c r="F7">
        <f>'Nov 11'!I54</f>
        <v>117.66381813227268</v>
      </c>
      <c r="G7">
        <f>'Nov 11'!D53</f>
        <v>223.33518603866784</v>
      </c>
      <c r="H7">
        <f>'Nov 11'!D54</f>
        <v>46.386490292735616</v>
      </c>
      <c r="I7">
        <f>'Nov 11'!E53</f>
        <v>117.85555101899998</v>
      </c>
      <c r="J7">
        <f>'Nov 11'!E54</f>
        <v>47.432371025441867</v>
      </c>
      <c r="K7">
        <f>'Nov 11'!F53</f>
        <v>100.28153078164347</v>
      </c>
      <c r="L7">
        <f>'Nov 11'!F54</f>
        <v>46.21420308368706</v>
      </c>
      <c r="M7">
        <f>'Nov 11'!G53</f>
        <v>598.28877215999989</v>
      </c>
      <c r="N7">
        <f>'Nov 11'!G54</f>
        <v>117.74478245374884</v>
      </c>
    </row>
    <row r="8" spans="1:14">
      <c r="A8">
        <v>2011</v>
      </c>
      <c r="B8">
        <v>12</v>
      </c>
      <c r="C8">
        <v>12</v>
      </c>
    </row>
    <row r="9" spans="1:14">
      <c r="A9">
        <v>2012</v>
      </c>
      <c r="B9">
        <v>1</v>
      </c>
      <c r="C9">
        <v>13</v>
      </c>
      <c r="D9" s="8">
        <f>'[1]Total aboveground biomass'!$D$5</f>
        <v>105.57835389163598</v>
      </c>
      <c r="E9">
        <f>'Jan 12'!I53</f>
        <v>506.27802796516875</v>
      </c>
      <c r="F9">
        <f>'Jan 12'!I54</f>
        <v>97.907082671591823</v>
      </c>
      <c r="G9">
        <f>'Jan 12'!D53</f>
        <v>93.780351617216724</v>
      </c>
      <c r="H9">
        <f>'Jan 12'!D54</f>
        <v>30.541967314101196</v>
      </c>
      <c r="I9">
        <f>'Jan 12'!E53</f>
        <v>75.371196151999996</v>
      </c>
      <c r="J9">
        <f>'Jan 12'!E54</f>
        <v>30.414402763110434</v>
      </c>
      <c r="K9">
        <f>'Jan 12'!F53</f>
        <v>72.459940995952053</v>
      </c>
      <c r="L9">
        <f>'Jan 12'!F54</f>
        <v>29.034907773555506</v>
      </c>
      <c r="M9">
        <f>'Jan 12'!G53</f>
        <v>264.66653919999987</v>
      </c>
      <c r="N9">
        <f>'Jan 12'!G54</f>
        <v>82.440709788255631</v>
      </c>
    </row>
    <row r="10" spans="1:14">
      <c r="A10">
        <v>2012</v>
      </c>
      <c r="B10">
        <v>2</v>
      </c>
      <c r="C10">
        <v>14</v>
      </c>
    </row>
    <row r="11" spans="1:14">
      <c r="A11">
        <v>2012</v>
      </c>
      <c r="B11">
        <v>3</v>
      </c>
      <c r="C11">
        <v>15</v>
      </c>
      <c r="D11" s="8">
        <f>'[1]Total aboveground biomass'!$D$6</f>
        <v>92.953726077367591</v>
      </c>
      <c r="E11">
        <f>'Mar 12'!I53</f>
        <v>471.56876305932559</v>
      </c>
      <c r="F11">
        <f>'Mar 12'!I54</f>
        <v>58.356540030336603</v>
      </c>
      <c r="G11">
        <f>'Mar 12'!D53</f>
        <v>101.62710271844713</v>
      </c>
      <c r="H11">
        <f>'Mar 12'!D54</f>
        <v>31.94789257961558</v>
      </c>
      <c r="I11">
        <f>'Mar 12'!E53</f>
        <v>17.676964504000001</v>
      </c>
      <c r="J11">
        <f>'Mar 12'!E54</f>
        <v>12.733827884279339</v>
      </c>
      <c r="K11">
        <f>'Mar 12'!F53</f>
        <v>69.882677436878424</v>
      </c>
      <c r="L11">
        <f>'Mar 12'!F54</f>
        <v>34.160025722877876</v>
      </c>
      <c r="M11">
        <f>'Mar 12'!G53</f>
        <v>282.38201839999988</v>
      </c>
      <c r="N11">
        <f>'Mar 12'!G54</f>
        <v>51.846343588991104</v>
      </c>
    </row>
    <row r="12" spans="1:14">
      <c r="A12">
        <v>2012</v>
      </c>
      <c r="B12">
        <v>4</v>
      </c>
      <c r="C12">
        <v>16</v>
      </c>
    </row>
    <row r="13" spans="1:14">
      <c r="A13">
        <v>2012</v>
      </c>
      <c r="B13">
        <v>5</v>
      </c>
      <c r="C13">
        <v>17</v>
      </c>
      <c r="D13" s="8">
        <f>'[1]Total aboveground biomass'!$D$7</f>
        <v>252.05684835319892</v>
      </c>
      <c r="G13">
        <f>'May 12'!C53</f>
        <v>384.89749703409569</v>
      </c>
      <c r="H13">
        <f>'May 12'!C54</f>
        <v>68.122515977557427</v>
      </c>
      <c r="I13">
        <f>'May 12'!D53</f>
        <v>393.9541447931428</v>
      </c>
      <c r="J13">
        <f>'May 12'!D54</f>
        <v>119.5972479577192</v>
      </c>
      <c r="K13">
        <f>'May 12'!F53</f>
        <v>524.94971443701411</v>
      </c>
      <c r="L13">
        <f>'May 12'!F54</f>
        <v>165.5657273804423</v>
      </c>
      <c r="M13">
        <f>'May 12'!I53</f>
        <v>1295.9076282003293</v>
      </c>
      <c r="N13">
        <f>'May 12'!I54</f>
        <v>224.96043934814958</v>
      </c>
    </row>
    <row r="14" spans="1:14">
      <c r="A14">
        <v>2012</v>
      </c>
      <c r="B14">
        <v>6</v>
      </c>
      <c r="C14">
        <v>18</v>
      </c>
    </row>
    <row r="15" spans="1:14">
      <c r="A15">
        <v>2012</v>
      </c>
      <c r="B15">
        <v>7</v>
      </c>
      <c r="C15">
        <v>19</v>
      </c>
      <c r="D15" s="8">
        <f>'[1]Total aboveground biomass'!$D$8</f>
        <v>492.44491484154906</v>
      </c>
      <c r="G15">
        <f>'July 12'!C53</f>
        <v>1037.5215484364323</v>
      </c>
      <c r="H15">
        <f>'July 12'!C54</f>
        <v>172.79835755715999</v>
      </c>
      <c r="I15">
        <f>'July 12'!D53</f>
        <v>681.48729726049828</v>
      </c>
      <c r="J15">
        <f>'July 12'!D54</f>
        <v>199.86712122426411</v>
      </c>
      <c r="K15">
        <f>'July 12'!F53</f>
        <v>892.08765842775529</v>
      </c>
      <c r="L15">
        <f>'July 12'!F54</f>
        <v>361.75680149007951</v>
      </c>
      <c r="M15">
        <f>'July 12'!I53</f>
        <v>1970.0140109923818</v>
      </c>
      <c r="N15">
        <f>'July 12'!I54</f>
        <v>226.76021345807223</v>
      </c>
    </row>
    <row r="16" spans="1:14">
      <c r="A16">
        <v>2012</v>
      </c>
      <c r="B16">
        <v>8</v>
      </c>
      <c r="C16">
        <v>20</v>
      </c>
    </row>
    <row r="17" spans="1:14">
      <c r="A17">
        <v>2012</v>
      </c>
      <c r="B17">
        <v>9</v>
      </c>
      <c r="C17">
        <v>21</v>
      </c>
      <c r="D17" s="8">
        <f>'[1]Total aboveground biomass'!$D$9</f>
        <v>332.14592851908617</v>
      </c>
      <c r="G17">
        <f>'Sept 12'!C53</f>
        <v>624.51355840547785</v>
      </c>
      <c r="H17">
        <f>'Sept 12'!C54</f>
        <v>124.64685493505866</v>
      </c>
      <c r="I17">
        <f>'Sept 12'!D53</f>
        <v>587.20616969160005</v>
      </c>
      <c r="J17">
        <f>'Sept 12'!D54</f>
        <v>132.59255190918705</v>
      </c>
      <c r="K17">
        <f>'Sept 12'!F53</f>
        <v>190.89854075083633</v>
      </c>
      <c r="L17">
        <f>'Sept 12'!F54</f>
        <v>67.506127323622849</v>
      </c>
      <c r="M17">
        <f>'Sept 12'!I53</f>
        <v>1382.5163959255815</v>
      </c>
      <c r="N17">
        <f>'Sept 12'!I54</f>
        <v>191.06868134547636</v>
      </c>
    </row>
    <row r="18" spans="1:14">
      <c r="A18">
        <v>2012</v>
      </c>
      <c r="B18">
        <v>10</v>
      </c>
      <c r="C18">
        <v>22</v>
      </c>
    </row>
    <row r="19" spans="1:14">
      <c r="A19">
        <v>2012</v>
      </c>
      <c r="B19">
        <v>11</v>
      </c>
      <c r="C19">
        <v>23</v>
      </c>
      <c r="D19" s="8">
        <f>'[1]Total aboveground biomass'!$D$10</f>
        <v>217.31117056682228</v>
      </c>
      <c r="E19">
        <f>'Nov 12'!G53</f>
        <v>1033.1606628371781</v>
      </c>
      <c r="F19">
        <f>'Nov 12'!G54</f>
        <v>159.84167522737758</v>
      </c>
      <c r="G19">
        <f>'Nov 12'!C53</f>
        <v>407.57942205857347</v>
      </c>
      <c r="H19">
        <f>'Nov 12'!C54</f>
        <v>97.853473152199982</v>
      </c>
      <c r="I19">
        <f>'Nov 12'!D53</f>
        <v>297.34503521639988</v>
      </c>
      <c r="J19">
        <f>'Nov 12'!D54</f>
        <v>94.671123877991349</v>
      </c>
      <c r="K19">
        <f>'Nov 12'!E53</f>
        <v>287.66314330580963</v>
      </c>
      <c r="L19">
        <f>'Nov 12'!E54</f>
        <v>110.71936955374861</v>
      </c>
      <c r="M19">
        <f>'Nov 12'!F53</f>
        <v>916.72204491200057</v>
      </c>
      <c r="N19">
        <f>'Nov 12'!F54</f>
        <v>172.7241469066395</v>
      </c>
    </row>
    <row r="20" spans="1:14">
      <c r="A20">
        <v>2012</v>
      </c>
      <c r="B20">
        <v>12</v>
      </c>
      <c r="C20">
        <v>24</v>
      </c>
    </row>
    <row r="21" spans="1:14">
      <c r="A21">
        <v>2013</v>
      </c>
      <c r="B21">
        <v>1</v>
      </c>
      <c r="C21">
        <v>25</v>
      </c>
      <c r="D21" s="8">
        <f>'[1]Total aboveground biomass'!$D$11</f>
        <v>82.115358931335294</v>
      </c>
      <c r="E21">
        <f>'Jan 13'!G53</f>
        <v>580.32269848941633</v>
      </c>
      <c r="F21">
        <f>'Jan 13'!G54</f>
        <v>106.95348995368754</v>
      </c>
      <c r="G21">
        <f>'Jan 13'!C53</f>
        <v>517.47850306187206</v>
      </c>
      <c r="H21">
        <f>'Jan 13'!C54</f>
        <v>193.42263270514351</v>
      </c>
      <c r="I21">
        <f>'Jan 13'!D53</f>
        <v>70.317959062666645</v>
      </c>
      <c r="J21">
        <f>'Jan 13'!D54</f>
        <v>42.587347929736026</v>
      </c>
      <c r="K21">
        <f>'Jan 13'!E53</f>
        <v>272.48601142606555</v>
      </c>
      <c r="L21">
        <f>'Jan 13'!E54</f>
        <v>59.028569175638943</v>
      </c>
      <c r="M21">
        <f>'Jan 13'!F53</f>
        <v>507.3129300994712</v>
      </c>
      <c r="N21">
        <f>'Jan 13'!F54</f>
        <v>130.7667500642238</v>
      </c>
    </row>
    <row r="22" spans="1:14">
      <c r="A22">
        <v>2013</v>
      </c>
      <c r="B22">
        <v>2</v>
      </c>
      <c r="C22">
        <v>26</v>
      </c>
    </row>
    <row r="23" spans="1:14">
      <c r="A23">
        <v>2013</v>
      </c>
      <c r="B23">
        <v>3</v>
      </c>
      <c r="C23">
        <v>27</v>
      </c>
      <c r="D23" s="8">
        <f>'[1]Total aboveground biomass'!$D$12</f>
        <v>67.24962831319236</v>
      </c>
      <c r="E23">
        <f>'Mar 13'!G53</f>
        <v>390.38435967660615</v>
      </c>
      <c r="F23">
        <f>'Mar 13'!G54</f>
        <v>51.399427759648781</v>
      </c>
      <c r="G23">
        <f>'Mar 13'!C53</f>
        <v>80.01923406346593</v>
      </c>
      <c r="H23">
        <f>'Mar 13'!C54</f>
        <v>20.217343535750729</v>
      </c>
      <c r="I23">
        <f>'Mar 13'!D53</f>
        <v>7.4408234546666634</v>
      </c>
      <c r="J23">
        <f>'Mar 13'!D54</f>
        <v>4.587715048767449</v>
      </c>
      <c r="K23">
        <f>'Mar 13'!E53</f>
        <v>115.48682849833332</v>
      </c>
      <c r="L23">
        <f>'Mar 13'!E54</f>
        <v>33.685295649205187</v>
      </c>
      <c r="M23">
        <f>'Mar 13'!F53</f>
        <v>401.56454857142859</v>
      </c>
      <c r="N23">
        <f>'Mar 13'!F54</f>
        <v>55.805353874055733</v>
      </c>
    </row>
    <row r="24" spans="1:14">
      <c r="A24">
        <v>2013</v>
      </c>
      <c r="B24">
        <v>4</v>
      </c>
      <c r="C24">
        <v>28</v>
      </c>
    </row>
    <row r="25" spans="1:14">
      <c r="A25">
        <v>2013</v>
      </c>
      <c r="B25">
        <v>5</v>
      </c>
      <c r="C25">
        <v>29</v>
      </c>
      <c r="D25" s="8">
        <f>'[1]Total aboveground biomass'!$D$13:$D$13</f>
        <v>290.17654920750061</v>
      </c>
      <c r="E25">
        <f>'May 13'!G53</f>
        <v>1499.885582840401</v>
      </c>
      <c r="F25">
        <f>'May 13'!G54</f>
        <v>145.31290337470747</v>
      </c>
      <c r="G25">
        <f>'May 13'!C53</f>
        <v>578.26421129632263</v>
      </c>
      <c r="H25">
        <f>'May 13'!C54</f>
        <v>161.82689583828443</v>
      </c>
      <c r="I25">
        <f>'May 13'!D53</f>
        <v>305.47315820300003</v>
      </c>
      <c r="J25">
        <f>'May 13'!D54</f>
        <v>180.81716466946793</v>
      </c>
      <c r="K25">
        <f>'May 13'!E53</f>
        <v>248.93153659193803</v>
      </c>
      <c r="L25">
        <f>'May 13'!E54</f>
        <v>73.066044592068323</v>
      </c>
      <c r="M25">
        <f>'May 13'!F53</f>
        <v>1294.6118649374357</v>
      </c>
      <c r="N25">
        <f>'May 13'!F54</f>
        <v>151.39597295406696</v>
      </c>
    </row>
    <row r="26" spans="1:14">
      <c r="A26">
        <v>2013</v>
      </c>
      <c r="B26">
        <v>6</v>
      </c>
      <c r="C26">
        <v>30</v>
      </c>
    </row>
    <row r="27" spans="1:14">
      <c r="A27">
        <v>2013</v>
      </c>
      <c r="B27">
        <v>7</v>
      </c>
      <c r="C27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4"/>
  <sheetViews>
    <sheetView topLeftCell="Z16" workbookViewId="0">
      <selection activeCell="V52" sqref="V52"/>
    </sheetView>
  </sheetViews>
  <sheetFormatPr baseColWidth="10" defaultColWidth="8.83203125" defaultRowHeight="14" x14ac:dyDescent="0"/>
  <sheetData>
    <row r="1" spans="1:73">
      <c r="D1" t="s">
        <v>13</v>
      </c>
    </row>
    <row r="2" spans="1:73">
      <c r="A2" t="s">
        <v>39</v>
      </c>
      <c r="B2" t="s">
        <v>38</v>
      </c>
      <c r="C2" t="s">
        <v>26</v>
      </c>
      <c r="D2" t="s">
        <v>12</v>
      </c>
      <c r="E2" t="s">
        <v>39</v>
      </c>
      <c r="F2" t="s">
        <v>38</v>
      </c>
      <c r="G2" t="s">
        <v>26</v>
      </c>
      <c r="H2" t="s">
        <v>14</v>
      </c>
      <c r="I2" t="s">
        <v>39</v>
      </c>
      <c r="J2" t="s">
        <v>38</v>
      </c>
      <c r="K2" t="s">
        <v>26</v>
      </c>
      <c r="L2" t="s">
        <v>1</v>
      </c>
      <c r="M2" t="s">
        <v>39</v>
      </c>
      <c r="N2" t="s">
        <v>37</v>
      </c>
      <c r="O2" t="s">
        <v>26</v>
      </c>
      <c r="P2" t="s">
        <v>2</v>
      </c>
      <c r="Q2" t="s">
        <v>39</v>
      </c>
      <c r="R2" t="s">
        <v>37</v>
      </c>
      <c r="S2" t="s">
        <v>26</v>
      </c>
      <c r="T2" t="s">
        <v>52</v>
      </c>
      <c r="W2" t="s">
        <v>12</v>
      </c>
      <c r="X2">
        <v>2686.5150857360577</v>
      </c>
      <c r="Y2">
        <v>3159.2514889476938</v>
      </c>
      <c r="Z2">
        <v>2364.8386900235873</v>
      </c>
      <c r="AA2">
        <v>2776.8773804000002</v>
      </c>
      <c r="AB2">
        <v>5975.713381999999</v>
      </c>
      <c r="AC2">
        <v>3891.2369490926385</v>
      </c>
      <c r="AD2">
        <v>5921.9277328000007</v>
      </c>
      <c r="AE2">
        <v>3547.3318684000001</v>
      </c>
      <c r="AF2">
        <v>2856.2356944888006</v>
      </c>
      <c r="AG2">
        <v>4162.0762567640149</v>
      </c>
      <c r="AH2">
        <v>5141.594587139326</v>
      </c>
      <c r="AI2">
        <v>3110.0599323782744</v>
      </c>
      <c r="AJ2">
        <v>2776.3813412</v>
      </c>
      <c r="AK2">
        <v>1062.9513908774597</v>
      </c>
      <c r="AL2">
        <v>4271.9160799999991</v>
      </c>
      <c r="AM2">
        <v>2226.3112335317737</v>
      </c>
      <c r="AN2">
        <v>764.12364176666688</v>
      </c>
      <c r="AO2">
        <v>2351.8883831999997</v>
      </c>
      <c r="AP2">
        <v>3570.2820039999997</v>
      </c>
      <c r="AQ2">
        <v>916.18009426955575</v>
      </c>
      <c r="AR2">
        <v>3396.4047409200512</v>
      </c>
      <c r="AS2">
        <v>1371.7195396000002</v>
      </c>
      <c r="AT2">
        <v>3422.7625507999992</v>
      </c>
      <c r="AU2">
        <v>2116.3570337559313</v>
      </c>
      <c r="AV2">
        <v>321.9638635328094</v>
      </c>
      <c r="AW2">
        <v>1211.2348704000001</v>
      </c>
      <c r="AX2">
        <v>4030.6044286221081</v>
      </c>
      <c r="AY2">
        <v>1710.8632333930457</v>
      </c>
      <c r="AZ2">
        <v>3432.945935697905</v>
      </c>
      <c r="BA2">
        <v>803.35898839999982</v>
      </c>
      <c r="BB2">
        <v>2347.802971622848</v>
      </c>
      <c r="BC2">
        <v>208.74890239999996</v>
      </c>
      <c r="BD2">
        <v>2316.4565516000002</v>
      </c>
      <c r="BE2">
        <v>2347.0466615999994</v>
      </c>
      <c r="BF2">
        <v>1270.5255542630393</v>
      </c>
      <c r="BG2">
        <v>3281.8562881420203</v>
      </c>
      <c r="BH2">
        <v>3058.3016409765528</v>
      </c>
      <c r="BI2">
        <v>3253.8376153943886</v>
      </c>
      <c r="BJ2">
        <v>4220.7721710027072</v>
      </c>
      <c r="BK2">
        <v>4816.5539747045705</v>
      </c>
      <c r="BL2">
        <v>6258.3870805788483</v>
      </c>
      <c r="BM2">
        <v>2880.2909408000005</v>
      </c>
      <c r="BN2">
        <v>4207.7924068378597</v>
      </c>
      <c r="BO2">
        <v>2892.6191799999988</v>
      </c>
      <c r="BP2">
        <v>2390.7693414831519</v>
      </c>
      <c r="BQ2">
        <v>3208.6238212094227</v>
      </c>
      <c r="BR2">
        <v>1864.2729891648351</v>
      </c>
      <c r="BS2">
        <v>1699.6602344969695</v>
      </c>
      <c r="BT2">
        <v>3930.1334538899991</v>
      </c>
      <c r="BU2">
        <v>2597.9668264000002</v>
      </c>
    </row>
    <row r="3" spans="1:73">
      <c r="A3" t="s">
        <v>27</v>
      </c>
      <c r="B3">
        <v>2</v>
      </c>
      <c r="C3">
        <v>6</v>
      </c>
      <c r="D3">
        <v>2686.5150857360577</v>
      </c>
      <c r="E3" t="s">
        <v>27</v>
      </c>
      <c r="F3">
        <v>2</v>
      </c>
      <c r="G3">
        <v>21</v>
      </c>
      <c r="H3">
        <v>120.12439999999992</v>
      </c>
      <c r="I3" t="s">
        <v>27</v>
      </c>
      <c r="J3">
        <v>2</v>
      </c>
      <c r="K3">
        <v>5</v>
      </c>
      <c r="L3">
        <v>1206.2957674998593</v>
      </c>
      <c r="M3" t="s">
        <v>27</v>
      </c>
      <c r="N3">
        <v>2</v>
      </c>
      <c r="O3">
        <v>8</v>
      </c>
      <c r="P3">
        <v>145.45750842077257</v>
      </c>
      <c r="Q3" t="s">
        <v>27</v>
      </c>
      <c r="R3">
        <v>2</v>
      </c>
      <c r="S3">
        <v>1</v>
      </c>
      <c r="T3">
        <v>104.18731999999993</v>
      </c>
      <c r="W3" t="s">
        <v>14</v>
      </c>
      <c r="X3">
        <v>120.12439999999992</v>
      </c>
      <c r="Y3">
        <v>355.33451999999983</v>
      </c>
      <c r="Z3">
        <v>1224.7921199999996</v>
      </c>
      <c r="AA3">
        <v>1225.7085322759206</v>
      </c>
      <c r="AB3">
        <v>219.82017538291888</v>
      </c>
      <c r="AC3">
        <v>410.49149056196188</v>
      </c>
      <c r="AD3">
        <v>366.96353199999993</v>
      </c>
      <c r="AE3">
        <v>935.16873399999986</v>
      </c>
      <c r="AF3">
        <v>712.92517865690661</v>
      </c>
      <c r="AG3">
        <v>636.50053505591018</v>
      </c>
      <c r="AH3">
        <v>207.55118652024666</v>
      </c>
      <c r="AI3">
        <v>310.40573956379308</v>
      </c>
      <c r="AJ3">
        <v>49.539375318095622</v>
      </c>
      <c r="AK3">
        <v>253.76926257823106</v>
      </c>
      <c r="AL3">
        <v>2385.0238595268861</v>
      </c>
      <c r="AM3">
        <v>1059.0274879999999</v>
      </c>
      <c r="AN3">
        <v>1006.0244149145828</v>
      </c>
      <c r="AO3">
        <v>107.9700768</v>
      </c>
      <c r="AP3">
        <v>765.00319999999977</v>
      </c>
      <c r="AQ3">
        <v>544.61116094795761</v>
      </c>
      <c r="AR3">
        <v>1701.6659902275751</v>
      </c>
      <c r="AS3">
        <v>767.44504319999987</v>
      </c>
      <c r="AT3">
        <v>817.45453919999977</v>
      </c>
      <c r="AU3">
        <v>1456.6371963999989</v>
      </c>
      <c r="AV3">
        <v>2693.0208678770341</v>
      </c>
      <c r="AW3">
        <v>372.35315308619943</v>
      </c>
      <c r="AX3">
        <v>2683.2447897612897</v>
      </c>
      <c r="AY3">
        <v>1173.7186149166732</v>
      </c>
      <c r="AZ3">
        <v>1362.948832</v>
      </c>
      <c r="BA3">
        <v>1805.6608967999996</v>
      </c>
      <c r="BB3">
        <v>666.3406739807449</v>
      </c>
      <c r="BC3">
        <v>1178.6874963124835</v>
      </c>
      <c r="BD3">
        <v>292.30479999999989</v>
      </c>
      <c r="BE3">
        <v>1219.2665599999998</v>
      </c>
      <c r="BF3">
        <v>1137.59023908468</v>
      </c>
      <c r="BG3">
        <v>682.97697530553069</v>
      </c>
      <c r="BH3">
        <v>753.62495326282556</v>
      </c>
      <c r="BI3">
        <v>1224.04713753084</v>
      </c>
      <c r="BJ3">
        <v>245.07578625300295</v>
      </c>
      <c r="BK3">
        <v>1593.7612154190249</v>
      </c>
      <c r="BL3">
        <v>219.3920164426986</v>
      </c>
      <c r="BM3">
        <v>586.32518170991329</v>
      </c>
      <c r="BN3">
        <v>3577.201184</v>
      </c>
      <c r="BO3">
        <v>1875.9535615999998</v>
      </c>
      <c r="BP3">
        <v>852.36927013538389</v>
      </c>
      <c r="BQ3">
        <v>2130.8193603458235</v>
      </c>
      <c r="BR3">
        <v>821.16933959999983</v>
      </c>
      <c r="BS3">
        <v>282.9345639999998</v>
      </c>
      <c r="BT3">
        <v>144.53063999999983</v>
      </c>
      <c r="BU3">
        <v>264.80191541402922</v>
      </c>
    </row>
    <row r="4" spans="1:73">
      <c r="A4" t="s">
        <v>27</v>
      </c>
      <c r="B4">
        <v>2</v>
      </c>
      <c r="C4">
        <v>8</v>
      </c>
      <c r="D4">
        <v>3159.2514889476938</v>
      </c>
      <c r="E4" t="s">
        <v>27</v>
      </c>
      <c r="F4">
        <v>2</v>
      </c>
      <c r="G4">
        <v>36</v>
      </c>
      <c r="H4">
        <v>355.33451999999983</v>
      </c>
      <c r="I4" t="s">
        <v>27</v>
      </c>
      <c r="J4">
        <v>2</v>
      </c>
      <c r="K4">
        <v>32</v>
      </c>
      <c r="L4">
        <v>51.962280000000021</v>
      </c>
      <c r="M4" t="s">
        <v>27</v>
      </c>
      <c r="N4">
        <v>2</v>
      </c>
      <c r="O4">
        <v>11</v>
      </c>
      <c r="P4">
        <v>135.80236993863943</v>
      </c>
      <c r="Q4" t="s">
        <v>27</v>
      </c>
      <c r="R4">
        <v>2</v>
      </c>
      <c r="S4">
        <v>25</v>
      </c>
      <c r="T4">
        <v>203.92479999999995</v>
      </c>
      <c r="W4" t="s">
        <v>1</v>
      </c>
      <c r="X4">
        <v>1206.2957674998593</v>
      </c>
      <c r="Y4">
        <v>51.962280000000021</v>
      </c>
      <c r="Z4">
        <v>1707.2681599999994</v>
      </c>
      <c r="AA4">
        <v>557.83131999999989</v>
      </c>
      <c r="AB4">
        <v>0</v>
      </c>
      <c r="AC4">
        <v>1438.1521318574744</v>
      </c>
      <c r="AD4">
        <v>22.184147405095786</v>
      </c>
      <c r="AE4">
        <v>26.036279999999977</v>
      </c>
      <c r="AF4">
        <v>1408.2308689499996</v>
      </c>
      <c r="AG4">
        <v>803.47897030630543</v>
      </c>
      <c r="AH4">
        <v>682.37664534227747</v>
      </c>
      <c r="AI4">
        <v>142.9756163460433</v>
      </c>
      <c r="AJ4">
        <v>2908.3544032674281</v>
      </c>
      <c r="AK4">
        <v>370.48000215813227</v>
      </c>
      <c r="AM4">
        <v>2246.5698308561641</v>
      </c>
      <c r="AN4">
        <v>1050.0628298745842</v>
      </c>
      <c r="AO4">
        <v>1622.506399904554</v>
      </c>
      <c r="AP4">
        <v>910.58253772961734</v>
      </c>
      <c r="AQ4">
        <v>108.27999999999996</v>
      </c>
      <c r="AR4">
        <v>1018.8244397567455</v>
      </c>
      <c r="AS4">
        <v>1733.7557548215896</v>
      </c>
      <c r="AT4">
        <v>570.22250180541744</v>
      </c>
      <c r="AU4">
        <v>1850.5772700000002</v>
      </c>
      <c r="AV4">
        <v>822.45163999999966</v>
      </c>
      <c r="AW4">
        <v>712.88235562258274</v>
      </c>
      <c r="AX4">
        <v>127.75691999999998</v>
      </c>
      <c r="AY4">
        <v>1365.3334399999997</v>
      </c>
      <c r="AZ4">
        <v>2165.0885999999996</v>
      </c>
      <c r="BA4">
        <v>3321.467098341056</v>
      </c>
      <c r="BB4">
        <v>910.46661439547859</v>
      </c>
      <c r="BC4">
        <v>721.43555712615137</v>
      </c>
      <c r="BD4">
        <v>19.848039999999997</v>
      </c>
      <c r="BE4">
        <v>1225.3500799999995</v>
      </c>
      <c r="BF4">
        <v>1599.5603599999995</v>
      </c>
      <c r="BG4">
        <v>562.37062157041044</v>
      </c>
      <c r="BH4">
        <v>704.26841955541545</v>
      </c>
      <c r="BI4">
        <v>449.70515999999981</v>
      </c>
      <c r="BJ4">
        <v>1259.2383199999995</v>
      </c>
      <c r="BK4">
        <v>859.77799655463548</v>
      </c>
      <c r="BL4">
        <v>2743.6774446206141</v>
      </c>
      <c r="BM4">
        <v>678.22654607914444</v>
      </c>
      <c r="BN4">
        <v>2949.9063199999991</v>
      </c>
      <c r="BO4">
        <v>1873.6430799999998</v>
      </c>
      <c r="BP4">
        <v>1015.6707109386031</v>
      </c>
      <c r="BQ4">
        <v>260.07886108584609</v>
      </c>
      <c r="BR4">
        <v>1303.9550352000001</v>
      </c>
      <c r="BS4">
        <v>580.94457319999992</v>
      </c>
      <c r="BT4">
        <v>1079.901222</v>
      </c>
      <c r="BU4">
        <v>238.03882579433997</v>
      </c>
    </row>
    <row r="5" spans="1:73">
      <c r="A5" t="s">
        <v>27</v>
      </c>
      <c r="B5">
        <v>2</v>
      </c>
      <c r="C5">
        <v>19</v>
      </c>
      <c r="D5">
        <v>2364.8386900235873</v>
      </c>
      <c r="E5" t="s">
        <v>27</v>
      </c>
      <c r="F5">
        <v>2</v>
      </c>
      <c r="G5">
        <v>46</v>
      </c>
      <c r="H5">
        <v>1224.7921199999996</v>
      </c>
      <c r="I5" t="s">
        <v>27</v>
      </c>
      <c r="J5">
        <v>2</v>
      </c>
      <c r="K5">
        <v>39</v>
      </c>
      <c r="L5">
        <v>1707.2681599999994</v>
      </c>
      <c r="M5" t="s">
        <v>27</v>
      </c>
      <c r="N5">
        <v>2</v>
      </c>
      <c r="O5">
        <v>32</v>
      </c>
      <c r="P5">
        <v>220.57499999999982</v>
      </c>
      <c r="Q5" t="s">
        <v>27</v>
      </c>
      <c r="R5">
        <v>2</v>
      </c>
      <c r="S5">
        <v>42</v>
      </c>
      <c r="T5">
        <v>335.92300617946933</v>
      </c>
      <c r="W5" t="s">
        <v>2</v>
      </c>
      <c r="X5">
        <v>145.45750842077257</v>
      </c>
      <c r="Y5">
        <v>135.80236993863943</v>
      </c>
      <c r="Z5">
        <v>220.57499999999982</v>
      </c>
      <c r="AA5">
        <v>49.230759999999862</v>
      </c>
      <c r="AB5">
        <v>506.24203999999986</v>
      </c>
      <c r="AC5">
        <v>352.43052199453376</v>
      </c>
      <c r="AD5">
        <v>142.58496959999997</v>
      </c>
      <c r="AE5">
        <v>122.51483298859372</v>
      </c>
      <c r="AF5">
        <v>362.17403999999993</v>
      </c>
      <c r="AG5">
        <v>1794.8300451224586</v>
      </c>
      <c r="AH5">
        <v>315.5032141498919</v>
      </c>
      <c r="AI5">
        <v>353.04178872947989</v>
      </c>
      <c r="AJ5">
        <v>247.72815539610235</v>
      </c>
      <c r="AK5">
        <v>220.55731029689971</v>
      </c>
      <c r="AL5">
        <v>521.41463999999985</v>
      </c>
      <c r="AM5">
        <v>143.87851908650345</v>
      </c>
      <c r="AN5">
        <v>874.52374040000007</v>
      </c>
      <c r="AO5">
        <v>0</v>
      </c>
      <c r="AP5">
        <v>214.80111999999991</v>
      </c>
      <c r="AQ5">
        <v>820.93183999999974</v>
      </c>
      <c r="AR5">
        <v>0</v>
      </c>
      <c r="AS5">
        <v>25.344559999999973</v>
      </c>
      <c r="AT5">
        <v>297.17650439999994</v>
      </c>
      <c r="AU5">
        <v>3234.4884399999992</v>
      </c>
      <c r="AV5">
        <v>1181.9687737376748</v>
      </c>
      <c r="AW5">
        <v>322.40603040198067</v>
      </c>
      <c r="AX5">
        <v>149.3944684058834</v>
      </c>
      <c r="AY5">
        <v>232.99671609272917</v>
      </c>
      <c r="AZ5">
        <v>1041.6236564000001</v>
      </c>
      <c r="BA5">
        <v>2522.0207557041399</v>
      </c>
      <c r="BB5">
        <v>176.46122585383705</v>
      </c>
      <c r="BC5">
        <v>241.56353227784163</v>
      </c>
      <c r="BD5">
        <v>119.693</v>
      </c>
      <c r="BE5">
        <v>227.83079999999978</v>
      </c>
      <c r="BF5">
        <v>1042.7286799999997</v>
      </c>
      <c r="BG5">
        <v>836.19445257130781</v>
      </c>
      <c r="BH5">
        <v>0</v>
      </c>
      <c r="BI5">
        <v>0</v>
      </c>
      <c r="BJ5">
        <v>140.31782802675528</v>
      </c>
      <c r="BK5">
        <v>126.17755999999991</v>
      </c>
      <c r="BL5">
        <v>343.048618864616</v>
      </c>
      <c r="BM5">
        <v>0</v>
      </c>
      <c r="BN5">
        <v>131.26849272070191</v>
      </c>
      <c r="BO5">
        <v>1377.2609943999998</v>
      </c>
      <c r="BP5">
        <v>2421.1954690786479</v>
      </c>
      <c r="BQ5">
        <v>0</v>
      </c>
      <c r="BR5">
        <v>382.32924841515967</v>
      </c>
      <c r="BS5">
        <v>272.61851799999999</v>
      </c>
      <c r="BT5">
        <v>806.41212359999975</v>
      </c>
      <c r="BU5">
        <v>117.15853318328743</v>
      </c>
    </row>
    <row r="6" spans="1:73">
      <c r="A6" t="s">
        <v>27</v>
      </c>
      <c r="B6">
        <v>2</v>
      </c>
      <c r="C6">
        <v>28</v>
      </c>
      <c r="D6">
        <v>2776.8773804000002</v>
      </c>
      <c r="E6" t="s">
        <v>27</v>
      </c>
      <c r="F6">
        <v>2</v>
      </c>
      <c r="G6">
        <v>49</v>
      </c>
      <c r="H6">
        <v>1225.7085322759206</v>
      </c>
      <c r="I6" t="s">
        <v>27</v>
      </c>
      <c r="J6">
        <v>2</v>
      </c>
      <c r="K6">
        <v>46</v>
      </c>
      <c r="L6">
        <v>557.83131999999989</v>
      </c>
      <c r="M6" t="s">
        <v>27</v>
      </c>
      <c r="N6">
        <v>2</v>
      </c>
      <c r="O6">
        <v>34</v>
      </c>
      <c r="P6">
        <v>49.230759999999862</v>
      </c>
      <c r="Q6" t="s">
        <v>27</v>
      </c>
      <c r="R6">
        <v>2</v>
      </c>
      <c r="S6">
        <v>47</v>
      </c>
      <c r="T6">
        <v>416.35079999999971</v>
      </c>
    </row>
    <row r="7" spans="1:73">
      <c r="A7" t="s">
        <v>27</v>
      </c>
      <c r="B7">
        <v>2</v>
      </c>
      <c r="C7">
        <v>40</v>
      </c>
      <c r="D7">
        <v>5975.713381999999</v>
      </c>
      <c r="E7" t="s">
        <v>27</v>
      </c>
      <c r="F7">
        <v>2</v>
      </c>
      <c r="G7">
        <v>52</v>
      </c>
      <c r="H7">
        <v>219.82017538291888</v>
      </c>
      <c r="I7" t="s">
        <v>27</v>
      </c>
      <c r="J7">
        <v>2</v>
      </c>
      <c r="K7">
        <v>53</v>
      </c>
      <c r="L7">
        <v>0</v>
      </c>
      <c r="M7" t="s">
        <v>27</v>
      </c>
      <c r="N7">
        <v>2</v>
      </c>
      <c r="O7">
        <v>37</v>
      </c>
      <c r="P7">
        <v>506.24203999999986</v>
      </c>
      <c r="Q7" t="s">
        <v>27</v>
      </c>
      <c r="R7">
        <v>2</v>
      </c>
      <c r="S7">
        <v>49</v>
      </c>
      <c r="T7">
        <v>434.24348194366758</v>
      </c>
    </row>
    <row r="8" spans="1:73">
      <c r="A8" t="s">
        <v>28</v>
      </c>
      <c r="B8">
        <v>4</v>
      </c>
      <c r="C8">
        <v>5</v>
      </c>
      <c r="D8">
        <v>3891.2369490926385</v>
      </c>
      <c r="E8" t="s">
        <v>28</v>
      </c>
      <c r="F8">
        <v>4</v>
      </c>
      <c r="G8">
        <v>7</v>
      </c>
      <c r="H8">
        <v>410.49149056196188</v>
      </c>
      <c r="I8" t="s">
        <v>28</v>
      </c>
      <c r="J8">
        <v>4</v>
      </c>
      <c r="K8">
        <v>5</v>
      </c>
      <c r="L8">
        <v>1438.1521318574744</v>
      </c>
      <c r="M8" t="s">
        <v>28</v>
      </c>
      <c r="N8">
        <v>4</v>
      </c>
      <c r="O8">
        <v>12</v>
      </c>
      <c r="P8">
        <v>352.43052199453376</v>
      </c>
      <c r="Q8" t="s">
        <v>28</v>
      </c>
      <c r="R8">
        <v>4</v>
      </c>
      <c r="S8">
        <v>28</v>
      </c>
      <c r="T8">
        <v>132.14792</v>
      </c>
      <c r="X8" t="s">
        <v>17</v>
      </c>
      <c r="Y8" t="s">
        <v>18</v>
      </c>
      <c r="Z8" t="s">
        <v>19</v>
      </c>
      <c r="AA8" t="s">
        <v>1</v>
      </c>
      <c r="AB8" t="s">
        <v>2</v>
      </c>
      <c r="AC8" t="s">
        <v>52</v>
      </c>
    </row>
    <row r="9" spans="1:73">
      <c r="A9" t="s">
        <v>28</v>
      </c>
      <c r="B9">
        <v>4</v>
      </c>
      <c r="C9">
        <v>16</v>
      </c>
      <c r="D9">
        <v>5921.9277328000007</v>
      </c>
      <c r="E9" t="s">
        <v>28</v>
      </c>
      <c r="F9">
        <v>4</v>
      </c>
      <c r="G9">
        <v>21</v>
      </c>
      <c r="H9">
        <v>366.96353199999993</v>
      </c>
      <c r="I9" t="s">
        <v>28</v>
      </c>
      <c r="J9">
        <v>4</v>
      </c>
      <c r="K9">
        <v>9</v>
      </c>
      <c r="L9">
        <v>22.184147405095786</v>
      </c>
      <c r="M9" t="s">
        <v>28</v>
      </c>
      <c r="N9">
        <v>4</v>
      </c>
      <c r="O9">
        <v>25</v>
      </c>
      <c r="P9">
        <v>142.58496959999997</v>
      </c>
      <c r="Q9" t="s">
        <v>28</v>
      </c>
      <c r="R9">
        <v>4</v>
      </c>
      <c r="S9">
        <v>31</v>
      </c>
      <c r="T9">
        <v>165.42536132779054</v>
      </c>
      <c r="X9" t="s">
        <v>20</v>
      </c>
      <c r="Y9">
        <f>MEDIAN(D3:D52)</f>
        <v>2868.2633176444006</v>
      </c>
      <c r="Z9">
        <f>MEDIAN(H3:H52)</f>
        <v>766.22412159999976</v>
      </c>
      <c r="AA9">
        <f>MEDIAN(L3:L52)</f>
        <v>910.46661439547859</v>
      </c>
      <c r="AB9">
        <f>MEDIAN(P3:P52)</f>
        <v>237.28012418528539</v>
      </c>
      <c r="AC9">
        <f>MEDIAN(T3:T52)</f>
        <v>345.04442308973455</v>
      </c>
    </row>
    <row r="10" spans="1:73">
      <c r="A10" t="s">
        <v>28</v>
      </c>
      <c r="B10">
        <v>4</v>
      </c>
      <c r="C10">
        <v>17</v>
      </c>
      <c r="D10">
        <v>3547.3318684000001</v>
      </c>
      <c r="E10" t="s">
        <v>28</v>
      </c>
      <c r="F10">
        <v>4</v>
      </c>
      <c r="G10">
        <v>27</v>
      </c>
      <c r="H10">
        <v>935.16873399999986</v>
      </c>
      <c r="I10" t="s">
        <v>28</v>
      </c>
      <c r="J10">
        <v>4</v>
      </c>
      <c r="K10">
        <v>14</v>
      </c>
      <c r="L10">
        <v>26.036279999999977</v>
      </c>
      <c r="M10" t="s">
        <v>28</v>
      </c>
      <c r="N10">
        <v>4</v>
      </c>
      <c r="O10">
        <v>29</v>
      </c>
      <c r="P10">
        <v>122.51483298859372</v>
      </c>
      <c r="Q10" t="s">
        <v>28</v>
      </c>
      <c r="R10">
        <v>4</v>
      </c>
      <c r="S10">
        <v>34</v>
      </c>
      <c r="T10">
        <v>841.30423999999971</v>
      </c>
      <c r="X10" t="s">
        <v>21</v>
      </c>
      <c r="Y10">
        <f>_xlfn.QUARTILE.EXC(D3:D52,1)</f>
        <v>2053.3360226081572</v>
      </c>
      <c r="Z10">
        <f>_xlfn.QUARTILE.EXC(H3:H52,1)</f>
        <v>305.88050467284478</v>
      </c>
      <c r="AA10">
        <f>_xlfn.QUARTILE.EXC(L3:L52,1)</f>
        <v>503.76823999999988</v>
      </c>
      <c r="AB10">
        <f>_xlfn.QUARTILE.EXC(P3:P52,1)</f>
        <v>129.99575954052642</v>
      </c>
      <c r="AC10">
        <f>_xlfn.QUARTILE.EXC(T3:T52,1)</f>
        <v>214.07737503957625</v>
      </c>
    </row>
    <row r="11" spans="1:73">
      <c r="A11" t="s">
        <v>28</v>
      </c>
      <c r="B11">
        <v>4</v>
      </c>
      <c r="C11">
        <v>18</v>
      </c>
      <c r="D11">
        <v>2856.2356944888006</v>
      </c>
      <c r="E11" t="s">
        <v>28</v>
      </c>
      <c r="F11">
        <v>4</v>
      </c>
      <c r="G11">
        <v>31</v>
      </c>
      <c r="H11">
        <v>712.92517865690661</v>
      </c>
      <c r="I11" t="s">
        <v>28</v>
      </c>
      <c r="J11">
        <v>4</v>
      </c>
      <c r="K11">
        <v>22</v>
      </c>
      <c r="L11">
        <v>1408.2308689499996</v>
      </c>
      <c r="M11" t="s">
        <v>28</v>
      </c>
      <c r="N11">
        <v>4</v>
      </c>
      <c r="O11">
        <v>41</v>
      </c>
      <c r="P11">
        <v>362.17403999999993</v>
      </c>
      <c r="Q11" t="s">
        <v>28</v>
      </c>
      <c r="R11">
        <v>4</v>
      </c>
      <c r="S11">
        <v>44</v>
      </c>
      <c r="T11">
        <v>430.92860528468555</v>
      </c>
      <c r="X11" t="s">
        <v>22</v>
      </c>
      <c r="Y11">
        <f>MIN(D3:D52)</f>
        <v>208.74890239999996</v>
      </c>
      <c r="Z11">
        <f>MIN(H3:H52)</f>
        <v>49.539375318095622</v>
      </c>
      <c r="AA11">
        <f>MIN(L3:L52)</f>
        <v>0</v>
      </c>
      <c r="AB11">
        <f>MIN(P3:P52)</f>
        <v>0</v>
      </c>
      <c r="AC11">
        <f>MIN(T3:T52)</f>
        <v>25.796275199999997</v>
      </c>
    </row>
    <row r="12" spans="1:73">
      <c r="A12" t="s">
        <v>28</v>
      </c>
      <c r="B12">
        <v>4</v>
      </c>
      <c r="C12">
        <v>30</v>
      </c>
      <c r="D12">
        <v>4162.0762567640149</v>
      </c>
      <c r="E12" t="s">
        <v>28</v>
      </c>
      <c r="F12">
        <v>4</v>
      </c>
      <c r="G12">
        <v>52</v>
      </c>
      <c r="H12">
        <v>636.50053505591018</v>
      </c>
      <c r="I12" t="s">
        <v>28</v>
      </c>
      <c r="J12">
        <v>4</v>
      </c>
      <c r="K12">
        <v>31</v>
      </c>
      <c r="L12">
        <v>803.47897030630543</v>
      </c>
      <c r="M12" t="s">
        <v>28</v>
      </c>
      <c r="N12">
        <v>4</v>
      </c>
      <c r="O12">
        <v>46</v>
      </c>
      <c r="P12">
        <v>1794.8300451224586</v>
      </c>
      <c r="Q12" t="s">
        <v>28</v>
      </c>
      <c r="R12">
        <v>4</v>
      </c>
      <c r="S12">
        <v>50</v>
      </c>
      <c r="T12">
        <v>299.30495999999971</v>
      </c>
      <c r="X12" t="s">
        <v>24</v>
      </c>
      <c r="Y12">
        <f>MAX(D3:D52)</f>
        <v>6258.3870805788483</v>
      </c>
      <c r="Z12">
        <f>MAX(H3:H52)</f>
        <v>3577.201184</v>
      </c>
      <c r="AA12">
        <f>MAX(L3:L52)</f>
        <v>3321.467098341056</v>
      </c>
      <c r="AB12">
        <f>MAX(P3:P52)</f>
        <v>3234.4884399999992</v>
      </c>
      <c r="AC12">
        <f>MAX(T3:T52)</f>
        <v>1783.2449571140733</v>
      </c>
    </row>
    <row r="13" spans="1:73">
      <c r="A13" t="s">
        <v>29</v>
      </c>
      <c r="B13">
        <v>1</v>
      </c>
      <c r="C13">
        <v>4</v>
      </c>
      <c r="D13">
        <v>5141.594587139326</v>
      </c>
      <c r="E13" t="s">
        <v>29</v>
      </c>
      <c r="F13">
        <v>1</v>
      </c>
      <c r="G13">
        <v>10</v>
      </c>
      <c r="H13">
        <v>207.55118652024666</v>
      </c>
      <c r="I13" t="s">
        <v>29</v>
      </c>
      <c r="J13">
        <v>1</v>
      </c>
      <c r="K13">
        <v>20</v>
      </c>
      <c r="L13">
        <v>682.37664534227747</v>
      </c>
      <c r="M13" t="s">
        <v>29</v>
      </c>
      <c r="N13">
        <v>1</v>
      </c>
      <c r="O13">
        <v>8</v>
      </c>
      <c r="P13">
        <v>315.5032141498919</v>
      </c>
      <c r="Q13" t="s">
        <v>29</v>
      </c>
      <c r="R13">
        <v>1</v>
      </c>
      <c r="S13">
        <v>15</v>
      </c>
      <c r="T13">
        <v>390.16311722226112</v>
      </c>
      <c r="X13" t="s">
        <v>23</v>
      </c>
      <c r="Y13">
        <f>_xlfn.QUARTILE.EXC(D3:D52,3)</f>
        <v>3650.5207402731594</v>
      </c>
      <c r="Z13">
        <f>_xlfn.QUARTILE.EXC(H3:H52,3)</f>
        <v>1225.0212230689799</v>
      </c>
      <c r="AA13">
        <f>_xlfn.QUARTILE.EXC(L3:L52,3)</f>
        <v>1518.8562459287368</v>
      </c>
      <c r="AB13">
        <f>_xlfn.QUARTILE.EXC(P3:P52,3)</f>
        <v>592.66401089999977</v>
      </c>
      <c r="AC13">
        <f>_xlfn.QUARTILE.EXC(T3:T52,3)</f>
        <v>550.10366945234159</v>
      </c>
    </row>
    <row r="14" spans="1:73">
      <c r="A14" t="s">
        <v>29</v>
      </c>
      <c r="B14">
        <v>1</v>
      </c>
      <c r="C14">
        <v>5</v>
      </c>
      <c r="D14">
        <v>3110.0599323782744</v>
      </c>
      <c r="E14" t="s">
        <v>29</v>
      </c>
      <c r="F14">
        <v>1</v>
      </c>
      <c r="G14">
        <v>16</v>
      </c>
      <c r="H14">
        <v>310.40573956379308</v>
      </c>
      <c r="I14" t="s">
        <v>29</v>
      </c>
      <c r="J14">
        <v>1</v>
      </c>
      <c r="K14">
        <v>22</v>
      </c>
      <c r="L14">
        <v>142.9756163460433</v>
      </c>
      <c r="M14" t="s">
        <v>29</v>
      </c>
      <c r="N14">
        <v>1</v>
      </c>
      <c r="O14">
        <v>14</v>
      </c>
      <c r="P14">
        <v>353.04178872947989</v>
      </c>
      <c r="Q14" t="s">
        <v>29</v>
      </c>
      <c r="R14">
        <v>1</v>
      </c>
      <c r="S14">
        <v>16</v>
      </c>
      <c r="T14">
        <v>217.46156671943501</v>
      </c>
      <c r="X14" t="s">
        <v>54</v>
      </c>
      <c r="Y14">
        <f>AVERAGE(D3:D52)</f>
        <v>2888.0865401740984</v>
      </c>
      <c r="Z14" s="4">
        <f>AVERAGE(H3:H52)</f>
        <v>949.60155551938306</v>
      </c>
      <c r="AA14">
        <f>AVERAGE(L3:L52)</f>
        <v>1060.9806530605217</v>
      </c>
      <c r="AB14">
        <f>AVERAGE(P3:P52)</f>
        <v>506.27802796516875</v>
      </c>
      <c r="AC14">
        <f>AVERAGE(T3:T52)</f>
        <v>471.56876305932559</v>
      </c>
    </row>
    <row r="15" spans="1:73">
      <c r="A15" t="s">
        <v>29</v>
      </c>
      <c r="B15">
        <v>1</v>
      </c>
      <c r="C15">
        <v>19</v>
      </c>
      <c r="D15">
        <v>2776.3813412</v>
      </c>
      <c r="E15" t="s">
        <v>29</v>
      </c>
      <c r="F15">
        <v>1</v>
      </c>
      <c r="G15">
        <v>24</v>
      </c>
      <c r="H15">
        <v>49.539375318095622</v>
      </c>
      <c r="I15" t="s">
        <v>29</v>
      </c>
      <c r="J15">
        <v>1</v>
      </c>
      <c r="K15">
        <v>42</v>
      </c>
      <c r="L15">
        <v>2908.3544032674281</v>
      </c>
      <c r="M15" t="s">
        <v>29</v>
      </c>
      <c r="N15">
        <v>1</v>
      </c>
      <c r="O15">
        <v>25</v>
      </c>
      <c r="P15">
        <v>247.72815539610235</v>
      </c>
      <c r="Q15" t="s">
        <v>29</v>
      </c>
      <c r="R15">
        <v>1</v>
      </c>
      <c r="S15">
        <v>17</v>
      </c>
      <c r="T15">
        <v>94.066529727768213</v>
      </c>
    </row>
    <row r="16" spans="1:73">
      <c r="A16" t="s">
        <v>29</v>
      </c>
      <c r="B16">
        <v>1</v>
      </c>
      <c r="C16">
        <v>55</v>
      </c>
      <c r="D16">
        <v>1062.9513908774597</v>
      </c>
      <c r="E16" t="s">
        <v>29</v>
      </c>
      <c r="F16">
        <v>1</v>
      </c>
      <c r="G16">
        <v>45</v>
      </c>
      <c r="H16">
        <v>253.76926257823106</v>
      </c>
      <c r="I16" t="s">
        <v>29</v>
      </c>
      <c r="J16">
        <v>1</v>
      </c>
      <c r="K16">
        <v>48</v>
      </c>
      <c r="L16">
        <v>370.48000215813227</v>
      </c>
      <c r="M16" t="s">
        <v>29</v>
      </c>
      <c r="N16">
        <v>1</v>
      </c>
      <c r="O16">
        <v>26</v>
      </c>
      <c r="P16">
        <v>220.55731029689971</v>
      </c>
      <c r="Q16" t="s">
        <v>29</v>
      </c>
      <c r="R16">
        <v>1</v>
      </c>
      <c r="S16">
        <v>36</v>
      </c>
      <c r="T16">
        <v>25.796275199999997</v>
      </c>
    </row>
    <row r="17" spans="1:20">
      <c r="A17" t="s">
        <v>29</v>
      </c>
      <c r="B17">
        <v>1</v>
      </c>
      <c r="C17">
        <v>58</v>
      </c>
      <c r="D17">
        <v>4271.9160799999991</v>
      </c>
      <c r="E17" t="s">
        <v>29</v>
      </c>
      <c r="F17">
        <v>1</v>
      </c>
      <c r="G17">
        <v>53</v>
      </c>
      <c r="H17">
        <v>2385.0238595268861</v>
      </c>
      <c r="I17" t="s">
        <v>29</v>
      </c>
      <c r="J17">
        <v>1</v>
      </c>
      <c r="K17" t="s">
        <v>25</v>
      </c>
      <c r="M17" t="s">
        <v>29</v>
      </c>
      <c r="N17">
        <v>1</v>
      </c>
      <c r="O17">
        <v>36</v>
      </c>
      <c r="P17">
        <v>521.41463999999985</v>
      </c>
      <c r="Q17" t="s">
        <v>29</v>
      </c>
      <c r="R17">
        <v>1</v>
      </c>
      <c r="S17">
        <v>39</v>
      </c>
      <c r="T17">
        <v>980.52503747266769</v>
      </c>
    </row>
    <row r="18" spans="1:20">
      <c r="A18" t="s">
        <v>30</v>
      </c>
      <c r="B18">
        <v>2</v>
      </c>
      <c r="C18">
        <v>11</v>
      </c>
      <c r="D18">
        <v>2226.3112335317737</v>
      </c>
      <c r="E18" t="s">
        <v>30</v>
      </c>
      <c r="F18">
        <v>2</v>
      </c>
      <c r="G18">
        <v>19</v>
      </c>
      <c r="H18">
        <v>1059.0274879999999</v>
      </c>
      <c r="I18" t="s">
        <v>30</v>
      </c>
      <c r="J18">
        <v>2</v>
      </c>
      <c r="K18">
        <v>7</v>
      </c>
      <c r="L18">
        <v>2246.5698308561641</v>
      </c>
      <c r="M18" t="s">
        <v>30</v>
      </c>
      <c r="N18">
        <v>2</v>
      </c>
      <c r="O18">
        <v>10</v>
      </c>
      <c r="P18">
        <v>143.87851908650345</v>
      </c>
      <c r="Q18" t="s">
        <v>30</v>
      </c>
      <c r="R18">
        <v>2</v>
      </c>
      <c r="S18">
        <v>4</v>
      </c>
      <c r="T18">
        <v>695.4993468046157</v>
      </c>
    </row>
    <row r="19" spans="1:20">
      <c r="A19" t="s">
        <v>30</v>
      </c>
      <c r="B19">
        <v>2</v>
      </c>
      <c r="C19">
        <v>15</v>
      </c>
      <c r="D19">
        <v>764.12364176666688</v>
      </c>
      <c r="E19" t="s">
        <v>30</v>
      </c>
      <c r="F19">
        <v>2</v>
      </c>
      <c r="G19">
        <v>21</v>
      </c>
      <c r="H19">
        <v>1006.0244149145828</v>
      </c>
      <c r="I19" t="s">
        <v>30</v>
      </c>
      <c r="J19">
        <v>2</v>
      </c>
      <c r="K19">
        <v>8</v>
      </c>
      <c r="L19">
        <v>1050.0628298745842</v>
      </c>
      <c r="M19" t="s">
        <v>30</v>
      </c>
      <c r="N19">
        <v>2</v>
      </c>
      <c r="O19">
        <v>16</v>
      </c>
      <c r="P19">
        <v>874.52374040000007</v>
      </c>
      <c r="Q19" t="s">
        <v>30</v>
      </c>
      <c r="R19">
        <v>2</v>
      </c>
      <c r="S19">
        <v>15</v>
      </c>
      <c r="T19">
        <v>594.89922120000006</v>
      </c>
    </row>
    <row r="20" spans="1:20">
      <c r="A20" t="s">
        <v>30</v>
      </c>
      <c r="B20">
        <v>2</v>
      </c>
      <c r="C20">
        <v>18</v>
      </c>
      <c r="D20">
        <v>2351.8883831999997</v>
      </c>
      <c r="E20" t="s">
        <v>30</v>
      </c>
      <c r="F20">
        <v>2</v>
      </c>
      <c r="G20">
        <v>38</v>
      </c>
      <c r="H20">
        <v>107.9700768</v>
      </c>
      <c r="I20" t="s">
        <v>30</v>
      </c>
      <c r="J20">
        <v>2</v>
      </c>
      <c r="K20">
        <v>20</v>
      </c>
      <c r="L20">
        <v>1622.506399904554</v>
      </c>
      <c r="M20" t="s">
        <v>30</v>
      </c>
      <c r="N20">
        <v>2</v>
      </c>
      <c r="O20">
        <v>37</v>
      </c>
      <c r="P20">
        <v>0</v>
      </c>
      <c r="Q20" t="s">
        <v>30</v>
      </c>
      <c r="R20">
        <v>2</v>
      </c>
      <c r="S20">
        <v>25</v>
      </c>
      <c r="T20">
        <v>287.30223552300345</v>
      </c>
    </row>
    <row r="21" spans="1:20">
      <c r="A21" t="s">
        <v>30</v>
      </c>
      <c r="B21">
        <v>2</v>
      </c>
      <c r="C21">
        <v>32</v>
      </c>
      <c r="D21">
        <v>3570.2820039999997</v>
      </c>
      <c r="E21" t="s">
        <v>30</v>
      </c>
      <c r="F21">
        <v>2</v>
      </c>
      <c r="G21">
        <v>41</v>
      </c>
      <c r="H21">
        <v>765.00319999999977</v>
      </c>
      <c r="I21" t="s">
        <v>30</v>
      </c>
      <c r="J21">
        <v>2</v>
      </c>
      <c r="K21">
        <v>27</v>
      </c>
      <c r="L21">
        <v>910.58253772961734</v>
      </c>
      <c r="M21" t="s">
        <v>30</v>
      </c>
      <c r="N21">
        <v>2</v>
      </c>
      <c r="O21">
        <v>39</v>
      </c>
      <c r="P21">
        <v>214.80111999999991</v>
      </c>
      <c r="Q21" t="s">
        <v>30</v>
      </c>
      <c r="R21">
        <v>2</v>
      </c>
      <c r="S21">
        <v>42</v>
      </c>
      <c r="T21">
        <v>484.6142838338971</v>
      </c>
    </row>
    <row r="22" spans="1:20">
      <c r="A22" t="s">
        <v>30</v>
      </c>
      <c r="B22">
        <v>2</v>
      </c>
      <c r="C22">
        <v>47</v>
      </c>
      <c r="D22">
        <v>916.18009426955575</v>
      </c>
      <c r="E22" t="s">
        <v>30</v>
      </c>
      <c r="F22">
        <v>2</v>
      </c>
      <c r="G22">
        <v>49</v>
      </c>
      <c r="H22">
        <v>544.61116094795761</v>
      </c>
      <c r="I22" t="s">
        <v>30</v>
      </c>
      <c r="J22">
        <v>2</v>
      </c>
      <c r="K22">
        <v>41</v>
      </c>
      <c r="L22">
        <v>108.27999999999996</v>
      </c>
      <c r="M22" t="s">
        <v>30</v>
      </c>
      <c r="N22">
        <v>2</v>
      </c>
      <c r="O22">
        <v>41</v>
      </c>
      <c r="P22">
        <v>820.93183999999974</v>
      </c>
      <c r="Q22" t="s">
        <v>30</v>
      </c>
      <c r="R22">
        <v>2</v>
      </c>
      <c r="S22">
        <v>48</v>
      </c>
      <c r="T22">
        <v>549.81170593645538</v>
      </c>
    </row>
    <row r="23" spans="1:20">
      <c r="A23" t="s">
        <v>31</v>
      </c>
      <c r="B23">
        <v>3</v>
      </c>
      <c r="C23">
        <v>12</v>
      </c>
      <c r="D23">
        <v>3396.4047409200512</v>
      </c>
      <c r="E23" t="s">
        <v>31</v>
      </c>
      <c r="F23">
        <v>3</v>
      </c>
      <c r="G23">
        <v>5</v>
      </c>
      <c r="H23">
        <v>1701.6659902275751</v>
      </c>
      <c r="I23" t="s">
        <v>31</v>
      </c>
      <c r="J23">
        <v>3</v>
      </c>
      <c r="K23">
        <v>7</v>
      </c>
      <c r="L23">
        <v>1018.8244397567455</v>
      </c>
      <c r="M23" t="s">
        <v>31</v>
      </c>
      <c r="N23">
        <v>3</v>
      </c>
      <c r="O23">
        <v>15</v>
      </c>
      <c r="P23">
        <v>0</v>
      </c>
      <c r="Q23" t="s">
        <v>31</v>
      </c>
      <c r="R23">
        <v>3</v>
      </c>
      <c r="S23">
        <v>4</v>
      </c>
      <c r="T23">
        <v>232.34228215140809</v>
      </c>
    </row>
    <row r="24" spans="1:20">
      <c r="A24" t="s">
        <v>31</v>
      </c>
      <c r="B24">
        <v>3</v>
      </c>
      <c r="C24">
        <v>14</v>
      </c>
      <c r="D24">
        <v>1371.7195396000002</v>
      </c>
      <c r="E24" t="s">
        <v>31</v>
      </c>
      <c r="F24">
        <v>3</v>
      </c>
      <c r="G24">
        <v>15</v>
      </c>
      <c r="H24">
        <v>767.44504319999987</v>
      </c>
      <c r="I24" t="s">
        <v>31</v>
      </c>
      <c r="J24">
        <v>3</v>
      </c>
      <c r="K24">
        <v>22</v>
      </c>
      <c r="L24">
        <v>1733.7557548215896</v>
      </c>
      <c r="M24" t="s">
        <v>31</v>
      </c>
      <c r="N24">
        <v>3</v>
      </c>
      <c r="O24">
        <v>19</v>
      </c>
      <c r="P24">
        <v>25.344559999999973</v>
      </c>
      <c r="Q24" t="s">
        <v>31</v>
      </c>
      <c r="R24">
        <v>3</v>
      </c>
      <c r="S24">
        <v>21</v>
      </c>
      <c r="T24">
        <v>309.45821624582715</v>
      </c>
    </row>
    <row r="25" spans="1:20">
      <c r="A25" t="s">
        <v>31</v>
      </c>
      <c r="B25">
        <v>3</v>
      </c>
      <c r="C25">
        <v>28</v>
      </c>
      <c r="D25">
        <v>3422.7625507999992</v>
      </c>
      <c r="E25" t="s">
        <v>31</v>
      </c>
      <c r="F25">
        <v>3</v>
      </c>
      <c r="G25">
        <v>27</v>
      </c>
      <c r="H25">
        <v>817.45453919999977</v>
      </c>
      <c r="I25" t="s">
        <v>31</v>
      </c>
      <c r="J25">
        <v>3</v>
      </c>
      <c r="K25">
        <v>23</v>
      </c>
      <c r="L25">
        <v>570.22250180541744</v>
      </c>
      <c r="M25" t="s">
        <v>31</v>
      </c>
      <c r="N25">
        <v>3</v>
      </c>
      <c r="O25">
        <v>30</v>
      </c>
      <c r="P25">
        <v>297.17650439999994</v>
      </c>
      <c r="Q25" t="s">
        <v>31</v>
      </c>
      <c r="R25">
        <v>3</v>
      </c>
      <c r="S25">
        <v>23</v>
      </c>
      <c r="T25">
        <v>298.31254061846226</v>
      </c>
    </row>
    <row r="26" spans="1:20">
      <c r="A26" t="s">
        <v>31</v>
      </c>
      <c r="B26">
        <v>3</v>
      </c>
      <c r="C26">
        <v>33</v>
      </c>
      <c r="D26">
        <v>2116.3570337559313</v>
      </c>
      <c r="E26" t="s">
        <v>31</v>
      </c>
      <c r="F26">
        <v>3</v>
      </c>
      <c r="G26">
        <v>34</v>
      </c>
      <c r="H26">
        <v>1456.6371963999989</v>
      </c>
      <c r="I26" t="s">
        <v>31</v>
      </c>
      <c r="J26">
        <v>3</v>
      </c>
      <c r="K26">
        <v>26</v>
      </c>
      <c r="L26">
        <v>1850.5772700000002</v>
      </c>
      <c r="M26" t="s">
        <v>31</v>
      </c>
      <c r="N26">
        <v>3</v>
      </c>
      <c r="O26">
        <v>42</v>
      </c>
      <c r="P26">
        <v>3234.4884399999992</v>
      </c>
      <c r="Q26" t="s">
        <v>31</v>
      </c>
      <c r="R26">
        <v>3</v>
      </c>
      <c r="S26">
        <v>43</v>
      </c>
      <c r="T26">
        <v>442.85591999999974</v>
      </c>
    </row>
    <row r="27" spans="1:20">
      <c r="A27" t="s">
        <v>31</v>
      </c>
      <c r="B27">
        <v>3</v>
      </c>
      <c r="C27">
        <v>35</v>
      </c>
      <c r="D27">
        <v>321.9638635328094</v>
      </c>
      <c r="E27" t="s">
        <v>31</v>
      </c>
      <c r="F27">
        <v>3</v>
      </c>
      <c r="G27">
        <v>46</v>
      </c>
      <c r="H27">
        <v>2693.0208678770341</v>
      </c>
      <c r="I27" t="s">
        <v>31</v>
      </c>
      <c r="J27">
        <v>3</v>
      </c>
      <c r="K27">
        <v>46</v>
      </c>
      <c r="L27">
        <v>822.45163999999966</v>
      </c>
      <c r="M27" t="s">
        <v>31</v>
      </c>
      <c r="N27">
        <v>3</v>
      </c>
      <c r="O27">
        <v>49</v>
      </c>
      <c r="P27">
        <v>1181.9687737376748</v>
      </c>
      <c r="Q27" t="s">
        <v>31</v>
      </c>
      <c r="R27">
        <v>3</v>
      </c>
      <c r="S27">
        <v>45</v>
      </c>
      <c r="T27">
        <v>308.50695999999976</v>
      </c>
    </row>
    <row r="28" spans="1:20">
      <c r="A28" t="s">
        <v>32</v>
      </c>
      <c r="B28">
        <v>5</v>
      </c>
      <c r="C28">
        <v>2</v>
      </c>
      <c r="D28">
        <v>1211.2348704000001</v>
      </c>
      <c r="E28" t="s">
        <v>32</v>
      </c>
      <c r="F28">
        <v>5</v>
      </c>
      <c r="G28">
        <v>12</v>
      </c>
      <c r="H28">
        <v>372.35315308619943</v>
      </c>
      <c r="I28" t="s">
        <v>32</v>
      </c>
      <c r="J28">
        <v>5</v>
      </c>
      <c r="K28">
        <v>7</v>
      </c>
      <c r="L28">
        <v>712.88235562258274</v>
      </c>
      <c r="M28" t="s">
        <v>32</v>
      </c>
      <c r="N28">
        <v>5</v>
      </c>
      <c r="O28">
        <v>11</v>
      </c>
      <c r="P28">
        <v>322.40603040198067</v>
      </c>
      <c r="Q28" t="s">
        <v>32</v>
      </c>
      <c r="R28">
        <v>5</v>
      </c>
      <c r="S28">
        <v>2</v>
      </c>
      <c r="T28">
        <v>333.2844799999998</v>
      </c>
    </row>
    <row r="29" spans="1:20">
      <c r="A29" t="s">
        <v>32</v>
      </c>
      <c r="B29">
        <v>5</v>
      </c>
      <c r="C29">
        <v>19</v>
      </c>
      <c r="D29">
        <v>4030.6044286221081</v>
      </c>
      <c r="E29" t="s">
        <v>32</v>
      </c>
      <c r="F29">
        <v>5</v>
      </c>
      <c r="G29">
        <v>19</v>
      </c>
      <c r="H29">
        <v>2683.2447897612897</v>
      </c>
      <c r="I29" t="s">
        <v>32</v>
      </c>
      <c r="J29">
        <v>5</v>
      </c>
      <c r="K29">
        <v>17</v>
      </c>
      <c r="L29">
        <v>127.75691999999998</v>
      </c>
      <c r="M29" t="s">
        <v>32</v>
      </c>
      <c r="N29">
        <v>5</v>
      </c>
      <c r="O29">
        <v>15</v>
      </c>
      <c r="P29">
        <v>149.3944684058834</v>
      </c>
      <c r="Q29" t="s">
        <v>32</v>
      </c>
      <c r="R29">
        <v>5</v>
      </c>
      <c r="S29">
        <v>15</v>
      </c>
      <c r="T29">
        <v>536.27275999999995</v>
      </c>
    </row>
    <row r="30" spans="1:20">
      <c r="A30" t="s">
        <v>32</v>
      </c>
      <c r="B30">
        <v>5</v>
      </c>
      <c r="C30">
        <v>20</v>
      </c>
      <c r="D30">
        <v>1710.8632333930457</v>
      </c>
      <c r="E30" t="s">
        <v>32</v>
      </c>
      <c r="F30">
        <v>5</v>
      </c>
      <c r="G30">
        <v>23</v>
      </c>
      <c r="H30">
        <v>1173.7186149166732</v>
      </c>
      <c r="I30" t="s">
        <v>32</v>
      </c>
      <c r="J30">
        <v>5</v>
      </c>
      <c r="K30">
        <v>41</v>
      </c>
      <c r="L30">
        <v>1365.3334399999997</v>
      </c>
      <c r="M30" t="s">
        <v>32</v>
      </c>
      <c r="N30">
        <v>5</v>
      </c>
      <c r="O30">
        <v>19</v>
      </c>
      <c r="P30">
        <v>232.99671609272917</v>
      </c>
      <c r="Q30" t="s">
        <v>32</v>
      </c>
      <c r="R30">
        <v>5</v>
      </c>
      <c r="S30">
        <v>22</v>
      </c>
      <c r="T30">
        <v>679.66054195975789</v>
      </c>
    </row>
    <row r="31" spans="1:20">
      <c r="A31" t="s">
        <v>32</v>
      </c>
      <c r="B31">
        <v>5</v>
      </c>
      <c r="C31">
        <v>23</v>
      </c>
      <c r="D31">
        <v>3432.945935697905</v>
      </c>
      <c r="E31" t="s">
        <v>32</v>
      </c>
      <c r="F31">
        <v>5</v>
      </c>
      <c r="G31">
        <v>28</v>
      </c>
      <c r="H31">
        <v>1362.948832</v>
      </c>
      <c r="I31" t="s">
        <v>32</v>
      </c>
      <c r="J31">
        <v>5</v>
      </c>
      <c r="K31">
        <v>43</v>
      </c>
      <c r="L31">
        <v>2165.0885999999996</v>
      </c>
      <c r="M31" t="s">
        <v>32</v>
      </c>
      <c r="N31">
        <v>5</v>
      </c>
      <c r="O31">
        <v>31</v>
      </c>
      <c r="P31">
        <v>1041.6236564000001</v>
      </c>
      <c r="Q31" t="s">
        <v>32</v>
      </c>
      <c r="R31">
        <v>5</v>
      </c>
      <c r="S31">
        <v>43</v>
      </c>
      <c r="T31">
        <v>361.27847999999972</v>
      </c>
    </row>
    <row r="32" spans="1:20">
      <c r="A32" t="s">
        <v>32</v>
      </c>
      <c r="B32">
        <v>5</v>
      </c>
      <c r="C32">
        <v>28</v>
      </c>
      <c r="D32">
        <v>803.35898839999982</v>
      </c>
      <c r="E32" t="s">
        <v>32</v>
      </c>
      <c r="F32">
        <v>5</v>
      </c>
      <c r="G32">
        <v>37</v>
      </c>
      <c r="H32">
        <v>1805.6608967999996</v>
      </c>
      <c r="I32" t="s">
        <v>32</v>
      </c>
      <c r="J32">
        <v>5</v>
      </c>
      <c r="K32">
        <v>48</v>
      </c>
      <c r="L32">
        <v>3321.467098341056</v>
      </c>
      <c r="M32" t="s">
        <v>32</v>
      </c>
      <c r="N32">
        <v>5</v>
      </c>
      <c r="O32">
        <v>46</v>
      </c>
      <c r="P32">
        <v>2522.0207557041399</v>
      </c>
      <c r="Q32" t="s">
        <v>32</v>
      </c>
      <c r="R32">
        <v>5</v>
      </c>
      <c r="S32">
        <v>52</v>
      </c>
      <c r="T32">
        <v>1733.9013724730517</v>
      </c>
    </row>
    <row r="33" spans="1:20">
      <c r="A33" t="s">
        <v>33</v>
      </c>
      <c r="B33">
        <v>4</v>
      </c>
      <c r="C33">
        <v>13</v>
      </c>
      <c r="D33">
        <v>2347.802971622848</v>
      </c>
      <c r="E33" t="s">
        <v>33</v>
      </c>
      <c r="F33">
        <v>4</v>
      </c>
      <c r="G33">
        <v>7</v>
      </c>
      <c r="H33">
        <v>666.3406739807449</v>
      </c>
      <c r="I33" t="s">
        <v>33</v>
      </c>
      <c r="J33">
        <v>4</v>
      </c>
      <c r="K33">
        <v>1</v>
      </c>
      <c r="L33">
        <v>910.46661439547859</v>
      </c>
      <c r="M33" t="s">
        <v>33</v>
      </c>
      <c r="N33">
        <v>4</v>
      </c>
      <c r="O33">
        <v>2</v>
      </c>
      <c r="P33">
        <v>176.46122585383705</v>
      </c>
      <c r="Q33" t="s">
        <v>33</v>
      </c>
      <c r="R33">
        <v>4</v>
      </c>
      <c r="S33">
        <v>13</v>
      </c>
      <c r="T33">
        <v>165.84377262481456</v>
      </c>
    </row>
    <row r="34" spans="1:20">
      <c r="A34" t="s">
        <v>33</v>
      </c>
      <c r="B34">
        <v>4</v>
      </c>
      <c r="C34">
        <v>17</v>
      </c>
      <c r="D34">
        <v>208.74890239999996</v>
      </c>
      <c r="E34" t="s">
        <v>33</v>
      </c>
      <c r="F34">
        <v>4</v>
      </c>
      <c r="G34">
        <v>8</v>
      </c>
      <c r="H34">
        <v>1178.6874963124835</v>
      </c>
      <c r="I34" t="s">
        <v>33</v>
      </c>
      <c r="J34">
        <v>4</v>
      </c>
      <c r="K34">
        <v>11</v>
      </c>
      <c r="L34">
        <v>721.43555712615137</v>
      </c>
      <c r="M34" t="s">
        <v>33</v>
      </c>
      <c r="N34">
        <v>4</v>
      </c>
      <c r="O34">
        <v>3</v>
      </c>
      <c r="P34">
        <v>241.56353227784163</v>
      </c>
      <c r="Q34" t="s">
        <v>33</v>
      </c>
      <c r="R34">
        <v>4</v>
      </c>
      <c r="S34">
        <v>21</v>
      </c>
      <c r="T34">
        <v>272.9257599999998</v>
      </c>
    </row>
    <row r="35" spans="1:20">
      <c r="A35" t="s">
        <v>33</v>
      </c>
      <c r="B35">
        <v>4</v>
      </c>
      <c r="C35">
        <v>27</v>
      </c>
      <c r="D35">
        <v>2316.4565516000002</v>
      </c>
      <c r="E35" t="s">
        <v>33</v>
      </c>
      <c r="F35">
        <v>4</v>
      </c>
      <c r="G35">
        <v>17</v>
      </c>
      <c r="H35">
        <v>292.30479999999989</v>
      </c>
      <c r="I35" t="s">
        <v>33</v>
      </c>
      <c r="J35">
        <v>4</v>
      </c>
      <c r="K35">
        <v>20</v>
      </c>
      <c r="L35">
        <v>19.848039999999997</v>
      </c>
      <c r="M35" t="s">
        <v>33</v>
      </c>
      <c r="N35">
        <v>4</v>
      </c>
      <c r="O35">
        <v>33</v>
      </c>
      <c r="P35">
        <v>119.693</v>
      </c>
      <c r="Q35" t="s">
        <v>33</v>
      </c>
      <c r="R35">
        <v>4</v>
      </c>
      <c r="S35">
        <v>22</v>
      </c>
      <c r="T35">
        <v>1038.3217999999999</v>
      </c>
    </row>
    <row r="36" spans="1:20">
      <c r="A36" t="s">
        <v>33</v>
      </c>
      <c r="B36">
        <v>4</v>
      </c>
      <c r="C36">
        <v>33</v>
      </c>
      <c r="D36">
        <v>2347.0466615999994</v>
      </c>
      <c r="E36" t="s">
        <v>33</v>
      </c>
      <c r="F36">
        <v>4</v>
      </c>
      <c r="G36">
        <v>31</v>
      </c>
      <c r="H36">
        <v>1219.2665599999998</v>
      </c>
      <c r="I36" t="s">
        <v>33</v>
      </c>
      <c r="J36">
        <v>4</v>
      </c>
      <c r="K36">
        <v>35</v>
      </c>
      <c r="L36">
        <v>1225.3500799999995</v>
      </c>
      <c r="M36" t="s">
        <v>33</v>
      </c>
      <c r="N36">
        <v>4</v>
      </c>
      <c r="O36">
        <v>37</v>
      </c>
      <c r="P36">
        <v>227.83079999999978</v>
      </c>
      <c r="Q36" t="s">
        <v>33</v>
      </c>
      <c r="R36">
        <v>4</v>
      </c>
      <c r="S36">
        <v>27</v>
      </c>
      <c r="T36">
        <v>281.68143999999984</v>
      </c>
    </row>
    <row r="37" spans="1:20">
      <c r="A37" t="s">
        <v>33</v>
      </c>
      <c r="B37">
        <v>4</v>
      </c>
      <c r="C37">
        <v>58</v>
      </c>
      <c r="D37">
        <v>1270.5255542630393</v>
      </c>
      <c r="E37" t="s">
        <v>33</v>
      </c>
      <c r="F37">
        <v>4</v>
      </c>
      <c r="G37">
        <v>52</v>
      </c>
      <c r="H37">
        <v>1137.59023908468</v>
      </c>
      <c r="I37" t="s">
        <v>33</v>
      </c>
      <c r="J37">
        <v>4</v>
      </c>
      <c r="K37">
        <v>38</v>
      </c>
      <c r="L37">
        <v>1599.5603599999995</v>
      </c>
      <c r="M37" t="s">
        <v>33</v>
      </c>
      <c r="N37">
        <v>4</v>
      </c>
      <c r="O37">
        <v>48</v>
      </c>
      <c r="P37">
        <v>1042.7286799999997</v>
      </c>
      <c r="Q37" t="s">
        <v>33</v>
      </c>
      <c r="R37">
        <v>4</v>
      </c>
      <c r="S37">
        <v>52</v>
      </c>
      <c r="T37">
        <v>550.97955999999999</v>
      </c>
    </row>
    <row r="38" spans="1:20">
      <c r="A38" t="s">
        <v>34</v>
      </c>
      <c r="B38">
        <v>3</v>
      </c>
      <c r="C38">
        <v>9</v>
      </c>
      <c r="D38">
        <v>3281.8562881420203</v>
      </c>
      <c r="E38" t="s">
        <v>34</v>
      </c>
      <c r="F38">
        <v>3</v>
      </c>
      <c r="G38">
        <v>2</v>
      </c>
      <c r="H38">
        <v>682.97697530553069</v>
      </c>
      <c r="I38" t="s">
        <v>34</v>
      </c>
      <c r="J38">
        <v>3</v>
      </c>
      <c r="K38">
        <v>2</v>
      </c>
      <c r="L38">
        <v>562.37062157041044</v>
      </c>
      <c r="M38" t="s">
        <v>34</v>
      </c>
      <c r="N38">
        <v>3</v>
      </c>
      <c r="O38">
        <v>9</v>
      </c>
      <c r="P38">
        <v>836.19445257130781</v>
      </c>
      <c r="Q38" t="s">
        <v>34</v>
      </c>
      <c r="R38">
        <v>3</v>
      </c>
      <c r="S38">
        <v>4</v>
      </c>
      <c r="T38">
        <v>362.55173570657269</v>
      </c>
    </row>
    <row r="39" spans="1:20">
      <c r="A39" t="s">
        <v>34</v>
      </c>
      <c r="B39">
        <v>3</v>
      </c>
      <c r="C39">
        <v>15</v>
      </c>
      <c r="D39">
        <v>3058.3016409765528</v>
      </c>
      <c r="E39" t="s">
        <v>34</v>
      </c>
      <c r="F39">
        <v>3</v>
      </c>
      <c r="G39">
        <v>11</v>
      </c>
      <c r="H39">
        <v>753.62495326282556</v>
      </c>
      <c r="I39" t="s">
        <v>34</v>
      </c>
      <c r="J39">
        <v>3</v>
      </c>
      <c r="K39">
        <v>13</v>
      </c>
      <c r="L39">
        <v>704.26841955541545</v>
      </c>
      <c r="M39" t="s">
        <v>34</v>
      </c>
      <c r="N39">
        <v>3</v>
      </c>
      <c r="O39">
        <v>12</v>
      </c>
      <c r="P39">
        <v>0</v>
      </c>
      <c r="Q39" t="s">
        <v>34</v>
      </c>
      <c r="R39">
        <v>3</v>
      </c>
      <c r="S39">
        <v>12</v>
      </c>
      <c r="T39">
        <v>129.39973886603192</v>
      </c>
    </row>
    <row r="40" spans="1:20">
      <c r="A40" t="s">
        <v>34</v>
      </c>
      <c r="B40">
        <v>3</v>
      </c>
      <c r="C40">
        <v>18</v>
      </c>
      <c r="D40">
        <v>3253.8376153943886</v>
      </c>
      <c r="E40" t="s">
        <v>34</v>
      </c>
      <c r="F40">
        <v>3</v>
      </c>
      <c r="G40">
        <v>20</v>
      </c>
      <c r="H40">
        <v>1224.04713753084</v>
      </c>
      <c r="I40" t="s">
        <v>34</v>
      </c>
      <c r="J40">
        <v>3</v>
      </c>
      <c r="K40">
        <v>38</v>
      </c>
      <c r="L40">
        <v>449.70515999999981</v>
      </c>
      <c r="M40" t="s">
        <v>34</v>
      </c>
      <c r="N40">
        <v>3</v>
      </c>
      <c r="O40">
        <v>22</v>
      </c>
      <c r="P40">
        <v>0</v>
      </c>
      <c r="Q40" t="s">
        <v>34</v>
      </c>
      <c r="R40">
        <v>3</v>
      </c>
      <c r="S40">
        <v>40</v>
      </c>
      <c r="T40">
        <v>191.12719999999979</v>
      </c>
    </row>
    <row r="41" spans="1:20">
      <c r="A41" t="s">
        <v>34</v>
      </c>
      <c r="B41">
        <v>3</v>
      </c>
      <c r="C41">
        <v>26</v>
      </c>
      <c r="D41">
        <v>4220.7721710027072</v>
      </c>
      <c r="E41" t="s">
        <v>34</v>
      </c>
      <c r="F41">
        <v>3</v>
      </c>
      <c r="G41">
        <v>33</v>
      </c>
      <c r="H41">
        <v>245.07578625300295</v>
      </c>
      <c r="I41" t="s">
        <v>34</v>
      </c>
      <c r="J41">
        <v>3</v>
      </c>
      <c r="K41">
        <v>45</v>
      </c>
      <c r="L41">
        <v>1259.2383199999995</v>
      </c>
      <c r="M41" t="s">
        <v>34</v>
      </c>
      <c r="N41">
        <v>3</v>
      </c>
      <c r="O41">
        <v>38</v>
      </c>
      <c r="P41">
        <v>140.31782802675528</v>
      </c>
      <c r="Q41" t="s">
        <v>34</v>
      </c>
      <c r="R41">
        <v>3</v>
      </c>
      <c r="S41">
        <v>49</v>
      </c>
      <c r="T41">
        <v>377.45568432960965</v>
      </c>
    </row>
    <row r="42" spans="1:20">
      <c r="A42" t="s">
        <v>34</v>
      </c>
      <c r="B42">
        <v>3</v>
      </c>
      <c r="C42">
        <v>27</v>
      </c>
      <c r="D42">
        <v>4816.5539747045705</v>
      </c>
      <c r="E42" t="s">
        <v>34</v>
      </c>
      <c r="F42">
        <v>3</v>
      </c>
      <c r="G42">
        <v>54</v>
      </c>
      <c r="H42">
        <v>1593.7612154190249</v>
      </c>
      <c r="I42" t="s">
        <v>34</v>
      </c>
      <c r="J42">
        <v>3</v>
      </c>
      <c r="K42">
        <v>56</v>
      </c>
      <c r="L42">
        <v>859.77799655463548</v>
      </c>
      <c r="M42" t="s">
        <v>34</v>
      </c>
      <c r="N42">
        <v>3</v>
      </c>
      <c r="O42">
        <v>40</v>
      </c>
      <c r="P42">
        <v>126.17755999999991</v>
      </c>
      <c r="Q42" t="s">
        <v>34</v>
      </c>
      <c r="R42">
        <v>3</v>
      </c>
      <c r="S42">
        <v>51</v>
      </c>
      <c r="T42">
        <v>1028.2795025403766</v>
      </c>
    </row>
    <row r="43" spans="1:20">
      <c r="A43" t="s">
        <v>35</v>
      </c>
      <c r="B43">
        <v>5</v>
      </c>
      <c r="C43">
        <v>9</v>
      </c>
      <c r="D43">
        <v>6258.3870805788483</v>
      </c>
      <c r="E43" t="s">
        <v>35</v>
      </c>
      <c r="F43">
        <v>5</v>
      </c>
      <c r="G43">
        <v>7</v>
      </c>
      <c r="H43">
        <v>219.3920164426986</v>
      </c>
      <c r="I43" t="s">
        <v>35</v>
      </c>
      <c r="J43">
        <v>5</v>
      </c>
      <c r="K43">
        <v>2</v>
      </c>
      <c r="L43">
        <v>2743.6774446206141</v>
      </c>
      <c r="M43" t="s">
        <v>35</v>
      </c>
      <c r="N43">
        <v>5</v>
      </c>
      <c r="O43">
        <v>1</v>
      </c>
      <c r="P43">
        <v>343.048618864616</v>
      </c>
      <c r="Q43" t="s">
        <v>35</v>
      </c>
      <c r="R43">
        <v>5</v>
      </c>
      <c r="S43">
        <v>5</v>
      </c>
      <c r="T43">
        <v>1291.3414592736247</v>
      </c>
    </row>
    <row r="44" spans="1:20">
      <c r="A44" t="s">
        <v>35</v>
      </c>
      <c r="B44">
        <v>5</v>
      </c>
      <c r="C44">
        <v>16</v>
      </c>
      <c r="D44">
        <v>2880.2909408000005</v>
      </c>
      <c r="E44" t="s">
        <v>35</v>
      </c>
      <c r="F44">
        <v>5</v>
      </c>
      <c r="G44">
        <v>13</v>
      </c>
      <c r="H44">
        <v>586.32518170991329</v>
      </c>
      <c r="I44" t="s">
        <v>35</v>
      </c>
      <c r="J44">
        <v>5</v>
      </c>
      <c r="K44">
        <v>12</v>
      </c>
      <c r="L44">
        <v>678.22654607914444</v>
      </c>
      <c r="M44" t="s">
        <v>35</v>
      </c>
      <c r="N44">
        <v>5</v>
      </c>
      <c r="O44">
        <v>7</v>
      </c>
      <c r="P44">
        <v>0</v>
      </c>
      <c r="Q44" t="s">
        <v>35</v>
      </c>
      <c r="R44">
        <v>5</v>
      </c>
      <c r="S44">
        <v>15</v>
      </c>
      <c r="T44">
        <v>358.53891999999985</v>
      </c>
    </row>
    <row r="45" spans="1:20">
      <c r="A45" t="s">
        <v>35</v>
      </c>
      <c r="B45">
        <v>5</v>
      </c>
      <c r="C45">
        <v>35</v>
      </c>
      <c r="D45">
        <v>4207.7924068378597</v>
      </c>
      <c r="E45" t="s">
        <v>35</v>
      </c>
      <c r="F45">
        <v>5</v>
      </c>
      <c r="G45">
        <v>17</v>
      </c>
      <c r="H45">
        <v>3577.201184</v>
      </c>
      <c r="I45" t="s">
        <v>35</v>
      </c>
      <c r="J45">
        <v>5</v>
      </c>
      <c r="K45">
        <v>36</v>
      </c>
      <c r="L45">
        <v>2949.9063199999991</v>
      </c>
      <c r="M45" t="s">
        <v>35</v>
      </c>
      <c r="N45">
        <v>5</v>
      </c>
      <c r="O45">
        <v>10</v>
      </c>
      <c r="P45">
        <v>131.26849272070191</v>
      </c>
      <c r="Q45" t="s">
        <v>35</v>
      </c>
      <c r="R45">
        <v>5</v>
      </c>
      <c r="S45">
        <v>34</v>
      </c>
      <c r="T45">
        <v>183.62314656719522</v>
      </c>
    </row>
    <row r="46" spans="1:20">
      <c r="A46" t="s">
        <v>35</v>
      </c>
      <c r="B46">
        <v>5</v>
      </c>
      <c r="C46">
        <v>37</v>
      </c>
      <c r="D46">
        <v>2892.6191799999988</v>
      </c>
      <c r="E46" t="s">
        <v>35</v>
      </c>
      <c r="F46">
        <v>5</v>
      </c>
      <c r="G46">
        <v>23</v>
      </c>
      <c r="H46">
        <v>1875.9535615999998</v>
      </c>
      <c r="I46" t="s">
        <v>35</v>
      </c>
      <c r="J46">
        <v>5</v>
      </c>
      <c r="K46">
        <v>45</v>
      </c>
      <c r="L46">
        <v>1873.6430799999998</v>
      </c>
      <c r="M46" t="s">
        <v>35</v>
      </c>
      <c r="N46">
        <v>5</v>
      </c>
      <c r="O46">
        <v>24</v>
      </c>
      <c r="P46">
        <v>1377.2609943999998</v>
      </c>
      <c r="Q46" t="s">
        <v>35</v>
      </c>
      <c r="R46">
        <v>5</v>
      </c>
      <c r="S46">
        <v>37</v>
      </c>
      <c r="T46">
        <v>138.70207540109811</v>
      </c>
    </row>
    <row r="47" spans="1:20">
      <c r="A47" t="s">
        <v>35</v>
      </c>
      <c r="B47">
        <v>5</v>
      </c>
      <c r="C47">
        <v>43</v>
      </c>
      <c r="D47">
        <v>2390.7693414831519</v>
      </c>
      <c r="E47" t="s">
        <v>35</v>
      </c>
      <c r="F47">
        <v>5</v>
      </c>
      <c r="G47">
        <v>56</v>
      </c>
      <c r="H47">
        <v>852.36927013538389</v>
      </c>
      <c r="I47" t="s">
        <v>35</v>
      </c>
      <c r="J47">
        <v>5</v>
      </c>
      <c r="K47">
        <v>56</v>
      </c>
      <c r="L47">
        <v>1015.6707109386031</v>
      </c>
      <c r="M47" t="s">
        <v>35</v>
      </c>
      <c r="N47">
        <v>5</v>
      </c>
      <c r="O47">
        <v>50</v>
      </c>
      <c r="P47">
        <v>2421.1954690786479</v>
      </c>
      <c r="Q47" t="s">
        <v>35</v>
      </c>
      <c r="R47">
        <v>5</v>
      </c>
      <c r="S47">
        <v>38</v>
      </c>
      <c r="T47">
        <v>354.16583999999978</v>
      </c>
    </row>
    <row r="48" spans="1:20">
      <c r="A48" t="s">
        <v>36</v>
      </c>
      <c r="B48">
        <v>1</v>
      </c>
      <c r="C48">
        <v>10</v>
      </c>
      <c r="D48">
        <v>3208.6238212094227</v>
      </c>
      <c r="E48" t="s">
        <v>36</v>
      </c>
      <c r="F48">
        <v>1</v>
      </c>
      <c r="G48">
        <v>2</v>
      </c>
      <c r="H48">
        <v>2130.8193603458235</v>
      </c>
      <c r="I48" t="s">
        <v>36</v>
      </c>
      <c r="J48">
        <v>1</v>
      </c>
      <c r="K48">
        <v>12</v>
      </c>
      <c r="L48">
        <v>260.07886108584609</v>
      </c>
      <c r="M48" t="s">
        <v>36</v>
      </c>
      <c r="N48">
        <v>1</v>
      </c>
      <c r="O48">
        <v>4</v>
      </c>
      <c r="P48">
        <v>0</v>
      </c>
      <c r="Q48" t="s">
        <v>36</v>
      </c>
      <c r="R48">
        <v>1</v>
      </c>
      <c r="S48">
        <v>6</v>
      </c>
      <c r="T48">
        <v>190.27743999999979</v>
      </c>
    </row>
    <row r="49" spans="1:20">
      <c r="A49" t="s">
        <v>36</v>
      </c>
      <c r="B49">
        <v>1</v>
      </c>
      <c r="C49">
        <v>20</v>
      </c>
      <c r="D49">
        <v>1864.2729891648351</v>
      </c>
      <c r="E49" t="s">
        <v>36</v>
      </c>
      <c r="F49">
        <v>1</v>
      </c>
      <c r="G49">
        <v>20</v>
      </c>
      <c r="H49">
        <v>821.16933959999983</v>
      </c>
      <c r="I49" t="s">
        <v>36</v>
      </c>
      <c r="J49">
        <v>1</v>
      </c>
      <c r="K49">
        <v>17</v>
      </c>
      <c r="L49">
        <v>1303.9550352000001</v>
      </c>
      <c r="M49" t="s">
        <v>36</v>
      </c>
      <c r="N49">
        <v>1</v>
      </c>
      <c r="O49">
        <v>10</v>
      </c>
      <c r="P49">
        <v>382.32924841515967</v>
      </c>
      <c r="Q49" t="s">
        <v>36</v>
      </c>
      <c r="R49">
        <v>1</v>
      </c>
      <c r="S49">
        <v>12</v>
      </c>
      <c r="T49">
        <v>253.76046154619257</v>
      </c>
    </row>
    <row r="50" spans="1:20">
      <c r="A50" t="s">
        <v>36</v>
      </c>
      <c r="B50">
        <v>1</v>
      </c>
      <c r="C50">
        <v>22</v>
      </c>
      <c r="D50">
        <v>1699.6602344969695</v>
      </c>
      <c r="E50" t="s">
        <v>36</v>
      </c>
      <c r="F50">
        <v>1</v>
      </c>
      <c r="G50">
        <v>33</v>
      </c>
      <c r="H50">
        <v>282.9345639999998</v>
      </c>
      <c r="I50" t="s">
        <v>36</v>
      </c>
      <c r="J50">
        <v>1</v>
      </c>
      <c r="K50">
        <v>24</v>
      </c>
      <c r="L50">
        <v>580.94457319999992</v>
      </c>
      <c r="M50" t="s">
        <v>36</v>
      </c>
      <c r="N50">
        <v>1</v>
      </c>
      <c r="O50">
        <v>23</v>
      </c>
      <c r="P50">
        <v>272.61851799999999</v>
      </c>
      <c r="Q50" t="s">
        <v>36</v>
      </c>
      <c r="R50">
        <v>1</v>
      </c>
      <c r="S50">
        <v>22</v>
      </c>
      <c r="T50">
        <v>240.6306324</v>
      </c>
    </row>
    <row r="51" spans="1:20">
      <c r="A51" t="s">
        <v>36</v>
      </c>
      <c r="B51">
        <v>1</v>
      </c>
      <c r="C51">
        <v>25</v>
      </c>
      <c r="D51">
        <v>3930.1334538899991</v>
      </c>
      <c r="E51" t="s">
        <v>36</v>
      </c>
      <c r="F51">
        <v>1</v>
      </c>
      <c r="G51">
        <v>46</v>
      </c>
      <c r="H51">
        <v>144.53063999999983</v>
      </c>
      <c r="I51" t="s">
        <v>36</v>
      </c>
      <c r="J51">
        <v>1</v>
      </c>
      <c r="K51">
        <v>37</v>
      </c>
      <c r="L51">
        <v>1079.901222</v>
      </c>
      <c r="M51" t="s">
        <v>36</v>
      </c>
      <c r="N51">
        <v>1</v>
      </c>
      <c r="O51">
        <v>26</v>
      </c>
      <c r="P51">
        <v>806.41212359999975</v>
      </c>
      <c r="Q51" t="s">
        <v>36</v>
      </c>
      <c r="R51">
        <v>1</v>
      </c>
      <c r="S51">
        <v>51</v>
      </c>
      <c r="T51">
        <v>1783.2449571140733</v>
      </c>
    </row>
    <row r="52" spans="1:20">
      <c r="A52" t="s">
        <v>36</v>
      </c>
      <c r="B52">
        <v>1</v>
      </c>
      <c r="C52">
        <v>29</v>
      </c>
      <c r="D52">
        <v>2597.9668264000002</v>
      </c>
      <c r="E52" t="s">
        <v>36</v>
      </c>
      <c r="F52">
        <v>1</v>
      </c>
      <c r="G52">
        <v>10</v>
      </c>
      <c r="H52">
        <v>264.80191541402922</v>
      </c>
      <c r="I52" t="s">
        <v>36</v>
      </c>
      <c r="J52">
        <v>1</v>
      </c>
      <c r="K52">
        <v>48</v>
      </c>
      <c r="L52">
        <v>238.03882579433997</v>
      </c>
      <c r="M52" t="s">
        <v>36</v>
      </c>
      <c r="N52">
        <v>1</v>
      </c>
      <c r="O52">
        <v>45</v>
      </c>
      <c r="P52">
        <v>117.15853318328743</v>
      </c>
      <c r="Q52" t="s">
        <v>36</v>
      </c>
      <c r="R52">
        <v>1</v>
      </c>
      <c r="S52">
        <v>54</v>
      </c>
      <c r="T52">
        <v>1465.8336587724621</v>
      </c>
    </row>
    <row r="53" spans="1:20">
      <c r="D53" s="1">
        <f>_xlfn.STDEV.P(D3:D52)</f>
        <v>1385.2841279368092</v>
      </c>
      <c r="E53" s="1"/>
      <c r="F53" s="1"/>
      <c r="G53" s="1"/>
      <c r="H53" s="1">
        <f t="shared" ref="H53:P53" si="0">_xlfn.STDEV.P(H3:H52)</f>
        <v>763.28762892315103</v>
      </c>
      <c r="I53" s="1"/>
      <c r="J53" s="1"/>
      <c r="K53" s="1"/>
      <c r="L53" s="1">
        <f t="shared" si="0"/>
        <v>818.36734169311308</v>
      </c>
      <c r="M53" s="1"/>
      <c r="N53" s="1"/>
      <c r="O53" s="1"/>
      <c r="P53" s="1">
        <f t="shared" si="0"/>
        <v>685.34957870114295</v>
      </c>
      <c r="Q53" s="1"/>
      <c r="R53" s="1" t="s">
        <v>15</v>
      </c>
      <c r="T53" s="1">
        <f t="shared" ref="T53" si="1">_xlfn.STDEV.P(T3:T52)</f>
        <v>400.02026144392562</v>
      </c>
    </row>
    <row r="54" spans="1:20">
      <c r="D54" s="1">
        <f>AVERAGE(D3:D52)</f>
        <v>2888.0865401740984</v>
      </c>
      <c r="E54" s="1"/>
      <c r="F54" s="1"/>
      <c r="G54" s="1"/>
      <c r="H54" s="1">
        <f t="shared" ref="H54:P54" si="2">AVERAGE(H3:H52)</f>
        <v>949.60155551938306</v>
      </c>
      <c r="I54" s="1"/>
      <c r="J54" s="1"/>
      <c r="K54" s="1"/>
      <c r="L54" s="1">
        <f t="shared" si="2"/>
        <v>1060.9806530605217</v>
      </c>
      <c r="M54" s="1"/>
      <c r="N54" s="1"/>
      <c r="O54" s="1"/>
      <c r="P54" s="1">
        <f t="shared" si="2"/>
        <v>506.27802796516875</v>
      </c>
      <c r="Q54" s="1"/>
      <c r="R54" s="1" t="s">
        <v>16</v>
      </c>
      <c r="T54" s="1">
        <f t="shared" ref="T54" si="3">AVERAGE(T3:T52)</f>
        <v>471.56876305932559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125" zoomScaleNormal="125" zoomScalePageLayoutView="125" workbookViewId="0">
      <selection activeCell="G1" sqref="G1"/>
    </sheetView>
  </sheetViews>
  <sheetFormatPr baseColWidth="10" defaultColWidth="8.83203125" defaultRowHeight="14" x14ac:dyDescent="0"/>
  <cols>
    <col min="4" max="4" width="12.83203125" customWidth="1"/>
    <col min="9" max="9" width="11.1640625" customWidth="1"/>
  </cols>
  <sheetData>
    <row r="1" spans="1:9">
      <c r="A1" t="s">
        <v>45</v>
      </c>
      <c r="B1" t="s">
        <v>43</v>
      </c>
      <c r="C1" t="s">
        <v>44</v>
      </c>
      <c r="D1" t="s">
        <v>47</v>
      </c>
      <c r="E1" t="s">
        <v>46</v>
      </c>
      <c r="F1" t="s">
        <v>48</v>
      </c>
      <c r="G1" t="s">
        <v>49</v>
      </c>
      <c r="H1" t="s">
        <v>41</v>
      </c>
      <c r="I1" t="s">
        <v>75</v>
      </c>
    </row>
    <row r="2" spans="1:9">
      <c r="A2" t="s">
        <v>27</v>
      </c>
      <c r="B2">
        <v>2</v>
      </c>
      <c r="C2">
        <v>6</v>
      </c>
      <c r="D2">
        <v>543.69034613605754</v>
      </c>
      <c r="E2">
        <v>0</v>
      </c>
      <c r="F2">
        <v>0</v>
      </c>
      <c r="G2">
        <v>2142.8247396000002</v>
      </c>
      <c r="H2">
        <v>0</v>
      </c>
      <c r="I2">
        <f>SUM(D2:H2)</f>
        <v>2686.5150857360577</v>
      </c>
    </row>
    <row r="3" spans="1:9">
      <c r="A3" t="s">
        <v>27</v>
      </c>
      <c r="B3">
        <v>2</v>
      </c>
      <c r="C3">
        <v>8</v>
      </c>
      <c r="D3">
        <v>1220.0788241476937</v>
      </c>
      <c r="E3">
        <v>0</v>
      </c>
      <c r="F3">
        <v>0</v>
      </c>
      <c r="G3">
        <v>1939.1726648000001</v>
      </c>
      <c r="H3">
        <v>0</v>
      </c>
      <c r="I3">
        <f t="shared" ref="I3:I51" si="0">SUM(D3:H3)</f>
        <v>3159.2514889476938</v>
      </c>
    </row>
    <row r="4" spans="1:9">
      <c r="A4" t="s">
        <v>27</v>
      </c>
      <c r="B4">
        <v>2</v>
      </c>
      <c r="C4">
        <v>19</v>
      </c>
      <c r="D4">
        <v>423.75925602358757</v>
      </c>
      <c r="E4">
        <v>0</v>
      </c>
      <c r="F4">
        <v>0</v>
      </c>
      <c r="G4">
        <v>1941.0794339999998</v>
      </c>
      <c r="H4">
        <v>0</v>
      </c>
      <c r="I4">
        <f t="shared" si="0"/>
        <v>2364.8386900235873</v>
      </c>
    </row>
    <row r="5" spans="1:9">
      <c r="A5" t="s">
        <v>27</v>
      </c>
      <c r="B5">
        <v>2</v>
      </c>
      <c r="C5">
        <v>28</v>
      </c>
      <c r="D5">
        <v>0</v>
      </c>
      <c r="E5">
        <v>0</v>
      </c>
      <c r="F5">
        <v>0</v>
      </c>
      <c r="G5">
        <v>2776.8773804000002</v>
      </c>
      <c r="H5">
        <v>0</v>
      </c>
      <c r="I5">
        <f t="shared" si="0"/>
        <v>2776.8773804000002</v>
      </c>
    </row>
    <row r="6" spans="1:9">
      <c r="A6" t="s">
        <v>27</v>
      </c>
      <c r="B6">
        <v>2</v>
      </c>
      <c r="C6">
        <v>40</v>
      </c>
      <c r="D6">
        <v>0</v>
      </c>
      <c r="E6">
        <v>0</v>
      </c>
      <c r="F6">
        <v>0</v>
      </c>
      <c r="G6">
        <v>5975.713381999999</v>
      </c>
      <c r="H6">
        <v>0</v>
      </c>
      <c r="I6">
        <f t="shared" si="0"/>
        <v>5975.713381999999</v>
      </c>
    </row>
    <row r="7" spans="1:9">
      <c r="A7" t="s">
        <v>28</v>
      </c>
      <c r="B7">
        <v>4</v>
      </c>
      <c r="C7">
        <v>5</v>
      </c>
      <c r="D7">
        <v>1955.6098490926388</v>
      </c>
      <c r="E7">
        <v>0</v>
      </c>
      <c r="F7">
        <v>0</v>
      </c>
      <c r="G7">
        <v>1935.6270999999997</v>
      </c>
      <c r="H7">
        <v>0</v>
      </c>
      <c r="I7">
        <f t="shared" si="0"/>
        <v>3891.2369490926385</v>
      </c>
    </row>
    <row r="8" spans="1:9">
      <c r="A8" t="s">
        <v>28</v>
      </c>
      <c r="B8">
        <v>4</v>
      </c>
      <c r="C8">
        <v>16</v>
      </c>
      <c r="D8">
        <v>0</v>
      </c>
      <c r="E8">
        <v>12.124248400000001</v>
      </c>
      <c r="F8">
        <v>0</v>
      </c>
      <c r="G8">
        <v>5909.8034844000003</v>
      </c>
      <c r="H8">
        <v>0</v>
      </c>
      <c r="I8">
        <f t="shared" si="0"/>
        <v>5921.9277328000007</v>
      </c>
    </row>
    <row r="9" spans="1:9">
      <c r="A9" t="s">
        <v>28</v>
      </c>
      <c r="B9">
        <v>4</v>
      </c>
      <c r="C9">
        <v>17</v>
      </c>
      <c r="D9">
        <v>0</v>
      </c>
      <c r="E9">
        <v>179.99751279999998</v>
      </c>
      <c r="F9">
        <v>0</v>
      </c>
      <c r="G9">
        <v>3361.4560483999999</v>
      </c>
      <c r="H9">
        <v>1.657106641857947E-3</v>
      </c>
      <c r="I9">
        <f t="shared" si="0"/>
        <v>3541.4552183066417</v>
      </c>
    </row>
    <row r="10" spans="1:9">
      <c r="A10" t="s">
        <v>28</v>
      </c>
      <c r="B10">
        <v>4</v>
      </c>
      <c r="C10">
        <v>18</v>
      </c>
      <c r="D10">
        <v>0</v>
      </c>
      <c r="E10">
        <v>469.90476168880002</v>
      </c>
      <c r="F10">
        <v>0</v>
      </c>
      <c r="G10">
        <v>2386.3309328000005</v>
      </c>
      <c r="H10">
        <v>0</v>
      </c>
      <c r="I10">
        <f t="shared" si="0"/>
        <v>2856.2356944888006</v>
      </c>
    </row>
    <row r="11" spans="1:9">
      <c r="A11" t="s">
        <v>28</v>
      </c>
      <c r="B11">
        <v>4</v>
      </c>
      <c r="C11">
        <v>30</v>
      </c>
      <c r="D11">
        <v>818.98874116401464</v>
      </c>
      <c r="E11">
        <v>686.15086559999986</v>
      </c>
      <c r="F11">
        <v>0</v>
      </c>
      <c r="G11">
        <v>2656.9366500000001</v>
      </c>
      <c r="H11">
        <v>0</v>
      </c>
      <c r="I11">
        <f t="shared" si="0"/>
        <v>4162.076256764014</v>
      </c>
    </row>
    <row r="12" spans="1:9">
      <c r="A12" t="s">
        <v>29</v>
      </c>
      <c r="B12">
        <v>1</v>
      </c>
      <c r="C12">
        <v>4</v>
      </c>
      <c r="D12">
        <v>2688.3071591393268</v>
      </c>
      <c r="E12">
        <v>0</v>
      </c>
      <c r="F12">
        <v>0</v>
      </c>
      <c r="G12">
        <v>2453.2874279999996</v>
      </c>
      <c r="H12">
        <v>0</v>
      </c>
      <c r="I12">
        <f t="shared" si="0"/>
        <v>5141.5945871393269</v>
      </c>
    </row>
    <row r="13" spans="1:9">
      <c r="A13" t="s">
        <v>29</v>
      </c>
      <c r="B13">
        <v>1</v>
      </c>
      <c r="C13">
        <v>5</v>
      </c>
      <c r="D13">
        <v>2622.028288890564</v>
      </c>
      <c r="E13">
        <v>0</v>
      </c>
      <c r="F13">
        <v>152.59847708771048</v>
      </c>
      <c r="G13">
        <v>335.4331664</v>
      </c>
      <c r="H13">
        <v>0</v>
      </c>
      <c r="I13">
        <f t="shared" si="0"/>
        <v>3110.0599323782744</v>
      </c>
    </row>
    <row r="14" spans="1:9">
      <c r="A14" t="s">
        <v>29</v>
      </c>
      <c r="B14">
        <v>1</v>
      </c>
      <c r="C14">
        <v>19</v>
      </c>
      <c r="D14">
        <v>0</v>
      </c>
      <c r="E14">
        <v>374.43405080000002</v>
      </c>
      <c r="F14">
        <v>0</v>
      </c>
      <c r="G14">
        <v>2401.9472903999999</v>
      </c>
      <c r="H14">
        <v>0</v>
      </c>
      <c r="I14">
        <f t="shared" si="0"/>
        <v>2776.3813412</v>
      </c>
    </row>
    <row r="15" spans="1:9">
      <c r="A15" t="s">
        <v>29</v>
      </c>
      <c r="B15">
        <v>1</v>
      </c>
      <c r="C15">
        <v>55</v>
      </c>
      <c r="D15">
        <v>426.20967087745993</v>
      </c>
      <c r="E15">
        <v>0</v>
      </c>
      <c r="F15">
        <v>0</v>
      </c>
      <c r="G15">
        <v>636.74171999999976</v>
      </c>
      <c r="H15">
        <v>0</v>
      </c>
      <c r="I15">
        <f t="shared" si="0"/>
        <v>1062.9513908774597</v>
      </c>
    </row>
    <row r="16" spans="1:9">
      <c r="A16" t="s">
        <v>29</v>
      </c>
      <c r="B16">
        <v>1</v>
      </c>
      <c r="C16">
        <v>58</v>
      </c>
      <c r="D16">
        <v>0</v>
      </c>
      <c r="E16">
        <v>0</v>
      </c>
      <c r="F16">
        <v>0</v>
      </c>
      <c r="G16">
        <v>4271.9160799999991</v>
      </c>
      <c r="H16">
        <v>0</v>
      </c>
      <c r="I16">
        <f t="shared" si="0"/>
        <v>4271.9160799999991</v>
      </c>
    </row>
    <row r="17" spans="1:9">
      <c r="A17" t="s">
        <v>30</v>
      </c>
      <c r="B17">
        <v>2</v>
      </c>
      <c r="C17">
        <v>11</v>
      </c>
      <c r="D17">
        <v>1835.7121755317737</v>
      </c>
      <c r="E17">
        <v>0</v>
      </c>
      <c r="F17">
        <v>0</v>
      </c>
      <c r="G17">
        <v>390.5990579999999</v>
      </c>
      <c r="H17">
        <v>0</v>
      </c>
      <c r="I17">
        <f t="shared" si="0"/>
        <v>2226.3112335317737</v>
      </c>
    </row>
    <row r="18" spans="1:9">
      <c r="A18" t="s">
        <v>30</v>
      </c>
      <c r="B18">
        <v>2</v>
      </c>
      <c r="C18">
        <v>15</v>
      </c>
      <c r="D18">
        <v>0</v>
      </c>
      <c r="E18">
        <v>764.12364176666688</v>
      </c>
      <c r="F18">
        <v>0</v>
      </c>
      <c r="G18">
        <v>0</v>
      </c>
      <c r="H18">
        <v>0</v>
      </c>
      <c r="I18">
        <f t="shared" si="0"/>
        <v>764.12364176666688</v>
      </c>
    </row>
    <row r="19" spans="1:9">
      <c r="A19" t="s">
        <v>30</v>
      </c>
      <c r="B19">
        <v>2</v>
      </c>
      <c r="C19">
        <v>18</v>
      </c>
      <c r="D19">
        <v>0</v>
      </c>
      <c r="E19">
        <v>577.13757999999996</v>
      </c>
      <c r="F19">
        <v>0</v>
      </c>
      <c r="G19">
        <v>1774.7508031999996</v>
      </c>
      <c r="H19">
        <v>0</v>
      </c>
      <c r="I19">
        <f t="shared" si="0"/>
        <v>2351.8883831999997</v>
      </c>
    </row>
    <row r="20" spans="1:9">
      <c r="A20" t="s">
        <v>30</v>
      </c>
      <c r="B20">
        <v>2</v>
      </c>
      <c r="C20">
        <v>32</v>
      </c>
      <c r="D20">
        <v>0</v>
      </c>
      <c r="E20">
        <v>535.67639839999993</v>
      </c>
      <c r="F20">
        <v>0</v>
      </c>
      <c r="G20">
        <v>3034.6056055999998</v>
      </c>
      <c r="H20">
        <v>0</v>
      </c>
      <c r="I20">
        <f t="shared" si="0"/>
        <v>3570.2820039999997</v>
      </c>
    </row>
    <row r="21" spans="1:9">
      <c r="A21" t="s">
        <v>30</v>
      </c>
      <c r="B21">
        <v>2</v>
      </c>
      <c r="C21">
        <v>47</v>
      </c>
      <c r="D21">
        <v>916.18009426955575</v>
      </c>
      <c r="E21">
        <v>0</v>
      </c>
      <c r="F21">
        <v>0</v>
      </c>
      <c r="G21">
        <v>0</v>
      </c>
      <c r="H21">
        <v>0</v>
      </c>
      <c r="I21">
        <f t="shared" si="0"/>
        <v>916.18009426955575</v>
      </c>
    </row>
    <row r="22" spans="1:9">
      <c r="A22" t="s">
        <v>31</v>
      </c>
      <c r="B22">
        <v>3</v>
      </c>
      <c r="C22">
        <v>12</v>
      </c>
      <c r="D22">
        <v>1581.7452821200513</v>
      </c>
      <c r="E22">
        <v>0</v>
      </c>
      <c r="F22">
        <v>0</v>
      </c>
      <c r="G22">
        <v>1812.7298235999997</v>
      </c>
      <c r="H22">
        <v>5.6814053306181709E-4</v>
      </c>
      <c r="I22">
        <f t="shared" si="0"/>
        <v>3394.4756738605843</v>
      </c>
    </row>
    <row r="23" spans="1:9">
      <c r="A23" t="s">
        <v>31</v>
      </c>
      <c r="B23">
        <v>3</v>
      </c>
      <c r="C23">
        <v>14</v>
      </c>
      <c r="D23">
        <v>0</v>
      </c>
      <c r="E23">
        <v>0</v>
      </c>
      <c r="F23">
        <v>0</v>
      </c>
      <c r="G23">
        <v>1371.7195396000002</v>
      </c>
      <c r="H23">
        <v>0</v>
      </c>
      <c r="I23">
        <f t="shared" si="0"/>
        <v>1371.7195396000002</v>
      </c>
    </row>
    <row r="24" spans="1:9">
      <c r="A24" t="s">
        <v>31</v>
      </c>
      <c r="B24">
        <v>3</v>
      </c>
      <c r="C24">
        <v>28</v>
      </c>
      <c r="D24">
        <v>0</v>
      </c>
      <c r="E24">
        <v>104.24071120000001</v>
      </c>
      <c r="F24">
        <v>0</v>
      </c>
      <c r="G24">
        <v>3318.5218395999991</v>
      </c>
      <c r="H24">
        <v>0</v>
      </c>
      <c r="I24">
        <f t="shared" si="0"/>
        <v>3422.7625507999992</v>
      </c>
    </row>
    <row r="25" spans="1:9">
      <c r="A25" t="s">
        <v>31</v>
      </c>
      <c r="B25">
        <v>3</v>
      </c>
      <c r="C25">
        <v>33</v>
      </c>
      <c r="D25">
        <v>0</v>
      </c>
      <c r="E25">
        <v>612.35733255593209</v>
      </c>
      <c r="F25">
        <v>0</v>
      </c>
      <c r="G25">
        <v>1503.9997011999994</v>
      </c>
      <c r="H25">
        <v>0</v>
      </c>
      <c r="I25">
        <f t="shared" si="0"/>
        <v>2116.3570337559313</v>
      </c>
    </row>
    <row r="26" spans="1:9">
      <c r="A26" t="s">
        <v>31</v>
      </c>
      <c r="B26">
        <v>3</v>
      </c>
      <c r="C26">
        <v>35</v>
      </c>
      <c r="D26">
        <v>18.690147532809384</v>
      </c>
      <c r="E26">
        <v>303.27371600000004</v>
      </c>
      <c r="F26">
        <v>0</v>
      </c>
      <c r="G26">
        <v>0</v>
      </c>
      <c r="H26">
        <v>0</v>
      </c>
      <c r="I26">
        <f t="shared" si="0"/>
        <v>321.9638635328094</v>
      </c>
    </row>
    <row r="27" spans="1:9">
      <c r="A27" t="s">
        <v>32</v>
      </c>
      <c r="B27">
        <v>5</v>
      </c>
      <c r="C27">
        <v>2</v>
      </c>
      <c r="D27">
        <v>0</v>
      </c>
      <c r="E27">
        <v>0</v>
      </c>
      <c r="F27">
        <v>0</v>
      </c>
      <c r="G27">
        <v>1211.2348704000001</v>
      </c>
      <c r="H27">
        <v>0</v>
      </c>
      <c r="I27">
        <f t="shared" si="0"/>
        <v>1211.2348704000001</v>
      </c>
    </row>
    <row r="28" spans="1:9">
      <c r="A28" t="s">
        <v>32</v>
      </c>
      <c r="B28">
        <v>5</v>
      </c>
      <c r="C28">
        <v>19</v>
      </c>
      <c r="D28">
        <v>712.26333342210762</v>
      </c>
      <c r="E28">
        <v>0</v>
      </c>
      <c r="F28">
        <v>0</v>
      </c>
      <c r="G28">
        <v>3318.3410952000004</v>
      </c>
      <c r="H28">
        <v>0</v>
      </c>
      <c r="I28">
        <f t="shared" si="0"/>
        <v>4030.6044286221081</v>
      </c>
    </row>
    <row r="29" spans="1:9">
      <c r="A29" t="s">
        <v>32</v>
      </c>
      <c r="B29">
        <v>5</v>
      </c>
      <c r="C29">
        <v>20</v>
      </c>
      <c r="D29">
        <v>801.48902419304557</v>
      </c>
      <c r="E29">
        <v>0</v>
      </c>
      <c r="F29">
        <v>0</v>
      </c>
      <c r="G29">
        <v>873.2705547999999</v>
      </c>
      <c r="H29">
        <v>2.1102595283667376E-2</v>
      </c>
      <c r="I29">
        <f t="shared" si="0"/>
        <v>1674.7806815883293</v>
      </c>
    </row>
    <row r="30" spans="1:9">
      <c r="A30" t="s">
        <v>32</v>
      </c>
      <c r="B30">
        <v>5</v>
      </c>
      <c r="C30">
        <v>23</v>
      </c>
      <c r="D30">
        <v>1516.5890200979049</v>
      </c>
      <c r="E30">
        <v>0</v>
      </c>
      <c r="F30">
        <v>0</v>
      </c>
      <c r="G30">
        <v>1916.3569156000001</v>
      </c>
      <c r="H30">
        <v>0</v>
      </c>
      <c r="I30">
        <f t="shared" si="0"/>
        <v>3432.945935697905</v>
      </c>
    </row>
    <row r="31" spans="1:9">
      <c r="A31" t="s">
        <v>32</v>
      </c>
      <c r="B31">
        <v>5</v>
      </c>
      <c r="C31">
        <v>28</v>
      </c>
      <c r="D31">
        <v>0</v>
      </c>
      <c r="E31">
        <v>344.49428680000011</v>
      </c>
      <c r="F31">
        <v>0</v>
      </c>
      <c r="G31">
        <v>458.86470159999976</v>
      </c>
      <c r="H31">
        <v>0</v>
      </c>
      <c r="I31">
        <f t="shared" si="0"/>
        <v>803.35898839999982</v>
      </c>
    </row>
    <row r="32" spans="1:9">
      <c r="A32" t="s">
        <v>33</v>
      </c>
      <c r="B32">
        <v>4</v>
      </c>
      <c r="C32">
        <v>13</v>
      </c>
      <c r="D32">
        <v>2347.802971622848</v>
      </c>
      <c r="E32">
        <v>0</v>
      </c>
      <c r="F32">
        <v>0</v>
      </c>
      <c r="G32">
        <v>0</v>
      </c>
      <c r="H32">
        <v>0</v>
      </c>
      <c r="I32">
        <f t="shared" si="0"/>
        <v>2347.802971622848</v>
      </c>
    </row>
    <row r="33" spans="1:9">
      <c r="A33" t="s">
        <v>33</v>
      </c>
      <c r="B33">
        <v>4</v>
      </c>
      <c r="C33">
        <v>17</v>
      </c>
      <c r="D33">
        <v>0</v>
      </c>
      <c r="E33">
        <v>0</v>
      </c>
      <c r="F33">
        <v>0</v>
      </c>
      <c r="G33">
        <v>0</v>
      </c>
      <c r="H33">
        <v>1</v>
      </c>
      <c r="I33">
        <f t="shared" si="0"/>
        <v>1</v>
      </c>
    </row>
    <row r="34" spans="1:9">
      <c r="A34" t="s">
        <v>33</v>
      </c>
      <c r="B34">
        <v>4</v>
      </c>
      <c r="C34">
        <v>27</v>
      </c>
      <c r="D34">
        <v>0</v>
      </c>
      <c r="E34">
        <v>0</v>
      </c>
      <c r="F34">
        <v>0</v>
      </c>
      <c r="G34">
        <v>2316.4565516000002</v>
      </c>
      <c r="H34">
        <v>0</v>
      </c>
      <c r="I34">
        <f t="shared" si="0"/>
        <v>2316.4565516000002</v>
      </c>
    </row>
    <row r="35" spans="1:9">
      <c r="A35" t="s">
        <v>33</v>
      </c>
      <c r="B35">
        <v>4</v>
      </c>
      <c r="C35">
        <v>33</v>
      </c>
      <c r="D35">
        <v>0</v>
      </c>
      <c r="E35">
        <v>0</v>
      </c>
      <c r="F35">
        <v>0</v>
      </c>
      <c r="G35">
        <v>2347.0466615999994</v>
      </c>
      <c r="H35">
        <v>0</v>
      </c>
      <c r="I35">
        <f t="shared" si="0"/>
        <v>2347.0466615999994</v>
      </c>
    </row>
    <row r="36" spans="1:9">
      <c r="A36" t="s">
        <v>33</v>
      </c>
      <c r="B36">
        <v>4</v>
      </c>
      <c r="C36">
        <v>58</v>
      </c>
      <c r="D36">
        <v>1270.5255542630393</v>
      </c>
      <c r="E36">
        <v>0</v>
      </c>
      <c r="F36">
        <v>0</v>
      </c>
      <c r="G36">
        <v>0</v>
      </c>
      <c r="H36">
        <v>0</v>
      </c>
      <c r="I36">
        <f t="shared" si="0"/>
        <v>1270.5255542630393</v>
      </c>
    </row>
    <row r="37" spans="1:9">
      <c r="A37" t="s">
        <v>34</v>
      </c>
      <c r="B37">
        <v>3</v>
      </c>
      <c r="C37">
        <v>9</v>
      </c>
      <c r="D37">
        <v>1852.5038842795916</v>
      </c>
      <c r="E37">
        <v>0</v>
      </c>
      <c r="F37">
        <v>159.76034546242929</v>
      </c>
      <c r="G37">
        <v>1269.5920584</v>
      </c>
      <c r="H37">
        <v>0</v>
      </c>
      <c r="I37">
        <f t="shared" si="0"/>
        <v>3281.8562881420212</v>
      </c>
    </row>
    <row r="38" spans="1:9">
      <c r="A38" t="s">
        <v>34</v>
      </c>
      <c r="B38">
        <v>3</v>
      </c>
      <c r="C38">
        <v>15</v>
      </c>
      <c r="D38">
        <v>1534.4258129765531</v>
      </c>
      <c r="E38">
        <v>0</v>
      </c>
      <c r="F38">
        <v>0</v>
      </c>
      <c r="G38">
        <v>1523.875828</v>
      </c>
      <c r="H38">
        <v>0</v>
      </c>
      <c r="I38">
        <f t="shared" si="0"/>
        <v>3058.3016409765532</v>
      </c>
    </row>
    <row r="39" spans="1:9">
      <c r="A39" t="s">
        <v>34</v>
      </c>
      <c r="B39">
        <v>3</v>
      </c>
      <c r="C39">
        <v>18</v>
      </c>
      <c r="D39">
        <v>662.45409019438932</v>
      </c>
      <c r="E39">
        <v>0</v>
      </c>
      <c r="F39">
        <v>0</v>
      </c>
      <c r="G39">
        <v>2591.3835251999994</v>
      </c>
      <c r="H39">
        <v>0</v>
      </c>
      <c r="I39">
        <f t="shared" si="0"/>
        <v>3253.8376153943886</v>
      </c>
    </row>
    <row r="40" spans="1:9">
      <c r="A40" t="s">
        <v>34</v>
      </c>
      <c r="B40">
        <v>3</v>
      </c>
      <c r="C40">
        <v>26</v>
      </c>
      <c r="D40">
        <v>894.66327060270714</v>
      </c>
      <c r="E40">
        <v>0</v>
      </c>
      <c r="F40">
        <v>0</v>
      </c>
      <c r="G40">
        <v>3326.1089003999996</v>
      </c>
      <c r="H40">
        <v>0</v>
      </c>
      <c r="I40">
        <f t="shared" si="0"/>
        <v>4220.7721710027072</v>
      </c>
    </row>
    <row r="41" spans="1:9">
      <c r="A41" t="s">
        <v>34</v>
      </c>
      <c r="B41">
        <v>3</v>
      </c>
      <c r="C41">
        <v>27</v>
      </c>
      <c r="D41">
        <v>467.18357510456991</v>
      </c>
      <c r="E41">
        <v>0</v>
      </c>
      <c r="F41">
        <v>0</v>
      </c>
      <c r="G41">
        <v>4349.3703996000004</v>
      </c>
      <c r="H41">
        <v>0</v>
      </c>
      <c r="I41">
        <f t="shared" si="0"/>
        <v>4816.5539747045705</v>
      </c>
    </row>
    <row r="42" spans="1:9">
      <c r="A42" t="s">
        <v>35</v>
      </c>
      <c r="B42">
        <v>5</v>
      </c>
      <c r="C42">
        <v>9</v>
      </c>
      <c r="D42">
        <v>1217.3469166788482</v>
      </c>
      <c r="E42">
        <v>0</v>
      </c>
      <c r="F42">
        <v>0</v>
      </c>
      <c r="G42">
        <v>5041.0401639000002</v>
      </c>
      <c r="H42">
        <v>0</v>
      </c>
      <c r="I42">
        <f t="shared" si="0"/>
        <v>6258.3870805788483</v>
      </c>
    </row>
    <row r="43" spans="1:9">
      <c r="A43" t="s">
        <v>35</v>
      </c>
      <c r="B43">
        <v>5</v>
      </c>
      <c r="C43">
        <v>16</v>
      </c>
      <c r="D43">
        <v>0</v>
      </c>
      <c r="E43">
        <v>0</v>
      </c>
      <c r="F43">
        <v>0</v>
      </c>
      <c r="G43">
        <v>2880.2909408000005</v>
      </c>
      <c r="H43">
        <v>0</v>
      </c>
      <c r="I43">
        <f t="shared" si="0"/>
        <v>2880.2909408000005</v>
      </c>
    </row>
    <row r="44" spans="1:9">
      <c r="A44" t="s">
        <v>35</v>
      </c>
      <c r="B44">
        <v>5</v>
      </c>
      <c r="C44">
        <v>35</v>
      </c>
      <c r="D44">
        <v>85.648551637859995</v>
      </c>
      <c r="E44">
        <v>0</v>
      </c>
      <c r="F44">
        <v>0</v>
      </c>
      <c r="G44">
        <v>4122.1438552</v>
      </c>
      <c r="H44">
        <v>0</v>
      </c>
      <c r="I44">
        <f t="shared" si="0"/>
        <v>4207.7924068378597</v>
      </c>
    </row>
    <row r="45" spans="1:9">
      <c r="A45" t="s">
        <v>35</v>
      </c>
      <c r="B45">
        <v>5</v>
      </c>
      <c r="C45">
        <v>37</v>
      </c>
      <c r="D45">
        <v>0</v>
      </c>
      <c r="E45">
        <v>0</v>
      </c>
      <c r="F45">
        <v>0</v>
      </c>
      <c r="G45">
        <v>2892.6191799999988</v>
      </c>
      <c r="H45">
        <v>0</v>
      </c>
      <c r="I45">
        <f t="shared" si="0"/>
        <v>2892.6191799999988</v>
      </c>
    </row>
    <row r="46" spans="1:9">
      <c r="A46" t="s">
        <v>35</v>
      </c>
      <c r="B46">
        <v>5</v>
      </c>
      <c r="C46">
        <v>43</v>
      </c>
      <c r="D46">
        <v>721.40420348315206</v>
      </c>
      <c r="E46">
        <v>0</v>
      </c>
      <c r="F46">
        <v>0</v>
      </c>
      <c r="G46">
        <v>1669.3651380000001</v>
      </c>
      <c r="H46">
        <v>0</v>
      </c>
      <c r="I46">
        <f t="shared" si="0"/>
        <v>2390.7693414831519</v>
      </c>
    </row>
    <row r="47" spans="1:9">
      <c r="A47" t="s">
        <v>36</v>
      </c>
      <c r="B47">
        <v>1</v>
      </c>
      <c r="C47">
        <v>10</v>
      </c>
      <c r="D47">
        <v>0</v>
      </c>
      <c r="E47">
        <v>0</v>
      </c>
      <c r="F47">
        <v>457.36888120942177</v>
      </c>
      <c r="G47">
        <v>2751.2549400000007</v>
      </c>
      <c r="H47">
        <v>0</v>
      </c>
      <c r="I47">
        <f t="shared" si="0"/>
        <v>3208.6238212094227</v>
      </c>
    </row>
    <row r="48" spans="1:9">
      <c r="A48" t="s">
        <v>36</v>
      </c>
      <c r="B48">
        <v>1</v>
      </c>
      <c r="C48">
        <v>20</v>
      </c>
      <c r="D48">
        <v>0</v>
      </c>
      <c r="E48">
        <v>1740.3693091648352</v>
      </c>
      <c r="F48">
        <v>0</v>
      </c>
      <c r="G48">
        <v>123.90367999999995</v>
      </c>
      <c r="H48">
        <v>0</v>
      </c>
      <c r="I48">
        <f t="shared" si="0"/>
        <v>1864.2729891648351</v>
      </c>
    </row>
    <row r="49" spans="1:9">
      <c r="A49" t="s">
        <v>36</v>
      </c>
      <c r="B49">
        <v>1</v>
      </c>
      <c r="C49">
        <v>22</v>
      </c>
      <c r="D49">
        <v>0</v>
      </c>
      <c r="E49">
        <v>1180.3833068969693</v>
      </c>
      <c r="F49">
        <v>0</v>
      </c>
      <c r="G49">
        <v>519.27692760000014</v>
      </c>
      <c r="H49">
        <v>0</v>
      </c>
      <c r="I49">
        <f t="shared" si="0"/>
        <v>1699.6602344969695</v>
      </c>
    </row>
    <row r="50" spans="1:9">
      <c r="A50" t="s">
        <v>36</v>
      </c>
      <c r="B50">
        <v>1</v>
      </c>
      <c r="C50">
        <v>25</v>
      </c>
      <c r="D50">
        <v>0</v>
      </c>
      <c r="E50">
        <v>2071.4798970899992</v>
      </c>
      <c r="F50">
        <v>0</v>
      </c>
      <c r="G50">
        <v>1858.6535567999999</v>
      </c>
      <c r="H50">
        <v>0</v>
      </c>
      <c r="I50">
        <f t="shared" si="0"/>
        <v>3930.1334538899991</v>
      </c>
    </row>
    <row r="51" spans="1:9">
      <c r="A51" t="s">
        <v>36</v>
      </c>
      <c r="B51">
        <v>1</v>
      </c>
      <c r="C51">
        <v>29</v>
      </c>
      <c r="D51">
        <v>0</v>
      </c>
      <c r="E51">
        <v>0</v>
      </c>
      <c r="F51">
        <v>0</v>
      </c>
      <c r="G51">
        <v>2597.9668264000002</v>
      </c>
      <c r="H51">
        <v>0</v>
      </c>
      <c r="I51">
        <f t="shared" si="0"/>
        <v>2597.9668264000002</v>
      </c>
    </row>
    <row r="53" spans="1:9">
      <c r="C53" s="6" t="s">
        <v>73</v>
      </c>
      <c r="D53">
        <f>AVERAGE(D2:D51)</f>
        <v>582.70600086964305</v>
      </c>
      <c r="E53">
        <f t="shared" ref="E53:H53" si="1">AVERAGE(E2:E51)</f>
        <v>199.12295238326402</v>
      </c>
      <c r="F53">
        <f t="shared" si="1"/>
        <v>15.39455407519123</v>
      </c>
      <c r="G53">
        <f t="shared" si="1"/>
        <v>2085.8098228619997</v>
      </c>
      <c r="H53">
        <f t="shared" si="1"/>
        <v>2.0466556849171744E-2</v>
      </c>
      <c r="I53">
        <f t="shared" ref="I53" si="2">AVERAGE(I2:I51)</f>
        <v>2883.0537967469472</v>
      </c>
    </row>
    <row r="54" spans="1:9">
      <c r="C54" s="6" t="s">
        <v>74</v>
      </c>
      <c r="D54">
        <f>STDEV(D2:D51)/SQRT(COUNT(D2:D51))</f>
        <v>111.22030241977536</v>
      </c>
      <c r="E54">
        <f t="shared" ref="E54:H54" si="3">STDEV(E2:E51)/SQRT(COUNT(E2:E51))</f>
        <v>61.926562215198544</v>
      </c>
      <c r="F54">
        <f t="shared" si="3"/>
        <v>10.023367431459841</v>
      </c>
      <c r="G54">
        <f t="shared" si="3"/>
        <v>212.64599860800641</v>
      </c>
      <c r="H54">
        <f t="shared" si="3"/>
        <v>1.9994942124230735E-2</v>
      </c>
      <c r="I54">
        <f t="shared" ref="I54" si="4">STDEV(I2:I51)/SQRT(COUNT(I2:I51))</f>
        <v>199.16390852491617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125" zoomScaleNormal="125" zoomScalePageLayoutView="125" workbookViewId="0">
      <selection activeCell="G60" sqref="G60"/>
    </sheetView>
  </sheetViews>
  <sheetFormatPr baseColWidth="10" defaultColWidth="8.83203125" defaultRowHeight="14" x14ac:dyDescent="0"/>
  <sheetData>
    <row r="1" spans="1:9">
      <c r="A1" t="s">
        <v>45</v>
      </c>
      <c r="B1" t="s">
        <v>43</v>
      </c>
      <c r="C1" t="s">
        <v>42</v>
      </c>
      <c r="D1" t="s">
        <v>47</v>
      </c>
      <c r="E1" t="s">
        <v>46</v>
      </c>
      <c r="F1" t="s">
        <v>48</v>
      </c>
      <c r="G1" t="s">
        <v>49</v>
      </c>
      <c r="I1" t="s">
        <v>75</v>
      </c>
    </row>
    <row r="2" spans="1:9">
      <c r="A2" t="s">
        <v>27</v>
      </c>
      <c r="B2">
        <v>2</v>
      </c>
      <c r="C2">
        <v>21</v>
      </c>
      <c r="D2">
        <v>0</v>
      </c>
      <c r="E2">
        <v>0</v>
      </c>
      <c r="F2">
        <v>0</v>
      </c>
      <c r="G2">
        <v>120.12439999999992</v>
      </c>
      <c r="I2">
        <f>SUM(D2:H2)</f>
        <v>120.12439999999992</v>
      </c>
    </row>
    <row r="3" spans="1:9">
      <c r="A3" t="s">
        <v>27</v>
      </c>
      <c r="B3">
        <v>2</v>
      </c>
      <c r="C3">
        <v>36</v>
      </c>
      <c r="D3">
        <v>0</v>
      </c>
      <c r="E3">
        <v>0</v>
      </c>
      <c r="F3">
        <v>0</v>
      </c>
      <c r="G3">
        <v>355.33451999999983</v>
      </c>
      <c r="I3">
        <f t="shared" ref="I3:I51" si="0">SUM(D3:H3)</f>
        <v>355.33451999999983</v>
      </c>
    </row>
    <row r="4" spans="1:9">
      <c r="A4" t="s">
        <v>27</v>
      </c>
      <c r="B4">
        <v>2</v>
      </c>
      <c r="C4">
        <v>46</v>
      </c>
      <c r="D4">
        <v>0</v>
      </c>
      <c r="E4">
        <v>0</v>
      </c>
      <c r="F4">
        <v>0</v>
      </c>
      <c r="G4">
        <v>1224.7921199999996</v>
      </c>
      <c r="I4">
        <f t="shared" si="0"/>
        <v>1224.7921199999996</v>
      </c>
    </row>
    <row r="5" spans="1:9">
      <c r="A5" t="s">
        <v>27</v>
      </c>
      <c r="B5">
        <v>2</v>
      </c>
      <c r="C5">
        <v>49</v>
      </c>
      <c r="D5">
        <v>268.39489227592071</v>
      </c>
      <c r="E5">
        <v>0</v>
      </c>
      <c r="F5">
        <v>0</v>
      </c>
      <c r="G5">
        <v>957.31363999999985</v>
      </c>
      <c r="I5">
        <f t="shared" si="0"/>
        <v>1225.7085322759206</v>
      </c>
    </row>
    <row r="6" spans="1:9">
      <c r="A6" t="s">
        <v>27</v>
      </c>
      <c r="B6">
        <v>2</v>
      </c>
      <c r="C6">
        <v>52</v>
      </c>
      <c r="D6">
        <v>219.82017538291888</v>
      </c>
      <c r="E6">
        <v>0</v>
      </c>
      <c r="F6">
        <v>0</v>
      </c>
      <c r="G6">
        <v>0</v>
      </c>
      <c r="I6">
        <f t="shared" si="0"/>
        <v>219.82017538291888</v>
      </c>
    </row>
    <row r="7" spans="1:9">
      <c r="A7" t="s">
        <v>28</v>
      </c>
      <c r="B7">
        <v>4</v>
      </c>
      <c r="C7">
        <v>7</v>
      </c>
      <c r="D7">
        <v>254.14529056196201</v>
      </c>
      <c r="E7">
        <v>0</v>
      </c>
      <c r="F7">
        <v>0</v>
      </c>
      <c r="G7">
        <v>156.3461999999999</v>
      </c>
      <c r="I7">
        <f t="shared" si="0"/>
        <v>410.49149056196188</v>
      </c>
    </row>
    <row r="8" spans="1:9">
      <c r="A8" t="s">
        <v>28</v>
      </c>
      <c r="B8">
        <v>4</v>
      </c>
      <c r="C8">
        <v>21</v>
      </c>
      <c r="D8">
        <v>0</v>
      </c>
      <c r="E8">
        <v>366.96353199999993</v>
      </c>
      <c r="F8">
        <v>0</v>
      </c>
      <c r="G8">
        <v>0</v>
      </c>
      <c r="I8">
        <f t="shared" si="0"/>
        <v>366.96353199999993</v>
      </c>
    </row>
    <row r="9" spans="1:9">
      <c r="A9" t="s">
        <v>28</v>
      </c>
      <c r="B9">
        <v>4</v>
      </c>
      <c r="C9">
        <v>27</v>
      </c>
      <c r="D9">
        <v>0</v>
      </c>
      <c r="E9">
        <v>234.70999160000002</v>
      </c>
      <c r="F9">
        <v>0</v>
      </c>
      <c r="G9">
        <v>700.45874239999989</v>
      </c>
      <c r="I9">
        <f t="shared" si="0"/>
        <v>935.16873399999986</v>
      </c>
    </row>
    <row r="10" spans="1:9">
      <c r="A10" t="s">
        <v>28</v>
      </c>
      <c r="B10">
        <v>4</v>
      </c>
      <c r="C10">
        <v>31</v>
      </c>
      <c r="D10">
        <v>712.92517865690661</v>
      </c>
      <c r="E10">
        <v>0</v>
      </c>
      <c r="F10">
        <v>0</v>
      </c>
      <c r="G10">
        <v>0</v>
      </c>
      <c r="I10">
        <f t="shared" si="0"/>
        <v>712.92517865690661</v>
      </c>
    </row>
    <row r="11" spans="1:9">
      <c r="A11" t="s">
        <v>28</v>
      </c>
      <c r="B11">
        <v>4</v>
      </c>
      <c r="C11">
        <v>52</v>
      </c>
      <c r="D11">
        <v>636.50053505591018</v>
      </c>
      <c r="E11">
        <v>0</v>
      </c>
      <c r="F11">
        <v>0</v>
      </c>
      <c r="G11">
        <v>0</v>
      </c>
      <c r="I11">
        <f t="shared" si="0"/>
        <v>636.50053505591018</v>
      </c>
    </row>
    <row r="12" spans="1:9">
      <c r="A12" t="s">
        <v>29</v>
      </c>
      <c r="B12">
        <v>1</v>
      </c>
      <c r="C12">
        <v>10</v>
      </c>
      <c r="D12">
        <v>0</v>
      </c>
      <c r="E12">
        <v>10.794069999999996</v>
      </c>
      <c r="F12">
        <v>196.75711652024665</v>
      </c>
      <c r="G12">
        <v>0</v>
      </c>
      <c r="I12">
        <f t="shared" si="0"/>
        <v>207.55118652024666</v>
      </c>
    </row>
    <row r="13" spans="1:9">
      <c r="A13" t="s">
        <v>29</v>
      </c>
      <c r="B13">
        <v>1</v>
      </c>
      <c r="C13">
        <v>16</v>
      </c>
      <c r="D13">
        <v>310.40573956379308</v>
      </c>
      <c r="E13">
        <v>0</v>
      </c>
      <c r="F13">
        <v>0</v>
      </c>
      <c r="G13">
        <v>0</v>
      </c>
      <c r="I13">
        <f t="shared" si="0"/>
        <v>310.40573956379308</v>
      </c>
    </row>
    <row r="14" spans="1:9">
      <c r="A14" t="s">
        <v>29</v>
      </c>
      <c r="B14">
        <v>1</v>
      </c>
      <c r="C14">
        <v>24</v>
      </c>
      <c r="D14">
        <v>49.539375318095622</v>
      </c>
      <c r="E14">
        <v>0</v>
      </c>
      <c r="F14">
        <v>0</v>
      </c>
      <c r="G14">
        <v>0</v>
      </c>
      <c r="I14">
        <f t="shared" si="0"/>
        <v>49.539375318095622</v>
      </c>
    </row>
    <row r="15" spans="1:9">
      <c r="A15" t="s">
        <v>29</v>
      </c>
      <c r="B15">
        <v>1</v>
      </c>
      <c r="C15">
        <v>45</v>
      </c>
      <c r="D15">
        <v>25.2130844219392</v>
      </c>
      <c r="E15">
        <v>0</v>
      </c>
      <c r="F15">
        <v>21.136258156292001</v>
      </c>
      <c r="G15">
        <v>207.41991999999988</v>
      </c>
      <c r="I15">
        <f t="shared" si="0"/>
        <v>253.76926257823106</v>
      </c>
    </row>
    <row r="16" spans="1:9">
      <c r="A16" t="s">
        <v>29</v>
      </c>
      <c r="B16">
        <v>1</v>
      </c>
      <c r="C16">
        <v>53</v>
      </c>
      <c r="D16">
        <v>0</v>
      </c>
      <c r="E16">
        <v>0</v>
      </c>
      <c r="F16">
        <v>196.69945952688676</v>
      </c>
      <c r="G16">
        <v>2188.3243999999995</v>
      </c>
      <c r="I16">
        <f t="shared" si="0"/>
        <v>2385.0238595268861</v>
      </c>
    </row>
    <row r="17" spans="1:9">
      <c r="A17" t="s">
        <v>30</v>
      </c>
      <c r="B17">
        <v>2</v>
      </c>
      <c r="C17">
        <v>19</v>
      </c>
      <c r="D17">
        <v>0</v>
      </c>
      <c r="E17">
        <v>1059.0274879999999</v>
      </c>
      <c r="F17">
        <v>0</v>
      </c>
      <c r="G17">
        <v>0</v>
      </c>
      <c r="I17">
        <f t="shared" si="0"/>
        <v>1059.0274879999999</v>
      </c>
    </row>
    <row r="18" spans="1:9">
      <c r="A18" t="s">
        <v>30</v>
      </c>
      <c r="B18">
        <v>2</v>
      </c>
      <c r="C18">
        <v>21</v>
      </c>
      <c r="D18">
        <v>19.522416914583332</v>
      </c>
      <c r="E18">
        <v>795.50783799999954</v>
      </c>
      <c r="F18">
        <v>0</v>
      </c>
      <c r="G18">
        <v>190.99415999999997</v>
      </c>
      <c r="I18">
        <f t="shared" si="0"/>
        <v>1006.0244149145828</v>
      </c>
    </row>
    <row r="19" spans="1:9">
      <c r="A19" t="s">
        <v>30</v>
      </c>
      <c r="B19">
        <v>2</v>
      </c>
      <c r="C19">
        <v>38</v>
      </c>
      <c r="D19">
        <v>0</v>
      </c>
      <c r="E19">
        <v>85.534556799999976</v>
      </c>
      <c r="F19">
        <v>0</v>
      </c>
      <c r="G19">
        <v>22.435520000000025</v>
      </c>
      <c r="I19">
        <f t="shared" si="0"/>
        <v>107.9700768</v>
      </c>
    </row>
    <row r="20" spans="1:9">
      <c r="A20" t="s">
        <v>30</v>
      </c>
      <c r="B20">
        <v>2</v>
      </c>
      <c r="C20">
        <v>41</v>
      </c>
      <c r="D20">
        <v>0</v>
      </c>
      <c r="E20">
        <v>0</v>
      </c>
      <c r="F20">
        <v>0</v>
      </c>
      <c r="G20">
        <v>765.00319999999977</v>
      </c>
      <c r="I20">
        <f t="shared" si="0"/>
        <v>765.00319999999977</v>
      </c>
    </row>
    <row r="21" spans="1:9">
      <c r="A21" t="s">
        <v>30</v>
      </c>
      <c r="B21">
        <v>2</v>
      </c>
      <c r="C21">
        <v>49</v>
      </c>
      <c r="D21">
        <v>544.61116094795761</v>
      </c>
      <c r="E21">
        <v>0</v>
      </c>
      <c r="F21">
        <v>0</v>
      </c>
      <c r="G21">
        <v>0</v>
      </c>
      <c r="I21">
        <f t="shared" si="0"/>
        <v>544.61116094795761</v>
      </c>
    </row>
    <row r="22" spans="1:9">
      <c r="A22" t="s">
        <v>31</v>
      </c>
      <c r="B22">
        <v>3</v>
      </c>
      <c r="C22">
        <v>5</v>
      </c>
      <c r="D22">
        <v>47.836060013015469</v>
      </c>
      <c r="E22">
        <v>0</v>
      </c>
      <c r="F22">
        <v>650.91568021455976</v>
      </c>
      <c r="G22">
        <v>1002.9142499999998</v>
      </c>
      <c r="I22">
        <f t="shared" si="0"/>
        <v>1701.6659902275751</v>
      </c>
    </row>
    <row r="23" spans="1:9">
      <c r="A23" t="s">
        <v>31</v>
      </c>
      <c r="B23">
        <v>3</v>
      </c>
      <c r="C23">
        <v>15</v>
      </c>
      <c r="D23">
        <v>0</v>
      </c>
      <c r="E23">
        <v>0</v>
      </c>
      <c r="F23">
        <v>0</v>
      </c>
      <c r="G23">
        <v>767.44504319999987</v>
      </c>
      <c r="I23">
        <f t="shared" si="0"/>
        <v>767.44504319999987</v>
      </c>
    </row>
    <row r="24" spans="1:9">
      <c r="A24" t="s">
        <v>31</v>
      </c>
      <c r="B24">
        <v>3</v>
      </c>
      <c r="C24">
        <v>27</v>
      </c>
      <c r="D24">
        <v>0</v>
      </c>
      <c r="E24">
        <v>212.62956799999998</v>
      </c>
      <c r="F24">
        <v>0</v>
      </c>
      <c r="G24">
        <v>604.82497119999982</v>
      </c>
      <c r="I24">
        <f t="shared" si="0"/>
        <v>817.45453919999977</v>
      </c>
    </row>
    <row r="25" spans="1:9">
      <c r="A25" t="s">
        <v>31</v>
      </c>
      <c r="B25">
        <v>3</v>
      </c>
      <c r="C25">
        <v>34</v>
      </c>
      <c r="D25">
        <v>0</v>
      </c>
      <c r="E25">
        <v>1456.6371963999989</v>
      </c>
      <c r="F25">
        <v>0</v>
      </c>
      <c r="G25">
        <v>0</v>
      </c>
      <c r="I25">
        <f t="shared" si="0"/>
        <v>1456.6371963999989</v>
      </c>
    </row>
    <row r="26" spans="1:9">
      <c r="A26" t="s">
        <v>31</v>
      </c>
      <c r="B26">
        <v>3</v>
      </c>
      <c r="C26">
        <v>46</v>
      </c>
      <c r="D26">
        <v>53.314107877034665</v>
      </c>
      <c r="E26">
        <v>0</v>
      </c>
      <c r="F26">
        <v>0</v>
      </c>
      <c r="G26">
        <v>2639.7067599999996</v>
      </c>
      <c r="I26">
        <f t="shared" si="0"/>
        <v>2693.0208678770341</v>
      </c>
    </row>
    <row r="27" spans="1:9">
      <c r="A27" t="s">
        <v>32</v>
      </c>
      <c r="B27">
        <v>5</v>
      </c>
      <c r="C27">
        <v>12</v>
      </c>
      <c r="D27">
        <v>0</v>
      </c>
      <c r="E27">
        <v>0</v>
      </c>
      <c r="F27">
        <v>215.47695308619953</v>
      </c>
      <c r="G27">
        <v>156.87619999999993</v>
      </c>
      <c r="I27">
        <f t="shared" si="0"/>
        <v>372.35315308619943</v>
      </c>
    </row>
    <row r="28" spans="1:9">
      <c r="A28" t="s">
        <v>32</v>
      </c>
      <c r="B28">
        <v>5</v>
      </c>
      <c r="C28">
        <v>19</v>
      </c>
      <c r="D28">
        <v>1314.3094101612896</v>
      </c>
      <c r="E28">
        <v>0</v>
      </c>
      <c r="F28">
        <v>0</v>
      </c>
      <c r="G28">
        <v>1368.9353796</v>
      </c>
      <c r="I28">
        <f t="shared" si="0"/>
        <v>2683.2447897612897</v>
      </c>
    </row>
    <row r="29" spans="1:9">
      <c r="A29" t="s">
        <v>32</v>
      </c>
      <c r="B29">
        <v>5</v>
      </c>
      <c r="C29">
        <v>23</v>
      </c>
      <c r="D29">
        <v>1173.7186149166732</v>
      </c>
      <c r="E29">
        <v>0</v>
      </c>
      <c r="F29">
        <v>0</v>
      </c>
      <c r="G29">
        <v>0</v>
      </c>
      <c r="I29">
        <f t="shared" si="0"/>
        <v>1173.7186149166732</v>
      </c>
    </row>
    <row r="30" spans="1:9">
      <c r="A30" t="s">
        <v>32</v>
      </c>
      <c r="B30">
        <v>5</v>
      </c>
      <c r="C30">
        <v>28</v>
      </c>
      <c r="D30">
        <v>0</v>
      </c>
      <c r="E30">
        <v>1362.948832</v>
      </c>
      <c r="F30">
        <v>0</v>
      </c>
      <c r="G30">
        <v>0</v>
      </c>
      <c r="I30">
        <f t="shared" si="0"/>
        <v>1362.948832</v>
      </c>
    </row>
    <row r="31" spans="1:9">
      <c r="A31" t="s">
        <v>32</v>
      </c>
      <c r="B31">
        <v>5</v>
      </c>
      <c r="C31">
        <v>37</v>
      </c>
      <c r="D31">
        <v>0</v>
      </c>
      <c r="E31">
        <v>26.757976799999994</v>
      </c>
      <c r="F31">
        <v>0</v>
      </c>
      <c r="G31">
        <v>1778.9029199999995</v>
      </c>
      <c r="I31">
        <f t="shared" si="0"/>
        <v>1805.6608967999996</v>
      </c>
    </row>
    <row r="32" spans="1:9">
      <c r="A32" t="s">
        <v>33</v>
      </c>
      <c r="B32">
        <v>4</v>
      </c>
      <c r="C32">
        <v>7</v>
      </c>
      <c r="D32">
        <v>337.934673980745</v>
      </c>
      <c r="E32">
        <v>0</v>
      </c>
      <c r="F32">
        <v>0</v>
      </c>
      <c r="G32">
        <v>328.40599999999989</v>
      </c>
      <c r="I32">
        <f t="shared" si="0"/>
        <v>666.3406739807449</v>
      </c>
    </row>
    <row r="33" spans="1:9">
      <c r="A33" t="s">
        <v>33</v>
      </c>
      <c r="B33">
        <v>4</v>
      </c>
      <c r="C33">
        <v>8</v>
      </c>
      <c r="D33">
        <v>1178.6874963124835</v>
      </c>
      <c r="E33">
        <v>0</v>
      </c>
      <c r="F33">
        <v>0</v>
      </c>
      <c r="G33">
        <v>0</v>
      </c>
      <c r="I33">
        <f t="shared" si="0"/>
        <v>1178.6874963124835</v>
      </c>
    </row>
    <row r="34" spans="1:9">
      <c r="A34" t="s">
        <v>33</v>
      </c>
      <c r="B34">
        <v>4</v>
      </c>
      <c r="C34">
        <v>17</v>
      </c>
      <c r="D34">
        <v>0</v>
      </c>
      <c r="E34">
        <v>0</v>
      </c>
      <c r="F34">
        <v>0</v>
      </c>
      <c r="G34">
        <v>292.30479999999989</v>
      </c>
      <c r="I34">
        <f t="shared" si="0"/>
        <v>292.30479999999989</v>
      </c>
    </row>
    <row r="35" spans="1:9">
      <c r="A35" t="s">
        <v>33</v>
      </c>
      <c r="B35">
        <v>4</v>
      </c>
      <c r="C35">
        <v>31</v>
      </c>
      <c r="D35">
        <v>0</v>
      </c>
      <c r="E35">
        <v>0</v>
      </c>
      <c r="F35">
        <v>0</v>
      </c>
      <c r="G35">
        <v>1219.2665599999998</v>
      </c>
      <c r="I35">
        <f t="shared" si="0"/>
        <v>1219.2665599999998</v>
      </c>
    </row>
    <row r="36" spans="1:9">
      <c r="A36" t="s">
        <v>33</v>
      </c>
      <c r="B36">
        <v>4</v>
      </c>
      <c r="C36">
        <v>52</v>
      </c>
      <c r="D36">
        <v>301.13187908468024</v>
      </c>
      <c r="E36">
        <v>0</v>
      </c>
      <c r="F36">
        <v>0</v>
      </c>
      <c r="G36">
        <v>836.45835999999986</v>
      </c>
      <c r="I36">
        <f t="shared" si="0"/>
        <v>1137.59023908468</v>
      </c>
    </row>
    <row r="37" spans="1:9">
      <c r="A37" t="s">
        <v>34</v>
      </c>
      <c r="B37">
        <v>3</v>
      </c>
      <c r="C37">
        <v>2</v>
      </c>
      <c r="D37">
        <v>224.02933530553088</v>
      </c>
      <c r="E37">
        <v>0</v>
      </c>
      <c r="F37">
        <v>0</v>
      </c>
      <c r="G37">
        <v>458.94763999999981</v>
      </c>
      <c r="I37">
        <f t="shared" si="0"/>
        <v>682.97697530553069</v>
      </c>
    </row>
    <row r="38" spans="1:9">
      <c r="A38" t="s">
        <v>34</v>
      </c>
      <c r="B38">
        <v>3</v>
      </c>
      <c r="C38">
        <v>11</v>
      </c>
      <c r="D38">
        <v>415.7991532628256</v>
      </c>
      <c r="E38">
        <v>0</v>
      </c>
      <c r="F38">
        <v>0</v>
      </c>
      <c r="G38">
        <v>337.82579999999996</v>
      </c>
      <c r="I38">
        <f t="shared" si="0"/>
        <v>753.62495326282556</v>
      </c>
    </row>
    <row r="39" spans="1:9">
      <c r="A39" t="s">
        <v>34</v>
      </c>
      <c r="B39">
        <v>3</v>
      </c>
      <c r="C39">
        <v>20</v>
      </c>
      <c r="D39">
        <v>694.73789113084013</v>
      </c>
      <c r="E39">
        <v>0</v>
      </c>
      <c r="F39">
        <v>0</v>
      </c>
      <c r="G39">
        <v>529.30924639999989</v>
      </c>
      <c r="I39">
        <f t="shared" si="0"/>
        <v>1224.04713753084</v>
      </c>
    </row>
    <row r="40" spans="1:9">
      <c r="A40" t="s">
        <v>34</v>
      </c>
      <c r="B40">
        <v>3</v>
      </c>
      <c r="C40">
        <v>33</v>
      </c>
      <c r="D40">
        <v>245.07578625300295</v>
      </c>
      <c r="E40">
        <v>0</v>
      </c>
      <c r="F40">
        <v>0</v>
      </c>
      <c r="G40">
        <v>0</v>
      </c>
      <c r="I40">
        <f t="shared" si="0"/>
        <v>245.07578625300295</v>
      </c>
    </row>
    <row r="41" spans="1:9">
      <c r="A41" t="s">
        <v>34</v>
      </c>
      <c r="B41">
        <v>3</v>
      </c>
      <c r="C41">
        <v>54</v>
      </c>
      <c r="D41">
        <v>819.75897541902498</v>
      </c>
      <c r="E41">
        <v>0</v>
      </c>
      <c r="F41">
        <v>0</v>
      </c>
      <c r="G41">
        <v>774.00223999999992</v>
      </c>
      <c r="I41">
        <f t="shared" si="0"/>
        <v>1593.7612154190249</v>
      </c>
    </row>
    <row r="42" spans="1:9">
      <c r="A42" t="s">
        <v>35</v>
      </c>
      <c r="B42">
        <v>5</v>
      </c>
      <c r="C42">
        <v>7</v>
      </c>
      <c r="D42">
        <v>219.3920164426986</v>
      </c>
      <c r="E42">
        <v>0</v>
      </c>
      <c r="F42">
        <v>0</v>
      </c>
      <c r="G42">
        <v>0</v>
      </c>
      <c r="I42">
        <f t="shared" si="0"/>
        <v>219.3920164426986</v>
      </c>
    </row>
    <row r="43" spans="1:9">
      <c r="A43" t="s">
        <v>35</v>
      </c>
      <c r="B43">
        <v>5</v>
      </c>
      <c r="C43">
        <v>13</v>
      </c>
      <c r="D43">
        <v>436.76566170991333</v>
      </c>
      <c r="E43">
        <v>0</v>
      </c>
      <c r="F43">
        <v>0</v>
      </c>
      <c r="G43">
        <v>149.55952000000002</v>
      </c>
      <c r="I43">
        <f t="shared" si="0"/>
        <v>586.32518170991329</v>
      </c>
    </row>
    <row r="44" spans="1:9">
      <c r="A44" t="s">
        <v>35</v>
      </c>
      <c r="B44">
        <v>5</v>
      </c>
      <c r="C44">
        <v>17</v>
      </c>
      <c r="D44">
        <v>0</v>
      </c>
      <c r="E44">
        <v>0</v>
      </c>
      <c r="F44">
        <v>0</v>
      </c>
      <c r="G44">
        <v>3577.201184</v>
      </c>
      <c r="I44">
        <f t="shared" si="0"/>
        <v>3577.201184</v>
      </c>
    </row>
    <row r="45" spans="1:9">
      <c r="A45" t="s">
        <v>35</v>
      </c>
      <c r="B45">
        <v>5</v>
      </c>
      <c r="C45">
        <v>23</v>
      </c>
      <c r="D45">
        <v>0</v>
      </c>
      <c r="E45">
        <v>167.86634959999998</v>
      </c>
      <c r="F45">
        <v>0</v>
      </c>
      <c r="G45">
        <v>1708.0872119999999</v>
      </c>
      <c r="I45">
        <f t="shared" si="0"/>
        <v>1875.9535615999998</v>
      </c>
    </row>
    <row r="46" spans="1:9">
      <c r="A46" t="s">
        <v>35</v>
      </c>
      <c r="B46">
        <v>5</v>
      </c>
      <c r="C46">
        <v>56</v>
      </c>
      <c r="D46">
        <v>738.40615258886919</v>
      </c>
      <c r="E46">
        <v>0</v>
      </c>
      <c r="F46">
        <v>113.96311754651467</v>
      </c>
      <c r="G46">
        <v>0</v>
      </c>
      <c r="I46">
        <f t="shared" si="0"/>
        <v>852.36927013538389</v>
      </c>
    </row>
    <row r="47" spans="1:9">
      <c r="A47" t="s">
        <v>36</v>
      </c>
      <c r="B47">
        <v>1</v>
      </c>
      <c r="C47">
        <v>2</v>
      </c>
      <c r="D47">
        <v>80.593639545823777</v>
      </c>
      <c r="E47">
        <v>0</v>
      </c>
      <c r="F47">
        <v>0</v>
      </c>
      <c r="G47">
        <v>2050.2257207999996</v>
      </c>
      <c r="I47">
        <f t="shared" si="0"/>
        <v>2130.8193603458235</v>
      </c>
    </row>
    <row r="48" spans="1:9">
      <c r="A48" t="s">
        <v>36</v>
      </c>
      <c r="B48">
        <v>1</v>
      </c>
      <c r="C48">
        <v>20</v>
      </c>
      <c r="D48">
        <v>0</v>
      </c>
      <c r="E48">
        <v>821.16933959999983</v>
      </c>
      <c r="F48">
        <v>0</v>
      </c>
      <c r="G48">
        <v>0</v>
      </c>
      <c r="I48">
        <f t="shared" si="0"/>
        <v>821.16933959999983</v>
      </c>
    </row>
    <row r="49" spans="1:9">
      <c r="A49" t="s">
        <v>36</v>
      </c>
      <c r="B49">
        <v>1</v>
      </c>
      <c r="C49">
        <v>33</v>
      </c>
      <c r="D49">
        <v>0</v>
      </c>
      <c r="E49">
        <v>45.647883999999991</v>
      </c>
      <c r="F49">
        <v>0</v>
      </c>
      <c r="G49">
        <v>237.28667999999982</v>
      </c>
      <c r="I49">
        <f t="shared" si="0"/>
        <v>282.9345639999998</v>
      </c>
    </row>
    <row r="50" spans="1:9">
      <c r="A50" t="s">
        <v>36</v>
      </c>
      <c r="B50">
        <v>1</v>
      </c>
      <c r="C50">
        <v>46</v>
      </c>
      <c r="D50">
        <v>0</v>
      </c>
      <c r="E50">
        <v>0</v>
      </c>
      <c r="F50">
        <v>0</v>
      </c>
      <c r="G50">
        <v>144.53063999999983</v>
      </c>
      <c r="I50">
        <f t="shared" si="0"/>
        <v>144.53063999999983</v>
      </c>
    </row>
    <row r="51" spans="1:9">
      <c r="A51" t="s">
        <v>36</v>
      </c>
      <c r="B51">
        <v>1</v>
      </c>
      <c r="C51">
        <v>10</v>
      </c>
      <c r="D51">
        <v>0</v>
      </c>
      <c r="E51">
        <v>0</v>
      </c>
      <c r="F51">
        <v>145.72339541402931</v>
      </c>
      <c r="G51">
        <v>119.0785199999999</v>
      </c>
      <c r="I51">
        <f t="shared" si="0"/>
        <v>264.80191541402922</v>
      </c>
    </row>
    <row r="53" spans="1:9">
      <c r="C53" s="6" t="s">
        <v>73</v>
      </c>
      <c r="D53">
        <f>AVERAGE(D2:D51)</f>
        <v>226.45137406208872</v>
      </c>
      <c r="E53">
        <f t="shared" ref="E53:I53" si="1">AVERAGE(E2:E51)</f>
        <v>132.92389245599995</v>
      </c>
      <c r="F53">
        <f t="shared" si="1"/>
        <v>30.813439609294573</v>
      </c>
      <c r="G53">
        <f t="shared" si="1"/>
        <v>559.41284939199988</v>
      </c>
      <c r="H53" t="e">
        <f t="shared" si="1"/>
        <v>#DIV/0!</v>
      </c>
      <c r="I53">
        <f t="shared" si="1"/>
        <v>949.60155551938306</v>
      </c>
    </row>
    <row r="54" spans="1:9">
      <c r="C54" s="6" t="s">
        <v>74</v>
      </c>
      <c r="D54">
        <f>STDEV(D2:D51)/SQRT(COUNT(D2:D51))</f>
        <v>48.921161687164513</v>
      </c>
      <c r="E54">
        <f t="shared" ref="E54:I54" si="2">STDEV(E2:E51)/SQRT(COUNT(E2:E51))</f>
        <v>48.6472024731777</v>
      </c>
      <c r="F54">
        <f t="shared" si="2"/>
        <v>14.773415434945049</v>
      </c>
      <c r="G54">
        <f t="shared" si="2"/>
        <v>111.54872734926052</v>
      </c>
      <c r="H54" t="e">
        <f t="shared" si="2"/>
        <v>#DIV/0!</v>
      </c>
      <c r="I54">
        <f t="shared" si="2"/>
        <v>109.04108984616443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125" zoomScaleNormal="125" zoomScalePageLayoutView="125" workbookViewId="0">
      <selection activeCell="H60" sqref="H60"/>
    </sheetView>
  </sheetViews>
  <sheetFormatPr baseColWidth="10" defaultColWidth="8.83203125" defaultRowHeight="14" x14ac:dyDescent="0"/>
  <sheetData>
    <row r="1" spans="1:9">
      <c r="A1" t="s">
        <v>45</v>
      </c>
      <c r="B1" t="s">
        <v>43</v>
      </c>
      <c r="C1" t="s">
        <v>42</v>
      </c>
      <c r="D1" t="s">
        <v>47</v>
      </c>
      <c r="E1" t="s">
        <v>46</v>
      </c>
      <c r="F1" t="s">
        <v>48</v>
      </c>
      <c r="G1" t="s">
        <v>49</v>
      </c>
      <c r="I1" t="s">
        <v>75</v>
      </c>
    </row>
    <row r="2" spans="1:9">
      <c r="A2" t="s">
        <v>27</v>
      </c>
      <c r="B2">
        <v>2</v>
      </c>
      <c r="C2">
        <v>5</v>
      </c>
      <c r="D2">
        <v>651.76584749985943</v>
      </c>
      <c r="E2">
        <v>0</v>
      </c>
      <c r="F2">
        <v>0</v>
      </c>
      <c r="G2">
        <v>554.52991999999972</v>
      </c>
      <c r="I2">
        <f>SUM(D2:H2)</f>
        <v>1206.2957674998593</v>
      </c>
    </row>
    <row r="3" spans="1:9">
      <c r="A3" t="s">
        <v>27</v>
      </c>
      <c r="B3">
        <v>2</v>
      </c>
      <c r="C3">
        <v>32</v>
      </c>
      <c r="D3">
        <v>0</v>
      </c>
      <c r="E3">
        <v>0</v>
      </c>
      <c r="F3">
        <v>0</v>
      </c>
      <c r="G3">
        <v>51.962280000000021</v>
      </c>
      <c r="I3">
        <f t="shared" ref="I3:I51" si="0">SUM(D3:H3)</f>
        <v>51.962280000000021</v>
      </c>
    </row>
    <row r="4" spans="1:9">
      <c r="A4" t="s">
        <v>27</v>
      </c>
      <c r="B4">
        <v>2</v>
      </c>
      <c r="C4">
        <v>39</v>
      </c>
      <c r="D4">
        <v>0</v>
      </c>
      <c r="E4">
        <v>0</v>
      </c>
      <c r="F4">
        <v>0</v>
      </c>
      <c r="G4">
        <v>1707.2681599999994</v>
      </c>
      <c r="I4">
        <f t="shared" si="0"/>
        <v>1707.2681599999994</v>
      </c>
    </row>
    <row r="5" spans="1:9">
      <c r="A5" t="s">
        <v>27</v>
      </c>
      <c r="B5">
        <v>2</v>
      </c>
      <c r="C5">
        <v>46</v>
      </c>
      <c r="D5">
        <v>0</v>
      </c>
      <c r="E5">
        <v>0</v>
      </c>
      <c r="F5">
        <v>0</v>
      </c>
      <c r="G5">
        <v>557.83131999999989</v>
      </c>
      <c r="I5">
        <f t="shared" si="0"/>
        <v>557.83131999999989</v>
      </c>
    </row>
    <row r="6" spans="1:9">
      <c r="A6" t="s">
        <v>27</v>
      </c>
      <c r="B6">
        <v>2</v>
      </c>
      <c r="C6">
        <v>53</v>
      </c>
      <c r="D6">
        <v>0</v>
      </c>
      <c r="E6">
        <v>0</v>
      </c>
      <c r="F6">
        <v>0</v>
      </c>
      <c r="G6">
        <v>0</v>
      </c>
      <c r="I6">
        <f t="shared" si="0"/>
        <v>0</v>
      </c>
    </row>
    <row r="7" spans="1:9">
      <c r="A7" t="s">
        <v>28</v>
      </c>
      <c r="B7">
        <v>4</v>
      </c>
      <c r="C7">
        <v>5</v>
      </c>
      <c r="D7">
        <v>1045.3894422574742</v>
      </c>
      <c r="E7">
        <v>0</v>
      </c>
      <c r="F7">
        <v>0</v>
      </c>
      <c r="G7">
        <v>392.7626896000001</v>
      </c>
      <c r="I7">
        <f t="shared" si="0"/>
        <v>1438.1521318574744</v>
      </c>
    </row>
    <row r="8" spans="1:9">
      <c r="A8" t="s">
        <v>28</v>
      </c>
      <c r="B8">
        <v>4</v>
      </c>
      <c r="C8">
        <v>9</v>
      </c>
      <c r="D8">
        <v>22.184147405095786</v>
      </c>
      <c r="E8">
        <v>0</v>
      </c>
      <c r="F8">
        <v>0</v>
      </c>
      <c r="G8">
        <v>0</v>
      </c>
      <c r="I8">
        <f t="shared" si="0"/>
        <v>22.184147405095786</v>
      </c>
    </row>
    <row r="9" spans="1:9">
      <c r="A9" t="s">
        <v>28</v>
      </c>
      <c r="B9">
        <v>4</v>
      </c>
      <c r="C9">
        <v>14</v>
      </c>
      <c r="D9">
        <v>0</v>
      </c>
      <c r="E9">
        <v>0</v>
      </c>
      <c r="F9">
        <v>0</v>
      </c>
      <c r="G9">
        <v>26.036279999999977</v>
      </c>
      <c r="I9">
        <f t="shared" si="0"/>
        <v>26.036279999999977</v>
      </c>
    </row>
    <row r="10" spans="1:9">
      <c r="A10" t="s">
        <v>28</v>
      </c>
      <c r="B10">
        <v>4</v>
      </c>
      <c r="C10">
        <v>22</v>
      </c>
      <c r="D10">
        <v>0</v>
      </c>
      <c r="E10">
        <v>1408.2308689499996</v>
      </c>
      <c r="F10">
        <v>0</v>
      </c>
      <c r="G10">
        <v>0</v>
      </c>
      <c r="I10">
        <f t="shared" si="0"/>
        <v>1408.2308689499996</v>
      </c>
    </row>
    <row r="11" spans="1:9">
      <c r="A11" t="s">
        <v>28</v>
      </c>
      <c r="B11">
        <v>4</v>
      </c>
      <c r="C11">
        <v>31</v>
      </c>
      <c r="D11">
        <v>495.20620510630556</v>
      </c>
      <c r="E11">
        <v>193.15600519999998</v>
      </c>
      <c r="F11">
        <v>0</v>
      </c>
      <c r="G11">
        <v>115.11675999999991</v>
      </c>
      <c r="I11">
        <f t="shared" si="0"/>
        <v>803.47897030630543</v>
      </c>
    </row>
    <row r="12" spans="1:9">
      <c r="A12" t="s">
        <v>29</v>
      </c>
      <c r="B12">
        <v>1</v>
      </c>
      <c r="C12">
        <v>20</v>
      </c>
      <c r="D12">
        <v>173.73052534227759</v>
      </c>
      <c r="E12">
        <v>0</v>
      </c>
      <c r="F12">
        <v>0</v>
      </c>
      <c r="G12">
        <v>508.64611999999983</v>
      </c>
      <c r="I12">
        <f t="shared" si="0"/>
        <v>682.37664534227747</v>
      </c>
    </row>
    <row r="13" spans="1:9">
      <c r="A13" t="s">
        <v>29</v>
      </c>
      <c r="B13">
        <v>1</v>
      </c>
      <c r="C13">
        <v>22</v>
      </c>
      <c r="D13">
        <v>55.549673146043304</v>
      </c>
      <c r="E13">
        <v>87.425943199999992</v>
      </c>
      <c r="F13">
        <v>0</v>
      </c>
      <c r="G13">
        <v>0</v>
      </c>
      <c r="I13">
        <f t="shared" si="0"/>
        <v>142.9756163460433</v>
      </c>
    </row>
    <row r="14" spans="1:9">
      <c r="A14" t="s">
        <v>29</v>
      </c>
      <c r="B14">
        <v>1</v>
      </c>
      <c r="C14">
        <v>42</v>
      </c>
      <c r="D14">
        <v>0</v>
      </c>
      <c r="E14">
        <v>0</v>
      </c>
      <c r="F14">
        <v>267.24840326742856</v>
      </c>
      <c r="G14">
        <v>2641.1059999999993</v>
      </c>
      <c r="I14">
        <f t="shared" si="0"/>
        <v>2908.3544032674281</v>
      </c>
    </row>
    <row r="15" spans="1:9">
      <c r="A15" t="s">
        <v>29</v>
      </c>
      <c r="B15">
        <v>1</v>
      </c>
      <c r="C15">
        <v>48</v>
      </c>
      <c r="D15">
        <v>370.48000215813227</v>
      </c>
      <c r="E15">
        <v>0</v>
      </c>
      <c r="F15">
        <v>0</v>
      </c>
      <c r="G15">
        <v>0</v>
      </c>
      <c r="I15">
        <f t="shared" si="0"/>
        <v>370.48000215813227</v>
      </c>
    </row>
    <row r="16" spans="1:9">
      <c r="A16" t="s">
        <v>29</v>
      </c>
      <c r="B16">
        <v>1</v>
      </c>
      <c r="C16" t="s">
        <v>25</v>
      </c>
      <c r="D16">
        <v>0</v>
      </c>
      <c r="E16">
        <v>0</v>
      </c>
      <c r="F16">
        <v>0</v>
      </c>
      <c r="G16">
        <v>0</v>
      </c>
      <c r="I16">
        <f t="shared" si="0"/>
        <v>0</v>
      </c>
    </row>
    <row r="17" spans="1:9">
      <c r="A17" t="s">
        <v>30</v>
      </c>
      <c r="B17">
        <v>2</v>
      </c>
      <c r="C17">
        <v>7</v>
      </c>
      <c r="D17">
        <v>503.72668373817049</v>
      </c>
      <c r="E17">
        <v>0</v>
      </c>
      <c r="F17">
        <v>1742.8431471179936</v>
      </c>
      <c r="G17">
        <v>0</v>
      </c>
      <c r="I17">
        <f t="shared" si="0"/>
        <v>2246.5698308561641</v>
      </c>
    </row>
    <row r="18" spans="1:9">
      <c r="A18" t="s">
        <v>30</v>
      </c>
      <c r="B18">
        <v>2</v>
      </c>
      <c r="C18">
        <v>8</v>
      </c>
      <c r="D18">
        <v>1008.4684488200604</v>
      </c>
      <c r="E18">
        <v>0</v>
      </c>
      <c r="F18">
        <v>41.59438105452373</v>
      </c>
      <c r="G18">
        <v>0</v>
      </c>
      <c r="I18">
        <f t="shared" si="0"/>
        <v>1050.0628298745842</v>
      </c>
    </row>
    <row r="19" spans="1:9">
      <c r="A19" t="s">
        <v>30</v>
      </c>
      <c r="B19">
        <v>2</v>
      </c>
      <c r="C19">
        <v>20</v>
      </c>
      <c r="D19">
        <v>102.24424990455393</v>
      </c>
      <c r="E19">
        <v>1520.26215</v>
      </c>
      <c r="F19">
        <v>0</v>
      </c>
      <c r="G19">
        <v>0</v>
      </c>
      <c r="I19">
        <f t="shared" si="0"/>
        <v>1622.506399904554</v>
      </c>
    </row>
    <row r="20" spans="1:9">
      <c r="A20" t="s">
        <v>30</v>
      </c>
      <c r="B20">
        <v>2</v>
      </c>
      <c r="C20">
        <v>27</v>
      </c>
      <c r="D20">
        <v>545.07455212961736</v>
      </c>
      <c r="E20">
        <v>365.50798559999998</v>
      </c>
      <c r="F20">
        <v>0</v>
      </c>
      <c r="G20">
        <v>0</v>
      </c>
      <c r="I20">
        <f t="shared" si="0"/>
        <v>910.58253772961734</v>
      </c>
    </row>
    <row r="21" spans="1:9">
      <c r="A21" t="s">
        <v>30</v>
      </c>
      <c r="B21">
        <v>2</v>
      </c>
      <c r="C21">
        <v>41</v>
      </c>
      <c r="D21">
        <v>0</v>
      </c>
      <c r="E21">
        <v>0</v>
      </c>
      <c r="F21">
        <v>0</v>
      </c>
      <c r="G21">
        <v>108.27999999999996</v>
      </c>
      <c r="I21">
        <f t="shared" si="0"/>
        <v>108.27999999999996</v>
      </c>
    </row>
    <row r="22" spans="1:9">
      <c r="A22" t="s">
        <v>31</v>
      </c>
      <c r="B22">
        <v>3</v>
      </c>
      <c r="C22">
        <v>7</v>
      </c>
      <c r="D22">
        <v>560.35617495674569</v>
      </c>
      <c r="E22">
        <v>0</v>
      </c>
      <c r="F22">
        <v>0</v>
      </c>
      <c r="G22">
        <v>458.46826479999982</v>
      </c>
      <c r="I22">
        <f t="shared" si="0"/>
        <v>1018.8244397567455</v>
      </c>
    </row>
    <row r="23" spans="1:9">
      <c r="A23" t="s">
        <v>31</v>
      </c>
      <c r="B23">
        <v>3</v>
      </c>
      <c r="C23">
        <v>22</v>
      </c>
      <c r="D23">
        <v>1068.3421644215898</v>
      </c>
      <c r="E23">
        <v>0</v>
      </c>
      <c r="F23">
        <v>0</v>
      </c>
      <c r="G23">
        <v>665.41359039999986</v>
      </c>
      <c r="I23">
        <f t="shared" si="0"/>
        <v>1733.7557548215896</v>
      </c>
    </row>
    <row r="24" spans="1:9">
      <c r="A24" t="s">
        <v>31</v>
      </c>
      <c r="B24">
        <v>3</v>
      </c>
      <c r="C24">
        <v>23</v>
      </c>
      <c r="D24">
        <v>570.22250180541744</v>
      </c>
      <c r="E24">
        <v>0</v>
      </c>
      <c r="F24">
        <v>0</v>
      </c>
      <c r="G24">
        <v>0</v>
      </c>
      <c r="I24">
        <f t="shared" si="0"/>
        <v>570.22250180541744</v>
      </c>
    </row>
    <row r="25" spans="1:9">
      <c r="A25" t="s">
        <v>31</v>
      </c>
      <c r="B25">
        <v>3</v>
      </c>
      <c r="C25">
        <v>26</v>
      </c>
      <c r="D25">
        <v>0</v>
      </c>
      <c r="E25">
        <v>226.72846879999997</v>
      </c>
      <c r="F25">
        <v>0</v>
      </c>
      <c r="G25">
        <v>1623.8488012000003</v>
      </c>
      <c r="I25">
        <f t="shared" si="0"/>
        <v>1850.5772700000002</v>
      </c>
    </row>
    <row r="26" spans="1:9">
      <c r="A26" t="s">
        <v>31</v>
      </c>
      <c r="B26">
        <v>3</v>
      </c>
      <c r="C26">
        <v>46</v>
      </c>
      <c r="D26">
        <v>0</v>
      </c>
      <c r="E26">
        <v>0</v>
      </c>
      <c r="F26">
        <v>0</v>
      </c>
      <c r="G26">
        <v>822.45163999999966</v>
      </c>
      <c r="I26">
        <f t="shared" si="0"/>
        <v>822.45163999999966</v>
      </c>
    </row>
    <row r="27" spans="1:9">
      <c r="A27" t="s">
        <v>32</v>
      </c>
      <c r="B27">
        <v>5</v>
      </c>
      <c r="C27">
        <v>7</v>
      </c>
      <c r="D27">
        <v>144.90584470330717</v>
      </c>
      <c r="E27">
        <v>0</v>
      </c>
      <c r="F27">
        <v>347.3215109192758</v>
      </c>
      <c r="G27">
        <v>220.65499999999986</v>
      </c>
      <c r="I27">
        <f t="shared" si="0"/>
        <v>712.88235562258285</v>
      </c>
    </row>
    <row r="28" spans="1:9">
      <c r="A28" t="s">
        <v>32</v>
      </c>
      <c r="B28">
        <v>5</v>
      </c>
      <c r="C28">
        <v>17</v>
      </c>
      <c r="D28">
        <v>0</v>
      </c>
      <c r="E28">
        <v>0</v>
      </c>
      <c r="F28">
        <v>0</v>
      </c>
      <c r="G28">
        <v>127.75691999999998</v>
      </c>
      <c r="I28">
        <f t="shared" si="0"/>
        <v>127.75691999999998</v>
      </c>
    </row>
    <row r="29" spans="1:9">
      <c r="A29" t="s">
        <v>32</v>
      </c>
      <c r="B29">
        <v>5</v>
      </c>
      <c r="C29">
        <v>41</v>
      </c>
      <c r="D29">
        <v>0</v>
      </c>
      <c r="E29">
        <v>0</v>
      </c>
      <c r="F29">
        <v>0</v>
      </c>
      <c r="G29">
        <v>1365.3334399999997</v>
      </c>
      <c r="I29">
        <f t="shared" si="0"/>
        <v>1365.3334399999997</v>
      </c>
    </row>
    <row r="30" spans="1:9">
      <c r="A30" t="s">
        <v>32</v>
      </c>
      <c r="B30">
        <v>5</v>
      </c>
      <c r="C30">
        <v>43</v>
      </c>
      <c r="D30">
        <v>0</v>
      </c>
      <c r="E30">
        <v>0</v>
      </c>
      <c r="F30">
        <v>0</v>
      </c>
      <c r="G30">
        <v>2165.0885999999996</v>
      </c>
      <c r="I30">
        <f t="shared" si="0"/>
        <v>2165.0885999999996</v>
      </c>
    </row>
    <row r="31" spans="1:9">
      <c r="A31" t="s">
        <v>32</v>
      </c>
      <c r="B31">
        <v>5</v>
      </c>
      <c r="C31">
        <v>48</v>
      </c>
      <c r="D31">
        <v>0</v>
      </c>
      <c r="E31">
        <v>0</v>
      </c>
      <c r="F31">
        <v>1176.8674183410565</v>
      </c>
      <c r="G31">
        <v>2144.5996799999994</v>
      </c>
      <c r="I31">
        <f t="shared" si="0"/>
        <v>3321.467098341056</v>
      </c>
    </row>
    <row r="32" spans="1:9">
      <c r="A32" t="s">
        <v>33</v>
      </c>
      <c r="B32">
        <v>4</v>
      </c>
      <c r="C32">
        <v>1</v>
      </c>
      <c r="D32">
        <v>584.50081439547876</v>
      </c>
      <c r="E32">
        <v>0</v>
      </c>
      <c r="F32">
        <v>0</v>
      </c>
      <c r="G32">
        <v>325.96579999999983</v>
      </c>
      <c r="I32">
        <f t="shared" si="0"/>
        <v>910.46661439547859</v>
      </c>
    </row>
    <row r="33" spans="1:9">
      <c r="A33" t="s">
        <v>33</v>
      </c>
      <c r="B33">
        <v>4</v>
      </c>
      <c r="C33">
        <v>11</v>
      </c>
      <c r="D33">
        <v>721.43555712615137</v>
      </c>
      <c r="E33">
        <v>0</v>
      </c>
      <c r="F33">
        <v>0</v>
      </c>
      <c r="G33">
        <v>0</v>
      </c>
      <c r="I33">
        <f t="shared" si="0"/>
        <v>721.43555712615137</v>
      </c>
    </row>
    <row r="34" spans="1:9">
      <c r="A34" t="s">
        <v>33</v>
      </c>
      <c r="B34">
        <v>4</v>
      </c>
      <c r="C34">
        <v>20</v>
      </c>
      <c r="D34">
        <v>0</v>
      </c>
      <c r="E34">
        <v>0</v>
      </c>
      <c r="F34">
        <v>0</v>
      </c>
      <c r="G34">
        <v>19.848039999999997</v>
      </c>
      <c r="I34">
        <f t="shared" si="0"/>
        <v>19.848039999999997</v>
      </c>
    </row>
    <row r="35" spans="1:9">
      <c r="A35" t="s">
        <v>33</v>
      </c>
      <c r="B35">
        <v>4</v>
      </c>
      <c r="C35">
        <v>35</v>
      </c>
      <c r="D35">
        <v>0</v>
      </c>
      <c r="E35">
        <v>0</v>
      </c>
      <c r="F35">
        <v>0</v>
      </c>
      <c r="G35">
        <v>1225.3500799999995</v>
      </c>
      <c r="I35">
        <f t="shared" si="0"/>
        <v>1225.3500799999995</v>
      </c>
    </row>
    <row r="36" spans="1:9">
      <c r="A36" t="s">
        <v>33</v>
      </c>
      <c r="B36">
        <v>4</v>
      </c>
      <c r="C36">
        <v>38</v>
      </c>
      <c r="D36">
        <v>0</v>
      </c>
      <c r="E36">
        <v>0</v>
      </c>
      <c r="F36">
        <v>0</v>
      </c>
      <c r="G36">
        <v>1599.5603599999995</v>
      </c>
      <c r="I36">
        <f t="shared" si="0"/>
        <v>1599.5603599999995</v>
      </c>
    </row>
    <row r="37" spans="1:9">
      <c r="A37" t="s">
        <v>34</v>
      </c>
      <c r="B37">
        <v>3</v>
      </c>
      <c r="C37">
        <v>2</v>
      </c>
      <c r="D37">
        <v>562.37062157041044</v>
      </c>
      <c r="E37">
        <v>0</v>
      </c>
      <c r="F37">
        <v>0</v>
      </c>
      <c r="G37">
        <v>0</v>
      </c>
      <c r="I37">
        <f t="shared" si="0"/>
        <v>562.37062157041044</v>
      </c>
    </row>
    <row r="38" spans="1:9">
      <c r="A38" t="s">
        <v>34</v>
      </c>
      <c r="B38">
        <v>3</v>
      </c>
      <c r="C38">
        <v>13</v>
      </c>
      <c r="D38">
        <v>256.37028275541559</v>
      </c>
      <c r="E38">
        <v>0</v>
      </c>
      <c r="F38">
        <v>0</v>
      </c>
      <c r="G38">
        <v>447.89813679999986</v>
      </c>
      <c r="I38">
        <f t="shared" si="0"/>
        <v>704.26841955541545</v>
      </c>
    </row>
    <row r="39" spans="1:9">
      <c r="A39" t="s">
        <v>34</v>
      </c>
      <c r="B39">
        <v>3</v>
      </c>
      <c r="C39">
        <v>38</v>
      </c>
      <c r="D39">
        <v>0</v>
      </c>
      <c r="E39">
        <v>0</v>
      </c>
      <c r="F39">
        <v>0</v>
      </c>
      <c r="G39">
        <v>449.70515999999981</v>
      </c>
      <c r="I39">
        <f t="shared" si="0"/>
        <v>449.70515999999981</v>
      </c>
    </row>
    <row r="40" spans="1:9">
      <c r="A40" t="s">
        <v>34</v>
      </c>
      <c r="B40">
        <v>3</v>
      </c>
      <c r="C40">
        <v>45</v>
      </c>
      <c r="D40">
        <v>0</v>
      </c>
      <c r="E40">
        <v>0</v>
      </c>
      <c r="F40">
        <v>0</v>
      </c>
      <c r="G40">
        <v>1259.2383199999995</v>
      </c>
      <c r="I40">
        <f t="shared" si="0"/>
        <v>1259.2383199999995</v>
      </c>
    </row>
    <row r="41" spans="1:9">
      <c r="A41" t="s">
        <v>34</v>
      </c>
      <c r="B41">
        <v>3</v>
      </c>
      <c r="C41">
        <v>56</v>
      </c>
      <c r="D41">
        <v>859.77799655463548</v>
      </c>
      <c r="E41">
        <v>0</v>
      </c>
      <c r="F41">
        <v>0</v>
      </c>
      <c r="G41">
        <v>0</v>
      </c>
      <c r="I41">
        <f t="shared" si="0"/>
        <v>859.77799655463548</v>
      </c>
    </row>
    <row r="42" spans="1:9">
      <c r="A42" t="s">
        <v>35</v>
      </c>
      <c r="B42">
        <v>5</v>
      </c>
      <c r="C42">
        <v>2</v>
      </c>
      <c r="D42">
        <v>0</v>
      </c>
      <c r="E42">
        <v>0</v>
      </c>
      <c r="F42">
        <v>139.04698062061365</v>
      </c>
      <c r="G42">
        <v>2604.6304640000003</v>
      </c>
      <c r="I42">
        <f t="shared" si="0"/>
        <v>2743.6774446206141</v>
      </c>
    </row>
    <row r="43" spans="1:9">
      <c r="A43" t="s">
        <v>35</v>
      </c>
      <c r="B43">
        <v>5</v>
      </c>
      <c r="C43">
        <v>12</v>
      </c>
      <c r="D43">
        <v>650.02386607914445</v>
      </c>
      <c r="E43">
        <v>0</v>
      </c>
      <c r="F43">
        <v>0</v>
      </c>
      <c r="G43">
        <v>28.202679999999987</v>
      </c>
      <c r="I43">
        <f t="shared" si="0"/>
        <v>678.22654607914444</v>
      </c>
    </row>
    <row r="44" spans="1:9">
      <c r="A44" t="s">
        <v>35</v>
      </c>
      <c r="B44">
        <v>5</v>
      </c>
      <c r="C44">
        <v>36</v>
      </c>
      <c r="D44">
        <v>0</v>
      </c>
      <c r="E44">
        <v>0</v>
      </c>
      <c r="F44">
        <v>0</v>
      </c>
      <c r="G44">
        <v>2949.9063199999991</v>
      </c>
      <c r="I44">
        <f t="shared" si="0"/>
        <v>2949.9063199999991</v>
      </c>
    </row>
    <row r="45" spans="1:9">
      <c r="A45" t="s">
        <v>35</v>
      </c>
      <c r="B45">
        <v>5</v>
      </c>
      <c r="C45">
        <v>45</v>
      </c>
      <c r="D45">
        <v>0</v>
      </c>
      <c r="E45">
        <v>0</v>
      </c>
      <c r="F45">
        <v>0</v>
      </c>
      <c r="G45">
        <v>1873.6430799999998</v>
      </c>
      <c r="I45">
        <f t="shared" si="0"/>
        <v>1873.6430799999998</v>
      </c>
    </row>
    <row r="46" spans="1:9">
      <c r="A46" t="s">
        <v>35</v>
      </c>
      <c r="B46">
        <v>5</v>
      </c>
      <c r="C46">
        <v>56</v>
      </c>
      <c r="D46">
        <v>0</v>
      </c>
      <c r="E46">
        <v>0</v>
      </c>
      <c r="F46">
        <v>1015.6707109386031</v>
      </c>
      <c r="G46">
        <v>0</v>
      </c>
      <c r="I46">
        <f t="shared" si="0"/>
        <v>1015.6707109386031</v>
      </c>
    </row>
    <row r="47" spans="1:9">
      <c r="A47" t="s">
        <v>36</v>
      </c>
      <c r="B47">
        <v>1</v>
      </c>
      <c r="C47">
        <v>12</v>
      </c>
      <c r="D47">
        <v>0</v>
      </c>
      <c r="E47">
        <v>0</v>
      </c>
      <c r="F47">
        <v>260.07886108584609</v>
      </c>
      <c r="G47">
        <v>0</v>
      </c>
      <c r="I47">
        <f t="shared" si="0"/>
        <v>260.07886108584609</v>
      </c>
    </row>
    <row r="48" spans="1:9">
      <c r="A48" t="s">
        <v>36</v>
      </c>
      <c r="B48">
        <v>1</v>
      </c>
      <c r="C48">
        <v>17</v>
      </c>
      <c r="D48">
        <v>0</v>
      </c>
      <c r="E48">
        <v>553.19325400000002</v>
      </c>
      <c r="F48">
        <v>0</v>
      </c>
      <c r="G48">
        <v>750.76178120000009</v>
      </c>
      <c r="I48">
        <f t="shared" si="0"/>
        <v>1303.9550352000001</v>
      </c>
    </row>
    <row r="49" spans="1:9">
      <c r="A49" t="s">
        <v>36</v>
      </c>
      <c r="B49">
        <v>1</v>
      </c>
      <c r="C49">
        <v>24</v>
      </c>
      <c r="D49">
        <v>0</v>
      </c>
      <c r="E49">
        <v>458.37165319999997</v>
      </c>
      <c r="F49">
        <v>0</v>
      </c>
      <c r="G49">
        <v>122.57291999999995</v>
      </c>
      <c r="I49">
        <f t="shared" si="0"/>
        <v>580.94457319999992</v>
      </c>
    </row>
    <row r="50" spans="1:9">
      <c r="A50" t="s">
        <v>36</v>
      </c>
      <c r="B50">
        <v>1</v>
      </c>
      <c r="C50">
        <v>37</v>
      </c>
      <c r="D50">
        <v>0</v>
      </c>
      <c r="E50">
        <v>1079.901222</v>
      </c>
      <c r="F50">
        <v>0</v>
      </c>
      <c r="G50">
        <v>0</v>
      </c>
      <c r="I50">
        <f t="shared" si="0"/>
        <v>1079.901222</v>
      </c>
    </row>
    <row r="51" spans="1:9">
      <c r="A51" t="s">
        <v>36</v>
      </c>
      <c r="B51">
        <v>1</v>
      </c>
      <c r="C51">
        <v>48</v>
      </c>
      <c r="D51">
        <v>214.63370005750798</v>
      </c>
      <c r="E51">
        <v>0</v>
      </c>
      <c r="F51">
        <v>23.405125736831998</v>
      </c>
      <c r="G51">
        <v>0</v>
      </c>
      <c r="I51">
        <f t="shared" si="0"/>
        <v>238.03882579433997</v>
      </c>
    </row>
    <row r="53" spans="1:9">
      <c r="C53" s="6" t="s">
        <v>73</v>
      </c>
      <c r="D53">
        <f>AVERAGE(D2:D51)</f>
        <v>223.33518603866784</v>
      </c>
      <c r="E53">
        <f t="shared" ref="E53:I53" si="1">AVERAGE(E2:E51)</f>
        <v>117.85555101899998</v>
      </c>
      <c r="F53">
        <f t="shared" si="1"/>
        <v>100.28153078164347</v>
      </c>
      <c r="G53">
        <f t="shared" si="1"/>
        <v>598.28877215999989</v>
      </c>
      <c r="H53" t="e">
        <f t="shared" si="1"/>
        <v>#DIV/0!</v>
      </c>
      <c r="I53">
        <f t="shared" si="1"/>
        <v>1039.7610399993114</v>
      </c>
    </row>
    <row r="54" spans="1:9">
      <c r="C54" s="6" t="s">
        <v>74</v>
      </c>
      <c r="D54">
        <f>STDEV(D2:D51)/SQRT(COUNT(D2:D51))</f>
        <v>46.386490292735616</v>
      </c>
      <c r="E54">
        <f t="shared" ref="E54:I54" si="2">STDEV(E2:E51)/SQRT(COUNT(E2:E51))</f>
        <v>47.432371025441867</v>
      </c>
      <c r="F54">
        <f t="shared" si="2"/>
        <v>46.21420308368706</v>
      </c>
      <c r="G54">
        <f t="shared" si="2"/>
        <v>117.74478245374884</v>
      </c>
      <c r="H54" t="e">
        <f t="shared" si="2"/>
        <v>#DIV/0!</v>
      </c>
      <c r="I54">
        <f t="shared" si="2"/>
        <v>117.66381813227268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125" zoomScaleNormal="125" zoomScalePageLayoutView="125" workbookViewId="0">
      <selection activeCell="I59" sqref="I59"/>
    </sheetView>
  </sheetViews>
  <sheetFormatPr baseColWidth="10" defaultColWidth="8.83203125" defaultRowHeight="14" x14ac:dyDescent="0"/>
  <sheetData>
    <row r="1" spans="1:9">
      <c r="A1" t="s">
        <v>45</v>
      </c>
      <c r="B1" t="s">
        <v>43</v>
      </c>
      <c r="C1" t="s">
        <v>40</v>
      </c>
      <c r="D1" t="s">
        <v>47</v>
      </c>
      <c r="E1" t="s">
        <v>46</v>
      </c>
      <c r="F1" t="s">
        <v>48</v>
      </c>
      <c r="G1" t="s">
        <v>49</v>
      </c>
      <c r="I1" t="s">
        <v>75</v>
      </c>
    </row>
    <row r="2" spans="1:9">
      <c r="A2" t="s">
        <v>27</v>
      </c>
      <c r="B2">
        <v>2</v>
      </c>
      <c r="C2">
        <v>8</v>
      </c>
      <c r="D2">
        <v>145.45750842077257</v>
      </c>
      <c r="E2">
        <v>0</v>
      </c>
      <c r="F2">
        <v>0</v>
      </c>
      <c r="G2">
        <v>0</v>
      </c>
      <c r="I2">
        <f>SUM(D2:H2)</f>
        <v>145.45750842077257</v>
      </c>
    </row>
    <row r="3" spans="1:9">
      <c r="A3" t="s">
        <v>27</v>
      </c>
      <c r="B3">
        <v>2</v>
      </c>
      <c r="C3">
        <v>11</v>
      </c>
      <c r="D3">
        <v>108.59224993863944</v>
      </c>
      <c r="E3">
        <v>0</v>
      </c>
      <c r="F3">
        <v>0</v>
      </c>
      <c r="G3">
        <v>27.21012</v>
      </c>
      <c r="I3">
        <f t="shared" ref="I3:I51" si="0">SUM(D3:H3)</f>
        <v>135.80236993863943</v>
      </c>
    </row>
    <row r="4" spans="1:9">
      <c r="A4" t="s">
        <v>27</v>
      </c>
      <c r="B4">
        <v>2</v>
      </c>
      <c r="C4">
        <v>32</v>
      </c>
      <c r="D4">
        <v>0</v>
      </c>
      <c r="E4">
        <v>0</v>
      </c>
      <c r="F4">
        <v>0</v>
      </c>
      <c r="G4">
        <v>220.57499999999982</v>
      </c>
      <c r="I4">
        <f t="shared" si="0"/>
        <v>220.57499999999982</v>
      </c>
    </row>
    <row r="5" spans="1:9">
      <c r="A5" t="s">
        <v>27</v>
      </c>
      <c r="B5">
        <v>2</v>
      </c>
      <c r="C5">
        <v>34</v>
      </c>
      <c r="D5">
        <v>0</v>
      </c>
      <c r="E5">
        <v>0</v>
      </c>
      <c r="F5">
        <v>0</v>
      </c>
      <c r="G5">
        <v>49.230759999999862</v>
      </c>
      <c r="I5">
        <f t="shared" si="0"/>
        <v>49.230759999999862</v>
      </c>
    </row>
    <row r="6" spans="1:9">
      <c r="A6" t="s">
        <v>27</v>
      </c>
      <c r="B6">
        <v>2</v>
      </c>
      <c r="C6">
        <v>37</v>
      </c>
      <c r="D6">
        <v>0</v>
      </c>
      <c r="E6">
        <v>0</v>
      </c>
      <c r="F6">
        <v>0</v>
      </c>
      <c r="G6">
        <v>506.24203999999986</v>
      </c>
      <c r="I6">
        <f t="shared" si="0"/>
        <v>506.24203999999986</v>
      </c>
    </row>
    <row r="7" spans="1:9">
      <c r="A7" t="s">
        <v>28</v>
      </c>
      <c r="B7">
        <v>4</v>
      </c>
      <c r="C7">
        <v>12</v>
      </c>
      <c r="D7">
        <v>110.74347084151657</v>
      </c>
      <c r="E7">
        <v>0</v>
      </c>
      <c r="F7">
        <v>117.42581115301726</v>
      </c>
      <c r="G7">
        <v>124.26123999999992</v>
      </c>
      <c r="I7">
        <f t="shared" si="0"/>
        <v>352.43052199453376</v>
      </c>
    </row>
    <row r="8" spans="1:9">
      <c r="A8" t="s">
        <v>28</v>
      </c>
      <c r="B8">
        <v>4</v>
      </c>
      <c r="C8">
        <v>25</v>
      </c>
      <c r="D8">
        <v>0</v>
      </c>
      <c r="E8">
        <v>142.58496959999997</v>
      </c>
      <c r="F8">
        <v>0</v>
      </c>
      <c r="G8">
        <v>0</v>
      </c>
      <c r="I8">
        <f t="shared" si="0"/>
        <v>142.58496959999997</v>
      </c>
    </row>
    <row r="9" spans="1:9">
      <c r="A9" t="s">
        <v>28</v>
      </c>
      <c r="B9">
        <v>4</v>
      </c>
      <c r="C9">
        <v>29</v>
      </c>
      <c r="D9">
        <v>83.108972188593725</v>
      </c>
      <c r="E9">
        <v>39.405860799999992</v>
      </c>
      <c r="F9">
        <v>0</v>
      </c>
      <c r="G9">
        <v>0</v>
      </c>
      <c r="I9">
        <f t="shared" si="0"/>
        <v>122.51483298859372</v>
      </c>
    </row>
    <row r="10" spans="1:9">
      <c r="A10" t="s">
        <v>28</v>
      </c>
      <c r="B10">
        <v>4</v>
      </c>
      <c r="C10">
        <v>41</v>
      </c>
      <c r="D10">
        <v>0</v>
      </c>
      <c r="E10">
        <v>0</v>
      </c>
      <c r="F10">
        <v>0</v>
      </c>
      <c r="G10">
        <v>362.17403999999993</v>
      </c>
      <c r="I10">
        <f t="shared" si="0"/>
        <v>362.17403999999993</v>
      </c>
    </row>
    <row r="11" spans="1:9">
      <c r="A11" t="s">
        <v>28</v>
      </c>
      <c r="B11">
        <v>4</v>
      </c>
      <c r="C11">
        <v>46</v>
      </c>
      <c r="D11">
        <v>0</v>
      </c>
      <c r="E11">
        <v>0</v>
      </c>
      <c r="F11">
        <v>743.75240512245853</v>
      </c>
      <c r="G11">
        <v>1051.07764</v>
      </c>
      <c r="I11">
        <f t="shared" si="0"/>
        <v>1794.8300451224586</v>
      </c>
    </row>
    <row r="12" spans="1:9">
      <c r="A12" t="s">
        <v>29</v>
      </c>
      <c r="B12">
        <v>1</v>
      </c>
      <c r="C12">
        <v>8</v>
      </c>
      <c r="D12">
        <v>315.5032141498919</v>
      </c>
      <c r="E12">
        <v>0</v>
      </c>
      <c r="F12">
        <v>0</v>
      </c>
      <c r="G12">
        <v>0</v>
      </c>
      <c r="I12">
        <f t="shared" si="0"/>
        <v>315.5032141498919</v>
      </c>
    </row>
    <row r="13" spans="1:9">
      <c r="A13" t="s">
        <v>29</v>
      </c>
      <c r="B13">
        <v>1</v>
      </c>
      <c r="C13">
        <v>14</v>
      </c>
      <c r="D13">
        <v>353.04178872947989</v>
      </c>
      <c r="E13">
        <v>0</v>
      </c>
      <c r="F13">
        <v>0</v>
      </c>
      <c r="G13">
        <v>0</v>
      </c>
      <c r="I13">
        <f t="shared" si="0"/>
        <v>353.04178872947989</v>
      </c>
    </row>
    <row r="14" spans="1:9">
      <c r="A14" t="s">
        <v>29</v>
      </c>
      <c r="B14">
        <v>1</v>
      </c>
      <c r="C14">
        <v>25</v>
      </c>
      <c r="D14">
        <v>247.72815539610235</v>
      </c>
      <c r="E14">
        <v>0</v>
      </c>
      <c r="F14">
        <v>0</v>
      </c>
      <c r="G14">
        <v>0</v>
      </c>
      <c r="I14">
        <f t="shared" si="0"/>
        <v>247.72815539610235</v>
      </c>
    </row>
    <row r="15" spans="1:9">
      <c r="A15" t="s">
        <v>29</v>
      </c>
      <c r="B15">
        <v>1</v>
      </c>
      <c r="C15">
        <v>26</v>
      </c>
      <c r="D15">
        <v>220.55731029689971</v>
      </c>
      <c r="E15">
        <v>0</v>
      </c>
      <c r="F15">
        <v>0</v>
      </c>
      <c r="G15">
        <v>0</v>
      </c>
      <c r="I15">
        <f t="shared" si="0"/>
        <v>220.55731029689971</v>
      </c>
    </row>
    <row r="16" spans="1:9">
      <c r="A16" t="s">
        <v>29</v>
      </c>
      <c r="B16">
        <v>1</v>
      </c>
      <c r="C16">
        <v>36</v>
      </c>
      <c r="D16">
        <v>0</v>
      </c>
      <c r="E16">
        <v>0</v>
      </c>
      <c r="F16">
        <v>0</v>
      </c>
      <c r="G16">
        <v>521.41463999999985</v>
      </c>
      <c r="I16">
        <f t="shared" si="0"/>
        <v>521.41463999999985</v>
      </c>
    </row>
    <row r="17" spans="1:9">
      <c r="A17" t="s">
        <v>30</v>
      </c>
      <c r="B17">
        <v>2</v>
      </c>
      <c r="C17">
        <v>10</v>
      </c>
      <c r="D17">
        <v>143.87851908650345</v>
      </c>
      <c r="E17">
        <v>0</v>
      </c>
      <c r="F17">
        <v>0</v>
      </c>
      <c r="G17">
        <v>0</v>
      </c>
      <c r="I17">
        <f t="shared" si="0"/>
        <v>143.87851908650345</v>
      </c>
    </row>
    <row r="18" spans="1:9">
      <c r="A18" t="s">
        <v>30</v>
      </c>
      <c r="B18">
        <v>2</v>
      </c>
      <c r="C18">
        <v>16</v>
      </c>
      <c r="D18">
        <v>0</v>
      </c>
      <c r="E18">
        <v>874.52374040000007</v>
      </c>
      <c r="F18">
        <v>0</v>
      </c>
      <c r="G18">
        <v>0</v>
      </c>
      <c r="I18">
        <f t="shared" si="0"/>
        <v>874.52374040000007</v>
      </c>
    </row>
    <row r="19" spans="1:9">
      <c r="A19" t="s">
        <v>30</v>
      </c>
      <c r="B19">
        <v>2</v>
      </c>
      <c r="C19">
        <v>37</v>
      </c>
      <c r="D19">
        <v>0</v>
      </c>
      <c r="E19">
        <v>0</v>
      </c>
      <c r="F19">
        <v>0</v>
      </c>
      <c r="G19">
        <v>0</v>
      </c>
      <c r="I19">
        <f t="shared" si="0"/>
        <v>0</v>
      </c>
    </row>
    <row r="20" spans="1:9">
      <c r="A20" t="s">
        <v>30</v>
      </c>
      <c r="B20">
        <v>2</v>
      </c>
      <c r="C20">
        <v>39</v>
      </c>
      <c r="D20">
        <v>0</v>
      </c>
      <c r="E20">
        <v>0</v>
      </c>
      <c r="F20">
        <v>0</v>
      </c>
      <c r="G20">
        <v>214.80111999999991</v>
      </c>
      <c r="I20">
        <f t="shared" si="0"/>
        <v>214.80111999999991</v>
      </c>
    </row>
    <row r="21" spans="1:9">
      <c r="A21" t="s">
        <v>30</v>
      </c>
      <c r="B21">
        <v>2</v>
      </c>
      <c r="C21">
        <v>41</v>
      </c>
      <c r="D21">
        <v>0</v>
      </c>
      <c r="E21">
        <v>0</v>
      </c>
      <c r="F21">
        <v>0</v>
      </c>
      <c r="G21">
        <v>820.93183999999974</v>
      </c>
      <c r="I21">
        <f t="shared" si="0"/>
        <v>820.93183999999974</v>
      </c>
    </row>
    <row r="22" spans="1:9">
      <c r="A22" t="s">
        <v>31</v>
      </c>
      <c r="B22">
        <v>3</v>
      </c>
      <c r="C22">
        <v>15</v>
      </c>
      <c r="D22">
        <v>0</v>
      </c>
      <c r="E22">
        <v>0</v>
      </c>
      <c r="F22">
        <v>0</v>
      </c>
      <c r="G22">
        <v>0</v>
      </c>
      <c r="I22">
        <f t="shared" si="0"/>
        <v>0</v>
      </c>
    </row>
    <row r="23" spans="1:9">
      <c r="A23" t="s">
        <v>31</v>
      </c>
      <c r="B23">
        <v>3</v>
      </c>
      <c r="C23">
        <v>19</v>
      </c>
      <c r="D23">
        <v>0</v>
      </c>
      <c r="E23">
        <v>0</v>
      </c>
      <c r="F23">
        <v>0</v>
      </c>
      <c r="G23">
        <v>25.344559999999973</v>
      </c>
      <c r="I23">
        <f t="shared" si="0"/>
        <v>25.344559999999973</v>
      </c>
    </row>
    <row r="24" spans="1:9">
      <c r="A24" t="s">
        <v>31</v>
      </c>
      <c r="B24">
        <v>3</v>
      </c>
      <c r="C24">
        <v>30</v>
      </c>
      <c r="D24">
        <v>0</v>
      </c>
      <c r="E24">
        <v>276.78686439999996</v>
      </c>
      <c r="F24">
        <v>0</v>
      </c>
      <c r="G24">
        <v>20.389639999999986</v>
      </c>
      <c r="I24">
        <f t="shared" si="0"/>
        <v>297.17650439999994</v>
      </c>
    </row>
    <row r="25" spans="1:9">
      <c r="A25" t="s">
        <v>31</v>
      </c>
      <c r="B25">
        <v>3</v>
      </c>
      <c r="C25">
        <v>42</v>
      </c>
      <c r="D25">
        <v>0</v>
      </c>
      <c r="E25">
        <v>0</v>
      </c>
      <c r="F25">
        <v>0</v>
      </c>
      <c r="G25">
        <v>3234.4884399999992</v>
      </c>
      <c r="I25">
        <f t="shared" si="0"/>
        <v>3234.4884399999992</v>
      </c>
    </row>
    <row r="26" spans="1:9">
      <c r="A26" t="s">
        <v>31</v>
      </c>
      <c r="B26">
        <v>3</v>
      </c>
      <c r="C26">
        <v>49</v>
      </c>
      <c r="D26">
        <v>377.81417373767488</v>
      </c>
      <c r="E26">
        <v>0</v>
      </c>
      <c r="F26">
        <v>0</v>
      </c>
      <c r="G26">
        <v>804.15459999999985</v>
      </c>
      <c r="I26">
        <f t="shared" si="0"/>
        <v>1181.9687737376748</v>
      </c>
    </row>
    <row r="27" spans="1:9">
      <c r="A27" t="s">
        <v>32</v>
      </c>
      <c r="B27">
        <v>5</v>
      </c>
      <c r="C27">
        <v>11</v>
      </c>
      <c r="D27">
        <v>130.52847893177898</v>
      </c>
      <c r="E27">
        <v>0</v>
      </c>
      <c r="F27">
        <v>191.87755147020169</v>
      </c>
      <c r="G27">
        <v>0</v>
      </c>
      <c r="I27">
        <f t="shared" si="0"/>
        <v>322.40603040198067</v>
      </c>
    </row>
    <row r="28" spans="1:9">
      <c r="A28" t="s">
        <v>32</v>
      </c>
      <c r="B28">
        <v>5</v>
      </c>
      <c r="C28">
        <v>15</v>
      </c>
      <c r="D28">
        <v>96.722148405883615</v>
      </c>
      <c r="E28">
        <v>0</v>
      </c>
      <c r="F28">
        <v>0</v>
      </c>
      <c r="G28">
        <v>52.672319999999786</v>
      </c>
      <c r="I28">
        <f t="shared" si="0"/>
        <v>149.3944684058834</v>
      </c>
    </row>
    <row r="29" spans="1:9">
      <c r="A29" t="s">
        <v>32</v>
      </c>
      <c r="B29">
        <v>5</v>
      </c>
      <c r="C29">
        <v>19</v>
      </c>
      <c r="D29">
        <v>232.99671609272917</v>
      </c>
      <c r="E29">
        <v>0</v>
      </c>
      <c r="F29">
        <v>0</v>
      </c>
      <c r="G29">
        <v>0</v>
      </c>
      <c r="I29">
        <f t="shared" si="0"/>
        <v>232.99671609272917</v>
      </c>
    </row>
    <row r="30" spans="1:9">
      <c r="A30" t="s">
        <v>32</v>
      </c>
      <c r="B30">
        <v>5</v>
      </c>
      <c r="C30">
        <v>31</v>
      </c>
      <c r="D30">
        <v>0</v>
      </c>
      <c r="E30">
        <v>899.87557640000011</v>
      </c>
      <c r="F30">
        <v>0</v>
      </c>
      <c r="G30">
        <v>141.74807999999996</v>
      </c>
      <c r="I30">
        <f t="shared" si="0"/>
        <v>1041.6236564000001</v>
      </c>
    </row>
    <row r="31" spans="1:9">
      <c r="A31" t="s">
        <v>32</v>
      </c>
      <c r="B31">
        <v>5</v>
      </c>
      <c r="C31">
        <v>46</v>
      </c>
      <c r="D31">
        <v>0</v>
      </c>
      <c r="E31">
        <v>0</v>
      </c>
      <c r="F31">
        <v>381.91927570414043</v>
      </c>
      <c r="G31">
        <v>2140.1014799999994</v>
      </c>
      <c r="I31">
        <f t="shared" si="0"/>
        <v>2522.0207557041399</v>
      </c>
    </row>
    <row r="32" spans="1:9">
      <c r="A32" t="s">
        <v>33</v>
      </c>
      <c r="B32">
        <v>4</v>
      </c>
      <c r="C32">
        <v>2</v>
      </c>
      <c r="D32">
        <v>163.76522585383725</v>
      </c>
      <c r="E32">
        <v>0</v>
      </c>
      <c r="F32">
        <v>0</v>
      </c>
      <c r="G32">
        <v>12.695999999999799</v>
      </c>
      <c r="I32">
        <f t="shared" si="0"/>
        <v>176.46122585383705</v>
      </c>
    </row>
    <row r="33" spans="1:9">
      <c r="A33" t="s">
        <v>33</v>
      </c>
      <c r="B33">
        <v>4</v>
      </c>
      <c r="C33">
        <v>3</v>
      </c>
      <c r="D33">
        <v>241.56353227784163</v>
      </c>
      <c r="E33">
        <v>0</v>
      </c>
      <c r="F33">
        <v>0</v>
      </c>
      <c r="G33">
        <v>0</v>
      </c>
      <c r="I33">
        <f t="shared" si="0"/>
        <v>241.56353227784163</v>
      </c>
    </row>
    <row r="34" spans="1:9">
      <c r="A34" t="s">
        <v>33</v>
      </c>
      <c r="B34">
        <v>4</v>
      </c>
      <c r="C34">
        <v>33</v>
      </c>
      <c r="D34">
        <v>0</v>
      </c>
      <c r="E34">
        <v>0</v>
      </c>
      <c r="F34">
        <v>0</v>
      </c>
      <c r="G34">
        <v>119.693</v>
      </c>
      <c r="I34">
        <f t="shared" si="0"/>
        <v>119.693</v>
      </c>
    </row>
    <row r="35" spans="1:9">
      <c r="A35" t="s">
        <v>33</v>
      </c>
      <c r="B35">
        <v>4</v>
      </c>
      <c r="C35">
        <v>37</v>
      </c>
      <c r="D35">
        <v>0</v>
      </c>
      <c r="E35">
        <v>0</v>
      </c>
      <c r="F35">
        <v>0</v>
      </c>
      <c r="G35">
        <v>227.83079999999978</v>
      </c>
      <c r="I35">
        <f t="shared" si="0"/>
        <v>227.83079999999978</v>
      </c>
    </row>
    <row r="36" spans="1:9">
      <c r="A36" t="s">
        <v>33</v>
      </c>
      <c r="B36">
        <v>4</v>
      </c>
      <c r="C36">
        <v>48</v>
      </c>
      <c r="D36">
        <v>0</v>
      </c>
      <c r="E36">
        <v>0</v>
      </c>
      <c r="F36">
        <v>0</v>
      </c>
      <c r="G36">
        <v>1042.7286799999997</v>
      </c>
      <c r="I36">
        <f t="shared" si="0"/>
        <v>1042.7286799999997</v>
      </c>
    </row>
    <row r="37" spans="1:9">
      <c r="A37" t="s">
        <v>34</v>
      </c>
      <c r="B37">
        <v>3</v>
      </c>
      <c r="C37">
        <v>9</v>
      </c>
      <c r="D37">
        <v>0</v>
      </c>
      <c r="E37">
        <v>0</v>
      </c>
      <c r="F37">
        <v>836.19445257130781</v>
      </c>
      <c r="G37">
        <v>0</v>
      </c>
      <c r="I37">
        <f t="shared" si="0"/>
        <v>836.19445257130781</v>
      </c>
    </row>
    <row r="38" spans="1:9">
      <c r="A38" t="s">
        <v>34</v>
      </c>
      <c r="B38">
        <v>3</v>
      </c>
      <c r="C38">
        <v>12</v>
      </c>
      <c r="D38">
        <v>0</v>
      </c>
      <c r="E38">
        <v>0</v>
      </c>
      <c r="F38">
        <v>0</v>
      </c>
      <c r="G38">
        <v>0</v>
      </c>
      <c r="I38">
        <f t="shared" si="0"/>
        <v>0</v>
      </c>
    </row>
    <row r="39" spans="1:9">
      <c r="A39" t="s">
        <v>34</v>
      </c>
      <c r="B39">
        <v>3</v>
      </c>
      <c r="C39">
        <v>22</v>
      </c>
      <c r="D39">
        <v>0</v>
      </c>
      <c r="E39">
        <v>0</v>
      </c>
      <c r="F39">
        <v>0</v>
      </c>
      <c r="G39">
        <v>0</v>
      </c>
      <c r="I39">
        <f t="shared" si="0"/>
        <v>0</v>
      </c>
    </row>
    <row r="40" spans="1:9">
      <c r="A40" t="s">
        <v>34</v>
      </c>
      <c r="B40">
        <v>3</v>
      </c>
      <c r="C40">
        <v>38</v>
      </c>
      <c r="D40">
        <v>12.843588026755413</v>
      </c>
      <c r="E40">
        <v>0</v>
      </c>
      <c r="F40">
        <v>0</v>
      </c>
      <c r="G40">
        <v>127.47423999999987</v>
      </c>
      <c r="I40">
        <f t="shared" si="0"/>
        <v>140.31782802675528</v>
      </c>
    </row>
    <row r="41" spans="1:9">
      <c r="A41" t="s">
        <v>34</v>
      </c>
      <c r="B41">
        <v>3</v>
      </c>
      <c r="C41">
        <v>40</v>
      </c>
      <c r="D41">
        <v>0</v>
      </c>
      <c r="E41">
        <v>0</v>
      </c>
      <c r="F41">
        <v>0</v>
      </c>
      <c r="G41">
        <v>126.17755999999991</v>
      </c>
      <c r="I41">
        <f t="shared" si="0"/>
        <v>126.17755999999991</v>
      </c>
    </row>
    <row r="42" spans="1:9">
      <c r="A42" t="s">
        <v>35</v>
      </c>
      <c r="B42">
        <v>5</v>
      </c>
      <c r="C42">
        <v>1</v>
      </c>
      <c r="D42">
        <v>64.429832100984072</v>
      </c>
      <c r="E42">
        <v>0</v>
      </c>
      <c r="F42">
        <v>269.12946676363214</v>
      </c>
      <c r="G42">
        <v>9.4893199999997933</v>
      </c>
      <c r="I42">
        <f t="shared" si="0"/>
        <v>343.048618864616</v>
      </c>
    </row>
    <row r="43" spans="1:9">
      <c r="A43" t="s">
        <v>35</v>
      </c>
      <c r="B43">
        <v>5</v>
      </c>
      <c r="C43">
        <v>7</v>
      </c>
      <c r="D43">
        <v>0</v>
      </c>
      <c r="E43">
        <v>0</v>
      </c>
      <c r="F43">
        <v>0</v>
      </c>
      <c r="G43">
        <v>0</v>
      </c>
      <c r="I43">
        <f t="shared" si="0"/>
        <v>0</v>
      </c>
    </row>
    <row r="44" spans="1:9">
      <c r="A44" t="s">
        <v>35</v>
      </c>
      <c r="B44">
        <v>5</v>
      </c>
      <c r="C44">
        <v>10</v>
      </c>
      <c r="D44">
        <v>131.26849272070191</v>
      </c>
      <c r="E44">
        <v>0</v>
      </c>
      <c r="F44">
        <v>0</v>
      </c>
      <c r="G44">
        <v>0</v>
      </c>
      <c r="I44">
        <f t="shared" si="0"/>
        <v>131.26849272070191</v>
      </c>
    </row>
    <row r="45" spans="1:9">
      <c r="A45" t="s">
        <v>35</v>
      </c>
      <c r="B45">
        <v>5</v>
      </c>
      <c r="C45">
        <v>24</v>
      </c>
      <c r="D45">
        <v>0</v>
      </c>
      <c r="E45">
        <v>577.95439439999984</v>
      </c>
      <c r="F45">
        <v>0</v>
      </c>
      <c r="G45">
        <v>799.3066</v>
      </c>
      <c r="I45">
        <f t="shared" si="0"/>
        <v>1377.2609943999998</v>
      </c>
    </row>
    <row r="46" spans="1:9">
      <c r="A46" t="s">
        <v>35</v>
      </c>
      <c r="B46">
        <v>5</v>
      </c>
      <c r="C46">
        <v>50</v>
      </c>
      <c r="D46">
        <v>1406.2409104809626</v>
      </c>
      <c r="E46">
        <v>0</v>
      </c>
      <c r="F46">
        <v>873.41103859768532</v>
      </c>
      <c r="G46">
        <v>141.54351999999989</v>
      </c>
      <c r="I46">
        <f t="shared" si="0"/>
        <v>2421.1954690786474</v>
      </c>
    </row>
    <row r="47" spans="1:9">
      <c r="A47" t="s">
        <v>36</v>
      </c>
      <c r="B47">
        <v>1</v>
      </c>
      <c r="C47">
        <v>4</v>
      </c>
      <c r="D47">
        <v>0</v>
      </c>
      <c r="E47">
        <v>0</v>
      </c>
      <c r="F47">
        <v>0</v>
      </c>
      <c r="G47">
        <v>0</v>
      </c>
      <c r="I47">
        <f t="shared" si="0"/>
        <v>0</v>
      </c>
    </row>
    <row r="48" spans="1:9">
      <c r="A48" t="s">
        <v>36</v>
      </c>
      <c r="B48">
        <v>1</v>
      </c>
      <c r="C48">
        <v>10</v>
      </c>
      <c r="D48">
        <v>0</v>
      </c>
      <c r="E48">
        <v>0</v>
      </c>
      <c r="F48">
        <v>209.2870484151598</v>
      </c>
      <c r="G48">
        <v>173.04219999999989</v>
      </c>
      <c r="I48">
        <f t="shared" si="0"/>
        <v>382.32924841515967</v>
      </c>
    </row>
    <row r="49" spans="1:9">
      <c r="A49" t="s">
        <v>36</v>
      </c>
      <c r="B49">
        <v>1</v>
      </c>
      <c r="C49">
        <v>23</v>
      </c>
      <c r="D49">
        <v>0</v>
      </c>
      <c r="E49">
        <v>272.61851799999999</v>
      </c>
      <c r="F49">
        <v>0</v>
      </c>
      <c r="G49">
        <v>0</v>
      </c>
      <c r="I49">
        <f t="shared" si="0"/>
        <v>272.61851799999999</v>
      </c>
    </row>
    <row r="50" spans="1:9">
      <c r="A50" t="s">
        <v>36</v>
      </c>
      <c r="B50">
        <v>1</v>
      </c>
      <c r="C50">
        <v>26</v>
      </c>
      <c r="D50">
        <v>0</v>
      </c>
      <c r="E50">
        <v>684.80988359999981</v>
      </c>
      <c r="F50">
        <v>0</v>
      </c>
      <c r="G50">
        <v>121.60223999999994</v>
      </c>
      <c r="I50">
        <f t="shared" si="0"/>
        <v>806.41212359999975</v>
      </c>
    </row>
    <row r="51" spans="1:9">
      <c r="A51" t="s">
        <v>36</v>
      </c>
      <c r="B51">
        <v>1</v>
      </c>
      <c r="C51">
        <v>45</v>
      </c>
      <c r="D51">
        <v>102.23329318328757</v>
      </c>
      <c r="E51">
        <v>0</v>
      </c>
      <c r="F51">
        <v>0</v>
      </c>
      <c r="G51">
        <v>14.92523999999986</v>
      </c>
      <c r="I51">
        <f t="shared" si="0"/>
        <v>117.15853318328743</v>
      </c>
    </row>
    <row r="53" spans="1:9">
      <c r="C53" s="6" t="s">
        <v>73</v>
      </c>
      <c r="D53">
        <f>AVERAGE(D2:D51)</f>
        <v>93.780351617216724</v>
      </c>
      <c r="E53">
        <f t="shared" ref="E53:I53" si="1">AVERAGE(E2:E51)</f>
        <v>75.371196151999996</v>
      </c>
      <c r="F53">
        <f t="shared" si="1"/>
        <v>72.459940995952053</v>
      </c>
      <c r="G53">
        <f t="shared" si="1"/>
        <v>264.66653919999987</v>
      </c>
      <c r="H53" t="e">
        <f t="shared" si="1"/>
        <v>#DIV/0!</v>
      </c>
      <c r="I53">
        <f t="shared" si="1"/>
        <v>506.27802796516875</v>
      </c>
    </row>
    <row r="54" spans="1:9">
      <c r="C54" s="6" t="s">
        <v>74</v>
      </c>
      <c r="D54">
        <f>STDEV(D2:D51)/SQRT(COUNT(D2:D51))</f>
        <v>30.541967314101196</v>
      </c>
      <c r="E54">
        <f t="shared" ref="E54:I54" si="2">STDEV(E2:E51)/SQRT(COUNT(E2:E51))</f>
        <v>30.414402763110434</v>
      </c>
      <c r="F54">
        <f t="shared" si="2"/>
        <v>29.034907773555506</v>
      </c>
      <c r="G54">
        <f t="shared" si="2"/>
        <v>82.440709788255631</v>
      </c>
      <c r="H54" t="e">
        <f t="shared" si="2"/>
        <v>#DIV/0!</v>
      </c>
      <c r="I54">
        <f t="shared" si="2"/>
        <v>97.907082671591823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="125" zoomScaleNormal="125" zoomScalePageLayoutView="125" workbookViewId="0">
      <selection activeCell="G25" sqref="G25"/>
    </sheetView>
  </sheetViews>
  <sheetFormatPr baseColWidth="10" defaultColWidth="8.83203125" defaultRowHeight="14" x14ac:dyDescent="0"/>
  <sheetData>
    <row r="1" spans="1:9">
      <c r="A1" t="s">
        <v>45</v>
      </c>
      <c r="B1" t="s">
        <v>43</v>
      </c>
      <c r="C1" t="s">
        <v>40</v>
      </c>
      <c r="D1" t="s">
        <v>47</v>
      </c>
      <c r="E1" t="s">
        <v>46</v>
      </c>
      <c r="F1" t="s">
        <v>48</v>
      </c>
      <c r="G1" t="s">
        <v>49</v>
      </c>
      <c r="I1" t="s">
        <v>75</v>
      </c>
    </row>
    <row r="2" spans="1:9">
      <c r="A2" t="s">
        <v>27</v>
      </c>
      <c r="B2">
        <v>2</v>
      </c>
      <c r="C2">
        <v>1</v>
      </c>
      <c r="D2">
        <v>0</v>
      </c>
      <c r="E2">
        <v>0</v>
      </c>
      <c r="F2">
        <v>0</v>
      </c>
      <c r="G2">
        <v>104.18731999999993</v>
      </c>
      <c r="I2">
        <f>SUM(D2:H2)</f>
        <v>104.18731999999993</v>
      </c>
    </row>
    <row r="3" spans="1:9">
      <c r="A3" t="s">
        <v>27</v>
      </c>
      <c r="B3">
        <v>2</v>
      </c>
      <c r="C3">
        <v>25</v>
      </c>
      <c r="D3">
        <v>0</v>
      </c>
      <c r="E3">
        <v>2.1805283999999983</v>
      </c>
      <c r="F3">
        <v>0</v>
      </c>
      <c r="G3">
        <v>203.92479999999995</v>
      </c>
      <c r="I3">
        <f t="shared" ref="I3:I51" si="0">SUM(D3:H3)</f>
        <v>206.10532839999993</v>
      </c>
    </row>
    <row r="4" spans="1:9">
      <c r="A4" t="s">
        <v>27</v>
      </c>
      <c r="B4">
        <v>2</v>
      </c>
      <c r="C4">
        <v>42</v>
      </c>
      <c r="D4">
        <v>40.020406179469433</v>
      </c>
      <c r="E4">
        <v>0</v>
      </c>
      <c r="F4">
        <v>0</v>
      </c>
      <c r="G4">
        <v>295.90259999999989</v>
      </c>
      <c r="I4">
        <f t="shared" si="0"/>
        <v>335.92300617946933</v>
      </c>
    </row>
    <row r="5" spans="1:9">
      <c r="A5" t="s">
        <v>27</v>
      </c>
      <c r="B5">
        <v>2</v>
      </c>
      <c r="C5">
        <v>47</v>
      </c>
      <c r="D5">
        <v>0</v>
      </c>
      <c r="E5">
        <v>0</v>
      </c>
      <c r="F5">
        <v>0</v>
      </c>
      <c r="G5">
        <v>416.35079999999971</v>
      </c>
      <c r="I5">
        <f t="shared" si="0"/>
        <v>416.35079999999971</v>
      </c>
    </row>
    <row r="6" spans="1:9">
      <c r="A6" t="s">
        <v>27</v>
      </c>
      <c r="B6">
        <v>2</v>
      </c>
      <c r="C6">
        <v>49</v>
      </c>
      <c r="D6">
        <v>97.539561943667735</v>
      </c>
      <c r="E6">
        <v>0</v>
      </c>
      <c r="F6">
        <v>0</v>
      </c>
      <c r="G6">
        <v>336.70391999999987</v>
      </c>
      <c r="I6">
        <f t="shared" si="0"/>
        <v>434.24348194366758</v>
      </c>
    </row>
    <row r="7" spans="1:9">
      <c r="A7" t="s">
        <v>28</v>
      </c>
      <c r="B7">
        <v>4</v>
      </c>
      <c r="C7">
        <v>28</v>
      </c>
      <c r="D7">
        <v>0</v>
      </c>
      <c r="E7">
        <v>0</v>
      </c>
      <c r="F7">
        <v>0</v>
      </c>
      <c r="G7">
        <v>132.14792</v>
      </c>
      <c r="I7">
        <f t="shared" si="0"/>
        <v>132.14792</v>
      </c>
    </row>
    <row r="8" spans="1:9">
      <c r="A8" t="s">
        <v>28</v>
      </c>
      <c r="B8">
        <v>4</v>
      </c>
      <c r="C8">
        <v>31</v>
      </c>
      <c r="D8">
        <v>80.396192927790608</v>
      </c>
      <c r="E8">
        <v>0</v>
      </c>
      <c r="F8">
        <v>0</v>
      </c>
      <c r="G8">
        <v>82.848639999999946</v>
      </c>
      <c r="I8">
        <f t="shared" si="0"/>
        <v>163.24483292779055</v>
      </c>
    </row>
    <row r="9" spans="1:9">
      <c r="A9" t="s">
        <v>28</v>
      </c>
      <c r="B9">
        <v>4</v>
      </c>
      <c r="C9">
        <v>34</v>
      </c>
      <c r="D9">
        <v>0</v>
      </c>
      <c r="E9">
        <v>0</v>
      </c>
      <c r="F9">
        <v>0</v>
      </c>
      <c r="G9">
        <v>841.30423999999971</v>
      </c>
      <c r="I9">
        <f t="shared" si="0"/>
        <v>841.30423999999971</v>
      </c>
    </row>
    <row r="10" spans="1:9">
      <c r="A10" t="s">
        <v>28</v>
      </c>
      <c r="B10">
        <v>4</v>
      </c>
      <c r="C10">
        <v>44</v>
      </c>
      <c r="D10">
        <v>246.09524528468575</v>
      </c>
      <c r="E10">
        <v>25.796275199999997</v>
      </c>
      <c r="F10">
        <v>0</v>
      </c>
      <c r="G10">
        <v>184.83335999999983</v>
      </c>
      <c r="I10">
        <f t="shared" si="0"/>
        <v>456.72488048468563</v>
      </c>
    </row>
    <row r="11" spans="1:9">
      <c r="A11" t="s">
        <v>28</v>
      </c>
      <c r="B11">
        <v>4</v>
      </c>
      <c r="C11">
        <v>50</v>
      </c>
      <c r="D11">
        <v>0</v>
      </c>
      <c r="E11">
        <v>20.341567999999995</v>
      </c>
      <c r="F11">
        <v>0</v>
      </c>
      <c r="G11">
        <v>299.30495999999971</v>
      </c>
      <c r="I11">
        <f t="shared" si="0"/>
        <v>319.64652799999971</v>
      </c>
    </row>
    <row r="12" spans="1:9">
      <c r="A12" t="s">
        <v>29</v>
      </c>
      <c r="B12">
        <v>1</v>
      </c>
      <c r="C12">
        <v>15</v>
      </c>
      <c r="D12">
        <v>390.16311722226112</v>
      </c>
      <c r="E12">
        <v>0</v>
      </c>
      <c r="F12">
        <v>0</v>
      </c>
      <c r="G12">
        <v>0</v>
      </c>
      <c r="I12">
        <f t="shared" si="0"/>
        <v>390.16311722226112</v>
      </c>
    </row>
    <row r="13" spans="1:9">
      <c r="A13" t="s">
        <v>29</v>
      </c>
      <c r="B13">
        <v>1</v>
      </c>
      <c r="C13">
        <v>16</v>
      </c>
      <c r="D13">
        <v>217.46156671943501</v>
      </c>
      <c r="E13">
        <v>594.89922120000006</v>
      </c>
      <c r="F13">
        <v>0</v>
      </c>
      <c r="G13">
        <v>0</v>
      </c>
      <c r="I13">
        <f t="shared" si="0"/>
        <v>812.3607879194351</v>
      </c>
    </row>
    <row r="14" spans="1:9">
      <c r="A14" t="s">
        <v>29</v>
      </c>
      <c r="B14">
        <v>1</v>
      </c>
      <c r="C14">
        <v>17</v>
      </c>
      <c r="D14">
        <v>94.066529727768213</v>
      </c>
      <c r="E14">
        <v>0</v>
      </c>
      <c r="F14">
        <v>0</v>
      </c>
      <c r="G14">
        <v>0</v>
      </c>
      <c r="I14">
        <f t="shared" si="0"/>
        <v>94.066529727768213</v>
      </c>
    </row>
    <row r="15" spans="1:9">
      <c r="A15" t="s">
        <v>29</v>
      </c>
      <c r="B15">
        <v>1</v>
      </c>
      <c r="C15">
        <v>36</v>
      </c>
      <c r="D15">
        <v>0</v>
      </c>
      <c r="E15">
        <v>0</v>
      </c>
      <c r="F15">
        <v>0</v>
      </c>
      <c r="G15">
        <v>0</v>
      </c>
      <c r="I15">
        <f t="shared" si="0"/>
        <v>0</v>
      </c>
    </row>
    <row r="16" spans="1:9">
      <c r="A16" t="s">
        <v>29</v>
      </c>
      <c r="B16">
        <v>1</v>
      </c>
      <c r="C16">
        <v>39</v>
      </c>
      <c r="D16">
        <v>0</v>
      </c>
      <c r="E16">
        <v>0</v>
      </c>
      <c r="F16">
        <v>939.97634947266772</v>
      </c>
      <c r="G16">
        <v>20.207119999999946</v>
      </c>
      <c r="I16">
        <f t="shared" si="0"/>
        <v>960.18346947266764</v>
      </c>
    </row>
    <row r="17" spans="1:9">
      <c r="A17" t="s">
        <v>30</v>
      </c>
      <c r="B17">
        <v>2</v>
      </c>
      <c r="C17">
        <v>4</v>
      </c>
      <c r="D17">
        <v>0</v>
      </c>
      <c r="E17">
        <v>0</v>
      </c>
      <c r="F17">
        <v>695.4993468046157</v>
      </c>
      <c r="G17">
        <v>0</v>
      </c>
      <c r="I17">
        <f t="shared" si="0"/>
        <v>695.4993468046157</v>
      </c>
    </row>
    <row r="18" spans="1:9">
      <c r="A18" t="s">
        <v>30</v>
      </c>
      <c r="B18">
        <v>2</v>
      </c>
      <c r="C18">
        <v>15</v>
      </c>
      <c r="D18">
        <v>0</v>
      </c>
      <c r="E18">
        <v>0</v>
      </c>
      <c r="F18">
        <v>0</v>
      </c>
      <c r="G18">
        <v>0</v>
      </c>
      <c r="I18">
        <f t="shared" si="0"/>
        <v>0</v>
      </c>
    </row>
    <row r="19" spans="1:9">
      <c r="A19" t="s">
        <v>30</v>
      </c>
      <c r="B19">
        <v>2</v>
      </c>
      <c r="C19">
        <v>25</v>
      </c>
      <c r="D19">
        <v>287.30223552300345</v>
      </c>
      <c r="E19">
        <v>0</v>
      </c>
      <c r="F19">
        <v>0</v>
      </c>
      <c r="G19">
        <v>0</v>
      </c>
      <c r="I19">
        <f t="shared" si="0"/>
        <v>287.30223552300345</v>
      </c>
    </row>
    <row r="20" spans="1:9">
      <c r="A20" t="s">
        <v>30</v>
      </c>
      <c r="B20">
        <v>2</v>
      </c>
      <c r="C20">
        <v>42</v>
      </c>
      <c r="D20">
        <v>424.12816383389719</v>
      </c>
      <c r="E20">
        <v>0</v>
      </c>
      <c r="F20">
        <v>0</v>
      </c>
      <c r="G20">
        <v>60.486119999999914</v>
      </c>
      <c r="I20">
        <f t="shared" si="0"/>
        <v>484.6142838338971</v>
      </c>
    </row>
    <row r="21" spans="1:9">
      <c r="A21" t="s">
        <v>30</v>
      </c>
      <c r="B21">
        <v>2</v>
      </c>
      <c r="C21">
        <v>48</v>
      </c>
      <c r="D21">
        <v>56.190985936455618</v>
      </c>
      <c r="E21">
        <v>0</v>
      </c>
      <c r="F21">
        <v>0</v>
      </c>
      <c r="G21">
        <v>493.62071999999978</v>
      </c>
      <c r="I21">
        <f t="shared" si="0"/>
        <v>549.81170593645538</v>
      </c>
    </row>
    <row r="22" spans="1:9">
      <c r="A22" t="s">
        <v>31</v>
      </c>
      <c r="B22">
        <v>3</v>
      </c>
      <c r="C22">
        <v>4</v>
      </c>
      <c r="D22">
        <v>54.421922151408182</v>
      </c>
      <c r="E22">
        <v>0</v>
      </c>
      <c r="F22">
        <v>0</v>
      </c>
      <c r="G22">
        <v>177.9203599999999</v>
      </c>
      <c r="I22">
        <f t="shared" si="0"/>
        <v>232.34228215140809</v>
      </c>
    </row>
    <row r="23" spans="1:9">
      <c r="A23" t="s">
        <v>31</v>
      </c>
      <c r="B23">
        <v>3</v>
      </c>
      <c r="C23">
        <v>21</v>
      </c>
      <c r="D23">
        <v>218.80617624582717</v>
      </c>
      <c r="E23">
        <v>0</v>
      </c>
      <c r="F23">
        <v>0</v>
      </c>
      <c r="G23">
        <v>90.652039999999957</v>
      </c>
      <c r="I23">
        <f t="shared" si="0"/>
        <v>309.45821624582715</v>
      </c>
    </row>
    <row r="24" spans="1:9">
      <c r="A24" t="s">
        <v>31</v>
      </c>
      <c r="B24">
        <v>3</v>
      </c>
      <c r="C24">
        <v>23</v>
      </c>
      <c r="D24">
        <v>61.490060618462287</v>
      </c>
      <c r="E24">
        <v>0</v>
      </c>
      <c r="F24">
        <v>0</v>
      </c>
      <c r="G24">
        <v>236.82247999999998</v>
      </c>
      <c r="I24">
        <f t="shared" si="0"/>
        <v>298.31254061846226</v>
      </c>
    </row>
    <row r="25" spans="1:9">
      <c r="A25" t="s">
        <v>31</v>
      </c>
      <c r="B25">
        <v>3</v>
      </c>
      <c r="C25">
        <v>43</v>
      </c>
      <c r="D25">
        <v>0</v>
      </c>
      <c r="E25">
        <v>0</v>
      </c>
      <c r="F25">
        <v>0</v>
      </c>
      <c r="G25">
        <v>442.85591999999974</v>
      </c>
      <c r="I25">
        <f t="shared" si="0"/>
        <v>442.85591999999974</v>
      </c>
    </row>
    <row r="26" spans="1:9">
      <c r="A26" t="s">
        <v>31</v>
      </c>
      <c r="B26">
        <v>3</v>
      </c>
      <c r="C26">
        <v>45</v>
      </c>
      <c r="D26">
        <v>0</v>
      </c>
      <c r="E26">
        <v>0</v>
      </c>
      <c r="F26">
        <v>0</v>
      </c>
      <c r="G26">
        <v>308.50695999999976</v>
      </c>
      <c r="I26">
        <f t="shared" si="0"/>
        <v>308.50695999999976</v>
      </c>
    </row>
    <row r="27" spans="1:9">
      <c r="A27" t="s">
        <v>32</v>
      </c>
      <c r="B27">
        <v>5</v>
      </c>
      <c r="C27">
        <v>2</v>
      </c>
      <c r="D27">
        <v>0</v>
      </c>
      <c r="E27">
        <v>0</v>
      </c>
      <c r="F27">
        <v>0</v>
      </c>
      <c r="G27">
        <v>333.2844799999998</v>
      </c>
      <c r="I27">
        <f t="shared" si="0"/>
        <v>333.2844799999998</v>
      </c>
    </row>
    <row r="28" spans="1:9">
      <c r="A28" t="s">
        <v>32</v>
      </c>
      <c r="B28">
        <v>5</v>
      </c>
      <c r="C28">
        <v>15</v>
      </c>
      <c r="D28">
        <v>0</v>
      </c>
      <c r="E28">
        <v>0</v>
      </c>
      <c r="F28">
        <v>0</v>
      </c>
      <c r="G28">
        <v>536.27275999999995</v>
      </c>
      <c r="I28">
        <f t="shared" si="0"/>
        <v>536.27275999999995</v>
      </c>
    </row>
    <row r="29" spans="1:9">
      <c r="A29" t="s">
        <v>32</v>
      </c>
      <c r="B29">
        <v>5</v>
      </c>
      <c r="C29">
        <v>22</v>
      </c>
      <c r="D29">
        <v>380.25030195975791</v>
      </c>
      <c r="E29">
        <v>0</v>
      </c>
      <c r="F29">
        <v>0</v>
      </c>
      <c r="G29">
        <v>299.41023999999993</v>
      </c>
      <c r="I29">
        <f t="shared" si="0"/>
        <v>679.66054195975789</v>
      </c>
    </row>
    <row r="30" spans="1:9">
      <c r="A30" t="s">
        <v>32</v>
      </c>
      <c r="B30">
        <v>5</v>
      </c>
      <c r="C30">
        <v>43</v>
      </c>
      <c r="D30">
        <v>0</v>
      </c>
      <c r="E30">
        <v>0</v>
      </c>
      <c r="F30">
        <v>0</v>
      </c>
      <c r="G30">
        <v>361.27847999999972</v>
      </c>
      <c r="I30">
        <f t="shared" si="0"/>
        <v>361.27847999999972</v>
      </c>
    </row>
    <row r="31" spans="1:9">
      <c r="A31" t="s">
        <v>32</v>
      </c>
      <c r="B31">
        <v>5</v>
      </c>
      <c r="C31">
        <v>52</v>
      </c>
      <c r="D31">
        <v>0</v>
      </c>
      <c r="E31">
        <v>0</v>
      </c>
      <c r="F31">
        <v>29.502012473051838</v>
      </c>
      <c r="G31">
        <v>1704.3993599999999</v>
      </c>
      <c r="I31">
        <f t="shared" si="0"/>
        <v>1733.9013724730517</v>
      </c>
    </row>
    <row r="32" spans="1:9">
      <c r="A32" t="s">
        <v>33</v>
      </c>
      <c r="B32">
        <v>4</v>
      </c>
      <c r="C32">
        <v>13</v>
      </c>
      <c r="D32">
        <v>165.84377262481456</v>
      </c>
      <c r="E32">
        <v>0</v>
      </c>
      <c r="F32">
        <v>0</v>
      </c>
      <c r="G32">
        <v>0</v>
      </c>
      <c r="I32">
        <f t="shared" si="0"/>
        <v>165.84377262481456</v>
      </c>
    </row>
    <row r="33" spans="1:9">
      <c r="A33" t="s">
        <v>33</v>
      </c>
      <c r="B33">
        <v>4</v>
      </c>
      <c r="C33">
        <v>21</v>
      </c>
      <c r="D33">
        <v>0</v>
      </c>
      <c r="E33">
        <v>0</v>
      </c>
      <c r="F33">
        <v>0</v>
      </c>
      <c r="G33">
        <v>272.9257599999998</v>
      </c>
      <c r="I33">
        <f t="shared" si="0"/>
        <v>272.9257599999998</v>
      </c>
    </row>
    <row r="34" spans="1:9">
      <c r="A34" t="s">
        <v>33</v>
      </c>
      <c r="B34">
        <v>4</v>
      </c>
      <c r="C34">
        <v>22</v>
      </c>
      <c r="D34">
        <v>0</v>
      </c>
      <c r="E34">
        <v>0</v>
      </c>
      <c r="F34">
        <v>0</v>
      </c>
      <c r="G34">
        <v>1038.3217999999999</v>
      </c>
      <c r="I34">
        <f t="shared" si="0"/>
        <v>1038.3217999999999</v>
      </c>
    </row>
    <row r="35" spans="1:9">
      <c r="A35" t="s">
        <v>33</v>
      </c>
      <c r="B35">
        <v>4</v>
      </c>
      <c r="C35">
        <v>27</v>
      </c>
      <c r="D35">
        <v>0</v>
      </c>
      <c r="E35">
        <v>0</v>
      </c>
      <c r="F35">
        <v>0</v>
      </c>
      <c r="G35">
        <v>281.68143999999984</v>
      </c>
      <c r="I35">
        <f t="shared" si="0"/>
        <v>281.68143999999984</v>
      </c>
    </row>
    <row r="36" spans="1:9">
      <c r="A36" t="s">
        <v>33</v>
      </c>
      <c r="B36">
        <v>4</v>
      </c>
      <c r="C36">
        <v>52</v>
      </c>
      <c r="D36">
        <v>0</v>
      </c>
      <c r="E36">
        <v>0</v>
      </c>
      <c r="F36">
        <v>0</v>
      </c>
      <c r="G36">
        <v>550.97955999999999</v>
      </c>
      <c r="I36">
        <f t="shared" si="0"/>
        <v>550.97955999999999</v>
      </c>
    </row>
    <row r="37" spans="1:9">
      <c r="A37" t="s">
        <v>34</v>
      </c>
      <c r="B37">
        <v>3</v>
      </c>
      <c r="C37">
        <v>4</v>
      </c>
      <c r="D37">
        <v>0</v>
      </c>
      <c r="E37">
        <v>0</v>
      </c>
      <c r="F37">
        <v>362.55173570657269</v>
      </c>
      <c r="G37">
        <v>0</v>
      </c>
      <c r="I37">
        <f t="shared" si="0"/>
        <v>362.55173570657269</v>
      </c>
    </row>
    <row r="38" spans="1:9">
      <c r="A38" t="s">
        <v>34</v>
      </c>
      <c r="B38">
        <v>3</v>
      </c>
      <c r="C38">
        <v>12</v>
      </c>
      <c r="D38">
        <v>34.310018866031996</v>
      </c>
      <c r="E38">
        <v>0</v>
      </c>
      <c r="F38">
        <v>0</v>
      </c>
      <c r="G38">
        <v>95.089719999999929</v>
      </c>
      <c r="I38">
        <f t="shared" si="0"/>
        <v>129.39973886603192</v>
      </c>
    </row>
    <row r="39" spans="1:9">
      <c r="A39" t="s">
        <v>34</v>
      </c>
      <c r="B39">
        <v>3</v>
      </c>
      <c r="C39">
        <v>40</v>
      </c>
      <c r="D39">
        <v>0</v>
      </c>
      <c r="E39">
        <v>0</v>
      </c>
      <c r="F39">
        <v>0</v>
      </c>
      <c r="G39">
        <v>191.12719999999979</v>
      </c>
      <c r="I39">
        <f t="shared" si="0"/>
        <v>191.12719999999979</v>
      </c>
    </row>
    <row r="40" spans="1:9">
      <c r="A40" t="s">
        <v>34</v>
      </c>
      <c r="B40">
        <v>3</v>
      </c>
      <c r="C40">
        <v>49</v>
      </c>
      <c r="D40">
        <v>36.641404329609941</v>
      </c>
      <c r="E40">
        <v>0</v>
      </c>
      <c r="F40">
        <v>0</v>
      </c>
      <c r="G40">
        <v>340.81427999999971</v>
      </c>
      <c r="I40">
        <f t="shared" si="0"/>
        <v>377.45568432960965</v>
      </c>
    </row>
    <row r="41" spans="1:9">
      <c r="A41" t="s">
        <v>34</v>
      </c>
      <c r="B41">
        <v>3</v>
      </c>
      <c r="C41">
        <v>51</v>
      </c>
      <c r="D41">
        <v>979.46146254037671</v>
      </c>
      <c r="E41">
        <v>0</v>
      </c>
      <c r="F41">
        <v>0</v>
      </c>
      <c r="G41">
        <v>48.818039999999911</v>
      </c>
      <c r="I41">
        <f t="shared" si="0"/>
        <v>1028.2795025403766</v>
      </c>
    </row>
    <row r="42" spans="1:9">
      <c r="A42" t="s">
        <v>35</v>
      </c>
      <c r="B42">
        <v>5</v>
      </c>
      <c r="C42">
        <v>5</v>
      </c>
      <c r="D42">
        <v>0</v>
      </c>
      <c r="E42">
        <v>0</v>
      </c>
      <c r="F42">
        <v>1252.3624192736247</v>
      </c>
      <c r="G42">
        <v>38.979039999999998</v>
      </c>
      <c r="I42">
        <f t="shared" si="0"/>
        <v>1291.3414592736247</v>
      </c>
    </row>
    <row r="43" spans="1:9">
      <c r="A43" t="s">
        <v>35</v>
      </c>
      <c r="B43">
        <v>5</v>
      </c>
      <c r="C43">
        <v>15</v>
      </c>
      <c r="D43">
        <v>0</v>
      </c>
      <c r="E43">
        <v>0</v>
      </c>
      <c r="F43">
        <v>0</v>
      </c>
      <c r="G43">
        <v>358.53891999999985</v>
      </c>
      <c r="I43">
        <f t="shared" si="0"/>
        <v>358.53891999999985</v>
      </c>
    </row>
    <row r="44" spans="1:9">
      <c r="A44" t="s">
        <v>35</v>
      </c>
      <c r="B44">
        <v>5</v>
      </c>
      <c r="C44">
        <v>34</v>
      </c>
      <c r="D44">
        <v>0</v>
      </c>
      <c r="E44">
        <v>240.6306324</v>
      </c>
      <c r="F44">
        <v>29.172306567195307</v>
      </c>
      <c r="G44">
        <v>154.45083999999991</v>
      </c>
      <c r="I44">
        <f t="shared" si="0"/>
        <v>424.25377896719522</v>
      </c>
    </row>
    <row r="45" spans="1:9">
      <c r="A45" t="s">
        <v>35</v>
      </c>
      <c r="B45">
        <v>5</v>
      </c>
      <c r="C45">
        <v>37</v>
      </c>
      <c r="D45">
        <v>33.660075401098126</v>
      </c>
      <c r="E45">
        <v>0</v>
      </c>
      <c r="F45">
        <v>0</v>
      </c>
      <c r="G45">
        <v>105.04199999999997</v>
      </c>
      <c r="I45">
        <f t="shared" si="0"/>
        <v>138.70207540109811</v>
      </c>
    </row>
    <row r="46" spans="1:9">
      <c r="A46" t="s">
        <v>35</v>
      </c>
      <c r="B46">
        <v>5</v>
      </c>
      <c r="C46">
        <v>38</v>
      </c>
      <c r="D46">
        <v>0</v>
      </c>
      <c r="E46">
        <v>0</v>
      </c>
      <c r="F46">
        <v>0</v>
      </c>
      <c r="G46">
        <v>354.16583999999978</v>
      </c>
      <c r="I46">
        <f t="shared" si="0"/>
        <v>354.16583999999978</v>
      </c>
    </row>
    <row r="47" spans="1:9">
      <c r="A47" t="s">
        <v>36</v>
      </c>
      <c r="B47">
        <v>1</v>
      </c>
      <c r="C47">
        <v>6</v>
      </c>
      <c r="D47">
        <v>0</v>
      </c>
      <c r="E47">
        <v>0</v>
      </c>
      <c r="F47">
        <v>0</v>
      </c>
      <c r="G47">
        <v>190.27743999999979</v>
      </c>
      <c r="I47">
        <f t="shared" si="0"/>
        <v>190.27743999999979</v>
      </c>
    </row>
    <row r="48" spans="1:9">
      <c r="A48" t="s">
        <v>36</v>
      </c>
      <c r="B48">
        <v>1</v>
      </c>
      <c r="C48">
        <v>12</v>
      </c>
      <c r="D48">
        <v>0</v>
      </c>
      <c r="E48">
        <v>0</v>
      </c>
      <c r="F48">
        <v>185.06970154619265</v>
      </c>
      <c r="G48">
        <v>68.690759999999926</v>
      </c>
      <c r="I48">
        <f t="shared" si="0"/>
        <v>253.76046154619257</v>
      </c>
    </row>
    <row r="49" spans="1:9">
      <c r="A49" t="s">
        <v>36</v>
      </c>
      <c r="B49">
        <v>1</v>
      </c>
      <c r="C49">
        <v>22</v>
      </c>
      <c r="D49">
        <v>0</v>
      </c>
      <c r="E49">
        <v>0</v>
      </c>
      <c r="F49">
        <v>0</v>
      </c>
      <c r="G49">
        <v>0</v>
      </c>
      <c r="I49">
        <f t="shared" si="0"/>
        <v>0</v>
      </c>
    </row>
    <row r="50" spans="1:9">
      <c r="A50" t="s">
        <v>36</v>
      </c>
      <c r="B50">
        <v>1</v>
      </c>
      <c r="C50">
        <v>51</v>
      </c>
      <c r="D50">
        <v>55.191677114073585</v>
      </c>
      <c r="E50">
        <v>0</v>
      </c>
      <c r="F50">
        <v>0</v>
      </c>
      <c r="G50">
        <v>1728.0532799999996</v>
      </c>
      <c r="I50">
        <f t="shared" si="0"/>
        <v>1783.2449571140733</v>
      </c>
    </row>
    <row r="51" spans="1:9">
      <c r="A51" t="s">
        <v>36</v>
      </c>
      <c r="B51">
        <v>1</v>
      </c>
      <c r="C51">
        <v>54</v>
      </c>
      <c r="D51">
        <v>1127.9142587724623</v>
      </c>
      <c r="E51">
        <v>0</v>
      </c>
      <c r="F51">
        <v>0</v>
      </c>
      <c r="G51">
        <v>337.91939999999977</v>
      </c>
      <c r="I51">
        <f t="shared" si="0"/>
        <v>1465.8336587724621</v>
      </c>
    </row>
    <row r="53" spans="1:9">
      <c r="C53" s="6" t="s">
        <v>73</v>
      </c>
      <c r="D53">
        <f>AVERAGE(D2:D51)</f>
        <v>101.62710271844713</v>
      </c>
      <c r="E53">
        <f t="shared" ref="E53:I53" si="1">AVERAGE(E2:E51)</f>
        <v>17.676964504000001</v>
      </c>
      <c r="F53">
        <f t="shared" si="1"/>
        <v>69.882677436878424</v>
      </c>
      <c r="G53">
        <f t="shared" si="1"/>
        <v>282.38201839999988</v>
      </c>
      <c r="H53" t="e">
        <f t="shared" si="1"/>
        <v>#DIV/0!</v>
      </c>
      <c r="I53">
        <f t="shared" si="1"/>
        <v>471.56876305932559</v>
      </c>
    </row>
    <row r="54" spans="1:9">
      <c r="C54" s="6" t="s">
        <v>74</v>
      </c>
      <c r="D54">
        <f>STDEV(D2:D51)/SQRT(COUNT(D2:D51))</f>
        <v>31.94789257961558</v>
      </c>
      <c r="E54">
        <f t="shared" ref="E54:I54" si="2">STDEV(E2:E51)/SQRT(COUNT(E2:E51))</f>
        <v>12.733827884279339</v>
      </c>
      <c r="F54">
        <f t="shared" si="2"/>
        <v>34.160025722877876</v>
      </c>
      <c r="G54">
        <f t="shared" si="2"/>
        <v>51.846343588991104</v>
      </c>
      <c r="H54" t="e">
        <f t="shared" si="2"/>
        <v>#DIV/0!</v>
      </c>
      <c r="I54">
        <f t="shared" si="2"/>
        <v>58.356540030336603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workbookViewId="0">
      <selection activeCell="A7" sqref="A7"/>
    </sheetView>
  </sheetViews>
  <sheetFormatPr baseColWidth="10" defaultRowHeight="14" x14ac:dyDescent="0"/>
  <cols>
    <col min="1" max="1" width="12.5" customWidth="1"/>
    <col min="3" max="3" width="12.33203125" customWidth="1"/>
  </cols>
  <sheetData>
    <row r="1" spans="1:10" ht="70">
      <c r="A1" s="9" t="s">
        <v>91</v>
      </c>
      <c r="B1" s="11" t="s">
        <v>92</v>
      </c>
      <c r="C1" t="s">
        <v>93</v>
      </c>
      <c r="D1" t="s">
        <v>94</v>
      </c>
      <c r="E1" t="s">
        <v>95</v>
      </c>
      <c r="F1" t="s">
        <v>98</v>
      </c>
      <c r="G1" t="s">
        <v>96</v>
      </c>
      <c r="H1" s="9" t="s">
        <v>97</v>
      </c>
      <c r="I1" t="s">
        <v>99</v>
      </c>
      <c r="J1" t="s">
        <v>100</v>
      </c>
    </row>
    <row r="2" spans="1:10">
      <c r="A2" s="10">
        <v>0</v>
      </c>
      <c r="B2" s="12">
        <v>0</v>
      </c>
      <c r="C2" t="str">
        <f>IF(B2+A2&gt;0,B2+A2," ")</f>
        <v xml:space="preserve"> </v>
      </c>
      <c r="E2">
        <v>0</v>
      </c>
      <c r="F2" t="str">
        <f>IF(E2&gt;0,E2," ")</f>
        <v xml:space="preserve"> </v>
      </c>
      <c r="G2">
        <v>221.60134400000001</v>
      </c>
      <c r="H2" s="10">
        <f>E2*4</f>
        <v>0</v>
      </c>
      <c r="I2">
        <f>IF(G2+H2&gt;0,G2+H2," ")</f>
        <v>221.60134400000001</v>
      </c>
    </row>
    <row r="3" spans="1:10">
      <c r="A3" s="10">
        <v>0</v>
      </c>
      <c r="B3" s="12">
        <v>0</v>
      </c>
      <c r="C3" t="str">
        <f t="shared" ref="C3:C51" si="0">IF(B3+A3&gt;0,B3+A3," ")</f>
        <v xml:space="preserve"> </v>
      </c>
      <c r="E3">
        <v>0</v>
      </c>
      <c r="F3" t="str">
        <f t="shared" ref="F3:F51" si="1">IF(E3&gt;0,E3," ")</f>
        <v xml:space="preserve"> </v>
      </c>
      <c r="G3">
        <v>271.97403200000002</v>
      </c>
      <c r="H3" s="10">
        <f t="shared" ref="H3:H51" si="2">E3*4</f>
        <v>0</v>
      </c>
      <c r="I3">
        <f t="shared" ref="I3:I51" si="3">IF(G3+H3&gt;0,G3+H3," ")</f>
        <v>271.97403200000002</v>
      </c>
    </row>
    <row r="4" spans="1:10">
      <c r="A4" s="10">
        <v>0</v>
      </c>
      <c r="B4" s="12">
        <v>0</v>
      </c>
      <c r="C4" t="str">
        <f t="shared" si="0"/>
        <v xml:space="preserve"> </v>
      </c>
      <c r="E4">
        <v>0</v>
      </c>
      <c r="F4" t="str">
        <f t="shared" si="1"/>
        <v xml:space="preserve"> </v>
      </c>
      <c r="G4">
        <v>479.76855200000011</v>
      </c>
      <c r="H4" s="10">
        <f t="shared" si="2"/>
        <v>0</v>
      </c>
      <c r="I4">
        <f t="shared" si="3"/>
        <v>479.76855200000011</v>
      </c>
    </row>
    <row r="5" spans="1:10">
      <c r="A5" s="10">
        <v>0</v>
      </c>
      <c r="B5" s="12">
        <v>0</v>
      </c>
      <c r="C5" t="str">
        <f t="shared" si="0"/>
        <v xml:space="preserve"> </v>
      </c>
      <c r="E5">
        <v>0</v>
      </c>
      <c r="F5" t="str">
        <f t="shared" si="1"/>
        <v xml:space="preserve"> </v>
      </c>
      <c r="G5">
        <v>347.7679720000001</v>
      </c>
      <c r="H5" s="10">
        <f t="shared" si="2"/>
        <v>0</v>
      </c>
      <c r="I5">
        <f t="shared" si="3"/>
        <v>347.7679720000001</v>
      </c>
    </row>
    <row r="6" spans="1:10">
      <c r="A6" s="10">
        <v>0</v>
      </c>
      <c r="B6" s="12">
        <v>0</v>
      </c>
      <c r="C6" t="str">
        <f t="shared" si="0"/>
        <v xml:space="preserve"> </v>
      </c>
      <c r="E6">
        <v>0</v>
      </c>
      <c r="F6" t="str">
        <f t="shared" si="1"/>
        <v xml:space="preserve"> </v>
      </c>
      <c r="G6">
        <v>1392.7886960000001</v>
      </c>
      <c r="H6" s="10">
        <f t="shared" si="2"/>
        <v>0</v>
      </c>
      <c r="I6">
        <f t="shared" si="3"/>
        <v>1392.7886960000001</v>
      </c>
    </row>
    <row r="7" spans="1:10">
      <c r="A7" s="10">
        <v>312.47525973687237</v>
      </c>
      <c r="B7" s="12">
        <v>131.2731249</v>
      </c>
      <c r="C7">
        <f t="shared" si="0"/>
        <v>443.7483846368724</v>
      </c>
      <c r="E7">
        <v>0</v>
      </c>
      <c r="F7" t="str">
        <f t="shared" si="1"/>
        <v xml:space="preserve"> </v>
      </c>
      <c r="G7">
        <v>0</v>
      </c>
      <c r="H7" s="10">
        <f t="shared" si="2"/>
        <v>0</v>
      </c>
      <c r="I7" t="str">
        <f t="shared" si="3"/>
        <v xml:space="preserve"> </v>
      </c>
    </row>
    <row r="8" spans="1:10">
      <c r="A8" s="10">
        <v>36.260801737412187</v>
      </c>
      <c r="B8" s="12">
        <v>158.40310299999999</v>
      </c>
      <c r="C8">
        <f t="shared" si="0"/>
        <v>194.66390473741217</v>
      </c>
      <c r="E8">
        <v>0</v>
      </c>
      <c r="F8" t="str">
        <f t="shared" si="1"/>
        <v xml:space="preserve"> </v>
      </c>
      <c r="G8">
        <v>2.9825160000000324</v>
      </c>
      <c r="H8" s="10">
        <f t="shared" si="2"/>
        <v>0</v>
      </c>
      <c r="I8">
        <f t="shared" si="3"/>
        <v>2.9825160000000324</v>
      </c>
    </row>
    <row r="9" spans="1:10">
      <c r="A9" s="10">
        <v>0</v>
      </c>
      <c r="B9" s="12">
        <v>0</v>
      </c>
      <c r="C9" t="str">
        <f t="shared" si="0"/>
        <v xml:space="preserve"> </v>
      </c>
      <c r="D9">
        <v>204.33069391999996</v>
      </c>
      <c r="E9">
        <v>0</v>
      </c>
      <c r="F9" t="str">
        <f t="shared" si="1"/>
        <v xml:space="preserve"> </v>
      </c>
      <c r="G9">
        <v>0</v>
      </c>
      <c r="H9" s="10">
        <f t="shared" si="2"/>
        <v>0</v>
      </c>
      <c r="I9" t="str">
        <f t="shared" si="3"/>
        <v xml:space="preserve"> </v>
      </c>
    </row>
    <row r="10" spans="1:10">
      <c r="A10" s="10">
        <v>177.38101600000002</v>
      </c>
      <c r="B10" s="12">
        <v>0</v>
      </c>
      <c r="C10">
        <f t="shared" si="0"/>
        <v>177.38101600000002</v>
      </c>
      <c r="E10">
        <v>0</v>
      </c>
      <c r="F10" t="str">
        <f t="shared" si="1"/>
        <v xml:space="preserve"> </v>
      </c>
      <c r="G10">
        <v>1665.5482040000002</v>
      </c>
      <c r="H10" s="10">
        <f t="shared" si="2"/>
        <v>0</v>
      </c>
      <c r="I10">
        <f t="shared" si="3"/>
        <v>1665.5482040000002</v>
      </c>
    </row>
    <row r="11" spans="1:10">
      <c r="A11" s="10">
        <v>360.37043200000005</v>
      </c>
      <c r="B11" s="12">
        <v>0</v>
      </c>
      <c r="C11">
        <f t="shared" si="0"/>
        <v>360.37043200000005</v>
      </c>
      <c r="E11">
        <v>0</v>
      </c>
      <c r="F11" t="str">
        <f t="shared" si="1"/>
        <v xml:space="preserve"> </v>
      </c>
      <c r="G11">
        <v>2400.9471289200001</v>
      </c>
      <c r="H11" s="10">
        <f t="shared" si="2"/>
        <v>0</v>
      </c>
      <c r="I11">
        <f t="shared" si="3"/>
        <v>2400.9471289200001</v>
      </c>
    </row>
    <row r="12" spans="1:10">
      <c r="A12" s="10">
        <v>0</v>
      </c>
      <c r="B12" s="12">
        <v>0</v>
      </c>
      <c r="C12" t="str">
        <f t="shared" si="0"/>
        <v xml:space="preserve"> </v>
      </c>
      <c r="E12">
        <v>1121.63722408736</v>
      </c>
      <c r="F12">
        <f t="shared" si="1"/>
        <v>1121.63722408736</v>
      </c>
      <c r="G12">
        <v>0</v>
      </c>
      <c r="H12" s="10">
        <f t="shared" si="2"/>
        <v>4486.5488963494399</v>
      </c>
      <c r="I12">
        <f t="shared" si="3"/>
        <v>4486.5488963494399</v>
      </c>
    </row>
    <row r="13" spans="1:10">
      <c r="A13" s="10">
        <v>0</v>
      </c>
      <c r="B13" s="12">
        <v>0</v>
      </c>
      <c r="C13" t="str">
        <f t="shared" si="0"/>
        <v xml:space="preserve"> </v>
      </c>
      <c r="E13">
        <v>1183.4634401651911</v>
      </c>
      <c r="F13">
        <f t="shared" si="1"/>
        <v>1183.4634401651911</v>
      </c>
      <c r="G13">
        <v>27.518655999999993</v>
      </c>
      <c r="H13" s="10">
        <f t="shared" si="2"/>
        <v>4733.8537606607642</v>
      </c>
      <c r="I13">
        <f t="shared" si="3"/>
        <v>4761.3724166607644</v>
      </c>
    </row>
    <row r="14" spans="1:10">
      <c r="A14" s="10">
        <v>0</v>
      </c>
      <c r="B14" s="12">
        <v>0</v>
      </c>
      <c r="C14" t="str">
        <f t="shared" si="0"/>
        <v xml:space="preserve"> </v>
      </c>
      <c r="E14">
        <v>0</v>
      </c>
      <c r="F14" t="str">
        <f t="shared" si="1"/>
        <v xml:space="preserve"> </v>
      </c>
      <c r="G14">
        <v>762.07174800000007</v>
      </c>
      <c r="H14" s="10">
        <f t="shared" si="2"/>
        <v>0</v>
      </c>
      <c r="I14">
        <f t="shared" si="3"/>
        <v>762.07174800000007</v>
      </c>
    </row>
    <row r="15" spans="1:10">
      <c r="A15" s="10">
        <v>467.9986290271915</v>
      </c>
      <c r="B15" s="12">
        <v>79.523937939999996</v>
      </c>
      <c r="C15">
        <f t="shared" si="0"/>
        <v>547.52256696719155</v>
      </c>
      <c r="E15">
        <v>148.05625622716661</v>
      </c>
      <c r="F15">
        <f t="shared" si="1"/>
        <v>148.05625622716661</v>
      </c>
      <c r="G15">
        <v>136.33878800000002</v>
      </c>
      <c r="H15" s="10">
        <f t="shared" si="2"/>
        <v>592.22502490866646</v>
      </c>
      <c r="I15">
        <f t="shared" si="3"/>
        <v>728.56381290866648</v>
      </c>
    </row>
    <row r="16" spans="1:10">
      <c r="A16" s="10">
        <v>0</v>
      </c>
      <c r="B16" s="12">
        <v>0</v>
      </c>
      <c r="C16" t="str">
        <f t="shared" si="0"/>
        <v xml:space="preserve"> </v>
      </c>
      <c r="D16">
        <v>369.34010750399989</v>
      </c>
      <c r="E16">
        <v>0</v>
      </c>
      <c r="F16" t="str">
        <f t="shared" si="1"/>
        <v xml:space="preserve"> </v>
      </c>
      <c r="G16">
        <v>478.33513600000015</v>
      </c>
      <c r="H16" s="10">
        <f t="shared" si="2"/>
        <v>0</v>
      </c>
      <c r="I16">
        <f t="shared" si="3"/>
        <v>478.33513600000015</v>
      </c>
    </row>
    <row r="17" spans="1:9">
      <c r="A17" s="10">
        <v>277.24278110077626</v>
      </c>
      <c r="B17" s="12">
        <v>0</v>
      </c>
      <c r="C17">
        <f t="shared" si="0"/>
        <v>277.24278110077626</v>
      </c>
      <c r="E17">
        <v>0</v>
      </c>
      <c r="F17" t="str">
        <f t="shared" si="1"/>
        <v xml:space="preserve"> </v>
      </c>
      <c r="G17">
        <v>0</v>
      </c>
      <c r="H17" s="10">
        <f t="shared" si="2"/>
        <v>0</v>
      </c>
      <c r="I17" t="str">
        <f t="shared" si="3"/>
        <v xml:space="preserve"> </v>
      </c>
    </row>
    <row r="18" spans="1:9">
      <c r="A18" s="10">
        <v>1066.174075111737</v>
      </c>
      <c r="B18" s="12">
        <v>21.980259839999999</v>
      </c>
      <c r="C18">
        <f t="shared" si="0"/>
        <v>1088.1543349517369</v>
      </c>
      <c r="E18">
        <v>0</v>
      </c>
      <c r="F18" t="str">
        <f t="shared" si="1"/>
        <v xml:space="preserve"> </v>
      </c>
      <c r="G18">
        <v>0</v>
      </c>
      <c r="H18" s="10">
        <f t="shared" si="2"/>
        <v>0</v>
      </c>
      <c r="I18" t="str">
        <f t="shared" si="3"/>
        <v xml:space="preserve"> </v>
      </c>
    </row>
    <row r="19" spans="1:9">
      <c r="A19" s="10">
        <v>246.54833648007732</v>
      </c>
      <c r="B19" s="12">
        <v>446.64533770000003</v>
      </c>
      <c r="C19">
        <f t="shared" si="0"/>
        <v>693.19367418007732</v>
      </c>
      <c r="D19">
        <v>246.35796294400001</v>
      </c>
      <c r="E19">
        <v>0</v>
      </c>
      <c r="F19" t="str">
        <f t="shared" si="1"/>
        <v xml:space="preserve"> </v>
      </c>
      <c r="G19">
        <v>0</v>
      </c>
      <c r="H19" s="10">
        <f t="shared" si="2"/>
        <v>0</v>
      </c>
      <c r="I19" t="str">
        <f t="shared" si="3"/>
        <v xml:space="preserve"> </v>
      </c>
    </row>
    <row r="20" spans="1:9">
      <c r="A20" s="10">
        <v>0</v>
      </c>
      <c r="B20" s="12">
        <v>487.38526480000002</v>
      </c>
      <c r="C20">
        <f t="shared" si="0"/>
        <v>487.38526480000002</v>
      </c>
      <c r="E20">
        <v>0</v>
      </c>
      <c r="F20" t="str">
        <f t="shared" si="1"/>
        <v xml:space="preserve"> </v>
      </c>
      <c r="G20">
        <v>986.55707600000028</v>
      </c>
      <c r="H20" s="10">
        <f t="shared" si="2"/>
        <v>0</v>
      </c>
      <c r="I20">
        <f t="shared" si="3"/>
        <v>986.55707600000028</v>
      </c>
    </row>
    <row r="21" spans="1:9">
      <c r="A21" s="10">
        <v>0</v>
      </c>
      <c r="B21" s="12">
        <v>0</v>
      </c>
      <c r="C21" t="str">
        <f t="shared" si="0"/>
        <v xml:space="preserve"> </v>
      </c>
      <c r="E21">
        <v>0</v>
      </c>
      <c r="F21" t="str">
        <f t="shared" si="1"/>
        <v xml:space="preserve"> </v>
      </c>
      <c r="G21">
        <v>784.89960800000006</v>
      </c>
      <c r="H21" s="10">
        <f t="shared" si="2"/>
        <v>0</v>
      </c>
      <c r="I21">
        <f t="shared" si="3"/>
        <v>784.89960800000006</v>
      </c>
    </row>
    <row r="22" spans="1:9">
      <c r="A22" s="10">
        <v>50.394353889270128</v>
      </c>
      <c r="B22" s="12">
        <v>534.81934520000004</v>
      </c>
      <c r="C22">
        <f t="shared" si="0"/>
        <v>585.21369908927022</v>
      </c>
      <c r="E22">
        <v>0</v>
      </c>
      <c r="F22" t="str">
        <f t="shared" si="1"/>
        <v xml:space="preserve"> </v>
      </c>
      <c r="G22">
        <v>0</v>
      </c>
      <c r="H22" s="10">
        <f t="shared" si="2"/>
        <v>0</v>
      </c>
      <c r="I22" t="str">
        <f t="shared" si="3"/>
        <v xml:space="preserve"> </v>
      </c>
    </row>
    <row r="23" spans="1:9">
      <c r="A23" s="10">
        <v>0</v>
      </c>
      <c r="B23" s="12">
        <v>0</v>
      </c>
      <c r="C23" t="str">
        <f t="shared" si="0"/>
        <v xml:space="preserve"> </v>
      </c>
      <c r="E23">
        <v>0</v>
      </c>
      <c r="F23" t="str">
        <f t="shared" si="1"/>
        <v xml:space="preserve"> </v>
      </c>
      <c r="G23">
        <v>188.784908</v>
      </c>
      <c r="H23" s="10">
        <f t="shared" si="2"/>
        <v>0</v>
      </c>
      <c r="I23">
        <f t="shared" si="3"/>
        <v>188.784908</v>
      </c>
    </row>
    <row r="24" spans="1:9">
      <c r="A24" s="10">
        <v>0</v>
      </c>
      <c r="B24" s="12">
        <v>0</v>
      </c>
      <c r="C24" t="str">
        <f t="shared" si="0"/>
        <v xml:space="preserve"> </v>
      </c>
      <c r="D24">
        <v>13.336325523999998</v>
      </c>
      <c r="E24">
        <v>0</v>
      </c>
      <c r="F24" t="str">
        <f t="shared" si="1"/>
        <v xml:space="preserve"> </v>
      </c>
      <c r="G24">
        <v>394.40756800000008</v>
      </c>
      <c r="H24" s="10">
        <f t="shared" si="2"/>
        <v>0</v>
      </c>
      <c r="I24">
        <f t="shared" si="3"/>
        <v>394.40756800000008</v>
      </c>
    </row>
    <row r="25" spans="1:9">
      <c r="A25" s="10">
        <v>0</v>
      </c>
      <c r="B25" s="12">
        <v>0</v>
      </c>
      <c r="C25" t="str">
        <f t="shared" si="0"/>
        <v xml:space="preserve"> </v>
      </c>
      <c r="E25">
        <v>0</v>
      </c>
      <c r="F25" t="str">
        <f t="shared" si="1"/>
        <v xml:space="preserve"> </v>
      </c>
      <c r="G25">
        <v>2239.2578560000006</v>
      </c>
      <c r="H25" s="10">
        <f t="shared" si="2"/>
        <v>0</v>
      </c>
      <c r="I25">
        <f t="shared" si="3"/>
        <v>2239.2578560000006</v>
      </c>
    </row>
    <row r="26" spans="1:9">
      <c r="A26" s="10">
        <v>0</v>
      </c>
      <c r="B26" s="12">
        <v>0</v>
      </c>
      <c r="C26" t="str">
        <f t="shared" si="0"/>
        <v xml:space="preserve"> </v>
      </c>
      <c r="E26">
        <v>0</v>
      </c>
      <c r="F26" t="str">
        <f t="shared" si="1"/>
        <v xml:space="preserve"> </v>
      </c>
      <c r="G26">
        <v>0</v>
      </c>
      <c r="H26" s="10">
        <f t="shared" si="2"/>
        <v>0</v>
      </c>
      <c r="I26" t="str">
        <f t="shared" si="3"/>
        <v xml:space="preserve"> </v>
      </c>
    </row>
    <row r="27" spans="1:9">
      <c r="A27" s="10">
        <v>128.35038920788671</v>
      </c>
      <c r="B27" s="12">
        <v>0</v>
      </c>
      <c r="C27">
        <f t="shared" si="0"/>
        <v>128.35038920788671</v>
      </c>
      <c r="E27">
        <v>151.9023691595977</v>
      </c>
      <c r="F27">
        <f t="shared" si="1"/>
        <v>151.9023691595977</v>
      </c>
      <c r="G27">
        <v>247.88498400000009</v>
      </c>
      <c r="H27" s="10">
        <f t="shared" si="2"/>
        <v>607.60947663839079</v>
      </c>
      <c r="I27">
        <f t="shared" si="3"/>
        <v>855.49446063839082</v>
      </c>
    </row>
    <row r="28" spans="1:9">
      <c r="A28" s="10">
        <v>0</v>
      </c>
      <c r="B28" s="12">
        <v>0</v>
      </c>
      <c r="C28" t="str">
        <f t="shared" si="0"/>
        <v xml:space="preserve"> </v>
      </c>
      <c r="E28">
        <v>0</v>
      </c>
      <c r="F28" t="str">
        <f t="shared" si="1"/>
        <v xml:space="preserve"> </v>
      </c>
      <c r="G28">
        <v>0</v>
      </c>
      <c r="H28" s="10">
        <f t="shared" si="2"/>
        <v>0</v>
      </c>
      <c r="I28" t="str">
        <f t="shared" si="3"/>
        <v xml:space="preserve"> </v>
      </c>
    </row>
    <row r="29" spans="1:9">
      <c r="A29" s="10">
        <v>135.40331851038613</v>
      </c>
      <c r="B29" s="12">
        <v>0</v>
      </c>
      <c r="C29">
        <f t="shared" si="0"/>
        <v>135.40331851038613</v>
      </c>
      <c r="E29">
        <v>0</v>
      </c>
      <c r="F29" t="str">
        <f t="shared" si="1"/>
        <v xml:space="preserve"> </v>
      </c>
      <c r="G29">
        <v>0</v>
      </c>
      <c r="H29" s="10">
        <f t="shared" si="2"/>
        <v>0</v>
      </c>
      <c r="I29" t="str">
        <f t="shared" si="3"/>
        <v xml:space="preserve"> </v>
      </c>
    </row>
    <row r="30" spans="1:9">
      <c r="A30" s="10">
        <v>0</v>
      </c>
      <c r="B30" s="12">
        <v>0</v>
      </c>
      <c r="C30" t="str">
        <f t="shared" si="0"/>
        <v xml:space="preserve"> </v>
      </c>
      <c r="E30">
        <v>0</v>
      </c>
      <c r="F30" t="str">
        <f t="shared" si="1"/>
        <v xml:space="preserve"> </v>
      </c>
      <c r="G30">
        <v>1877.9682560000006</v>
      </c>
      <c r="H30" s="10">
        <f t="shared" si="2"/>
        <v>0</v>
      </c>
      <c r="I30">
        <f t="shared" si="3"/>
        <v>1877.9682560000006</v>
      </c>
    </row>
    <row r="31" spans="1:9">
      <c r="A31" s="10">
        <v>0</v>
      </c>
      <c r="B31" s="12">
        <v>0</v>
      </c>
      <c r="C31" t="str">
        <f t="shared" si="0"/>
        <v xml:space="preserve"> </v>
      </c>
      <c r="E31">
        <v>99.391728171570378</v>
      </c>
      <c r="F31">
        <f t="shared" si="1"/>
        <v>99.391728171570378</v>
      </c>
      <c r="G31">
        <v>4113.3449477600007</v>
      </c>
      <c r="H31" s="10">
        <f t="shared" si="2"/>
        <v>397.56691268628151</v>
      </c>
      <c r="I31">
        <f t="shared" si="3"/>
        <v>4510.9118604462819</v>
      </c>
    </row>
    <row r="32" spans="1:9">
      <c r="A32" s="10">
        <v>0</v>
      </c>
      <c r="B32" s="12">
        <v>882.94547250000005</v>
      </c>
      <c r="C32">
        <f t="shared" si="0"/>
        <v>882.94547250000005</v>
      </c>
      <c r="E32">
        <v>0</v>
      </c>
      <c r="F32" t="str">
        <f t="shared" si="1"/>
        <v xml:space="preserve"> </v>
      </c>
      <c r="G32">
        <v>0</v>
      </c>
      <c r="H32" s="10">
        <f t="shared" si="2"/>
        <v>0</v>
      </c>
      <c r="I32" t="str">
        <f t="shared" si="3"/>
        <v xml:space="preserve"> </v>
      </c>
    </row>
    <row r="33" spans="1:9">
      <c r="A33" s="10">
        <v>0</v>
      </c>
      <c r="B33" s="12">
        <v>0</v>
      </c>
      <c r="C33" t="str">
        <f t="shared" si="0"/>
        <v xml:space="preserve"> </v>
      </c>
      <c r="E33">
        <v>0</v>
      </c>
      <c r="F33" t="str">
        <f t="shared" si="1"/>
        <v xml:space="preserve"> </v>
      </c>
      <c r="G33">
        <v>275.56380000000001</v>
      </c>
      <c r="H33" s="10">
        <f t="shared" si="2"/>
        <v>0</v>
      </c>
      <c r="I33">
        <f t="shared" si="3"/>
        <v>275.56380000000001</v>
      </c>
    </row>
    <row r="34" spans="1:9">
      <c r="A34" s="10">
        <v>0</v>
      </c>
      <c r="B34" s="12">
        <v>0</v>
      </c>
      <c r="C34" t="str">
        <f t="shared" si="0"/>
        <v xml:space="preserve"> </v>
      </c>
      <c r="E34">
        <v>0</v>
      </c>
      <c r="F34" t="str">
        <f t="shared" si="1"/>
        <v xml:space="preserve"> </v>
      </c>
      <c r="G34">
        <v>339.39908400000013</v>
      </c>
      <c r="H34" s="10">
        <f t="shared" si="2"/>
        <v>0</v>
      </c>
      <c r="I34">
        <f t="shared" si="3"/>
        <v>339.39908400000013</v>
      </c>
    </row>
    <row r="35" spans="1:9">
      <c r="A35" s="10">
        <v>100.22915497068524</v>
      </c>
      <c r="B35" s="12">
        <v>0</v>
      </c>
      <c r="C35">
        <f t="shared" si="0"/>
        <v>100.22915497068524</v>
      </c>
      <c r="E35">
        <v>0</v>
      </c>
      <c r="F35" t="str">
        <f t="shared" si="1"/>
        <v xml:space="preserve"> </v>
      </c>
      <c r="G35">
        <v>1095.8167720000001</v>
      </c>
      <c r="H35" s="10">
        <f t="shared" si="2"/>
        <v>0</v>
      </c>
      <c r="I35">
        <f t="shared" si="3"/>
        <v>1095.8167720000001</v>
      </c>
    </row>
    <row r="36" spans="1:9">
      <c r="A36" s="10">
        <v>0</v>
      </c>
      <c r="B36" s="12">
        <v>0</v>
      </c>
      <c r="C36" t="str">
        <f t="shared" si="0"/>
        <v xml:space="preserve"> </v>
      </c>
      <c r="E36">
        <v>0</v>
      </c>
      <c r="F36" t="str">
        <f t="shared" si="1"/>
        <v xml:space="preserve"> </v>
      </c>
      <c r="G36">
        <v>2629.3550712000006</v>
      </c>
      <c r="H36" s="10">
        <f t="shared" si="2"/>
        <v>0</v>
      </c>
      <c r="I36">
        <f t="shared" si="3"/>
        <v>2629.3550712000006</v>
      </c>
    </row>
    <row r="37" spans="1:9">
      <c r="A37" s="10">
        <v>391.3786756569022</v>
      </c>
      <c r="B37" s="12">
        <v>0</v>
      </c>
      <c r="C37">
        <f t="shared" si="0"/>
        <v>391.3786756569022</v>
      </c>
      <c r="E37">
        <v>0</v>
      </c>
      <c r="F37" t="str">
        <f t="shared" si="1"/>
        <v xml:space="preserve"> </v>
      </c>
      <c r="G37">
        <v>423.85091200000016</v>
      </c>
      <c r="H37" s="10">
        <f t="shared" si="2"/>
        <v>0</v>
      </c>
      <c r="I37">
        <f t="shared" si="3"/>
        <v>423.85091200000016</v>
      </c>
    </row>
    <row r="38" spans="1:9">
      <c r="A38" s="10">
        <v>220.60245068138681</v>
      </c>
      <c r="B38" s="12">
        <v>0</v>
      </c>
      <c r="C38">
        <f t="shared" si="0"/>
        <v>220.60245068138681</v>
      </c>
      <c r="E38">
        <v>0</v>
      </c>
      <c r="F38" t="str">
        <f t="shared" si="1"/>
        <v xml:space="preserve"> </v>
      </c>
      <c r="G38">
        <v>629.37572800000044</v>
      </c>
      <c r="H38" s="10">
        <f t="shared" si="2"/>
        <v>0</v>
      </c>
      <c r="I38">
        <f t="shared" si="3"/>
        <v>629.37572800000044</v>
      </c>
    </row>
    <row r="39" spans="1:9">
      <c r="A39" s="10">
        <v>207.21359462313646</v>
      </c>
      <c r="B39" s="12">
        <v>0</v>
      </c>
      <c r="C39">
        <f t="shared" si="0"/>
        <v>207.21359462313646</v>
      </c>
      <c r="E39">
        <v>0</v>
      </c>
      <c r="F39" t="str">
        <f t="shared" si="1"/>
        <v xml:space="preserve"> </v>
      </c>
      <c r="G39">
        <v>23.178256000000005</v>
      </c>
      <c r="H39" s="10">
        <f t="shared" si="2"/>
        <v>0</v>
      </c>
      <c r="I39">
        <f t="shared" si="3"/>
        <v>23.178256000000005</v>
      </c>
    </row>
    <row r="40" spans="1:9">
      <c r="A40" s="10">
        <v>0</v>
      </c>
      <c r="B40" s="12">
        <v>0</v>
      </c>
      <c r="C40" t="str">
        <f t="shared" si="0"/>
        <v xml:space="preserve"> </v>
      </c>
      <c r="E40">
        <v>0</v>
      </c>
      <c r="F40" t="str">
        <f t="shared" si="1"/>
        <v xml:space="preserve"> </v>
      </c>
      <c r="G40">
        <v>729.57534800000019</v>
      </c>
      <c r="H40" s="10">
        <f t="shared" si="2"/>
        <v>0</v>
      </c>
      <c r="I40">
        <f t="shared" si="3"/>
        <v>729.57534800000019</v>
      </c>
    </row>
    <row r="41" spans="1:9">
      <c r="A41" s="10">
        <v>0</v>
      </c>
      <c r="B41" s="12">
        <v>0</v>
      </c>
      <c r="C41" t="str">
        <f t="shared" si="0"/>
        <v xml:space="preserve"> </v>
      </c>
      <c r="E41">
        <v>0</v>
      </c>
      <c r="F41" t="str">
        <f t="shared" si="1"/>
        <v xml:space="preserve"> </v>
      </c>
      <c r="G41">
        <v>1685.8876400000001</v>
      </c>
      <c r="H41" s="10">
        <f t="shared" si="2"/>
        <v>0</v>
      </c>
      <c r="I41">
        <f t="shared" si="3"/>
        <v>1685.8876400000001</v>
      </c>
    </row>
    <row r="42" spans="1:9">
      <c r="A42" s="10">
        <v>0</v>
      </c>
      <c r="B42" s="12">
        <v>0</v>
      </c>
      <c r="C42" t="str">
        <f t="shared" si="0"/>
        <v xml:space="preserve"> </v>
      </c>
      <c r="E42">
        <v>987.36068243114858</v>
      </c>
      <c r="F42">
        <f t="shared" si="1"/>
        <v>987.36068243114858</v>
      </c>
      <c r="G42">
        <v>568.08311600000036</v>
      </c>
      <c r="H42" s="10">
        <f t="shared" si="2"/>
        <v>3949.4427297245943</v>
      </c>
      <c r="I42">
        <f t="shared" si="3"/>
        <v>4517.5258457245945</v>
      </c>
    </row>
    <row r="43" spans="1:9">
      <c r="A43" s="10">
        <v>7.1558320000000002</v>
      </c>
      <c r="B43" s="12">
        <v>0</v>
      </c>
      <c r="C43">
        <f t="shared" si="0"/>
        <v>7.1558320000000002</v>
      </c>
      <c r="E43">
        <v>862.05793769525803</v>
      </c>
      <c r="F43">
        <f t="shared" si="1"/>
        <v>862.05793769525803</v>
      </c>
      <c r="G43">
        <v>83.194564000000028</v>
      </c>
      <c r="H43" s="10">
        <f t="shared" si="2"/>
        <v>3448.2317507810321</v>
      </c>
      <c r="I43">
        <f t="shared" si="3"/>
        <v>3531.426314781032</v>
      </c>
    </row>
    <row r="44" spans="1:9">
      <c r="A44" s="10">
        <v>0</v>
      </c>
      <c r="B44" s="12">
        <v>0</v>
      </c>
      <c r="C44" t="str">
        <f t="shared" si="0"/>
        <v xml:space="preserve"> </v>
      </c>
      <c r="E44">
        <v>0</v>
      </c>
      <c r="F44" t="str">
        <f t="shared" si="1"/>
        <v xml:space="preserve"> </v>
      </c>
      <c r="G44">
        <v>0</v>
      </c>
      <c r="H44" s="10">
        <f t="shared" si="2"/>
        <v>0</v>
      </c>
      <c r="I44" t="str">
        <f t="shared" si="3"/>
        <v xml:space="preserve"> </v>
      </c>
    </row>
    <row r="45" spans="1:9">
      <c r="A45" s="10">
        <v>0</v>
      </c>
      <c r="B45" s="12">
        <v>0</v>
      </c>
      <c r="C45" t="str">
        <f t="shared" si="0"/>
        <v xml:space="preserve"> </v>
      </c>
      <c r="E45">
        <v>23.312233945429611</v>
      </c>
      <c r="F45">
        <f t="shared" si="1"/>
        <v>23.312233945429611</v>
      </c>
      <c r="G45">
        <v>0</v>
      </c>
      <c r="H45" s="10">
        <f t="shared" si="2"/>
        <v>93.248935781718444</v>
      </c>
      <c r="I45">
        <f t="shared" si="3"/>
        <v>93.248935781718444</v>
      </c>
    </row>
    <row r="46" spans="1:9">
      <c r="A46" s="10">
        <v>0</v>
      </c>
      <c r="B46" s="12">
        <v>0</v>
      </c>
      <c r="C46" t="str">
        <f t="shared" si="0"/>
        <v xml:space="preserve"> </v>
      </c>
      <c r="E46">
        <v>0</v>
      </c>
      <c r="F46" t="str">
        <f t="shared" si="1"/>
        <v xml:space="preserve"> </v>
      </c>
      <c r="G46">
        <v>382.60398000000015</v>
      </c>
      <c r="H46" s="10">
        <f t="shared" si="2"/>
        <v>0</v>
      </c>
      <c r="I46">
        <f t="shared" si="3"/>
        <v>382.60398000000015</v>
      </c>
    </row>
    <row r="47" spans="1:9">
      <c r="A47" s="10">
        <v>0</v>
      </c>
      <c r="B47" s="12">
        <v>0</v>
      </c>
      <c r="C47" t="str">
        <f t="shared" si="0"/>
        <v xml:space="preserve"> </v>
      </c>
      <c r="D47">
        <v>698.92943131999959</v>
      </c>
      <c r="E47">
        <v>0</v>
      </c>
      <c r="F47" t="str">
        <f t="shared" si="1"/>
        <v xml:space="preserve"> </v>
      </c>
      <c r="G47">
        <v>486.5012280000002</v>
      </c>
      <c r="H47" s="10">
        <f t="shared" si="2"/>
        <v>0</v>
      </c>
      <c r="I47">
        <f t="shared" si="3"/>
        <v>486.5012280000002</v>
      </c>
    </row>
    <row r="48" spans="1:9">
      <c r="A48" s="10">
        <v>0</v>
      </c>
      <c r="B48" s="12">
        <v>0</v>
      </c>
      <c r="C48" t="str">
        <f t="shared" si="0"/>
        <v xml:space="preserve"> </v>
      </c>
      <c r="D48">
        <v>935.82300269600034</v>
      </c>
      <c r="E48">
        <v>0</v>
      </c>
      <c r="F48" t="str">
        <f t="shared" si="1"/>
        <v xml:space="preserve"> </v>
      </c>
      <c r="G48">
        <v>0</v>
      </c>
      <c r="H48" s="10">
        <f t="shared" si="2"/>
        <v>0</v>
      </c>
      <c r="I48" t="str">
        <f t="shared" si="3"/>
        <v xml:space="preserve"> </v>
      </c>
    </row>
    <row r="49" spans="1:9">
      <c r="A49" s="10">
        <v>0</v>
      </c>
      <c r="B49" s="12">
        <v>0</v>
      </c>
      <c r="C49" t="str">
        <f t="shared" si="0"/>
        <v xml:space="preserve"> </v>
      </c>
      <c r="D49">
        <v>289.56148964399989</v>
      </c>
      <c r="E49">
        <v>0</v>
      </c>
      <c r="F49" t="str">
        <f t="shared" si="1"/>
        <v xml:space="preserve"> </v>
      </c>
      <c r="G49">
        <v>191.47818400000006</v>
      </c>
      <c r="H49" s="10">
        <f t="shared" si="2"/>
        <v>0</v>
      </c>
      <c r="I49">
        <f t="shared" si="3"/>
        <v>191.47818400000006</v>
      </c>
    </row>
    <row r="50" spans="1:9">
      <c r="A50" s="10">
        <v>0</v>
      </c>
      <c r="B50" s="12">
        <v>0</v>
      </c>
      <c r="C50" t="str">
        <f t="shared" si="0"/>
        <v xml:space="preserve"> </v>
      </c>
      <c r="E50">
        <v>147.36555805040544</v>
      </c>
      <c r="F50">
        <f t="shared" si="1"/>
        <v>147.36555805040544</v>
      </c>
      <c r="G50">
        <v>371.8875240000001</v>
      </c>
      <c r="H50" s="10">
        <f t="shared" si="2"/>
        <v>589.46223220162176</v>
      </c>
      <c r="I50">
        <f t="shared" si="3"/>
        <v>961.34975620162186</v>
      </c>
    </row>
    <row r="51" spans="1:9">
      <c r="A51" s="10">
        <v>0</v>
      </c>
      <c r="B51" s="12">
        <v>0</v>
      </c>
      <c r="C51" t="str">
        <f t="shared" si="0"/>
        <v xml:space="preserve"> </v>
      </c>
      <c r="E51">
        <v>0</v>
      </c>
      <c r="F51" t="str">
        <f t="shared" si="1"/>
        <v xml:space="preserve"> </v>
      </c>
      <c r="G51">
        <v>1409.8009680000002</v>
      </c>
      <c r="H51" s="10">
        <f t="shared" si="2"/>
        <v>0</v>
      </c>
      <c r="I51">
        <f t="shared" si="3"/>
        <v>1409.8009680000002</v>
      </c>
    </row>
    <row r="52" spans="1:9" ht="15">
      <c r="B52" s="13"/>
    </row>
    <row r="53" spans="1:9" ht="15">
      <c r="B53" s="13" t="s">
        <v>73</v>
      </c>
      <c r="C53">
        <f>AVERAGE(C2:C51)</f>
        <v>384.89749703409569</v>
      </c>
      <c r="D53">
        <f t="shared" ref="D53:I53" si="4">AVERAGE(D2:D51)</f>
        <v>393.9541447931428</v>
      </c>
      <c r="F53">
        <f t="shared" si="4"/>
        <v>524.94971443701411</v>
      </c>
      <c r="I53">
        <f t="shared" si="4"/>
        <v>1295.9076282003293</v>
      </c>
    </row>
    <row r="54" spans="1:9" ht="15">
      <c r="B54" s="13" t="s">
        <v>74</v>
      </c>
      <c r="C54">
        <f>STDEV(C2:C51)/SQRT(COUNT(C2:C51))</f>
        <v>68.122515977557427</v>
      </c>
      <c r="D54">
        <f t="shared" ref="D54:I54" si="5">STDEV(D2:D51)/SQRT(COUNT(D2:D51))</f>
        <v>119.5972479577192</v>
      </c>
      <c r="F54">
        <f t="shared" si="5"/>
        <v>165.5657273804423</v>
      </c>
      <c r="I54">
        <f t="shared" si="5"/>
        <v>224.96043934814958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Total Biomass</vt:lpstr>
      <vt:lpstr>relative abundance</vt:lpstr>
      <vt:lpstr>density</vt:lpstr>
      <vt:lpstr>July 11</vt:lpstr>
      <vt:lpstr>Sept 11</vt:lpstr>
      <vt:lpstr>Nov 11</vt:lpstr>
      <vt:lpstr>Jan 12</vt:lpstr>
      <vt:lpstr>Mar 12</vt:lpstr>
      <vt:lpstr>May 12</vt:lpstr>
      <vt:lpstr>July 12</vt:lpstr>
      <vt:lpstr>Sept 12</vt:lpstr>
      <vt:lpstr>Nov 12</vt:lpstr>
      <vt:lpstr>Jan 13</vt:lpstr>
      <vt:lpstr>Mar 13</vt:lpstr>
      <vt:lpstr>May 13</vt:lpstr>
      <vt:lpstr>Actus and Tab</vt:lpstr>
      <vt:lpstr>Americanus</vt:lpstr>
      <vt:lpstr>Californicus</vt:lpstr>
      <vt:lpstr>Typha</vt:lpstr>
      <vt:lpstr>Transect-specific biomass</vt:lpstr>
      <vt:lpstr>Summary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Weller</dc:creator>
  <cp:lastModifiedBy>Dan Childers</cp:lastModifiedBy>
  <dcterms:created xsi:type="dcterms:W3CDTF">2012-02-21T16:47:07Z</dcterms:created>
  <dcterms:modified xsi:type="dcterms:W3CDTF">2013-07-31T22:58:15Z</dcterms:modified>
</cp:coreProperties>
</file>