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1040" yWindow="5060" windowWidth="25360" windowHeight="18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7" i="1" l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2" i="1"/>
  <c r="J121" i="1"/>
  <c r="J120" i="1"/>
  <c r="J119" i="1"/>
  <c r="J116" i="1"/>
  <c r="J112" i="1"/>
  <c r="J111" i="1"/>
  <c r="J110" i="1"/>
  <c r="J109" i="1"/>
  <c r="J108" i="1"/>
  <c r="J106" i="1"/>
  <c r="J105" i="1"/>
  <c r="J104" i="1"/>
  <c r="J100" i="1"/>
  <c r="J97" i="1"/>
  <c r="J96" i="1"/>
  <c r="J95" i="1"/>
  <c r="J94" i="1"/>
  <c r="J93" i="1"/>
  <c r="I107" i="1"/>
  <c r="I103" i="1"/>
  <c r="J92" i="1"/>
  <c r="J90" i="1"/>
  <c r="J88" i="1"/>
  <c r="J84" i="1"/>
  <c r="J83" i="1"/>
  <c r="J82" i="1"/>
  <c r="J81" i="1"/>
  <c r="J80" i="1"/>
  <c r="J78" i="1"/>
  <c r="J77" i="1"/>
  <c r="J76" i="1"/>
  <c r="J74" i="1"/>
  <c r="J73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<sst xmlns="http://schemas.openxmlformats.org/spreadsheetml/2006/main" count="288" uniqueCount="26">
  <si>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</si>
  <si>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</si>
  <si>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</si>
  <si>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</si>
  <si>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</si>
  <si>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</si>
  <si>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</si>
  <si>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</si>
  <si>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</si>
  <si>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</si>
  <si>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</si>
  <si>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</si>
  <si>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</si>
  <si>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</si>
  <si>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</si>
  <si>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</si>
  <si>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</si>
  <si>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</si>
  <si>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</si>
  <si>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M-1-E</t>
  </si>
  <si>
    <t xml:space="preserve">T. latifolia </t>
  </si>
  <si>
    <t>S. californicus</t>
  </si>
  <si>
    <t>S. acutus</t>
  </si>
  <si>
    <t>AIRBOAT PATH</t>
  </si>
  <si>
    <t>C-1</t>
  </si>
  <si>
    <t>T. domingensis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</si>
</sst>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4" fontId="0" fillId="0" borderId="0" xfId="0" applyNumberFormat="1"/>
    <xf numFmtId="2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3"/>
  <sheetViews>
    <sheetView tabSelected="1" topLeftCell="C100" workbookViewId="0">
      <selection activeCell="N137" sqref="N124:O137"/>
    </sheetView>
  </sheetViews>
  <sheetFormatPr baseColWidth="10" defaultRowHeight="15" x14ac:dyDescent="0"/>
  <sheetData>
    <row r="1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</row>
    <row r="2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4"/>
    </row>
    <row r="3" spans="1:17" ht="60">
      <c r="A3" s="5" t="s">
        <v>2</v>
      </c>
      <c r="B3" s="6" t="s">
        <v>3</v>
      </c>
      <c r="C3" s="5" t="s">
        <v>4</v>
      </c>
      <c r="D3" s="7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</row>
    <row r="4" spans="1:17">
      <c r="A4" s="10">
        <v>42143</v>
      </c>
      <c r="B4" t="s">
        <v>19</v>
      </c>
      <c r="C4">
        <v>38</v>
      </c>
      <c r="D4" t="s">
        <v>20</v>
      </c>
      <c r="F4" s="11">
        <v>3.9370000000000003</v>
      </c>
      <c r="J4">
        <f>SUM(306,136,333,318)</f>
        <v>1093</v>
      </c>
      <c r="K4">
        <v>4</v>
      </c>
      <c r="L4">
        <v>333</v>
      </c>
    </row>
    <row r="5" spans="1:17">
      <c r="A5" s="10">
        <v>42143</v>
      </c>
      <c r="B5" t="s">
        <v>19</v>
      </c>
      <c r="C5">
        <v>38</v>
      </c>
      <c r="D5" t="s">
        <v>20</v>
      </c>
      <c r="F5" s="11">
        <v>1.2445999999999999</v>
      </c>
      <c r="J5">
        <f>SUM(68,148,168)</f>
        <v>384</v>
      </c>
      <c r="K5">
        <v>3</v>
      </c>
      <c r="L5">
        <v>168</v>
      </c>
    </row>
    <row r="6" spans="1:17">
      <c r="A6" s="10">
        <v>42143</v>
      </c>
      <c r="B6" t="s">
        <v>19</v>
      </c>
      <c r="C6">
        <v>38</v>
      </c>
      <c r="D6" t="s">
        <v>20</v>
      </c>
      <c r="F6" s="11">
        <v>2.7686000000000002</v>
      </c>
      <c r="J6">
        <f>SUM(72,77)</f>
        <v>149</v>
      </c>
      <c r="K6">
        <v>2</v>
      </c>
      <c r="L6">
        <v>77</v>
      </c>
    </row>
    <row r="7" spans="1:17">
      <c r="A7" s="10">
        <v>42143</v>
      </c>
      <c r="B7" t="s">
        <v>19</v>
      </c>
      <c r="C7">
        <v>38</v>
      </c>
      <c r="D7" t="s">
        <v>20</v>
      </c>
      <c r="F7" s="11">
        <v>1.27</v>
      </c>
      <c r="J7">
        <f>SUM(148,198,176,251)</f>
        <v>773</v>
      </c>
      <c r="K7">
        <v>4</v>
      </c>
      <c r="L7">
        <v>251</v>
      </c>
    </row>
    <row r="8" spans="1:17">
      <c r="A8" s="10">
        <v>42143</v>
      </c>
      <c r="B8" t="s">
        <v>19</v>
      </c>
      <c r="C8">
        <v>38</v>
      </c>
      <c r="D8" t="s">
        <v>20</v>
      </c>
      <c r="F8" s="11">
        <v>1.905</v>
      </c>
      <c r="J8">
        <f>SUM(101,114,145,164,142)</f>
        <v>666</v>
      </c>
      <c r="K8">
        <v>5</v>
      </c>
      <c r="L8">
        <v>164</v>
      </c>
    </row>
    <row r="9" spans="1:17">
      <c r="A9" s="10">
        <v>42143</v>
      </c>
      <c r="B9" t="s">
        <v>19</v>
      </c>
      <c r="C9">
        <v>38</v>
      </c>
      <c r="D9" t="s">
        <v>20</v>
      </c>
      <c r="F9" s="11">
        <v>2.7940000000000005</v>
      </c>
      <c r="J9">
        <f>SUM(60,64,166)</f>
        <v>290</v>
      </c>
      <c r="K9">
        <v>3</v>
      </c>
      <c r="L9">
        <v>166</v>
      </c>
    </row>
    <row r="10" spans="1:17">
      <c r="A10" s="10">
        <v>42143</v>
      </c>
      <c r="B10" t="s">
        <v>19</v>
      </c>
      <c r="C10">
        <v>38</v>
      </c>
      <c r="D10" t="s">
        <v>20</v>
      </c>
      <c r="F10" s="11">
        <v>2.0574000000000003</v>
      </c>
      <c r="J10">
        <f>SUM(88,130,163,161,257)</f>
        <v>799</v>
      </c>
      <c r="K10">
        <v>5</v>
      </c>
      <c r="L10">
        <v>257</v>
      </c>
    </row>
    <row r="11" spans="1:17">
      <c r="A11" s="10">
        <v>42143</v>
      </c>
      <c r="B11" t="s">
        <v>19</v>
      </c>
      <c r="C11">
        <v>38</v>
      </c>
      <c r="D11" t="s">
        <v>20</v>
      </c>
      <c r="F11" s="11">
        <v>2.8194000000000004</v>
      </c>
      <c r="J11">
        <f>SUM(84,194,227,264)</f>
        <v>769</v>
      </c>
      <c r="K11">
        <v>4</v>
      </c>
      <c r="L11">
        <v>264</v>
      </c>
    </row>
    <row r="12" spans="1:17">
      <c r="A12" s="10">
        <v>42143</v>
      </c>
      <c r="B12" t="s">
        <v>19</v>
      </c>
      <c r="C12">
        <v>38</v>
      </c>
      <c r="D12" t="s">
        <v>20</v>
      </c>
      <c r="F12" s="11">
        <v>0.86360000000000003</v>
      </c>
      <c r="J12">
        <f>SUM(90,88,150,193)</f>
        <v>521</v>
      </c>
      <c r="K12">
        <v>4</v>
      </c>
      <c r="L12">
        <v>193</v>
      </c>
    </row>
    <row r="13" spans="1:17">
      <c r="A13" s="10">
        <v>42143</v>
      </c>
      <c r="B13" t="s">
        <v>19</v>
      </c>
      <c r="C13">
        <v>38</v>
      </c>
      <c r="D13" t="s">
        <v>20</v>
      </c>
      <c r="F13" s="11">
        <v>0.4572</v>
      </c>
      <c r="J13">
        <f>SUM(48,76,122,151)</f>
        <v>397</v>
      </c>
      <c r="K13">
        <v>4</v>
      </c>
      <c r="L13">
        <v>151</v>
      </c>
    </row>
    <row r="14" spans="1:17">
      <c r="A14" s="10">
        <v>42143</v>
      </c>
      <c r="B14" t="s">
        <v>19</v>
      </c>
      <c r="C14">
        <v>38</v>
      </c>
      <c r="D14" t="s">
        <v>20</v>
      </c>
      <c r="F14" s="11">
        <v>0.40640000000000004</v>
      </c>
      <c r="J14">
        <f>SUM(29,104)</f>
        <v>133</v>
      </c>
      <c r="K14">
        <v>2</v>
      </c>
      <c r="L14">
        <v>104</v>
      </c>
    </row>
    <row r="15" spans="1:17">
      <c r="A15" s="10">
        <v>42143</v>
      </c>
      <c r="B15" t="s">
        <v>19</v>
      </c>
      <c r="C15">
        <v>38</v>
      </c>
      <c r="D15" t="s">
        <v>20</v>
      </c>
      <c r="F15" s="11">
        <v>1.3970000000000002</v>
      </c>
      <c r="J15">
        <f>SUM(313,323,320,330)</f>
        <v>1286</v>
      </c>
      <c r="K15">
        <v>4</v>
      </c>
      <c r="L15">
        <v>330</v>
      </c>
    </row>
    <row r="16" spans="1:17">
      <c r="A16" s="10">
        <v>42143</v>
      </c>
      <c r="B16" t="s">
        <v>19</v>
      </c>
      <c r="C16">
        <v>38</v>
      </c>
      <c r="D16" t="s">
        <v>20</v>
      </c>
      <c r="F16" s="11">
        <v>3.048</v>
      </c>
      <c r="J16">
        <f>SUM(176,157,211)</f>
        <v>544</v>
      </c>
      <c r="K16">
        <v>3</v>
      </c>
      <c r="L16">
        <v>211</v>
      </c>
    </row>
    <row r="17" spans="1:12">
      <c r="A17" s="10">
        <v>42143</v>
      </c>
      <c r="B17" t="s">
        <v>19</v>
      </c>
      <c r="C17">
        <v>38</v>
      </c>
      <c r="D17" t="s">
        <v>20</v>
      </c>
      <c r="F17" s="11">
        <v>5.4101999999999997</v>
      </c>
      <c r="J17">
        <f>SUM(130,203,212,262,256)</f>
        <v>1063</v>
      </c>
      <c r="K17">
        <v>5</v>
      </c>
      <c r="L17">
        <v>262</v>
      </c>
    </row>
    <row r="18" spans="1:12">
      <c r="A18" s="10">
        <v>42143</v>
      </c>
      <c r="B18" t="s">
        <v>19</v>
      </c>
      <c r="C18">
        <v>38</v>
      </c>
      <c r="D18" t="s">
        <v>20</v>
      </c>
      <c r="F18" s="11">
        <v>3.1749999999999998</v>
      </c>
      <c r="J18">
        <v>71</v>
      </c>
      <c r="K18">
        <v>1</v>
      </c>
      <c r="L18">
        <v>71</v>
      </c>
    </row>
    <row r="19" spans="1:12">
      <c r="A19" s="10">
        <v>42143</v>
      </c>
      <c r="B19" t="s">
        <v>19</v>
      </c>
      <c r="C19">
        <v>18</v>
      </c>
      <c r="D19" t="s">
        <v>20</v>
      </c>
      <c r="F19" s="11">
        <v>6.6293999999999995</v>
      </c>
      <c r="J19">
        <f>SUM(118,155,163,179,189,201,208)</f>
        <v>1213</v>
      </c>
      <c r="K19">
        <v>7</v>
      </c>
      <c r="L19">
        <v>208</v>
      </c>
    </row>
    <row r="20" spans="1:12">
      <c r="A20" s="10">
        <v>42143</v>
      </c>
      <c r="B20" t="s">
        <v>19</v>
      </c>
      <c r="C20">
        <v>18</v>
      </c>
      <c r="D20" t="s">
        <v>20</v>
      </c>
      <c r="F20" s="11">
        <v>4.9530000000000003</v>
      </c>
      <c r="J20">
        <f>SUM(113,135,142,166,176,183,192,213,215,224)</f>
        <v>1759</v>
      </c>
      <c r="K20">
        <v>10</v>
      </c>
      <c r="L20">
        <v>224</v>
      </c>
    </row>
    <row r="21" spans="1:12">
      <c r="A21" s="10">
        <v>42143</v>
      </c>
      <c r="B21" t="s">
        <v>19</v>
      </c>
      <c r="C21">
        <v>18</v>
      </c>
      <c r="D21" t="s">
        <v>20</v>
      </c>
      <c r="F21" s="11">
        <v>3.2130999999999998</v>
      </c>
      <c r="J21">
        <f>SUM(44,117,154,179,182,198,207)</f>
        <v>1081</v>
      </c>
      <c r="K21">
        <v>7</v>
      </c>
      <c r="L21">
        <v>207</v>
      </c>
    </row>
    <row r="22" spans="1:12">
      <c r="A22" s="10">
        <v>42143</v>
      </c>
      <c r="B22" t="s">
        <v>19</v>
      </c>
      <c r="C22">
        <v>18</v>
      </c>
      <c r="D22" t="s">
        <v>20</v>
      </c>
      <c r="F22" s="11">
        <v>3.3274000000000004</v>
      </c>
      <c r="J22">
        <f>SUM(57,98,133,137,165,173,181,192)</f>
        <v>1136</v>
      </c>
      <c r="K22">
        <v>8</v>
      </c>
      <c r="L22">
        <v>192</v>
      </c>
    </row>
    <row r="23" spans="1:12">
      <c r="A23" s="10">
        <v>42143</v>
      </c>
      <c r="B23" t="s">
        <v>19</v>
      </c>
      <c r="C23">
        <v>18</v>
      </c>
      <c r="D23" t="s">
        <v>20</v>
      </c>
      <c r="F23" s="11">
        <v>5.4101999999999997</v>
      </c>
      <c r="J23">
        <f>SUM(165,174,194,205,213,219,238,235)</f>
        <v>1643</v>
      </c>
      <c r="K23">
        <v>8</v>
      </c>
      <c r="L23">
        <v>238</v>
      </c>
    </row>
    <row r="24" spans="1:12">
      <c r="A24" s="10">
        <v>42143</v>
      </c>
      <c r="B24" t="s">
        <v>19</v>
      </c>
      <c r="C24">
        <v>18</v>
      </c>
      <c r="D24" t="s">
        <v>20</v>
      </c>
      <c r="F24" s="11">
        <v>4.0132000000000003</v>
      </c>
      <c r="J24">
        <f>SUM(154,167,172,197,206,222,219)</f>
        <v>1337</v>
      </c>
      <c r="K24">
        <v>7</v>
      </c>
      <c r="L24">
        <v>222</v>
      </c>
    </row>
    <row r="25" spans="1:12">
      <c r="A25" s="10">
        <v>42143</v>
      </c>
      <c r="B25" t="s">
        <v>19</v>
      </c>
      <c r="C25">
        <v>2</v>
      </c>
      <c r="D25" t="s">
        <v>21</v>
      </c>
      <c r="E25">
        <v>187</v>
      </c>
      <c r="F25" s="11">
        <v>1.22936</v>
      </c>
      <c r="G25">
        <v>25</v>
      </c>
    </row>
    <row r="26" spans="1:12">
      <c r="A26" s="10">
        <v>42143</v>
      </c>
      <c r="B26" t="s">
        <v>19</v>
      </c>
      <c r="C26">
        <v>2</v>
      </c>
      <c r="D26" t="s">
        <v>21</v>
      </c>
      <c r="E26">
        <v>219</v>
      </c>
      <c r="F26" s="11">
        <v>1.3716000000000002</v>
      </c>
    </row>
    <row r="27" spans="1:12">
      <c r="A27" s="10">
        <v>42143</v>
      </c>
      <c r="B27" t="s">
        <v>19</v>
      </c>
      <c r="C27">
        <v>2</v>
      </c>
      <c r="D27" t="s">
        <v>21</v>
      </c>
      <c r="E27">
        <v>380</v>
      </c>
      <c r="F27" s="11">
        <v>1.1328400000000001</v>
      </c>
    </row>
    <row r="28" spans="1:12">
      <c r="A28" s="10">
        <v>42143</v>
      </c>
      <c r="B28" t="s">
        <v>19</v>
      </c>
      <c r="C28">
        <v>2</v>
      </c>
      <c r="D28" t="s">
        <v>21</v>
      </c>
      <c r="E28">
        <v>242</v>
      </c>
      <c r="F28" s="11">
        <v>1.2522200000000001</v>
      </c>
      <c r="G28">
        <v>8</v>
      </c>
      <c r="I28" s="11"/>
    </row>
    <row r="29" spans="1:12">
      <c r="A29" s="10">
        <v>42143</v>
      </c>
      <c r="B29" t="s">
        <v>19</v>
      </c>
      <c r="C29">
        <v>2</v>
      </c>
      <c r="D29" t="s">
        <v>21</v>
      </c>
      <c r="E29">
        <v>220</v>
      </c>
      <c r="F29" s="11">
        <v>1.4478</v>
      </c>
      <c r="H29" s="11"/>
    </row>
    <row r="30" spans="1:12">
      <c r="A30" s="10">
        <v>42143</v>
      </c>
      <c r="B30" t="s">
        <v>19</v>
      </c>
      <c r="C30">
        <v>2</v>
      </c>
      <c r="D30" t="s">
        <v>21</v>
      </c>
      <c r="E30">
        <v>341</v>
      </c>
      <c r="F30" s="11">
        <v>1.0413999999999999</v>
      </c>
      <c r="G30">
        <v>19</v>
      </c>
      <c r="H30" s="11"/>
    </row>
    <row r="31" spans="1:12">
      <c r="A31" s="10">
        <v>42143</v>
      </c>
      <c r="B31" t="s">
        <v>19</v>
      </c>
      <c r="C31">
        <v>2</v>
      </c>
      <c r="D31" t="s">
        <v>21</v>
      </c>
      <c r="E31">
        <v>221</v>
      </c>
      <c r="F31" s="11">
        <v>1.2954000000000001</v>
      </c>
      <c r="G31">
        <v>12</v>
      </c>
      <c r="H31" s="11"/>
    </row>
    <row r="32" spans="1:12">
      <c r="A32" s="10">
        <v>42143</v>
      </c>
      <c r="B32" t="s">
        <v>19</v>
      </c>
      <c r="C32">
        <v>2</v>
      </c>
      <c r="D32" t="s">
        <v>21</v>
      </c>
      <c r="E32">
        <v>263</v>
      </c>
      <c r="F32" s="11">
        <v>1.3970000000000002</v>
      </c>
      <c r="G32">
        <v>6</v>
      </c>
      <c r="H32" s="11"/>
    </row>
    <row r="33" spans="1:8">
      <c r="A33" s="10">
        <v>42143</v>
      </c>
      <c r="B33" t="s">
        <v>19</v>
      </c>
      <c r="C33">
        <v>2</v>
      </c>
      <c r="D33" t="s">
        <v>21</v>
      </c>
      <c r="E33">
        <v>202</v>
      </c>
      <c r="F33" s="11">
        <v>0.74929999999999997</v>
      </c>
      <c r="H33" s="11"/>
    </row>
    <row r="34" spans="1:8">
      <c r="A34" s="10">
        <v>42143</v>
      </c>
      <c r="B34" t="s">
        <v>19</v>
      </c>
      <c r="C34">
        <v>2</v>
      </c>
      <c r="D34" t="s">
        <v>21</v>
      </c>
      <c r="E34">
        <v>171</v>
      </c>
      <c r="F34" s="11">
        <v>0.83820000000000006</v>
      </c>
      <c r="G34">
        <v>10</v>
      </c>
      <c r="H34" s="11"/>
    </row>
    <row r="35" spans="1:8">
      <c r="A35" s="10">
        <v>42143</v>
      </c>
      <c r="B35" t="s">
        <v>19</v>
      </c>
      <c r="C35">
        <v>2</v>
      </c>
      <c r="D35" t="s">
        <v>21</v>
      </c>
      <c r="E35">
        <v>136</v>
      </c>
      <c r="F35" s="11">
        <v>0.69850000000000012</v>
      </c>
      <c r="H35" s="11"/>
    </row>
    <row r="36" spans="1:8">
      <c r="A36" s="10">
        <v>42143</v>
      </c>
      <c r="B36" t="s">
        <v>19</v>
      </c>
      <c r="C36">
        <v>2</v>
      </c>
      <c r="D36" t="s">
        <v>21</v>
      </c>
      <c r="E36">
        <v>208</v>
      </c>
      <c r="F36" s="11">
        <v>0.90169999999999995</v>
      </c>
      <c r="G36">
        <v>4</v>
      </c>
      <c r="H36" s="11"/>
    </row>
    <row r="37" spans="1:8">
      <c r="A37" s="10">
        <v>42143</v>
      </c>
      <c r="B37" t="s">
        <v>19</v>
      </c>
      <c r="C37">
        <v>2</v>
      </c>
      <c r="D37" t="s">
        <v>21</v>
      </c>
      <c r="E37">
        <v>316</v>
      </c>
      <c r="F37" s="11">
        <v>1.016</v>
      </c>
      <c r="G37">
        <v>14</v>
      </c>
      <c r="H37" s="11"/>
    </row>
    <row r="38" spans="1:8">
      <c r="A38" s="10">
        <v>42143</v>
      </c>
      <c r="B38" t="s">
        <v>19</v>
      </c>
      <c r="C38">
        <v>2</v>
      </c>
      <c r="D38" t="s">
        <v>21</v>
      </c>
      <c r="E38">
        <v>226</v>
      </c>
      <c r="F38" s="11">
        <v>1.016</v>
      </c>
      <c r="H38" s="11"/>
    </row>
    <row r="39" spans="1:8">
      <c r="A39" s="10">
        <v>42143</v>
      </c>
      <c r="B39" t="s">
        <v>19</v>
      </c>
      <c r="C39">
        <v>2</v>
      </c>
      <c r="D39" t="s">
        <v>21</v>
      </c>
      <c r="E39">
        <v>259</v>
      </c>
      <c r="F39" s="11">
        <v>0.96520000000000006</v>
      </c>
      <c r="G39">
        <v>7</v>
      </c>
      <c r="H39" s="11"/>
    </row>
    <row r="40" spans="1:8">
      <c r="A40" s="10">
        <v>42143</v>
      </c>
      <c r="B40" t="s">
        <v>19</v>
      </c>
      <c r="C40">
        <v>2</v>
      </c>
      <c r="D40" t="s">
        <v>21</v>
      </c>
      <c r="E40">
        <v>259</v>
      </c>
      <c r="F40" s="11">
        <v>0.92710000000000004</v>
      </c>
      <c r="H40" s="11"/>
    </row>
    <row r="41" spans="1:8">
      <c r="A41" s="10">
        <v>42143</v>
      </c>
      <c r="B41" t="s">
        <v>19</v>
      </c>
      <c r="C41">
        <v>2</v>
      </c>
      <c r="D41" t="s">
        <v>21</v>
      </c>
      <c r="E41">
        <v>192</v>
      </c>
      <c r="F41" s="11">
        <v>0.71120000000000005</v>
      </c>
      <c r="H41" s="11"/>
    </row>
    <row r="42" spans="1:8">
      <c r="A42" s="10">
        <v>42143</v>
      </c>
      <c r="B42" t="s">
        <v>19</v>
      </c>
      <c r="C42">
        <v>2</v>
      </c>
      <c r="D42" t="s">
        <v>21</v>
      </c>
      <c r="E42">
        <v>228</v>
      </c>
      <c r="F42" s="11">
        <v>0.91439999999999999</v>
      </c>
      <c r="H42" s="11"/>
    </row>
    <row r="43" spans="1:8">
      <c r="A43" s="10">
        <v>42143</v>
      </c>
      <c r="B43" t="s">
        <v>19</v>
      </c>
      <c r="C43">
        <v>2</v>
      </c>
      <c r="D43" t="s">
        <v>21</v>
      </c>
      <c r="E43">
        <v>161</v>
      </c>
      <c r="F43" s="11">
        <v>1.1811</v>
      </c>
      <c r="G43">
        <v>9</v>
      </c>
      <c r="H43" s="11"/>
    </row>
    <row r="44" spans="1:8">
      <c r="A44" s="10">
        <v>42143</v>
      </c>
      <c r="B44" t="s">
        <v>19</v>
      </c>
      <c r="C44">
        <v>2</v>
      </c>
      <c r="D44" t="s">
        <v>21</v>
      </c>
      <c r="E44">
        <v>351</v>
      </c>
      <c r="F44" s="11">
        <v>0.90169999999999995</v>
      </c>
      <c r="G44">
        <v>8</v>
      </c>
      <c r="H44" s="11"/>
    </row>
    <row r="45" spans="1:8">
      <c r="A45" s="10">
        <v>42143</v>
      </c>
      <c r="B45" t="s">
        <v>19</v>
      </c>
      <c r="C45">
        <v>2</v>
      </c>
      <c r="D45" t="s">
        <v>21</v>
      </c>
      <c r="E45">
        <v>233</v>
      </c>
      <c r="F45" s="11">
        <v>0.81280000000000008</v>
      </c>
      <c r="H45" s="11"/>
    </row>
    <row r="46" spans="1:8">
      <c r="A46" s="10">
        <v>42143</v>
      </c>
      <c r="B46" t="s">
        <v>19</v>
      </c>
      <c r="C46">
        <v>2</v>
      </c>
      <c r="D46" t="s">
        <v>21</v>
      </c>
      <c r="E46">
        <v>343</v>
      </c>
      <c r="F46" s="11">
        <v>1.143</v>
      </c>
      <c r="G46">
        <v>13</v>
      </c>
      <c r="H46" s="11"/>
    </row>
    <row r="47" spans="1:8">
      <c r="A47" s="10">
        <v>42143</v>
      </c>
      <c r="B47" t="s">
        <v>19</v>
      </c>
      <c r="C47">
        <v>2</v>
      </c>
      <c r="D47" t="s">
        <v>21</v>
      </c>
      <c r="E47">
        <v>116</v>
      </c>
      <c r="F47" s="11">
        <v>0.58420000000000005</v>
      </c>
      <c r="G47">
        <v>7</v>
      </c>
      <c r="H47" s="11"/>
    </row>
    <row r="48" spans="1:8">
      <c r="A48" s="10">
        <v>42143</v>
      </c>
      <c r="B48" t="s">
        <v>19</v>
      </c>
      <c r="C48">
        <v>2</v>
      </c>
      <c r="D48" t="s">
        <v>21</v>
      </c>
      <c r="E48">
        <v>136</v>
      </c>
      <c r="F48" s="11">
        <v>0.4572</v>
      </c>
      <c r="H48" s="11"/>
    </row>
    <row r="49" spans="1:13">
      <c r="A49" s="10">
        <v>42143</v>
      </c>
      <c r="B49" t="s">
        <v>19</v>
      </c>
      <c r="C49">
        <v>2</v>
      </c>
      <c r="D49" t="s">
        <v>21</v>
      </c>
      <c r="E49">
        <v>61</v>
      </c>
      <c r="F49" s="11">
        <v>0.91439999999999999</v>
      </c>
      <c r="G49">
        <v>6</v>
      </c>
      <c r="H49" s="11"/>
    </row>
    <row r="50" spans="1:13">
      <c r="A50" s="10">
        <v>42143</v>
      </c>
      <c r="B50" t="s">
        <v>19</v>
      </c>
      <c r="C50">
        <v>2</v>
      </c>
      <c r="D50" t="s">
        <v>21</v>
      </c>
      <c r="E50">
        <v>102</v>
      </c>
      <c r="F50" s="11">
        <v>0.91439999999999999</v>
      </c>
      <c r="G50">
        <v>7</v>
      </c>
      <c r="H50" s="11"/>
    </row>
    <row r="51" spans="1:13">
      <c r="A51" s="10">
        <v>42143</v>
      </c>
      <c r="B51" t="s">
        <v>19</v>
      </c>
      <c r="C51">
        <v>2</v>
      </c>
      <c r="D51" t="s">
        <v>21</v>
      </c>
      <c r="E51">
        <v>204</v>
      </c>
      <c r="F51" s="11">
        <v>0.73659999999999992</v>
      </c>
      <c r="H51" s="11"/>
    </row>
    <row r="52" spans="1:13">
      <c r="A52" s="10">
        <v>42143</v>
      </c>
      <c r="B52" t="s">
        <v>19</v>
      </c>
      <c r="C52">
        <v>2</v>
      </c>
      <c r="D52" t="s">
        <v>21</v>
      </c>
      <c r="E52">
        <v>143</v>
      </c>
      <c r="F52" s="11">
        <v>1.1175999999999999</v>
      </c>
      <c r="G52">
        <v>6</v>
      </c>
      <c r="H52" s="11"/>
    </row>
    <row r="53" spans="1:13">
      <c r="A53" s="10">
        <v>42143</v>
      </c>
      <c r="B53" t="s">
        <v>19</v>
      </c>
      <c r="C53">
        <v>2</v>
      </c>
      <c r="D53" t="s">
        <v>21</v>
      </c>
      <c r="E53">
        <v>20</v>
      </c>
      <c r="F53" s="11">
        <v>0.55879999999999996</v>
      </c>
      <c r="G53">
        <v>3</v>
      </c>
      <c r="H53" s="11"/>
    </row>
    <row r="54" spans="1:13">
      <c r="A54" s="10">
        <v>42143</v>
      </c>
      <c r="B54" t="s">
        <v>19</v>
      </c>
      <c r="C54">
        <v>2</v>
      </c>
      <c r="D54" t="s">
        <v>21</v>
      </c>
      <c r="E54">
        <v>332</v>
      </c>
      <c r="F54" s="11">
        <v>1.3970000000000002</v>
      </c>
      <c r="G54">
        <v>13</v>
      </c>
      <c r="M54" s="11"/>
    </row>
    <row r="55" spans="1:13">
      <c r="A55" s="10">
        <v>42143</v>
      </c>
      <c r="B55" t="s">
        <v>19</v>
      </c>
      <c r="C55">
        <v>2</v>
      </c>
      <c r="D55" t="s">
        <v>21</v>
      </c>
      <c r="E55">
        <v>141</v>
      </c>
      <c r="F55" s="11">
        <v>1.0922000000000001</v>
      </c>
      <c r="G55">
        <v>10</v>
      </c>
      <c r="M55" s="11"/>
    </row>
    <row r="56" spans="1:13">
      <c r="A56" s="10">
        <v>42143</v>
      </c>
      <c r="B56" t="s">
        <v>19</v>
      </c>
      <c r="C56">
        <v>2</v>
      </c>
      <c r="D56" t="s">
        <v>21</v>
      </c>
      <c r="E56">
        <v>312</v>
      </c>
      <c r="F56" s="11">
        <v>1.016</v>
      </c>
      <c r="M56" s="11"/>
    </row>
    <row r="57" spans="1:13">
      <c r="A57" s="10">
        <v>42143</v>
      </c>
      <c r="B57" t="s">
        <v>19</v>
      </c>
      <c r="C57">
        <v>2</v>
      </c>
      <c r="D57" t="s">
        <v>21</v>
      </c>
      <c r="E57">
        <v>48</v>
      </c>
      <c r="F57" s="11">
        <v>0.55879999999999996</v>
      </c>
      <c r="M57" s="11"/>
    </row>
    <row r="58" spans="1:13">
      <c r="A58" s="10">
        <v>42143</v>
      </c>
      <c r="B58" t="s">
        <v>19</v>
      </c>
      <c r="C58">
        <v>2</v>
      </c>
      <c r="D58" t="s">
        <v>21</v>
      </c>
      <c r="E58">
        <v>341</v>
      </c>
      <c r="F58" s="11">
        <v>1.4224000000000001</v>
      </c>
      <c r="M58" s="11"/>
    </row>
    <row r="59" spans="1:13">
      <c r="A59" s="10">
        <v>42143</v>
      </c>
      <c r="B59" t="s">
        <v>19</v>
      </c>
      <c r="C59">
        <v>2</v>
      </c>
      <c r="D59" t="s">
        <v>21</v>
      </c>
      <c r="E59">
        <v>349</v>
      </c>
      <c r="F59" s="11">
        <v>0.96520000000000006</v>
      </c>
      <c r="G59">
        <v>2</v>
      </c>
      <c r="M59" s="11"/>
    </row>
    <row r="60" spans="1:13">
      <c r="A60" s="10">
        <v>42143</v>
      </c>
      <c r="B60" t="s">
        <v>19</v>
      </c>
      <c r="C60">
        <v>2</v>
      </c>
      <c r="D60" t="s">
        <v>21</v>
      </c>
      <c r="E60">
        <v>262</v>
      </c>
      <c r="F60" s="11">
        <v>1.4224000000000001</v>
      </c>
      <c r="G60">
        <v>12</v>
      </c>
      <c r="M60" s="11"/>
    </row>
    <row r="61" spans="1:13">
      <c r="A61" s="10">
        <v>42143</v>
      </c>
      <c r="B61" t="s">
        <v>19</v>
      </c>
      <c r="C61">
        <v>2</v>
      </c>
      <c r="D61" t="s">
        <v>21</v>
      </c>
      <c r="E61">
        <v>313</v>
      </c>
      <c r="F61" s="11">
        <v>1.2064999999999999</v>
      </c>
      <c r="M61" s="11"/>
    </row>
    <row r="62" spans="1:13">
      <c r="A62" s="10">
        <v>42143</v>
      </c>
      <c r="B62" t="s">
        <v>19</v>
      </c>
      <c r="C62">
        <v>2</v>
      </c>
      <c r="D62" t="s">
        <v>21</v>
      </c>
      <c r="E62">
        <v>139</v>
      </c>
      <c r="F62" s="11">
        <v>0.83820000000000006</v>
      </c>
      <c r="M62" s="11"/>
    </row>
    <row r="63" spans="1:13">
      <c r="A63" s="10">
        <v>42143</v>
      </c>
      <c r="B63" t="s">
        <v>19</v>
      </c>
      <c r="C63">
        <v>2</v>
      </c>
      <c r="D63" t="s">
        <v>21</v>
      </c>
      <c r="E63">
        <v>317</v>
      </c>
      <c r="F63" s="11">
        <v>1.651</v>
      </c>
      <c r="M63" s="11"/>
    </row>
    <row r="64" spans="1:13">
      <c r="A64" s="10">
        <v>42143</v>
      </c>
      <c r="B64" t="s">
        <v>19</v>
      </c>
      <c r="C64">
        <v>2</v>
      </c>
      <c r="D64" t="s">
        <v>21</v>
      </c>
      <c r="E64">
        <v>257</v>
      </c>
      <c r="F64" s="11">
        <v>1.3970000000000002</v>
      </c>
      <c r="G64">
        <v>12</v>
      </c>
      <c r="M64" s="11"/>
    </row>
    <row r="65" spans="1:13">
      <c r="A65" s="10">
        <v>42143</v>
      </c>
      <c r="B65" t="s">
        <v>19</v>
      </c>
      <c r="C65">
        <v>2</v>
      </c>
      <c r="D65" t="s">
        <v>21</v>
      </c>
      <c r="E65">
        <v>114</v>
      </c>
      <c r="F65" s="11">
        <v>0.93979999999999997</v>
      </c>
      <c r="G65">
        <v>13</v>
      </c>
      <c r="M65" s="11"/>
    </row>
    <row r="66" spans="1:13">
      <c r="A66" s="10">
        <v>42143</v>
      </c>
      <c r="B66" t="s">
        <v>19</v>
      </c>
      <c r="C66">
        <v>2</v>
      </c>
      <c r="D66" t="s">
        <v>21</v>
      </c>
      <c r="E66">
        <v>235</v>
      </c>
      <c r="F66" s="11">
        <v>1.3970000000000002</v>
      </c>
      <c r="G66">
        <v>13</v>
      </c>
      <c r="M66" s="11"/>
    </row>
    <row r="67" spans="1:13">
      <c r="A67" s="10">
        <v>42143</v>
      </c>
      <c r="B67" t="s">
        <v>19</v>
      </c>
      <c r="C67">
        <v>2</v>
      </c>
      <c r="D67" t="s">
        <v>21</v>
      </c>
      <c r="E67">
        <v>307</v>
      </c>
      <c r="F67" s="11">
        <v>1.0922000000000001</v>
      </c>
      <c r="G67">
        <v>9</v>
      </c>
      <c r="M67" s="11"/>
    </row>
    <row r="68" spans="1:13">
      <c r="A68" s="10">
        <v>42143</v>
      </c>
      <c r="B68" t="s">
        <v>19</v>
      </c>
      <c r="C68">
        <v>2</v>
      </c>
      <c r="D68" t="s">
        <v>21</v>
      </c>
      <c r="E68">
        <v>256</v>
      </c>
      <c r="F68" s="11">
        <v>1.2954000000000001</v>
      </c>
      <c r="G68">
        <v>15</v>
      </c>
      <c r="M68" s="11"/>
    </row>
    <row r="69" spans="1:13">
      <c r="A69" s="10">
        <v>42143</v>
      </c>
      <c r="B69" t="s">
        <v>19</v>
      </c>
      <c r="C69">
        <v>2</v>
      </c>
      <c r="D69" t="s">
        <v>21</v>
      </c>
      <c r="E69">
        <v>125</v>
      </c>
      <c r="F69" s="11">
        <v>0.81280000000000008</v>
      </c>
      <c r="G69">
        <v>12</v>
      </c>
      <c r="M69" s="11"/>
    </row>
    <row r="70" spans="1:13">
      <c r="A70" s="10">
        <v>42143</v>
      </c>
      <c r="B70" t="s">
        <v>19</v>
      </c>
      <c r="C70">
        <v>2</v>
      </c>
      <c r="D70" t="s">
        <v>21</v>
      </c>
      <c r="E70">
        <v>225</v>
      </c>
      <c r="F70" s="11">
        <v>1.0413999999999999</v>
      </c>
      <c r="M70" s="11"/>
    </row>
    <row r="71" spans="1:13">
      <c r="A71" s="10">
        <v>42143</v>
      </c>
      <c r="B71" t="s">
        <v>19</v>
      </c>
      <c r="C71">
        <v>2</v>
      </c>
      <c r="D71" t="s">
        <v>21</v>
      </c>
      <c r="E71">
        <v>389</v>
      </c>
      <c r="F71" s="11">
        <v>1.4224000000000001</v>
      </c>
      <c r="M71" s="11"/>
    </row>
    <row r="72" spans="1:13">
      <c r="A72" s="10">
        <v>42143</v>
      </c>
      <c r="B72" t="s">
        <v>19</v>
      </c>
      <c r="C72">
        <v>2</v>
      </c>
      <c r="D72" t="s">
        <v>21</v>
      </c>
      <c r="E72">
        <v>211</v>
      </c>
      <c r="F72" s="11">
        <v>1.3970000000000002</v>
      </c>
      <c r="G72">
        <v>14</v>
      </c>
      <c r="M72" s="11"/>
    </row>
    <row r="73" spans="1:13">
      <c r="A73" s="10">
        <v>42143</v>
      </c>
      <c r="B73" t="s">
        <v>19</v>
      </c>
      <c r="C73">
        <v>23</v>
      </c>
      <c r="D73" t="s">
        <v>20</v>
      </c>
      <c r="F73" s="11">
        <v>1.2954000000000001</v>
      </c>
      <c r="J73">
        <f>SUM(37,60,63,105)</f>
        <v>265</v>
      </c>
      <c r="K73">
        <v>4</v>
      </c>
      <c r="L73">
        <v>105</v>
      </c>
      <c r="M73" s="11"/>
    </row>
    <row r="74" spans="1:13">
      <c r="A74" s="10">
        <v>42143</v>
      </c>
      <c r="B74" t="s">
        <v>19</v>
      </c>
      <c r="C74">
        <v>23</v>
      </c>
      <c r="D74" t="s">
        <v>20</v>
      </c>
      <c r="F74" s="11">
        <v>0.90169999999999995</v>
      </c>
      <c r="J74">
        <f>SUM(35,59,84)</f>
        <v>178</v>
      </c>
      <c r="K74">
        <v>3</v>
      </c>
      <c r="L74">
        <v>84</v>
      </c>
      <c r="M74" s="11"/>
    </row>
    <row r="75" spans="1:13">
      <c r="A75" s="10">
        <v>42143</v>
      </c>
      <c r="B75" t="s">
        <v>19</v>
      </c>
      <c r="C75">
        <v>23</v>
      </c>
      <c r="D75" t="s">
        <v>20</v>
      </c>
      <c r="F75" s="11">
        <v>2.0599400000000001</v>
      </c>
      <c r="J75">
        <v>154</v>
      </c>
      <c r="K75">
        <v>1</v>
      </c>
      <c r="L75">
        <v>154</v>
      </c>
      <c r="M75" s="11"/>
    </row>
    <row r="76" spans="1:13">
      <c r="A76" s="10">
        <v>42143</v>
      </c>
      <c r="B76" t="s">
        <v>19</v>
      </c>
      <c r="C76">
        <v>23</v>
      </c>
      <c r="D76" t="s">
        <v>20</v>
      </c>
      <c r="F76" s="11">
        <v>1.3843000000000001</v>
      </c>
      <c r="J76">
        <f>SUM(170,184)</f>
        <v>354</v>
      </c>
      <c r="K76">
        <v>2</v>
      </c>
      <c r="L76">
        <v>184</v>
      </c>
      <c r="M76" s="11"/>
    </row>
    <row r="77" spans="1:13">
      <c r="A77" s="10">
        <v>42143</v>
      </c>
      <c r="B77" t="s">
        <v>19</v>
      </c>
      <c r="C77">
        <v>23</v>
      </c>
      <c r="D77" t="s">
        <v>20</v>
      </c>
      <c r="F77" s="11">
        <v>0.36068</v>
      </c>
      <c r="J77">
        <f>SUM(29,37)</f>
        <v>66</v>
      </c>
      <c r="K77">
        <v>2</v>
      </c>
      <c r="L77">
        <v>37</v>
      </c>
      <c r="M77" s="11"/>
    </row>
    <row r="78" spans="1:13">
      <c r="A78" s="10">
        <v>42143</v>
      </c>
      <c r="B78" t="s">
        <v>19</v>
      </c>
      <c r="C78">
        <v>23</v>
      </c>
      <c r="D78" t="s">
        <v>20</v>
      </c>
      <c r="F78" s="11">
        <v>0.56134000000000006</v>
      </c>
      <c r="J78">
        <f>SUM(42,48)</f>
        <v>90</v>
      </c>
      <c r="K78">
        <v>2</v>
      </c>
      <c r="L78">
        <v>48</v>
      </c>
      <c r="M78" s="11"/>
    </row>
    <row r="79" spans="1:13">
      <c r="A79" s="10">
        <v>42143</v>
      </c>
      <c r="B79" t="s">
        <v>19</v>
      </c>
      <c r="C79">
        <v>23</v>
      </c>
      <c r="D79" t="s">
        <v>20</v>
      </c>
      <c r="F79" s="11">
        <v>1.8414999999999999</v>
      </c>
      <c r="G79" s="11"/>
      <c r="J79">
        <v>130</v>
      </c>
      <c r="K79">
        <v>1</v>
      </c>
      <c r="L79">
        <v>130</v>
      </c>
    </row>
    <row r="80" spans="1:13">
      <c r="A80" s="10">
        <v>42143</v>
      </c>
      <c r="B80" t="s">
        <v>19</v>
      </c>
      <c r="C80">
        <v>23</v>
      </c>
      <c r="D80" t="s">
        <v>20</v>
      </c>
      <c r="F80" s="11">
        <v>0.80010000000000003</v>
      </c>
      <c r="G80" s="11"/>
      <c r="J80">
        <f>SUM(46,56,68,92)</f>
        <v>262</v>
      </c>
      <c r="K80">
        <v>4</v>
      </c>
      <c r="L80">
        <v>92</v>
      </c>
    </row>
    <row r="81" spans="1:15">
      <c r="A81" s="10">
        <v>42143</v>
      </c>
      <c r="B81" t="s">
        <v>19</v>
      </c>
      <c r="C81">
        <v>23</v>
      </c>
      <c r="D81" t="s">
        <v>20</v>
      </c>
      <c r="F81" s="11">
        <v>0.76200000000000001</v>
      </c>
      <c r="G81" s="11"/>
      <c r="J81">
        <f>SUM(54,67,99,102)</f>
        <v>322</v>
      </c>
      <c r="K81">
        <v>4</v>
      </c>
      <c r="L81">
        <v>102</v>
      </c>
    </row>
    <row r="82" spans="1:15">
      <c r="A82" s="10">
        <v>42143</v>
      </c>
      <c r="B82" t="s">
        <v>19</v>
      </c>
      <c r="C82">
        <v>23</v>
      </c>
      <c r="D82" t="s">
        <v>20</v>
      </c>
      <c r="F82" s="11">
        <v>1.651</v>
      </c>
      <c r="G82" s="11"/>
      <c r="J82">
        <f>SUM(87,123,120,151,145)</f>
        <v>626</v>
      </c>
      <c r="K82">
        <v>5</v>
      </c>
      <c r="L82">
        <v>151</v>
      </c>
    </row>
    <row r="83" spans="1:15">
      <c r="A83" s="10">
        <v>42143</v>
      </c>
      <c r="B83" t="s">
        <v>19</v>
      </c>
      <c r="C83">
        <v>7</v>
      </c>
      <c r="D83" t="s">
        <v>20</v>
      </c>
      <c r="F83" s="11">
        <v>3.2258</v>
      </c>
      <c r="G83" s="11"/>
      <c r="J83">
        <f>SUM(91,70,72,107,119,142,150,157)</f>
        <v>908</v>
      </c>
      <c r="K83">
        <v>8</v>
      </c>
      <c r="L83">
        <v>157</v>
      </c>
    </row>
    <row r="84" spans="1:15">
      <c r="A84" s="10">
        <v>42143</v>
      </c>
      <c r="B84" t="s">
        <v>19</v>
      </c>
      <c r="C84">
        <v>7</v>
      </c>
      <c r="D84" t="s">
        <v>20</v>
      </c>
      <c r="F84" s="11">
        <v>1.1175999999999999</v>
      </c>
      <c r="G84" s="11"/>
      <c r="J84">
        <f>SUM(22,36,34)</f>
        <v>92</v>
      </c>
      <c r="K84">
        <v>3</v>
      </c>
      <c r="L84">
        <v>36</v>
      </c>
    </row>
    <row r="85" spans="1:15">
      <c r="A85" s="10">
        <v>42143</v>
      </c>
      <c r="B85" t="s">
        <v>19</v>
      </c>
      <c r="C85">
        <v>7</v>
      </c>
      <c r="D85" t="s">
        <v>22</v>
      </c>
      <c r="E85">
        <v>117</v>
      </c>
      <c r="F85" s="11">
        <v>0.8889999999999999</v>
      </c>
      <c r="G85" s="11"/>
    </row>
    <row r="86" spans="1:15">
      <c r="A86" s="10">
        <v>42143</v>
      </c>
      <c r="B86" t="s">
        <v>19</v>
      </c>
      <c r="C86">
        <v>7</v>
      </c>
      <c r="D86" t="s">
        <v>22</v>
      </c>
      <c r="E86">
        <v>103</v>
      </c>
      <c r="F86" s="11">
        <v>0.86360000000000003</v>
      </c>
      <c r="G86" s="11"/>
    </row>
    <row r="87" spans="1:15">
      <c r="A87" s="10">
        <v>42143</v>
      </c>
      <c r="B87" t="s">
        <v>19</v>
      </c>
      <c r="C87">
        <v>7</v>
      </c>
      <c r="D87" t="s">
        <v>22</v>
      </c>
      <c r="E87">
        <v>34</v>
      </c>
      <c r="F87" s="11">
        <v>0.33019999999999999</v>
      </c>
      <c r="G87" s="11"/>
    </row>
    <row r="88" spans="1:15">
      <c r="A88" s="10">
        <v>42143</v>
      </c>
      <c r="B88" t="s">
        <v>19</v>
      </c>
      <c r="C88">
        <v>7</v>
      </c>
      <c r="D88" t="s">
        <v>20</v>
      </c>
      <c r="F88" s="11">
        <v>1.3970000000000002</v>
      </c>
      <c r="G88" s="11"/>
      <c r="J88">
        <f>SUM(46,53,71,78)</f>
        <v>248</v>
      </c>
      <c r="K88">
        <v>4</v>
      </c>
      <c r="L88">
        <v>78</v>
      </c>
    </row>
    <row r="89" spans="1:15">
      <c r="A89" s="10">
        <v>42143</v>
      </c>
      <c r="B89" t="s">
        <v>19</v>
      </c>
      <c r="C89">
        <v>7</v>
      </c>
      <c r="D89" t="s">
        <v>22</v>
      </c>
      <c r="E89">
        <v>69</v>
      </c>
      <c r="F89" s="11">
        <v>0.4572</v>
      </c>
      <c r="G89" s="11"/>
    </row>
    <row r="90" spans="1:15">
      <c r="A90" s="10">
        <v>42143</v>
      </c>
      <c r="B90" t="s">
        <v>19</v>
      </c>
      <c r="C90">
        <v>7</v>
      </c>
      <c r="D90" t="s">
        <v>20</v>
      </c>
      <c r="F90" s="11">
        <v>1.0668</v>
      </c>
      <c r="G90" s="11"/>
      <c r="J90">
        <f>SUM(53,63,78)</f>
        <v>194</v>
      </c>
      <c r="K90">
        <v>3</v>
      </c>
      <c r="L90">
        <v>78</v>
      </c>
    </row>
    <row r="91" spans="1:15">
      <c r="A91" s="10">
        <v>42143</v>
      </c>
      <c r="B91" t="s">
        <v>19</v>
      </c>
      <c r="C91">
        <v>9</v>
      </c>
      <c r="D91" t="s">
        <v>20</v>
      </c>
      <c r="M91" t="s">
        <v>23</v>
      </c>
    </row>
    <row r="92" spans="1:15">
      <c r="A92" s="10">
        <v>42143</v>
      </c>
      <c r="B92" t="s">
        <v>24</v>
      </c>
      <c r="C92">
        <v>50</v>
      </c>
      <c r="D92" t="s">
        <v>20</v>
      </c>
      <c r="F92" s="11">
        <v>6.1467999999999998</v>
      </c>
      <c r="J92">
        <f>SUM(172,238,247,279,283,287,290)</f>
        <v>1796</v>
      </c>
      <c r="K92">
        <v>7</v>
      </c>
      <c r="L92">
        <v>290</v>
      </c>
      <c r="O92" s="11"/>
    </row>
    <row r="93" spans="1:15">
      <c r="A93" s="10">
        <v>42143</v>
      </c>
      <c r="B93" t="s">
        <v>24</v>
      </c>
      <c r="C93">
        <v>20</v>
      </c>
      <c r="D93" t="s">
        <v>20</v>
      </c>
      <c r="F93" s="11">
        <v>2.1335999999999999</v>
      </c>
      <c r="J93">
        <f>SUM(36,43,39,76,101,119)</f>
        <v>414</v>
      </c>
      <c r="K93">
        <v>6</v>
      </c>
      <c r="L93">
        <v>119</v>
      </c>
      <c r="O93" s="11"/>
    </row>
    <row r="94" spans="1:15">
      <c r="A94" s="10">
        <v>42143</v>
      </c>
      <c r="B94" t="s">
        <v>24</v>
      </c>
      <c r="C94">
        <v>20</v>
      </c>
      <c r="D94" t="s">
        <v>20</v>
      </c>
      <c r="F94" s="11">
        <v>3.6322000000000001</v>
      </c>
      <c r="J94">
        <f>SUM(112,115,141,145,155,167,169,167,177,180)</f>
        <v>1528</v>
      </c>
      <c r="K94">
        <v>10</v>
      </c>
      <c r="L94">
        <v>180</v>
      </c>
      <c r="O94" s="11"/>
    </row>
    <row r="95" spans="1:15">
      <c r="A95" s="10">
        <v>42143</v>
      </c>
      <c r="B95" t="s">
        <v>24</v>
      </c>
      <c r="C95">
        <v>20</v>
      </c>
      <c r="D95" t="s">
        <v>20</v>
      </c>
      <c r="F95" s="11">
        <v>2.4053800000000001</v>
      </c>
      <c r="J95">
        <f>SUM(30,23,22,115,130,164,174,199,206)</f>
        <v>1063</v>
      </c>
      <c r="K95">
        <v>9</v>
      </c>
      <c r="L95">
        <v>206</v>
      </c>
      <c r="O95" s="11"/>
    </row>
    <row r="96" spans="1:15">
      <c r="A96" s="10">
        <v>42143</v>
      </c>
      <c r="B96" t="s">
        <v>24</v>
      </c>
      <c r="C96">
        <v>20</v>
      </c>
      <c r="D96" t="s">
        <v>20</v>
      </c>
      <c r="F96" s="11">
        <v>0.74929999999999997</v>
      </c>
      <c r="J96">
        <f>SUM(76,100,109)</f>
        <v>285</v>
      </c>
      <c r="K96">
        <v>3</v>
      </c>
      <c r="L96">
        <v>109</v>
      </c>
      <c r="O96" s="11"/>
    </row>
    <row r="97" spans="1:15">
      <c r="A97" s="10">
        <v>42143</v>
      </c>
      <c r="B97" t="s">
        <v>24</v>
      </c>
      <c r="C97">
        <v>20</v>
      </c>
      <c r="D97" t="s">
        <v>20</v>
      </c>
      <c r="F97" s="11">
        <v>3.8862000000000001</v>
      </c>
      <c r="J97">
        <f>SUM(187,137,153,158,170,173,203,218,222,224)</f>
        <v>1845</v>
      </c>
      <c r="K97">
        <v>10</v>
      </c>
      <c r="L97">
        <v>224</v>
      </c>
      <c r="O97" s="11"/>
    </row>
    <row r="98" spans="1:15">
      <c r="A98" s="10">
        <v>42143</v>
      </c>
      <c r="B98" t="s">
        <v>24</v>
      </c>
      <c r="C98">
        <v>20</v>
      </c>
      <c r="D98" t="s">
        <v>21</v>
      </c>
      <c r="F98" s="11">
        <v>1.9558</v>
      </c>
      <c r="O98" s="11"/>
    </row>
    <row r="99" spans="1:15">
      <c r="A99" s="10">
        <v>42143</v>
      </c>
      <c r="B99" t="s">
        <v>24</v>
      </c>
      <c r="C99">
        <v>20</v>
      </c>
      <c r="D99" t="s">
        <v>21</v>
      </c>
      <c r="F99" s="11">
        <v>0.99060000000000004</v>
      </c>
      <c r="G99">
        <v>11</v>
      </c>
      <c r="O99" s="11"/>
    </row>
    <row r="100" spans="1:15">
      <c r="A100" s="10">
        <v>42143</v>
      </c>
      <c r="B100" t="s">
        <v>24</v>
      </c>
      <c r="C100">
        <v>20</v>
      </c>
      <c r="D100" t="s">
        <v>20</v>
      </c>
      <c r="F100" s="11">
        <v>3.8608000000000002</v>
      </c>
      <c r="J100">
        <f>SUM(121,123,198,180,181,214,223,234,246)</f>
        <v>1720</v>
      </c>
      <c r="K100">
        <v>9</v>
      </c>
      <c r="L100">
        <v>246</v>
      </c>
      <c r="O100" s="11"/>
    </row>
    <row r="101" spans="1:15">
      <c r="A101" s="10">
        <v>42143</v>
      </c>
      <c r="B101" t="s">
        <v>24</v>
      </c>
      <c r="C101">
        <v>20</v>
      </c>
      <c r="D101" t="s">
        <v>20</v>
      </c>
      <c r="F101" s="11">
        <v>0.53339999999999999</v>
      </c>
      <c r="J101">
        <v>63</v>
      </c>
      <c r="K101">
        <v>2</v>
      </c>
      <c r="L101">
        <v>33</v>
      </c>
      <c r="O101" s="11"/>
    </row>
    <row r="102" spans="1:15">
      <c r="A102" s="10">
        <v>42143</v>
      </c>
      <c r="B102" t="s">
        <v>24</v>
      </c>
      <c r="C102">
        <v>20</v>
      </c>
      <c r="D102" t="s">
        <v>21</v>
      </c>
      <c r="F102" s="11">
        <v>1.8288</v>
      </c>
      <c r="G102">
        <v>3</v>
      </c>
      <c r="O102" s="11"/>
    </row>
    <row r="103" spans="1:15">
      <c r="A103" s="10">
        <v>42143</v>
      </c>
      <c r="B103" t="s">
        <v>24</v>
      </c>
      <c r="C103">
        <v>20</v>
      </c>
      <c r="D103" t="s">
        <v>25</v>
      </c>
      <c r="E103">
        <v>259</v>
      </c>
      <c r="F103" s="11">
        <v>2.9794200000000002</v>
      </c>
      <c r="H103">
        <v>27</v>
      </c>
      <c r="I103" s="11">
        <f>0.39*2.54</f>
        <v>0.99060000000000004</v>
      </c>
      <c r="O103" s="11"/>
    </row>
    <row r="104" spans="1:15">
      <c r="A104" s="10">
        <v>42143</v>
      </c>
      <c r="B104" t="s">
        <v>24</v>
      </c>
      <c r="C104">
        <v>20</v>
      </c>
      <c r="D104" t="s">
        <v>20</v>
      </c>
      <c r="F104" s="11">
        <v>2.9718</v>
      </c>
      <c r="J104">
        <f>SUM(130,151,179,190,197,201,214)</f>
        <v>1262</v>
      </c>
      <c r="K104">
        <v>7</v>
      </c>
      <c r="L104">
        <v>214</v>
      </c>
      <c r="O104" s="11"/>
    </row>
    <row r="105" spans="1:15">
      <c r="A105" s="10">
        <v>42143</v>
      </c>
      <c r="B105" t="s">
        <v>24</v>
      </c>
      <c r="C105">
        <v>20</v>
      </c>
      <c r="D105" t="s">
        <v>20</v>
      </c>
      <c r="F105" s="11">
        <v>1.7272000000000001</v>
      </c>
      <c r="J105">
        <f>SUM(51,99,108,192,151,154)</f>
        <v>755</v>
      </c>
      <c r="K105">
        <v>6</v>
      </c>
      <c r="L105">
        <v>192</v>
      </c>
      <c r="O105" s="11"/>
    </row>
    <row r="106" spans="1:15">
      <c r="A106" s="10">
        <v>42143</v>
      </c>
      <c r="B106" t="s">
        <v>24</v>
      </c>
      <c r="C106">
        <v>20</v>
      </c>
      <c r="D106" t="s">
        <v>20</v>
      </c>
      <c r="F106" s="11">
        <v>0.8889999999999999</v>
      </c>
      <c r="J106">
        <f>SUM(53,71,121,132,157)</f>
        <v>534</v>
      </c>
      <c r="K106">
        <v>5</v>
      </c>
      <c r="L106">
        <v>157</v>
      </c>
      <c r="O106" s="11"/>
    </row>
    <row r="107" spans="1:15">
      <c r="A107" s="10">
        <v>42143</v>
      </c>
      <c r="B107" t="s">
        <v>24</v>
      </c>
      <c r="C107">
        <v>20</v>
      </c>
      <c r="D107" t="s">
        <v>25</v>
      </c>
      <c r="E107">
        <v>214</v>
      </c>
      <c r="F107" s="11">
        <v>4.6482000000000001</v>
      </c>
      <c r="H107">
        <v>21</v>
      </c>
      <c r="I107" s="11">
        <f>0.29*2.54</f>
        <v>0.73659999999999992</v>
      </c>
      <c r="O107" s="11"/>
    </row>
    <row r="108" spans="1:15">
      <c r="A108" s="10">
        <v>42143</v>
      </c>
      <c r="B108" t="s">
        <v>24</v>
      </c>
      <c r="C108">
        <v>20</v>
      </c>
      <c r="D108" t="s">
        <v>20</v>
      </c>
      <c r="F108" s="11">
        <v>0.78739999999999999</v>
      </c>
      <c r="J108">
        <f>SUM(85,128,43,172,122,189)</f>
        <v>739</v>
      </c>
      <c r="K108">
        <v>6</v>
      </c>
      <c r="L108">
        <v>189</v>
      </c>
      <c r="O108" s="11"/>
    </row>
    <row r="109" spans="1:15">
      <c r="A109" s="10">
        <v>42143</v>
      </c>
      <c r="B109" t="s">
        <v>24</v>
      </c>
      <c r="C109">
        <v>20</v>
      </c>
      <c r="D109" t="s">
        <v>20</v>
      </c>
      <c r="F109" s="11">
        <v>2.032</v>
      </c>
      <c r="J109">
        <f>SUM(60,112,137,167,173,185,192)</f>
        <v>1026</v>
      </c>
      <c r="K109">
        <v>7</v>
      </c>
      <c r="L109">
        <v>192</v>
      </c>
      <c r="O109" s="11"/>
    </row>
    <row r="110" spans="1:15">
      <c r="A110" s="10">
        <v>42143</v>
      </c>
      <c r="B110" t="s">
        <v>24</v>
      </c>
      <c r="C110">
        <v>20</v>
      </c>
      <c r="D110" t="s">
        <v>20</v>
      </c>
      <c r="F110" s="11">
        <v>3.6067999999999998</v>
      </c>
      <c r="J110">
        <f>SUM(117,128,153,157,200,211,230,230)</f>
        <v>1426</v>
      </c>
      <c r="K110">
        <v>8</v>
      </c>
      <c r="L110">
        <v>230</v>
      </c>
      <c r="O110" s="11"/>
    </row>
    <row r="111" spans="1:15">
      <c r="A111" s="10">
        <v>42143</v>
      </c>
      <c r="B111" t="s">
        <v>24</v>
      </c>
      <c r="C111">
        <v>20</v>
      </c>
      <c r="D111" t="s">
        <v>20</v>
      </c>
      <c r="F111" s="11">
        <v>1.5138399999999999</v>
      </c>
      <c r="J111">
        <f>SUM(95,119,135,160)</f>
        <v>509</v>
      </c>
      <c r="K111">
        <v>4</v>
      </c>
      <c r="L111">
        <v>160</v>
      </c>
      <c r="O111" s="11"/>
    </row>
    <row r="112" spans="1:15">
      <c r="A112" s="10">
        <v>42143</v>
      </c>
      <c r="B112" t="s">
        <v>24</v>
      </c>
      <c r="C112">
        <v>20</v>
      </c>
      <c r="D112" t="s">
        <v>20</v>
      </c>
      <c r="F112" s="11">
        <v>2.88544</v>
      </c>
      <c r="J112">
        <f>SUM(118,118,148,158,174,188,191)</f>
        <v>1095</v>
      </c>
      <c r="K112">
        <v>7</v>
      </c>
      <c r="L112">
        <v>191</v>
      </c>
      <c r="O112" s="11"/>
    </row>
    <row r="113" spans="1:15">
      <c r="A113" s="10">
        <v>42143</v>
      </c>
      <c r="B113" t="s">
        <v>24</v>
      </c>
      <c r="C113">
        <v>20</v>
      </c>
      <c r="D113" t="s">
        <v>20</v>
      </c>
      <c r="F113" s="11">
        <v>0.33019999999999999</v>
      </c>
      <c r="J113">
        <v>9</v>
      </c>
      <c r="K113">
        <v>1</v>
      </c>
      <c r="L113">
        <v>9</v>
      </c>
      <c r="O113" s="11"/>
    </row>
    <row r="114" spans="1:15">
      <c r="A114" s="10">
        <v>42143</v>
      </c>
      <c r="B114" t="s">
        <v>24</v>
      </c>
      <c r="C114">
        <v>20</v>
      </c>
      <c r="D114" t="s">
        <v>21</v>
      </c>
      <c r="E114">
        <v>63</v>
      </c>
      <c r="F114" s="11">
        <v>0.92710000000000004</v>
      </c>
      <c r="O114" s="11"/>
    </row>
    <row r="115" spans="1:15">
      <c r="A115" s="10">
        <v>42143</v>
      </c>
      <c r="B115" t="s">
        <v>24</v>
      </c>
      <c r="C115">
        <v>20</v>
      </c>
      <c r="D115" t="s">
        <v>21</v>
      </c>
      <c r="E115">
        <v>149</v>
      </c>
      <c r="F115" s="11">
        <v>1.3360400000000001</v>
      </c>
      <c r="G115">
        <v>8</v>
      </c>
      <c r="O115" s="11"/>
    </row>
    <row r="116" spans="1:15">
      <c r="A116" s="10">
        <v>42143</v>
      </c>
      <c r="B116" t="s">
        <v>24</v>
      </c>
      <c r="C116">
        <v>20</v>
      </c>
      <c r="D116" t="s">
        <v>20</v>
      </c>
      <c r="F116" s="11">
        <v>3.9116</v>
      </c>
      <c r="J116">
        <f>SUM(69,60,135,164,185,192)</f>
        <v>805</v>
      </c>
      <c r="K116">
        <v>6</v>
      </c>
      <c r="L116">
        <v>192</v>
      </c>
      <c r="O116" s="11"/>
    </row>
    <row r="117" spans="1:15">
      <c r="A117" s="10">
        <v>42143</v>
      </c>
      <c r="B117" t="s">
        <v>24</v>
      </c>
      <c r="C117">
        <v>20</v>
      </c>
      <c r="D117" t="s">
        <v>21</v>
      </c>
      <c r="E117">
        <v>388</v>
      </c>
      <c r="F117" s="11">
        <v>2.11836</v>
      </c>
      <c r="G117">
        <v>1</v>
      </c>
      <c r="O117" s="11"/>
    </row>
    <row r="118" spans="1:15">
      <c r="A118" s="10">
        <v>42143</v>
      </c>
      <c r="B118" t="s">
        <v>24</v>
      </c>
      <c r="C118">
        <v>20</v>
      </c>
      <c r="D118" t="s">
        <v>21</v>
      </c>
      <c r="E118">
        <v>216</v>
      </c>
      <c r="F118" s="11">
        <v>2.1844000000000001</v>
      </c>
      <c r="O118" s="11"/>
    </row>
    <row r="119" spans="1:15">
      <c r="A119" s="10">
        <v>42143</v>
      </c>
      <c r="B119" t="s">
        <v>24</v>
      </c>
      <c r="C119">
        <v>20</v>
      </c>
      <c r="D119" t="s">
        <v>20</v>
      </c>
      <c r="F119" s="11">
        <v>3.2054800000000001</v>
      </c>
      <c r="J119">
        <f>SUM(119,141,181,182,214,220)</f>
        <v>1057</v>
      </c>
      <c r="K119">
        <v>6</v>
      </c>
      <c r="L119">
        <v>220</v>
      </c>
      <c r="O119" s="11"/>
    </row>
    <row r="120" spans="1:15">
      <c r="A120" s="10">
        <v>42143</v>
      </c>
      <c r="B120" t="s">
        <v>24</v>
      </c>
      <c r="C120">
        <v>20</v>
      </c>
      <c r="D120" t="s">
        <v>20</v>
      </c>
      <c r="F120" s="11">
        <v>2.5196800000000001</v>
      </c>
      <c r="J120">
        <f>SUM(111,119,162,190,195,196,215,216)</f>
        <v>1404</v>
      </c>
      <c r="K120">
        <v>8</v>
      </c>
      <c r="L120">
        <v>216</v>
      </c>
      <c r="O120" s="11"/>
    </row>
    <row r="121" spans="1:15">
      <c r="A121" s="10">
        <v>42143</v>
      </c>
      <c r="B121" t="s">
        <v>24</v>
      </c>
      <c r="C121">
        <v>20</v>
      </c>
      <c r="D121" t="s">
        <v>20</v>
      </c>
      <c r="F121" s="11">
        <v>3.1749999999999998</v>
      </c>
      <c r="J121">
        <f>SUM(100,151,156,169,210,214,219,227,227)</f>
        <v>1673</v>
      </c>
      <c r="K121">
        <v>9</v>
      </c>
      <c r="L121">
        <v>227</v>
      </c>
      <c r="O121" s="11"/>
    </row>
    <row r="122" spans="1:15">
      <c r="A122" s="10">
        <v>42143</v>
      </c>
      <c r="B122" t="s">
        <v>24</v>
      </c>
      <c r="C122">
        <v>20</v>
      </c>
      <c r="D122" t="s">
        <v>20</v>
      </c>
      <c r="F122" s="11">
        <v>3.7084000000000001</v>
      </c>
      <c r="J122">
        <f>SUM(100,134,174,193)</f>
        <v>601</v>
      </c>
      <c r="K122">
        <v>4</v>
      </c>
      <c r="L122">
        <v>193</v>
      </c>
      <c r="O122" s="11"/>
    </row>
    <row r="123" spans="1:15">
      <c r="A123" s="10">
        <v>42143</v>
      </c>
      <c r="B123" t="s">
        <v>24</v>
      </c>
      <c r="C123">
        <v>20</v>
      </c>
      <c r="D123" t="s">
        <v>21</v>
      </c>
      <c r="E123">
        <v>232</v>
      </c>
      <c r="F123" s="11">
        <v>1.9354800000000001</v>
      </c>
      <c r="G123">
        <v>1</v>
      </c>
      <c r="O123" s="11"/>
    </row>
    <row r="124" spans="1:15">
      <c r="A124" s="10">
        <v>42143</v>
      </c>
      <c r="B124" t="s">
        <v>24</v>
      </c>
      <c r="C124">
        <v>4</v>
      </c>
      <c r="D124" t="s">
        <v>20</v>
      </c>
      <c r="F124" s="11">
        <v>1.9431</v>
      </c>
      <c r="J124">
        <f>SUM(124,135,139,164,170)</f>
        <v>732</v>
      </c>
      <c r="K124">
        <v>5</v>
      </c>
      <c r="L124">
        <v>170</v>
      </c>
      <c r="N124" s="11"/>
    </row>
    <row r="125" spans="1:15">
      <c r="A125" s="10">
        <v>42143</v>
      </c>
      <c r="B125" t="s">
        <v>24</v>
      </c>
      <c r="C125">
        <v>4</v>
      </c>
      <c r="D125" t="s">
        <v>20</v>
      </c>
      <c r="F125" s="11">
        <v>3.9370000000000003</v>
      </c>
      <c r="J125">
        <f>SUM(65,91,144,122,163,164,186,204,216)</f>
        <v>1355</v>
      </c>
      <c r="K125">
        <v>9</v>
      </c>
      <c r="L125">
        <v>216</v>
      </c>
      <c r="N125" s="11"/>
    </row>
    <row r="126" spans="1:15">
      <c r="A126" s="10">
        <v>42143</v>
      </c>
      <c r="B126" t="s">
        <v>24</v>
      </c>
      <c r="C126">
        <v>4</v>
      </c>
      <c r="D126" t="s">
        <v>20</v>
      </c>
      <c r="F126" s="11">
        <v>3.4544000000000001</v>
      </c>
      <c r="J126">
        <f>SUM(99,134,138,162,194,189,218,227)</f>
        <v>1361</v>
      </c>
      <c r="K126">
        <v>8</v>
      </c>
      <c r="L126">
        <v>227</v>
      </c>
      <c r="N126" s="11"/>
    </row>
    <row r="127" spans="1:15">
      <c r="A127" s="10">
        <v>42143</v>
      </c>
      <c r="B127" t="s">
        <v>24</v>
      </c>
      <c r="C127">
        <v>4</v>
      </c>
      <c r="D127" t="s">
        <v>20</v>
      </c>
      <c r="F127" s="11">
        <v>3.1749999999999998</v>
      </c>
      <c r="J127">
        <f>SUM(104,138,154,161,173,204,209,221)</f>
        <v>1364</v>
      </c>
      <c r="K127">
        <v>8</v>
      </c>
      <c r="L127">
        <v>221</v>
      </c>
      <c r="N127" s="11"/>
    </row>
    <row r="128" spans="1:15">
      <c r="A128" s="10">
        <v>42143</v>
      </c>
      <c r="B128" t="s">
        <v>24</v>
      </c>
      <c r="C128">
        <v>4</v>
      </c>
      <c r="D128" t="s">
        <v>20</v>
      </c>
      <c r="F128" s="11">
        <v>2.4129999999999998</v>
      </c>
      <c r="J128">
        <f>SUM(141,142,172,200,234,240,137)</f>
        <v>1266</v>
      </c>
      <c r="K128">
        <v>7</v>
      </c>
      <c r="L128">
        <v>240</v>
      </c>
      <c r="N128" s="11"/>
    </row>
    <row r="129" spans="1:14">
      <c r="A129" s="10">
        <v>42143</v>
      </c>
      <c r="B129" t="s">
        <v>24</v>
      </c>
      <c r="C129">
        <v>4</v>
      </c>
      <c r="D129" t="s">
        <v>20</v>
      </c>
      <c r="F129" s="11">
        <v>3.5051999999999999</v>
      </c>
      <c r="J129">
        <f>SUM(108,143,176,208,212,224)</f>
        <v>1071</v>
      </c>
      <c r="K129">
        <v>6</v>
      </c>
      <c r="L129">
        <v>224</v>
      </c>
      <c r="N129" s="11"/>
    </row>
    <row r="130" spans="1:14">
      <c r="A130" s="10">
        <v>42143</v>
      </c>
      <c r="B130" t="s">
        <v>24</v>
      </c>
      <c r="C130">
        <v>4</v>
      </c>
      <c r="D130" t="s">
        <v>20</v>
      </c>
      <c r="F130" s="11">
        <v>3.048</v>
      </c>
      <c r="J130">
        <f>SUM(86,93,123,143,142,152,182)</f>
        <v>921</v>
      </c>
      <c r="K130">
        <v>7</v>
      </c>
      <c r="L130">
        <v>182</v>
      </c>
      <c r="N130" s="11"/>
    </row>
    <row r="131" spans="1:14">
      <c r="A131" s="10">
        <v>42143</v>
      </c>
      <c r="B131" t="s">
        <v>24</v>
      </c>
      <c r="C131">
        <v>4</v>
      </c>
      <c r="D131" t="s">
        <v>20</v>
      </c>
      <c r="F131" s="11">
        <v>2.7940000000000005</v>
      </c>
      <c r="J131">
        <f>SUM(82,91,98,111,154,147,197,216)</f>
        <v>1096</v>
      </c>
      <c r="K131">
        <v>8</v>
      </c>
      <c r="L131">
        <v>216</v>
      </c>
      <c r="N131" s="11"/>
    </row>
    <row r="132" spans="1:14">
      <c r="A132" s="10">
        <v>42143</v>
      </c>
      <c r="B132" t="s">
        <v>24</v>
      </c>
      <c r="C132">
        <v>4</v>
      </c>
      <c r="D132" t="s">
        <v>20</v>
      </c>
      <c r="F132" s="11">
        <v>2.5146000000000002</v>
      </c>
      <c r="J132">
        <f>SUM(105,138,159,160,127,190,194,217)</f>
        <v>1290</v>
      </c>
      <c r="K132">
        <v>8</v>
      </c>
      <c r="L132">
        <v>217</v>
      </c>
      <c r="N132" s="11"/>
    </row>
    <row r="133" spans="1:14">
      <c r="A133" s="10">
        <v>42143</v>
      </c>
      <c r="B133" t="s">
        <v>24</v>
      </c>
      <c r="C133">
        <v>4</v>
      </c>
      <c r="D133" t="s">
        <v>20</v>
      </c>
      <c r="F133" s="11">
        <v>3.1115000000000004</v>
      </c>
      <c r="J133">
        <f>SUM(86,164,176,203,210,225)</f>
        <v>1064</v>
      </c>
      <c r="K133">
        <v>6</v>
      </c>
      <c r="L133">
        <v>225</v>
      </c>
      <c r="N133" s="11"/>
    </row>
    <row r="134" spans="1:14">
      <c r="A134" s="10">
        <v>42143</v>
      </c>
      <c r="B134" t="s">
        <v>24</v>
      </c>
      <c r="C134">
        <v>4</v>
      </c>
      <c r="D134" t="s">
        <v>20</v>
      </c>
      <c r="F134" s="11">
        <v>3.3528000000000002</v>
      </c>
      <c r="J134">
        <f>SUM(101,127,156,155,194,200,214)</f>
        <v>1147</v>
      </c>
      <c r="K134">
        <v>7</v>
      </c>
      <c r="L134">
        <v>214</v>
      </c>
      <c r="N134" s="11"/>
    </row>
    <row r="135" spans="1:14">
      <c r="A135" s="10">
        <v>42143</v>
      </c>
      <c r="B135" t="s">
        <v>24</v>
      </c>
      <c r="C135">
        <v>4</v>
      </c>
      <c r="D135" t="s">
        <v>20</v>
      </c>
      <c r="F135" s="11">
        <v>1.5951200000000001</v>
      </c>
      <c r="J135">
        <f>SUM(75,103,113,141,170)</f>
        <v>602</v>
      </c>
      <c r="K135">
        <v>5</v>
      </c>
      <c r="L135">
        <v>170</v>
      </c>
      <c r="N135" s="11"/>
    </row>
    <row r="136" spans="1:14">
      <c r="A136" s="10">
        <v>42143</v>
      </c>
      <c r="B136" t="s">
        <v>24</v>
      </c>
      <c r="C136">
        <v>4</v>
      </c>
      <c r="D136" t="s">
        <v>20</v>
      </c>
      <c r="F136" s="11">
        <v>1.4224000000000001</v>
      </c>
      <c r="J136">
        <f>SUM(53,89,102,113,145)</f>
        <v>502</v>
      </c>
      <c r="K136">
        <v>5</v>
      </c>
      <c r="L136">
        <v>145</v>
      </c>
      <c r="N136" s="11"/>
    </row>
    <row r="137" spans="1:14">
      <c r="A137" s="10">
        <v>42143</v>
      </c>
      <c r="B137" t="s">
        <v>24</v>
      </c>
      <c r="C137">
        <v>4</v>
      </c>
      <c r="D137" t="s">
        <v>20</v>
      </c>
      <c r="F137" s="11">
        <v>1.8795999999999999</v>
      </c>
      <c r="J137">
        <f>SUM(68,72,79,95,114,142,162,168)</f>
        <v>900</v>
      </c>
      <c r="K137">
        <v>8</v>
      </c>
      <c r="L137">
        <v>168</v>
      </c>
      <c r="N137" s="11"/>
    </row>
    <row r="138" spans="1:14">
      <c r="A138" s="10"/>
    </row>
    <row r="139" spans="1:14">
      <c r="A139" s="10"/>
    </row>
    <row r="140" spans="1:14">
      <c r="A140" s="10"/>
    </row>
    <row r="141" spans="1:14">
      <c r="A141" s="10"/>
    </row>
    <row r="142" spans="1:14">
      <c r="A142" s="10"/>
    </row>
    <row r="143" spans="1:14">
      <c r="A143" s="10"/>
    </row>
  </sheetData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2015-06-23T20:54:31Z</dcterms:created>
  <dcterms:modified xsi:type="dcterms:W3CDTF">2015-06-23T21:54:56Z</dcterms:modified>
</cp:coreProperties>
</file>